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6.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9.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drawings/drawing10.xml" ContentType="application/vnd.openxmlformats-officedocument.drawing+xml"/>
  <Override PartName="/xl/charts/chart60.xml" ContentType="application/vnd.openxmlformats-officedocument.drawingml.chart+xml"/>
  <Override PartName="/xl/drawings/drawing11.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style58.xml" ContentType="application/vnd.ms-office.chartstyle+xml"/>
  <Override PartName="/xl/charts/colors58.xml" ContentType="application/vnd.ms-office.chartcolorstyle+xml"/>
  <Override PartName="/xl/charts/chart64.xml" ContentType="application/vnd.openxmlformats-officedocument.drawingml.chart+xml"/>
  <Override PartName="/xl/charts/style59.xml" ContentType="application/vnd.ms-office.chartstyle+xml"/>
  <Override PartName="/xl/charts/colors59.xml" ContentType="application/vnd.ms-office.chartcolorstyle+xml"/>
  <Override PartName="/xl/charts/chart65.xml" ContentType="application/vnd.openxmlformats-officedocument.drawingml.chart+xml"/>
  <Override PartName="/xl/charts/style60.xml" ContentType="application/vnd.ms-office.chartstyle+xml"/>
  <Override PartName="/xl/charts/colors60.xml" ContentType="application/vnd.ms-office.chartcolorstyle+xml"/>
  <Override PartName="/xl/charts/chart66.xml" ContentType="application/vnd.openxmlformats-officedocument.drawingml.chart+xml"/>
  <Override PartName="/xl/charts/style61.xml" ContentType="application/vnd.ms-office.chartstyle+xml"/>
  <Override PartName="/xl/charts/colors61.xml" ContentType="application/vnd.ms-office.chartcolorstyle+xml"/>
  <Override PartName="/xl/charts/chart67.xml" ContentType="application/vnd.openxmlformats-officedocument.drawingml.chart+xml"/>
  <Override PartName="/xl/charts/style62.xml" ContentType="application/vnd.ms-office.chartstyle+xml"/>
  <Override PartName="/xl/charts/colors62.xml" ContentType="application/vnd.ms-office.chartcolorstyle+xml"/>
  <Override PartName="/xl/charts/chart68.xml" ContentType="application/vnd.openxmlformats-officedocument.drawingml.chart+xml"/>
  <Override PartName="/xl/charts/style63.xml" ContentType="application/vnd.ms-office.chartstyle+xml"/>
  <Override PartName="/xl/charts/colors63.xml" ContentType="application/vnd.ms-office.chartcolorstyle+xml"/>
  <Override PartName="/xl/charts/chart69.xml" ContentType="application/vnd.openxmlformats-officedocument.drawingml.chart+xml"/>
  <Override PartName="/xl/charts/style64.xml" ContentType="application/vnd.ms-office.chartstyle+xml"/>
  <Override PartName="/xl/charts/colors64.xml" ContentType="application/vnd.ms-office.chartcolorstyle+xml"/>
  <Override PartName="/xl/charts/chart70.xml" ContentType="application/vnd.openxmlformats-officedocument.drawingml.chart+xml"/>
  <Override PartName="/xl/charts/chart71.xml" ContentType="application/vnd.openxmlformats-officedocument.drawingml.chart+xml"/>
  <Override PartName="/xl/drawings/drawing12.xml" ContentType="application/vnd.openxmlformats-officedocument.drawing+xml"/>
  <Override PartName="/xl/charts/chart72.xml" ContentType="application/vnd.openxmlformats-officedocument.drawingml.chart+xml"/>
  <Override PartName="/xl/charts/style65.xml" ContentType="application/vnd.ms-office.chartstyle+xml"/>
  <Override PartName="/xl/charts/colors65.xml" ContentType="application/vnd.ms-office.chartcolorstyle+xml"/>
  <Override PartName="/xl/charts/chart73.xml" ContentType="application/vnd.openxmlformats-officedocument.drawingml.chart+xml"/>
  <Override PartName="/xl/charts/style66.xml" ContentType="application/vnd.ms-office.chartstyle+xml"/>
  <Override PartName="/xl/charts/colors66.xml" ContentType="application/vnd.ms-office.chartcolorstyle+xml"/>
  <Override PartName="/xl/charts/chart74.xml" ContentType="application/vnd.openxmlformats-officedocument.drawingml.chart+xml"/>
  <Override PartName="/xl/charts/style67.xml" ContentType="application/vnd.ms-office.chartstyle+xml"/>
  <Override PartName="/xl/charts/colors67.xml" ContentType="application/vnd.ms-office.chartcolorstyle+xml"/>
  <Override PartName="/xl/charts/chart75.xml" ContentType="application/vnd.openxmlformats-officedocument.drawingml.chart+xml"/>
  <Override PartName="/xl/charts/style68.xml" ContentType="application/vnd.ms-office.chartstyle+xml"/>
  <Override PartName="/xl/charts/colors68.xml" ContentType="application/vnd.ms-office.chartcolorstyle+xml"/>
  <Override PartName="/xl/charts/chart76.xml" ContentType="application/vnd.openxmlformats-officedocument.drawingml.chart+xml"/>
  <Override PartName="/xl/charts/style69.xml" ContentType="application/vnd.ms-office.chartstyle+xml"/>
  <Override PartName="/xl/charts/colors69.xml" ContentType="application/vnd.ms-office.chartcolorstyle+xml"/>
  <Override PartName="/xl/charts/chart77.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3.xml" ContentType="application/vnd.openxmlformats-officedocument.drawing+xml"/>
  <Override PartName="/xl/charts/chart78.xml" ContentType="application/vnd.openxmlformats-officedocument.drawingml.chart+xml"/>
  <Override PartName="/xl/charts/style71.xml" ContentType="application/vnd.ms-office.chartstyle+xml"/>
  <Override PartName="/xl/charts/colors71.xml" ContentType="application/vnd.ms-office.chartcolorstyle+xml"/>
  <Override PartName="/xl/charts/chart79.xml" ContentType="application/vnd.openxmlformats-officedocument.drawingml.chart+xml"/>
  <Override PartName="/xl/charts/style72.xml" ContentType="application/vnd.ms-office.chartstyle+xml"/>
  <Override PartName="/xl/charts/colors72.xml" ContentType="application/vnd.ms-office.chartcolorstyle+xml"/>
  <Override PartName="/xl/charts/chart80.xml" ContentType="application/vnd.openxmlformats-officedocument.drawingml.chart+xml"/>
  <Override PartName="/xl/charts/style73.xml" ContentType="application/vnd.ms-office.chartstyle+xml"/>
  <Override PartName="/xl/charts/colors73.xml" ContentType="application/vnd.ms-office.chartcolorstyle+xml"/>
  <Override PartName="/xl/charts/chart81.xml" ContentType="application/vnd.openxmlformats-officedocument.drawingml.chart+xml"/>
  <Override PartName="/xl/charts/style74.xml" ContentType="application/vnd.ms-office.chartstyle+xml"/>
  <Override PartName="/xl/charts/colors74.xml" ContentType="application/vnd.ms-office.chartcolorstyle+xml"/>
  <Override PartName="/xl/charts/chart82.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4.xml" ContentType="application/vnd.openxmlformats-officedocument.drawing+xml"/>
  <Override PartName="/xl/charts/chart83.xml" ContentType="application/vnd.openxmlformats-officedocument.drawingml.chart+xml"/>
  <Override PartName="/xl/charts/style76.xml" ContentType="application/vnd.ms-office.chartstyle+xml"/>
  <Override PartName="/xl/charts/colors76.xml" ContentType="application/vnd.ms-office.chartcolorstyle+xml"/>
  <Override PartName="/xl/charts/chart84.xml" ContentType="application/vnd.openxmlformats-officedocument.drawingml.chart+xml"/>
  <Override PartName="/xl/charts/style77.xml" ContentType="application/vnd.ms-office.chartstyle+xml"/>
  <Override PartName="/xl/charts/colors77.xml" ContentType="application/vnd.ms-office.chartcolorstyle+xml"/>
  <Override PartName="/xl/charts/chart85.xml" ContentType="application/vnd.openxmlformats-officedocument.drawingml.chart+xml"/>
  <Override PartName="/xl/charts/style78.xml" ContentType="application/vnd.ms-office.chartstyle+xml"/>
  <Override PartName="/xl/charts/colors78.xml" ContentType="application/vnd.ms-office.chartcolorstyle+xml"/>
  <Override PartName="/xl/charts/chart86.xml" ContentType="application/vnd.openxmlformats-officedocument.drawingml.chart+xml"/>
  <Override PartName="/xl/charts/style79.xml" ContentType="application/vnd.ms-office.chartstyle+xml"/>
  <Override PartName="/xl/charts/colors79.xml" ContentType="application/vnd.ms-office.chartcolorstyle+xml"/>
  <Override PartName="/xl/charts/chart87.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5.xml" ContentType="application/vnd.openxmlformats-officedocument.drawing+xml"/>
  <Override PartName="/xl/charts/chart88.xml" ContentType="application/vnd.openxmlformats-officedocument.drawingml.chart+xml"/>
  <Override PartName="/xl/charts/style81.xml" ContentType="application/vnd.ms-office.chartstyle+xml"/>
  <Override PartName="/xl/charts/colors81.xml" ContentType="application/vnd.ms-office.chartcolorstyle+xml"/>
  <Override PartName="/xl/charts/chart89.xml" ContentType="application/vnd.openxmlformats-officedocument.drawingml.chart+xml"/>
  <Override PartName="/xl/charts/style82.xml" ContentType="application/vnd.ms-office.chartstyle+xml"/>
  <Override PartName="/xl/charts/colors82.xml" ContentType="application/vnd.ms-office.chartcolorstyle+xml"/>
  <Override PartName="/xl/charts/chart90.xml" ContentType="application/vnd.openxmlformats-officedocument.drawingml.chart+xml"/>
  <Override PartName="/xl/charts/style83.xml" ContentType="application/vnd.ms-office.chartstyle+xml"/>
  <Override PartName="/xl/charts/colors83.xml" ContentType="application/vnd.ms-office.chartcolorstyle+xml"/>
  <Override PartName="/xl/charts/chart91.xml" ContentType="application/vnd.openxmlformats-officedocument.drawingml.chart+xml"/>
  <Override PartName="/xl/charts/style84.xml" ContentType="application/vnd.ms-office.chartstyle+xml"/>
  <Override PartName="/xl/charts/colors84.xml" ContentType="application/vnd.ms-office.chartcolorstyle+xml"/>
  <Override PartName="/xl/charts/chart92.xml" ContentType="application/vnd.openxmlformats-officedocument.drawingml.chart+xml"/>
  <Override PartName="/xl/charts/style85.xml" ContentType="application/vnd.ms-office.chartstyle+xml"/>
  <Override PartName="/xl/charts/colors85.xml" ContentType="application/vnd.ms-office.chartcolorstyle+xml"/>
  <Override PartName="/xl/charts/chart93.xml" ContentType="application/vnd.openxmlformats-officedocument.drawingml.chart+xml"/>
  <Override PartName="/xl/charts/style86.xml" ContentType="application/vnd.ms-office.chartstyle+xml"/>
  <Override PartName="/xl/charts/colors86.xml" ContentType="application/vnd.ms-office.chartcolorstyle+xml"/>
  <Override PartName="/xl/charts/chart94.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6.xml" ContentType="application/vnd.openxmlformats-officedocument.drawing+xml"/>
  <Override PartName="/xl/charts/chart95.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7.xml" ContentType="application/vnd.openxmlformats-officedocument.drawingml.chartshapes+xml"/>
  <Override PartName="/xl/charts/chart96.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charts/chart97.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20.xml" ContentType="application/vnd.openxmlformats-officedocument.drawingml.chartshapes+xml"/>
  <Override PartName="/xl/charts/chart98.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21.xml" ContentType="application/vnd.openxmlformats-officedocument.drawingml.chartshapes+xml"/>
  <Override PartName="/xl/charts/chart99.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22.xml" ContentType="application/vnd.openxmlformats-officedocument.drawingml.chartshapes+xml"/>
  <Override PartName="/xl/charts/chart100.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23.xml" ContentType="application/vnd.openxmlformats-officedocument.drawingml.chartshapes+xml"/>
  <Override PartName="/xl/charts/chart101.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24.xml" ContentType="application/vnd.openxmlformats-officedocument.drawingml.chartshapes+xml"/>
  <Override PartName="/xl/charts/chart102.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25.xml" ContentType="application/vnd.openxmlformats-officedocument.drawingml.chartshapes+xml"/>
  <Override PartName="/xl/drawings/drawing26.xml" ContentType="application/vnd.openxmlformats-officedocument.drawing+xml"/>
  <Override PartName="/xl/charts/chart103.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27.xml" ContentType="application/vnd.openxmlformats-officedocument.drawing+xml"/>
  <Override PartName="/xl/charts/chart104.xml" ContentType="application/vnd.openxmlformats-officedocument.drawingml.chart+xml"/>
  <Override PartName="/xl/charts/style97.xml" ContentType="application/vnd.ms-office.chartstyle+xml"/>
  <Override PartName="/xl/charts/colors97.xml" ContentType="application/vnd.ms-office.chartcolorstyle+xml"/>
  <Override PartName="/xl/charts/chart105.xml" ContentType="application/vnd.openxmlformats-officedocument.drawingml.chart+xml"/>
  <Override PartName="/xl/charts/style98.xml" ContentType="application/vnd.ms-office.chartstyle+xml"/>
  <Override PartName="/xl/charts/colors98.xml" ContentType="application/vnd.ms-office.chartcolorstyle+xml"/>
  <Override PartName="/xl/charts/chart106.xml" ContentType="application/vnd.openxmlformats-officedocument.drawingml.chart+xml"/>
  <Override PartName="/xl/charts/style99.xml" ContentType="application/vnd.ms-office.chartstyle+xml"/>
  <Override PartName="/xl/charts/colors99.xml" ContentType="application/vnd.ms-office.chartcolorstyle+xml"/>
  <Override PartName="/xl/charts/chart107.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28.xml" ContentType="application/vnd.openxmlformats-officedocument.drawing+xml"/>
  <Override PartName="/xl/charts/chart108.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9.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10.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11.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12.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13.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29.xml" ContentType="application/vnd.openxmlformats-officedocument.drawing+xml"/>
  <Override PartName="/xl/charts/chart114.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15.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16.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7.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8.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9.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20.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21.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30.xml" ContentType="application/vnd.openxmlformats-officedocument.drawing+xml"/>
  <Override PartName="/xl/charts/chart122.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3.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4.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5.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6.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7.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8.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9.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30.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31.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32.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33.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4.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5.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6.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7.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8.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9.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40.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1.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42.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43.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4.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5.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6.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7.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8.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9.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50.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51.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52.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3.xml" ContentType="application/vnd.openxmlformats-officedocument.drawingml.chart+xml"/>
  <Override PartName="/xl/charts/style146.xml" ContentType="application/vnd.ms-office.chartstyle+xml"/>
  <Override PartName="/xl/charts/colors146.xml" ContentType="application/vnd.ms-office.chartcolorstyle+xml"/>
  <Override PartName="/xl/drawings/drawing31.xml" ContentType="application/vnd.openxmlformats-officedocument.drawing+xml"/>
  <Override PartName="/xl/charts/chart154.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5.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6.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7.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8.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codeName="ThisWorkbook"/>
  <mc:AlternateContent xmlns:mc="http://schemas.openxmlformats.org/markup-compatibility/2006">
    <mc:Choice Requires="x15">
      <x15ac:absPath xmlns:x15ac="http://schemas.microsoft.com/office/spreadsheetml/2010/11/ac" url="C:\Users\ibra\Documents\GitHub\LSC-ncRNA\supplementary\"/>
    </mc:Choice>
  </mc:AlternateContent>
  <xr:revisionPtr revIDLastSave="0" documentId="13_ncr:1_{9C10E4C6-2D41-4910-B635-8F90E2F5E41C}" xr6:coauthVersionLast="47" xr6:coauthVersionMax="47" xr10:uidLastSave="{00000000-0000-0000-0000-000000000000}"/>
  <bookViews>
    <workbookView xWindow="-120" yWindow="-120" windowWidth="25440" windowHeight="15390" firstSheet="14" activeTab="18" xr2:uid="{00000000-000D-0000-FFFF-FFFF00000000}"/>
  </bookViews>
  <sheets>
    <sheet name="Resumee &amp; Graphs" sheetId="7" r:id="rId1"/>
    <sheet name="groupe of Families Calssificati" sheetId="2" r:id="rId2"/>
    <sheet name="Our Methods Class" sheetId="3" r:id="rId3"/>
    <sheet name="Autom Train Test" sheetId="4" r:id="rId4"/>
    <sheet name="All Rfam" sheetId="21" r:id="rId5"/>
    <sheet name="big Families" sheetId="6" r:id="rId6"/>
    <sheet name="Small families" sheetId="12" r:id="rId7"/>
    <sheet name="Delete_subMotifs" sheetId="14" r:id="rId8"/>
    <sheet name="Size Matrix" sheetId="13" r:id="rId9"/>
    <sheet name="Beta tests" sheetId="8" r:id="rId10"/>
    <sheet name="Alpha Test 500F" sheetId="15" r:id="rId11"/>
    <sheet name="Compar_VS_Infernal" sheetId="22" r:id="rId12"/>
    <sheet name="Cobius_VS_infernal_2_Blastn" sheetId="30" r:id="rId13"/>
    <sheet name="Blast" sheetId="23" r:id="rId14"/>
    <sheet name="Deep rna blast" sheetId="26" r:id="rId15"/>
    <sheet name="Deep nrna Noise test" sheetId="25" r:id="rId16"/>
    <sheet name="Deep nrna dataset Our Noise" sheetId="27" r:id="rId17"/>
    <sheet name="Rejection" sheetId="28" r:id="rId18"/>
    <sheet name="Deep nrna dataset" sheetId="24" r:id="rId19"/>
    <sheet name="03 Clans" sheetId="32" r:id="rId20"/>
    <sheet name="20 Clans" sheetId="33" r:id="rId21"/>
    <sheet name="36 Clans" sheetId="34" r:id="rId22"/>
    <sheet name="Secondary_vs_Seqs_based_Family" sheetId="31" r:id="rId23"/>
    <sheet name="Beta 500F" sheetId="18" r:id="rId24"/>
    <sheet name="nbOccrs 500F" sheetId="19" r:id="rId25"/>
    <sheet name="Len motifs" sheetId="10" r:id="rId26"/>
    <sheet name="Len Motifs Fixed" sheetId="16" r:id="rId27"/>
    <sheet name="Len Motifs MinMax" sheetId="17" r:id="rId28"/>
    <sheet name="Algs choice" sheetId="11" r:id="rId29"/>
    <sheet name="Algs choice 500F 100F" sheetId="20" r:id="rId30"/>
    <sheet name="All Rfam 2" sheetId="29" r:id="rId31"/>
    <sheet name="pbm &amp; bugs" sheetId="9"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71" i="24" l="1"/>
  <c r="H172" i="24"/>
  <c r="H173" i="24"/>
  <c r="H174" i="24"/>
  <c r="H175" i="24"/>
  <c r="H176" i="24"/>
  <c r="H177" i="24"/>
  <c r="H178" i="24"/>
  <c r="H179" i="24"/>
  <c r="H165" i="24"/>
  <c r="H164" i="24"/>
  <c r="H163" i="24"/>
  <c r="H162" i="24"/>
  <c r="H161" i="24"/>
  <c r="H160" i="24"/>
  <c r="H159" i="24"/>
  <c r="H158" i="24"/>
  <c r="H157" i="24"/>
  <c r="H134" i="24"/>
  <c r="H133" i="24"/>
  <c r="H132" i="24"/>
  <c r="H131" i="24"/>
  <c r="H130" i="24"/>
  <c r="H129" i="24"/>
  <c r="H128" i="24"/>
  <c r="H127" i="24"/>
  <c r="H126" i="24"/>
  <c r="F134" i="24"/>
  <c r="F179" i="24" s="1"/>
  <c r="F133" i="24"/>
  <c r="F132" i="24"/>
  <c r="F131" i="24"/>
  <c r="F130" i="24"/>
  <c r="F175" i="24" s="1"/>
  <c r="F129" i="24"/>
  <c r="F128" i="24"/>
  <c r="F127" i="24"/>
  <c r="F126" i="24"/>
  <c r="F157" i="24" s="1"/>
  <c r="F189" i="29"/>
  <c r="F188" i="29"/>
  <c r="F187" i="29"/>
  <c r="F186" i="29"/>
  <c r="F185" i="29"/>
  <c r="F184" i="29"/>
  <c r="F183" i="29"/>
  <c r="F182" i="29"/>
  <c r="F181" i="29"/>
  <c r="F180" i="29"/>
  <c r="E189" i="29"/>
  <c r="E188" i="29"/>
  <c r="E187" i="29"/>
  <c r="E186" i="29"/>
  <c r="E185" i="29"/>
  <c r="E184" i="29"/>
  <c r="E183" i="29"/>
  <c r="E182" i="29"/>
  <c r="E181" i="29"/>
  <c r="E180" i="29"/>
  <c r="D189" i="29"/>
  <c r="D188" i="29"/>
  <c r="D187" i="29"/>
  <c r="D186" i="29"/>
  <c r="D185" i="29"/>
  <c r="D184" i="29"/>
  <c r="D183" i="29"/>
  <c r="D182" i="29"/>
  <c r="D181" i="29"/>
  <c r="D180" i="29"/>
  <c r="D152" i="29"/>
  <c r="D151" i="29"/>
  <c r="D150" i="29"/>
  <c r="D149" i="29"/>
  <c r="D148" i="29"/>
  <c r="D147" i="29"/>
  <c r="D146" i="29"/>
  <c r="D145" i="29"/>
  <c r="D144" i="29"/>
  <c r="D143" i="29"/>
  <c r="D119" i="29"/>
  <c r="C189" i="29"/>
  <c r="C188" i="29"/>
  <c r="C187" i="29"/>
  <c r="C186" i="29"/>
  <c r="C185" i="29"/>
  <c r="C184" i="29"/>
  <c r="C183" i="29"/>
  <c r="C182" i="29"/>
  <c r="C181" i="29"/>
  <c r="C180" i="29"/>
  <c r="F152" i="29"/>
  <c r="E152" i="29"/>
  <c r="C152" i="29"/>
  <c r="F151" i="29"/>
  <c r="E151" i="29"/>
  <c r="C151" i="29"/>
  <c r="F150" i="29"/>
  <c r="E150" i="29"/>
  <c r="C150" i="29"/>
  <c r="F149" i="29"/>
  <c r="E149" i="29"/>
  <c r="C149" i="29"/>
  <c r="F148" i="29"/>
  <c r="E148" i="29"/>
  <c r="C148" i="29"/>
  <c r="F147" i="29"/>
  <c r="E147" i="29"/>
  <c r="C147" i="29"/>
  <c r="F146" i="29"/>
  <c r="E146" i="29"/>
  <c r="C146" i="29"/>
  <c r="F145" i="29"/>
  <c r="E145" i="29"/>
  <c r="C145" i="29"/>
  <c r="F144" i="29"/>
  <c r="E144" i="29"/>
  <c r="C144" i="29"/>
  <c r="F143" i="29"/>
  <c r="E143" i="29"/>
  <c r="C143" i="29"/>
  <c r="F128" i="29"/>
  <c r="E128" i="29"/>
  <c r="D128" i="29"/>
  <c r="C128" i="29"/>
  <c r="F127" i="29"/>
  <c r="E127" i="29"/>
  <c r="D127" i="29"/>
  <c r="C127" i="29"/>
  <c r="F126" i="29"/>
  <c r="E126" i="29"/>
  <c r="D126" i="29"/>
  <c r="C126" i="29"/>
  <c r="F125" i="29"/>
  <c r="E125" i="29"/>
  <c r="D125" i="29"/>
  <c r="C125" i="29"/>
  <c r="F124" i="29"/>
  <c r="E124" i="29"/>
  <c r="D124" i="29"/>
  <c r="C124" i="29"/>
  <c r="F123" i="29"/>
  <c r="E123" i="29"/>
  <c r="D123" i="29"/>
  <c r="C123" i="29"/>
  <c r="F122" i="29"/>
  <c r="E122" i="29"/>
  <c r="D122" i="29"/>
  <c r="C122" i="29"/>
  <c r="F121" i="29"/>
  <c r="E121" i="29"/>
  <c r="D121" i="29"/>
  <c r="C121" i="29"/>
  <c r="F120" i="29"/>
  <c r="E120" i="29"/>
  <c r="D120" i="29"/>
  <c r="C120" i="29"/>
  <c r="F119" i="29"/>
  <c r="E119" i="29"/>
  <c r="C119" i="29"/>
  <c r="F91" i="29"/>
  <c r="E91" i="29"/>
  <c r="D91" i="29"/>
  <c r="C91" i="29"/>
  <c r="F90" i="29"/>
  <c r="E90" i="29"/>
  <c r="D90" i="29"/>
  <c r="C90" i="29"/>
  <c r="F89" i="29"/>
  <c r="E89" i="29"/>
  <c r="D89" i="29"/>
  <c r="C89" i="29"/>
  <c r="F88" i="29"/>
  <c r="E88" i="29"/>
  <c r="D88" i="29"/>
  <c r="C88" i="29"/>
  <c r="F87" i="29"/>
  <c r="E87" i="29"/>
  <c r="D87" i="29"/>
  <c r="C87" i="29"/>
  <c r="F86" i="29"/>
  <c r="E86" i="29"/>
  <c r="D86" i="29"/>
  <c r="C86" i="29"/>
  <c r="F85" i="29"/>
  <c r="E85" i="29"/>
  <c r="D85" i="29"/>
  <c r="C85" i="29"/>
  <c r="F84" i="29"/>
  <c r="E84" i="29"/>
  <c r="D84" i="29"/>
  <c r="C84" i="29"/>
  <c r="F83" i="29"/>
  <c r="E83" i="29"/>
  <c r="D83" i="29"/>
  <c r="C83" i="29"/>
  <c r="F82" i="29"/>
  <c r="E82" i="29"/>
  <c r="D82" i="29"/>
  <c r="C82" i="29"/>
  <c r="G89" i="34"/>
  <c r="M81" i="34"/>
  <c r="X74" i="34"/>
  <c r="R74" i="34"/>
  <c r="L74" i="34"/>
  <c r="Z74" i="34"/>
  <c r="D89" i="34" s="1"/>
  <c r="T74" i="34"/>
  <c r="N74" i="34"/>
  <c r="L74" i="33"/>
  <c r="R74" i="33"/>
  <c r="X74" i="33"/>
  <c r="X19" i="33"/>
  <c r="F96" i="34"/>
  <c r="I89" i="34" s="1"/>
  <c r="E96" i="34"/>
  <c r="D96" i="34"/>
  <c r="C96" i="34"/>
  <c r="F95" i="34"/>
  <c r="E95" i="34"/>
  <c r="D95" i="34"/>
  <c r="C95" i="34"/>
  <c r="F94" i="34"/>
  <c r="E94" i="34"/>
  <c r="D94" i="34"/>
  <c r="C94" i="34"/>
  <c r="H89" i="34"/>
  <c r="F89" i="34"/>
  <c r="E89" i="34"/>
  <c r="C89" i="34"/>
  <c r="I38" i="34"/>
  <c r="H38" i="34"/>
  <c r="G38" i="34"/>
  <c r="F38" i="34"/>
  <c r="C38" i="34"/>
  <c r="I34" i="34"/>
  <c r="H34" i="34"/>
  <c r="G34" i="34"/>
  <c r="F34" i="34"/>
  <c r="C34" i="34"/>
  <c r="M26" i="34"/>
  <c r="Z19" i="34"/>
  <c r="D34" i="34" s="1"/>
  <c r="D38" i="34" s="1"/>
  <c r="X19" i="34"/>
  <c r="T19" i="34"/>
  <c r="E34" i="34" s="1"/>
  <c r="E38" i="34" s="1"/>
  <c r="R19" i="34"/>
  <c r="N19" i="34"/>
  <c r="L19" i="34"/>
  <c r="F38" i="33"/>
  <c r="I38" i="33"/>
  <c r="H38" i="33"/>
  <c r="G38" i="33"/>
  <c r="D38" i="33"/>
  <c r="Z74" i="33"/>
  <c r="T74" i="33"/>
  <c r="E89" i="33" s="1"/>
  <c r="N74" i="33"/>
  <c r="C89" i="33" s="1"/>
  <c r="F96" i="33"/>
  <c r="I89" i="33" s="1"/>
  <c r="E96" i="33"/>
  <c r="D96" i="33"/>
  <c r="C96" i="33"/>
  <c r="F95" i="33"/>
  <c r="H89" i="33" s="1"/>
  <c r="E95" i="33"/>
  <c r="D95" i="33"/>
  <c r="C95" i="33"/>
  <c r="F94" i="33"/>
  <c r="E94" i="33"/>
  <c r="D94" i="33"/>
  <c r="G89" i="33" s="1"/>
  <c r="C94" i="33"/>
  <c r="M26" i="33"/>
  <c r="F89" i="33"/>
  <c r="M81" i="33"/>
  <c r="D89" i="33"/>
  <c r="I34" i="33"/>
  <c r="H34" i="33"/>
  <c r="G34" i="33"/>
  <c r="F34" i="33"/>
  <c r="Z19" i="33"/>
  <c r="D34" i="33" s="1"/>
  <c r="T19" i="33"/>
  <c r="E34" i="33" s="1"/>
  <c r="E38" i="33" s="1"/>
  <c r="R19" i="33"/>
  <c r="N19" i="33"/>
  <c r="C34" i="33" s="1"/>
  <c r="C38" i="33" s="1"/>
  <c r="L19" i="33"/>
  <c r="I89" i="32"/>
  <c r="H89" i="32"/>
  <c r="G89" i="32"/>
  <c r="F89" i="32"/>
  <c r="E89" i="32"/>
  <c r="D89" i="32"/>
  <c r="C89" i="32"/>
  <c r="M81" i="32"/>
  <c r="Z74" i="32"/>
  <c r="X74" i="32"/>
  <c r="T74" i="32"/>
  <c r="R74" i="32"/>
  <c r="N74" i="32"/>
  <c r="L74" i="32"/>
  <c r="G74" i="32"/>
  <c r="I34" i="32"/>
  <c r="H34" i="32"/>
  <c r="G34" i="32"/>
  <c r="D34" i="32"/>
  <c r="E34" i="32"/>
  <c r="C34" i="32"/>
  <c r="F34" i="32"/>
  <c r="M26" i="32"/>
  <c r="L19" i="32"/>
  <c r="R19" i="32"/>
  <c r="Z19" i="32"/>
  <c r="X19" i="32"/>
  <c r="T19" i="32"/>
  <c r="N19" i="32"/>
  <c r="G19" i="32"/>
  <c r="F104" i="15"/>
  <c r="F105" i="15"/>
  <c r="F106" i="15"/>
  <c r="F107" i="15"/>
  <c r="F108" i="15"/>
  <c r="F109" i="15"/>
  <c r="F110" i="15"/>
  <c r="F111" i="15"/>
  <c r="F112" i="15"/>
  <c r="F113" i="15"/>
  <c r="F103" i="15"/>
  <c r="E104" i="15"/>
  <c r="E105" i="15"/>
  <c r="E106" i="15"/>
  <c r="E107" i="15"/>
  <c r="E108" i="15"/>
  <c r="E109" i="15"/>
  <c r="E110" i="15"/>
  <c r="E111" i="15"/>
  <c r="E112" i="15"/>
  <c r="E113" i="15"/>
  <c r="E103" i="15"/>
  <c r="D104" i="15"/>
  <c r="D105" i="15"/>
  <c r="D106" i="15"/>
  <c r="D107" i="15"/>
  <c r="D108" i="15"/>
  <c r="D109" i="15"/>
  <c r="D110" i="15"/>
  <c r="D111" i="15"/>
  <c r="D112" i="15"/>
  <c r="D113" i="15"/>
  <c r="D103" i="15"/>
  <c r="C104" i="15"/>
  <c r="C105" i="15"/>
  <c r="C106" i="15"/>
  <c r="C107" i="15"/>
  <c r="C108" i="15"/>
  <c r="C109" i="15"/>
  <c r="C110" i="15"/>
  <c r="C111" i="15"/>
  <c r="C112" i="15"/>
  <c r="C113" i="15"/>
  <c r="C103" i="15"/>
  <c r="D84" i="15"/>
  <c r="D85" i="15"/>
  <c r="D86" i="15"/>
  <c r="D87" i="15"/>
  <c r="D88" i="15"/>
  <c r="D89" i="15"/>
  <c r="D90" i="15"/>
  <c r="D91" i="15"/>
  <c r="D92" i="15"/>
  <c r="D93" i="15"/>
  <c r="D83" i="15"/>
  <c r="C84" i="15"/>
  <c r="C85" i="15"/>
  <c r="C86" i="15"/>
  <c r="C87" i="15"/>
  <c r="C88" i="15"/>
  <c r="C89" i="15"/>
  <c r="C90" i="15"/>
  <c r="C91" i="15"/>
  <c r="C92" i="15"/>
  <c r="C93" i="15"/>
  <c r="C83" i="15"/>
  <c r="D150" i="31"/>
  <c r="E150" i="31"/>
  <c r="F150" i="31"/>
  <c r="G150" i="31"/>
  <c r="H150" i="31"/>
  <c r="I150" i="31"/>
  <c r="J150" i="31"/>
  <c r="D151" i="31"/>
  <c r="E151" i="31"/>
  <c r="F151" i="31"/>
  <c r="G151" i="31"/>
  <c r="H151" i="31"/>
  <c r="I151" i="31"/>
  <c r="J151" i="31"/>
  <c r="E149" i="31"/>
  <c r="F149" i="31"/>
  <c r="G149" i="31"/>
  <c r="H149" i="31"/>
  <c r="I149" i="31"/>
  <c r="J149" i="31"/>
  <c r="D149" i="31"/>
  <c r="C172" i="24"/>
  <c r="D172" i="24"/>
  <c r="E172" i="24"/>
  <c r="F172" i="24"/>
  <c r="G172" i="24"/>
  <c r="C173" i="24"/>
  <c r="D173" i="24"/>
  <c r="E173" i="24"/>
  <c r="F173" i="24"/>
  <c r="G173" i="24"/>
  <c r="C174" i="24"/>
  <c r="D174" i="24"/>
  <c r="E174" i="24"/>
  <c r="F174" i="24"/>
  <c r="G174" i="24"/>
  <c r="C175" i="24"/>
  <c r="D175" i="24"/>
  <c r="E175" i="24"/>
  <c r="G175" i="24"/>
  <c r="C176" i="24"/>
  <c r="D176" i="24"/>
  <c r="E176" i="24"/>
  <c r="F176" i="24"/>
  <c r="G176" i="24"/>
  <c r="C177" i="24"/>
  <c r="D177" i="24"/>
  <c r="E177" i="24"/>
  <c r="F177" i="24"/>
  <c r="G177" i="24"/>
  <c r="C178" i="24"/>
  <c r="D178" i="24"/>
  <c r="E178" i="24"/>
  <c r="F178" i="24"/>
  <c r="G178" i="24"/>
  <c r="C179" i="24"/>
  <c r="D179" i="24"/>
  <c r="E179" i="24"/>
  <c r="G179" i="24"/>
  <c r="D171" i="24"/>
  <c r="E171" i="24"/>
  <c r="G171" i="24"/>
  <c r="C171" i="24"/>
  <c r="X30" i="31"/>
  <c r="F167" i="31" s="1"/>
  <c r="R30" i="31"/>
  <c r="E167" i="31" s="1"/>
  <c r="L30" i="31"/>
  <c r="D167" i="31" s="1"/>
  <c r="G30" i="31"/>
  <c r="X29" i="31"/>
  <c r="F166" i="31" s="1"/>
  <c r="R29" i="31"/>
  <c r="E166" i="31" s="1"/>
  <c r="L29" i="31"/>
  <c r="D166" i="31" s="1"/>
  <c r="G29" i="31"/>
  <c r="J167" i="31"/>
  <c r="I167" i="31"/>
  <c r="H167" i="31"/>
  <c r="J166" i="31"/>
  <c r="I166" i="31"/>
  <c r="H166" i="31"/>
  <c r="J165" i="31"/>
  <c r="I165" i="31"/>
  <c r="H165" i="31"/>
  <c r="J143" i="31"/>
  <c r="J142" i="31"/>
  <c r="J141" i="31"/>
  <c r="J134" i="31"/>
  <c r="J135" i="31"/>
  <c r="J136" i="31"/>
  <c r="I143" i="31"/>
  <c r="H143" i="31"/>
  <c r="I142" i="31"/>
  <c r="H142" i="31"/>
  <c r="I141" i="31"/>
  <c r="H141" i="31"/>
  <c r="M45" i="31"/>
  <c r="M44" i="31"/>
  <c r="M43" i="31"/>
  <c r="G165" i="24"/>
  <c r="G164" i="24"/>
  <c r="G163" i="24"/>
  <c r="G162" i="24"/>
  <c r="G161" i="24"/>
  <c r="G160" i="24"/>
  <c r="G159" i="24"/>
  <c r="G158" i="24"/>
  <c r="G157" i="24"/>
  <c r="F164" i="24"/>
  <c r="F163" i="24"/>
  <c r="F162" i="24"/>
  <c r="F160" i="24"/>
  <c r="F159" i="24"/>
  <c r="F158" i="24"/>
  <c r="E158" i="24"/>
  <c r="E159" i="24"/>
  <c r="E160" i="24"/>
  <c r="E161" i="24"/>
  <c r="E162" i="24"/>
  <c r="E163" i="24"/>
  <c r="E164" i="24"/>
  <c r="E165" i="24"/>
  <c r="E157" i="24"/>
  <c r="D158" i="24"/>
  <c r="D159" i="24"/>
  <c r="D160" i="24"/>
  <c r="D161" i="24"/>
  <c r="D162" i="24"/>
  <c r="D163" i="24"/>
  <c r="D164" i="24"/>
  <c r="D165" i="24"/>
  <c r="D157" i="24"/>
  <c r="C158" i="24"/>
  <c r="C159" i="24"/>
  <c r="C160" i="24"/>
  <c r="C161" i="24"/>
  <c r="C162" i="24"/>
  <c r="C163" i="24"/>
  <c r="C164" i="24"/>
  <c r="C165" i="24"/>
  <c r="C157" i="24"/>
  <c r="G134" i="24"/>
  <c r="G133" i="24"/>
  <c r="G132" i="24"/>
  <c r="G131" i="24"/>
  <c r="G130" i="24"/>
  <c r="G129" i="24"/>
  <c r="G128" i="24"/>
  <c r="G127" i="24"/>
  <c r="G126" i="24"/>
  <c r="E126" i="24"/>
  <c r="E134" i="24"/>
  <c r="E133" i="24"/>
  <c r="E132" i="24"/>
  <c r="E131" i="24"/>
  <c r="E130" i="24"/>
  <c r="E129" i="24"/>
  <c r="E128" i="24"/>
  <c r="E127" i="24"/>
  <c r="D143" i="24"/>
  <c r="D144" i="24"/>
  <c r="D145" i="24"/>
  <c r="D146" i="24"/>
  <c r="D147" i="24"/>
  <c r="D148" i="24"/>
  <c r="D149" i="24"/>
  <c r="D150" i="24"/>
  <c r="D142" i="24"/>
  <c r="C143" i="24"/>
  <c r="C144" i="24"/>
  <c r="C145" i="24"/>
  <c r="C146" i="24"/>
  <c r="C147" i="24"/>
  <c r="C148" i="24"/>
  <c r="C149" i="24"/>
  <c r="C150" i="24"/>
  <c r="C142" i="24"/>
  <c r="F143" i="24"/>
  <c r="F144" i="24"/>
  <c r="F145" i="24"/>
  <c r="F146" i="24"/>
  <c r="F147" i="24"/>
  <c r="F148" i="24"/>
  <c r="F149" i="24"/>
  <c r="F150" i="24"/>
  <c r="F142" i="24"/>
  <c r="C127" i="24"/>
  <c r="C128" i="24"/>
  <c r="C129" i="24"/>
  <c r="C130" i="24"/>
  <c r="C131" i="24"/>
  <c r="C134" i="24"/>
  <c r="C126" i="24"/>
  <c r="I136" i="31"/>
  <c r="I135" i="31"/>
  <c r="I134" i="31"/>
  <c r="H136" i="31"/>
  <c r="H135" i="31"/>
  <c r="H134" i="31"/>
  <c r="M38" i="31"/>
  <c r="M37" i="31"/>
  <c r="M36" i="31"/>
  <c r="Y109" i="31"/>
  <c r="X109" i="31"/>
  <c r="T109" i="31"/>
  <c r="S109" i="31"/>
  <c r="Z30" i="31"/>
  <c r="T30" i="31"/>
  <c r="N30" i="31"/>
  <c r="Z29" i="31"/>
  <c r="T29" i="31"/>
  <c r="N29" i="31"/>
  <c r="Z18" i="31"/>
  <c r="T18" i="31"/>
  <c r="N18" i="31"/>
  <c r="Z19" i="31"/>
  <c r="T19" i="31"/>
  <c r="N19" i="31"/>
  <c r="X10" i="31"/>
  <c r="F160" i="31" s="1"/>
  <c r="R10" i="31"/>
  <c r="E160" i="31" s="1"/>
  <c r="L10" i="31"/>
  <c r="D160" i="31" s="1"/>
  <c r="Z10" i="31"/>
  <c r="T10" i="31"/>
  <c r="N10" i="31"/>
  <c r="G10" i="31"/>
  <c r="P136" i="31" s="1"/>
  <c r="X9" i="31"/>
  <c r="F159" i="31" s="1"/>
  <c r="R9" i="31"/>
  <c r="E159" i="31" s="1"/>
  <c r="L9" i="31"/>
  <c r="D159" i="31" s="1"/>
  <c r="Z9" i="31"/>
  <c r="T9" i="31"/>
  <c r="N9" i="31"/>
  <c r="G9" i="31"/>
  <c r="P135" i="31" s="1"/>
  <c r="G8" i="31"/>
  <c r="P134" i="31" s="1"/>
  <c r="F102" i="24"/>
  <c r="Z8" i="31"/>
  <c r="X8" i="31"/>
  <c r="F158" i="31" s="1"/>
  <c r="T8" i="31"/>
  <c r="R8" i="31"/>
  <c r="E158" i="31" s="1"/>
  <c r="N8" i="31"/>
  <c r="L8" i="31"/>
  <c r="D158" i="31" s="1"/>
  <c r="M109" i="24"/>
  <c r="N109" i="24" s="1"/>
  <c r="M108" i="24"/>
  <c r="L115" i="24"/>
  <c r="L109" i="24"/>
  <c r="L108" i="24"/>
  <c r="N108" i="24"/>
  <c r="N107" i="24"/>
  <c r="N103" i="24"/>
  <c r="N104" i="24"/>
  <c r="N105" i="24"/>
  <c r="F103" i="24"/>
  <c r="F104" i="24"/>
  <c r="F105" i="24"/>
  <c r="F106" i="24"/>
  <c r="F107" i="24"/>
  <c r="F108" i="24"/>
  <c r="C132" i="24" s="1"/>
  <c r="F109" i="24"/>
  <c r="C133" i="24" s="1"/>
  <c r="F110" i="24"/>
  <c r="L103" i="24"/>
  <c r="L104" i="24"/>
  <c r="L105" i="24"/>
  <c r="L106" i="24"/>
  <c r="L107" i="24"/>
  <c r="L110" i="24"/>
  <c r="L102" i="24"/>
  <c r="S103" i="24"/>
  <c r="S104" i="24"/>
  <c r="S105" i="24"/>
  <c r="S106" i="24"/>
  <c r="S107" i="24"/>
  <c r="S108" i="24"/>
  <c r="S109" i="24"/>
  <c r="S110" i="24"/>
  <c r="S102" i="24"/>
  <c r="N106" i="24"/>
  <c r="N110" i="24"/>
  <c r="U103" i="24"/>
  <c r="U104" i="24"/>
  <c r="U105" i="24"/>
  <c r="U106" i="24"/>
  <c r="U107" i="24"/>
  <c r="U108" i="24"/>
  <c r="U109" i="24"/>
  <c r="U110" i="24"/>
  <c r="U102" i="24"/>
  <c r="N102" i="24"/>
  <c r="I52" i="24"/>
  <c r="I51" i="24"/>
  <c r="I50" i="24"/>
  <c r="I49" i="24"/>
  <c r="I48" i="24"/>
  <c r="I47" i="24"/>
  <c r="I46" i="24"/>
  <c r="I45" i="24"/>
  <c r="I44" i="24"/>
  <c r="G61" i="30"/>
  <c r="G62" i="30"/>
  <c r="G63" i="30"/>
  <c r="G60" i="30"/>
  <c r="AC56" i="30"/>
  <c r="AC57" i="30"/>
  <c r="AC58" i="30"/>
  <c r="AC55" i="30"/>
  <c r="AB56" i="30"/>
  <c r="AB57" i="30"/>
  <c r="AB58" i="30"/>
  <c r="AB55" i="30"/>
  <c r="Z56" i="30"/>
  <c r="Z57" i="30"/>
  <c r="Z58" i="30"/>
  <c r="Z55" i="30"/>
  <c r="U68" i="30"/>
  <c r="U69" i="30"/>
  <c r="U70" i="30"/>
  <c r="U67" i="30"/>
  <c r="AA68" i="30"/>
  <c r="AA69" i="30"/>
  <c r="AA70" i="30"/>
  <c r="AA67" i="30"/>
  <c r="K59" i="29"/>
  <c r="J59" i="29"/>
  <c r="I59" i="29"/>
  <c r="K58" i="29"/>
  <c r="J58" i="29"/>
  <c r="I58" i="29"/>
  <c r="K57" i="29"/>
  <c r="J57" i="29"/>
  <c r="I57" i="29"/>
  <c r="K56" i="29"/>
  <c r="K62" i="29" s="1"/>
  <c r="J56" i="29"/>
  <c r="I56" i="29"/>
  <c r="I62" i="29" s="1"/>
  <c r="H56" i="29"/>
  <c r="G56" i="29"/>
  <c r="L43" i="29"/>
  <c r="K43" i="29"/>
  <c r="J43" i="29"/>
  <c r="I43" i="29"/>
  <c r="H43" i="29"/>
  <c r="G43" i="29"/>
  <c r="L42" i="29"/>
  <c r="K42" i="29"/>
  <c r="J42" i="29"/>
  <c r="I42" i="29"/>
  <c r="H42" i="29"/>
  <c r="G42" i="29"/>
  <c r="L41" i="29"/>
  <c r="K41" i="29"/>
  <c r="J41" i="29"/>
  <c r="I41" i="29"/>
  <c r="H41" i="29"/>
  <c r="G41" i="29"/>
  <c r="L40" i="29"/>
  <c r="K40" i="29"/>
  <c r="J40" i="29"/>
  <c r="I40" i="29"/>
  <c r="H40" i="29"/>
  <c r="G40" i="29"/>
  <c r="L39" i="29"/>
  <c r="K39" i="29"/>
  <c r="J39" i="29"/>
  <c r="I39" i="29"/>
  <c r="H39" i="29"/>
  <c r="G39" i="29"/>
  <c r="I6" i="26"/>
  <c r="I7" i="26"/>
  <c r="I8" i="26"/>
  <c r="I9" i="26"/>
  <c r="I10" i="26"/>
  <c r="I11" i="26"/>
  <c r="I12" i="26"/>
  <c r="I13" i="26"/>
  <c r="I5" i="26"/>
  <c r="I58" i="21"/>
  <c r="I55" i="21"/>
  <c r="I54" i="21"/>
  <c r="I53" i="21"/>
  <c r="I52" i="21"/>
  <c r="L39" i="21"/>
  <c r="L38" i="21"/>
  <c r="K39" i="21"/>
  <c r="K38" i="21"/>
  <c r="J39" i="21"/>
  <c r="J38" i="21"/>
  <c r="I39" i="21"/>
  <c r="I38" i="21"/>
  <c r="H39" i="21"/>
  <c r="G39" i="21"/>
  <c r="K55" i="21"/>
  <c r="K54" i="21"/>
  <c r="K53" i="21"/>
  <c r="K52" i="21"/>
  <c r="K58" i="21" s="1"/>
  <c r="J108" i="22"/>
  <c r="K108" i="22"/>
  <c r="L108" i="22"/>
  <c r="J109" i="22"/>
  <c r="K109" i="22"/>
  <c r="L109" i="22"/>
  <c r="J110" i="22"/>
  <c r="K110" i="22"/>
  <c r="L110" i="22"/>
  <c r="L107" i="22"/>
  <c r="K107" i="22"/>
  <c r="J107" i="22"/>
  <c r="F108" i="22"/>
  <c r="F109" i="22"/>
  <c r="F110" i="22"/>
  <c r="F107" i="22"/>
  <c r="E108" i="22"/>
  <c r="E109" i="22"/>
  <c r="E110" i="22"/>
  <c r="E107" i="22"/>
  <c r="D107" i="22"/>
  <c r="D108" i="22"/>
  <c r="D109" i="22"/>
  <c r="D110" i="22"/>
  <c r="F161" i="24" l="1"/>
  <c r="F171" i="24"/>
  <c r="F165" i="24"/>
  <c r="J62" i="29"/>
  <c r="I108" i="22"/>
  <c r="I109" i="22"/>
  <c r="I110" i="22"/>
  <c r="I107" i="22"/>
  <c r="M93" i="22"/>
  <c r="H108" i="22"/>
  <c r="H109" i="22"/>
  <c r="H110" i="22"/>
  <c r="H107" i="22"/>
  <c r="L93" i="22"/>
  <c r="G108" i="22"/>
  <c r="G109" i="22"/>
  <c r="G110" i="22"/>
  <c r="G107" i="22"/>
  <c r="K93" i="22"/>
  <c r="L94" i="22"/>
  <c r="L95" i="22"/>
  <c r="L96" i="22"/>
  <c r="M94" i="22"/>
  <c r="M95" i="22"/>
  <c r="M96" i="22"/>
  <c r="K94" i="22"/>
  <c r="K95" i="22"/>
  <c r="K96" i="22"/>
  <c r="J58" i="21" l="1"/>
  <c r="H52" i="21"/>
  <c r="J53" i="21"/>
  <c r="J52" i="21"/>
  <c r="J55" i="21"/>
  <c r="J54" i="21"/>
  <c r="G52" i="21"/>
  <c r="L37" i="21"/>
  <c r="K37" i="21"/>
  <c r="J37" i="21"/>
  <c r="I37" i="21"/>
  <c r="H38" i="21"/>
  <c r="G38" i="21"/>
  <c r="H37" i="21"/>
  <c r="G37" i="21"/>
  <c r="L36" i="21"/>
  <c r="K36" i="21"/>
  <c r="J36" i="21"/>
  <c r="I36" i="21"/>
  <c r="H36" i="21"/>
  <c r="G36" i="21"/>
  <c r="L35" i="21"/>
  <c r="K35" i="21"/>
  <c r="J35" i="21"/>
  <c r="H35" i="21"/>
  <c r="I35" i="21"/>
  <c r="G35" i="21"/>
  <c r="K22" i="18" l="1"/>
  <c r="K21" i="18"/>
  <c r="K20" i="18"/>
  <c r="AE10" i="17" l="1"/>
  <c r="AE14" i="17"/>
  <c r="AE20" i="17"/>
  <c r="AD7" i="17"/>
  <c r="AD8" i="17"/>
  <c r="AD9" i="17"/>
  <c r="AD10" i="17"/>
  <c r="AD14" i="17"/>
  <c r="AD15" i="17"/>
  <c r="AD16" i="17"/>
  <c r="AD17" i="17"/>
  <c r="AD18" i="17"/>
  <c r="AD19" i="17"/>
  <c r="AD22" i="17"/>
  <c r="AD23" i="17"/>
  <c r="AD24" i="17"/>
  <c r="AD6" i="17"/>
  <c r="AB7" i="17"/>
  <c r="AE7" i="17" s="1"/>
  <c r="AB8" i="17"/>
  <c r="AE8" i="17" s="1"/>
  <c r="AB9" i="17"/>
  <c r="AE9" i="17" s="1"/>
  <c r="AB10" i="17"/>
  <c r="AB11" i="17"/>
  <c r="AE11" i="17" s="1"/>
  <c r="AB12" i="17"/>
  <c r="AE12" i="17" s="1"/>
  <c r="AB13" i="17"/>
  <c r="AE13" i="17" s="1"/>
  <c r="AB14" i="17"/>
  <c r="AB15" i="17"/>
  <c r="AE15" i="17" s="1"/>
  <c r="AB16" i="17"/>
  <c r="AE16" i="17" s="1"/>
  <c r="AB17" i="17"/>
  <c r="AE17" i="17" s="1"/>
  <c r="AB18" i="17"/>
  <c r="AE18" i="17" s="1"/>
  <c r="AB19" i="17"/>
  <c r="AE19" i="17" s="1"/>
  <c r="AB20" i="17"/>
  <c r="AB21" i="17"/>
  <c r="AE21" i="17" s="1"/>
  <c r="AB22" i="17"/>
  <c r="AE22" i="17" s="1"/>
  <c r="AB23" i="17"/>
  <c r="AE23" i="17" s="1"/>
  <c r="AB24" i="17"/>
  <c r="AE24" i="17" s="1"/>
  <c r="AB6" i="17"/>
  <c r="AE6" i="17" s="1"/>
  <c r="AA7" i="17"/>
  <c r="AA8" i="17"/>
  <c r="AA9" i="17"/>
  <c r="AA10" i="17"/>
  <c r="AA11" i="17"/>
  <c r="AD11" i="17" s="1"/>
  <c r="AA12" i="17"/>
  <c r="AD12" i="17" s="1"/>
  <c r="AA13" i="17"/>
  <c r="AD13" i="17" s="1"/>
  <c r="AA14" i="17"/>
  <c r="AA15" i="17"/>
  <c r="AA16" i="17"/>
  <c r="AA17" i="17"/>
  <c r="AA18" i="17"/>
  <c r="AA19" i="17"/>
  <c r="AA20" i="17"/>
  <c r="AD20" i="17" s="1"/>
  <c r="AA21" i="17"/>
  <c r="AD21" i="17" s="1"/>
  <c r="AA22" i="17"/>
  <c r="AA23" i="17"/>
  <c r="AA24" i="17"/>
  <c r="AA6" i="17"/>
  <c r="Z7" i="17"/>
  <c r="Z8" i="17"/>
  <c r="Z9" i="17"/>
  <c r="Z10" i="17"/>
  <c r="Z11" i="17"/>
  <c r="Z12" i="17"/>
  <c r="Z13" i="17"/>
  <c r="Z14" i="17"/>
  <c r="Z15" i="17"/>
  <c r="Z16" i="17"/>
  <c r="Z17" i="17"/>
  <c r="Z18" i="17"/>
  <c r="Z19" i="17"/>
  <c r="Z20" i="17"/>
  <c r="Z21" i="17"/>
  <c r="Z22" i="17"/>
  <c r="Z23" i="17"/>
  <c r="Z24" i="17"/>
  <c r="Z6" i="17"/>
  <c r="S40" i="14" l="1"/>
  <c r="S41" i="14"/>
  <c r="S42" i="14"/>
  <c r="S43" i="14"/>
  <c r="S44" i="14"/>
  <c r="S39" i="14"/>
  <c r="Q40" i="14"/>
  <c r="Q41" i="14"/>
  <c r="Q42" i="14"/>
  <c r="Q43" i="14"/>
  <c r="Q44" i="14"/>
  <c r="Q39" i="14"/>
  <c r="P40" i="14"/>
  <c r="P41" i="14"/>
  <c r="P42" i="14"/>
  <c r="P43" i="14"/>
  <c r="P44" i="14"/>
  <c r="P39" i="14"/>
  <c r="K43" i="7" l="1"/>
  <c r="K44" i="7"/>
  <c r="K45" i="7"/>
  <c r="K46" i="7"/>
  <c r="K42" i="7"/>
  <c r="J43" i="7"/>
  <c r="J44" i="7"/>
  <c r="J45" i="7"/>
  <c r="J46" i="7"/>
  <c r="J42" i="7"/>
  <c r="H43" i="7"/>
  <c r="H44" i="7"/>
  <c r="H45" i="7"/>
  <c r="H46" i="7"/>
  <c r="H42" i="7"/>
  <c r="F43" i="7"/>
  <c r="F44" i="7"/>
  <c r="F45" i="7"/>
  <c r="F46" i="7"/>
  <c r="F42" i="7"/>
  <c r="J6" i="7" l="1"/>
  <c r="J7" i="7"/>
  <c r="J8" i="7"/>
  <c r="J9" i="7"/>
  <c r="J10" i="7"/>
  <c r="J11" i="7"/>
  <c r="J12" i="7"/>
  <c r="J5" i="7"/>
  <c r="H6" i="7"/>
  <c r="H7" i="7"/>
  <c r="H8" i="7"/>
  <c r="H9" i="7"/>
  <c r="H10" i="7"/>
  <c r="H11" i="7"/>
  <c r="H12" i="7"/>
  <c r="H5" i="7"/>
  <c r="F6" i="7"/>
  <c r="F7" i="7"/>
  <c r="F8" i="7"/>
  <c r="F9" i="7"/>
  <c r="F10" i="7"/>
  <c r="F11" i="7"/>
  <c r="F12" i="7"/>
  <c r="F5" i="7"/>
  <c r="N23" i="6" l="1"/>
  <c r="F20" i="6" l="1"/>
  <c r="F21" i="6"/>
  <c r="F22" i="6"/>
  <c r="F1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CB4E06-70FD-40C7-B1B4-5F1850561CC8}" keepAlive="1" name="Query - temporarie_csv_result" description="Connection to the 'temporarie_csv_result' query in the workbook." type="5" refreshedVersion="6" background="1">
    <dbPr connection="Provider=Microsoft.Mashup.OleDb.1;Data Source=$Workbook$;Location=temporarie_csv_result;Extended Properties=&quot;&quot;" command="SELECT * FROM [temporarie_csv_result]"/>
  </connection>
</connections>
</file>

<file path=xl/sharedStrings.xml><?xml version="1.0" encoding="utf-8"?>
<sst xmlns="http://schemas.openxmlformats.org/spreadsheetml/2006/main" count="4028" uniqueCount="775">
  <si>
    <t>nb F</t>
  </si>
  <si>
    <t>NbSeqs</t>
  </si>
  <si>
    <t>[30-35]</t>
  </si>
  <si>
    <t>Test-nbSeqs</t>
  </si>
  <si>
    <t>Train-nbSeqs</t>
  </si>
  <si>
    <t>Percentage de Train = 60%</t>
  </si>
  <si>
    <t>Mult-Alg</t>
  </si>
  <si>
    <t>Secondary Str</t>
  </si>
  <si>
    <t>Cmbuild</t>
  </si>
  <si>
    <t>estimated cmcalibrate ( hh:mm:ss)</t>
  </si>
  <si>
    <t>runtime Cmalibrate ( hh:mm:ss)</t>
  </si>
  <si>
    <t>Percentage de Train = 75%</t>
  </si>
  <si>
    <t>[70-100]</t>
  </si>
  <si>
    <t>44,50,44</t>
  </si>
  <si>
    <t>Test nb seqs</t>
  </si>
  <si>
    <t>Time class</t>
  </si>
  <si>
    <t>class corecct</t>
  </si>
  <si>
    <t>nb other class</t>
  </si>
  <si>
    <t>incoreect class</t>
  </si>
  <si>
    <t>hmm nb_only_hmm_hits_found</t>
  </si>
  <si>
    <t>CM nb_cm_hits_found</t>
  </si>
  <si>
    <t>cm+hmm (nb_total_cm_and_hmm_hits_found)</t>
  </si>
  <si>
    <t>No hits found</t>
  </si>
  <si>
    <t>CM</t>
  </si>
  <si>
    <t>CM   ==&gt;  multipl Ali  +  SS  + cmbuild  + cmcalibrate + cmcompress --&gt; use to search</t>
  </si>
  <si>
    <t>"--nohmm"</t>
  </si>
  <si>
    <t>"--hmmonly"</t>
  </si>
  <si>
    <t>8m31s</t>
  </si>
  <si>
    <t>4m4s</t>
  </si>
  <si>
    <t>2m45s</t>
  </si>
  <si>
    <t>1m32s</t>
  </si>
  <si>
    <t xml:space="preserve">cmscan  --&gt; classification </t>
  </si>
  <si>
    <t xml:space="preserve"> 07:55:56</t>
  </si>
  <si>
    <t xml:space="preserve"> 25:10:11</t>
  </si>
  <si>
    <t xml:space="preserve"> 33:32:30</t>
  </si>
  <si>
    <t>mode normal (hmm filter + cm filter)</t>
  </si>
  <si>
    <t>t = thershold</t>
  </si>
  <si>
    <t>Wiyhout Secondary structure ( as result HMM_only)</t>
  </si>
  <si>
    <t>8m12</t>
  </si>
  <si>
    <t>3m58</t>
  </si>
  <si>
    <t>2m34</t>
  </si>
  <si>
    <t>1m29</t>
  </si>
  <si>
    <t>0m20</t>
  </si>
  <si>
    <t>1 (1&lt;t)</t>
  </si>
  <si>
    <t>3 (2 no found + 1 incorrect &lt;t)</t>
  </si>
  <si>
    <t>min-LM = 2 ,  max-LM = 15  , Beta = 0</t>
  </si>
  <si>
    <t>T Mat genration</t>
  </si>
  <si>
    <t>S Mat (Mo)</t>
  </si>
  <si>
    <t>min-LM = 2 ,  max-LM = 15  , Beta = 20</t>
  </si>
  <si>
    <t>min-LM = 2 ,  max-LM = 10  , Beta = 0</t>
  </si>
  <si>
    <t>min-LM = 2 ,  max-LM = 10  , Beta = 20</t>
  </si>
  <si>
    <t>T train Model X</t>
  </si>
  <si>
    <t>use 60% for Train</t>
  </si>
  <si>
    <t>TT nb Seqs</t>
  </si>
  <si>
    <t>T train</t>
  </si>
  <si>
    <t>T test</t>
  </si>
  <si>
    <t>score Train</t>
  </si>
  <si>
    <t>pred Train</t>
  </si>
  <si>
    <t>pred Test</t>
  </si>
  <si>
    <r>
      <t>ExtraTreesClassifier(</t>
    </r>
    <r>
      <rPr>
        <sz val="10"/>
        <color rgb="FF660099"/>
        <rFont val="Consolas"/>
        <family val="3"/>
      </rPr>
      <t>n_estimators</t>
    </r>
    <r>
      <rPr>
        <sz val="10"/>
        <color rgb="FF000000"/>
        <rFont val="Consolas"/>
        <family val="3"/>
      </rPr>
      <t>=</t>
    </r>
    <r>
      <rPr>
        <sz val="10"/>
        <color rgb="FF0000FF"/>
        <rFont val="Consolas"/>
        <family val="3"/>
      </rPr>
      <t>10</t>
    </r>
    <r>
      <rPr>
        <sz val="10"/>
        <color rgb="FF000000"/>
        <rFont val="Consolas"/>
        <family val="3"/>
      </rPr>
      <t xml:space="preserve">, </t>
    </r>
    <r>
      <rPr>
        <sz val="10"/>
        <color rgb="FF660099"/>
        <rFont val="Consolas"/>
        <family val="3"/>
      </rPr>
      <t>criterion</t>
    </r>
    <r>
      <rPr>
        <sz val="10"/>
        <color rgb="FF000000"/>
        <rFont val="Consolas"/>
        <family val="3"/>
      </rPr>
      <t>=</t>
    </r>
    <r>
      <rPr>
        <b/>
        <sz val="10"/>
        <color rgb="FF008080"/>
        <rFont val="Consolas"/>
        <family val="3"/>
      </rPr>
      <t>'gini'</t>
    </r>
    <r>
      <rPr>
        <sz val="10"/>
        <color rgb="FF000000"/>
        <rFont val="Consolas"/>
        <family val="3"/>
      </rPr>
      <t xml:space="preserve">, </t>
    </r>
    <r>
      <rPr>
        <sz val="10"/>
        <color rgb="FF660099"/>
        <rFont val="Consolas"/>
        <family val="3"/>
      </rPr>
      <t>max_depth</t>
    </r>
    <r>
      <rPr>
        <sz val="10"/>
        <color rgb="FF000000"/>
        <rFont val="Consolas"/>
        <family val="3"/>
      </rPr>
      <t>=</t>
    </r>
    <r>
      <rPr>
        <sz val="10"/>
        <color rgb="FF0000FF"/>
        <rFont val="Consolas"/>
        <family val="3"/>
      </rPr>
      <t>10</t>
    </r>
    <r>
      <rPr>
        <sz val="10"/>
        <color rgb="FF000000"/>
        <rFont val="Consolas"/>
        <family val="3"/>
      </rPr>
      <t>)</t>
    </r>
  </si>
  <si>
    <t>ExtraTreesClassifier()</t>
  </si>
  <si>
    <t>use 70% for Train</t>
  </si>
  <si>
    <t>[20-40]</t>
  </si>
  <si>
    <t>automatique</t>
  </si>
  <si>
    <t>Manuel</t>
  </si>
  <si>
    <t>Percentage de Train = 70%</t>
  </si>
  <si>
    <t>-------------------------------------------------------------------------------------------------------------------------------------------------------------------------------------------</t>
  </si>
  <si>
    <t>46h43m34s</t>
  </si>
  <si>
    <t xml:space="preserve"> 73h59m43s</t>
  </si>
  <si>
    <t>102h33m09s</t>
  </si>
  <si>
    <t>132h20m49s</t>
  </si>
  <si>
    <t>Nb Motifs</t>
  </si>
  <si>
    <t>43h20m49s</t>
  </si>
  <si>
    <t>68h10m55s</t>
  </si>
  <si>
    <t>94h57m33s</t>
  </si>
  <si>
    <t>122h42m23s</t>
  </si>
  <si>
    <t>26.328s</t>
  </si>
  <si>
    <t>1m23.582s</t>
  </si>
  <si>
    <t>2m42.916s</t>
  </si>
  <si>
    <t>3m17.535s</t>
  </si>
  <si>
    <t>1.204s</t>
  </si>
  <si>
    <t>2.263s</t>
  </si>
  <si>
    <t>3.512s</t>
  </si>
  <si>
    <t>4.880s</t>
  </si>
  <si>
    <t>9m19.514s</t>
  </si>
  <si>
    <t>23m12.165s</t>
  </si>
  <si>
    <t>44m23.943s</t>
  </si>
  <si>
    <t>71m40.474s</t>
  </si>
  <si>
    <t>171h37m19s</t>
  </si>
  <si>
    <t>228h35m22s</t>
  </si>
  <si>
    <t>265h03m02s</t>
  </si>
  <si>
    <t>293h11m03s</t>
  </si>
  <si>
    <t>Read_CSV</t>
  </si>
  <si>
    <t>only Train</t>
  </si>
  <si>
    <t>size</t>
  </si>
  <si>
    <t>Acc</t>
  </si>
  <si>
    <t>1.7 Go</t>
  </si>
  <si>
    <t>2.5 Go</t>
  </si>
  <si>
    <t>3.2 Go</t>
  </si>
  <si>
    <t>4.2 Go</t>
  </si>
  <si>
    <t>linux</t>
  </si>
  <si>
    <t>test linux</t>
  </si>
  <si>
    <t>100--&gt;200 : just pred time without loading I think</t>
  </si>
  <si>
    <t>210h14m11s</t>
  </si>
  <si>
    <t>159h15m49s</t>
  </si>
  <si>
    <t>246h07m08s</t>
  </si>
  <si>
    <t>273h43m54s</t>
  </si>
  <si>
    <t>5m27.784s</t>
  </si>
  <si>
    <t>6m39.585s</t>
  </si>
  <si>
    <t>7m35.541s</t>
  </si>
  <si>
    <t>6.706s</t>
  </si>
  <si>
    <t>8.949s</t>
  </si>
  <si>
    <t>11.110s</t>
  </si>
  <si>
    <t>13.228s</t>
  </si>
  <si>
    <t>191,6 m</t>
  </si>
  <si>
    <t>308m</t>
  </si>
  <si>
    <t>248m</t>
  </si>
  <si>
    <t>Beta</t>
  </si>
  <si>
    <t>Nd T gen</t>
  </si>
  <si>
    <t>Nd S(Mo)</t>
  </si>
  <si>
    <t>Nd Nb Motifs</t>
  </si>
  <si>
    <t>remarque: I think after beta = 20 , the time is only taken to save the matrix, the generation is imdiate</t>
  </si>
  <si>
    <t>Non Deletion of subMotifs</t>
  </si>
  <si>
    <t>On Windows 10</t>
  </si>
  <si>
    <t>With Deletion</t>
  </si>
  <si>
    <t>On linux</t>
  </si>
  <si>
    <t>nb Motifs</t>
  </si>
  <si>
    <t>BETA : 50</t>
  </si>
  <si>
    <t>ExtraTreeCla default parameters</t>
  </si>
  <si>
    <t xml:space="preserve">   &gt;= 8</t>
  </si>
  <si>
    <t>47Go</t>
  </si>
  <si>
    <t>min-LM = 2 ,  max-LM = 10</t>
  </si>
  <si>
    <t>No Deletion SM</t>
  </si>
  <si>
    <t>on linux</t>
  </si>
  <si>
    <t>min = 2  max =10    , with deletion</t>
  </si>
  <si>
    <t>Windows 10</t>
  </si>
  <si>
    <t>Linux Ubuntu 16.04</t>
  </si>
  <si>
    <t>Python 3.7.7</t>
  </si>
  <si>
    <t>RAM 16 Go</t>
  </si>
  <si>
    <t>64 bit OS</t>
  </si>
  <si>
    <t>Intel i7-8550U CPU @ 1.80Ghz  1.99Ghz</t>
  </si>
  <si>
    <t>Python 3.5.2</t>
  </si>
  <si>
    <t>Ubuntu 16.04</t>
  </si>
  <si>
    <t>Intel(R) Xeon(R) CPU E5-2660 v4 @ 2.00GHz</t>
  </si>
  <si>
    <t>cpu cores       : 1</t>
  </si>
  <si>
    <t>cpu cores       : 4</t>
  </si>
  <si>
    <t>RAM 1007 Go</t>
  </si>
  <si>
    <t>pandas</t>
  </si>
  <si>
    <t>datatable</t>
  </si>
  <si>
    <t>biopython==1.77</t>
  </si>
  <si>
    <t>datatable==0.11.0a0+pr2536.12</t>
  </si>
  <si>
    <t>numpy==1.19.0</t>
  </si>
  <si>
    <t>pandas==1.0.5</t>
  </si>
  <si>
    <t>pyahocorasick==1.4.0</t>
  </si>
  <si>
    <t>scikit-learn==0.23.1</t>
  </si>
  <si>
    <t>scipy==1.5.0</t>
  </si>
  <si>
    <t>suffix-trees==0.3.0</t>
  </si>
  <si>
    <t>biopython==1.73</t>
  </si>
  <si>
    <t>datatable==0.10.1</t>
  </si>
  <si>
    <t>numpy==1.18.5</t>
  </si>
  <si>
    <t>pandas==0.24.2</t>
  </si>
  <si>
    <t>scikit-learn==0.22.2.post1</t>
  </si>
  <si>
    <t>scipy==1.4.1</t>
  </si>
  <si>
    <t>all lib are up to date</t>
  </si>
  <si>
    <t>ExtraTreesClassifier  with default paramaters.   n_jobs=None (means 1)</t>
  </si>
  <si>
    <t>problem of Loading CSV File , using pandas, solved by using datatable</t>
  </si>
  <si>
    <t>nbF</t>
  </si>
  <si>
    <t>T Train dt</t>
  </si>
  <si>
    <t>T Train pd</t>
  </si>
  <si>
    <t>Size Mo</t>
  </si>
  <si>
    <t>T Cmalibrate</t>
  </si>
  <si>
    <t>T Cl</t>
  </si>
  <si>
    <t xml:space="preserve">T Cl </t>
  </si>
  <si>
    <t>Mode Normal</t>
  </si>
  <si>
    <t>nohmm</t>
  </si>
  <si>
    <t>hmmonly</t>
  </si>
  <si>
    <t>mode normal</t>
  </si>
  <si>
    <t>Infernal</t>
  </si>
  <si>
    <t>CoBiUS</t>
  </si>
  <si>
    <t>T Const (only generated Matrix)</t>
  </si>
  <si>
    <t>ND Pred Acc</t>
  </si>
  <si>
    <t>ND T test</t>
  </si>
  <si>
    <t>pbm of time test datatable vs panda</t>
  </si>
  <si>
    <t>T test pd</t>
  </si>
  <si>
    <t>T test dt</t>
  </si>
  <si>
    <t xml:space="preserve">   &gt;=3</t>
  </si>
  <si>
    <t>65Go</t>
  </si>
  <si>
    <t xml:space="preserve">   &gt;=5</t>
  </si>
  <si>
    <t xml:space="preserve">   &gt;= 10</t>
  </si>
  <si>
    <t>Win 10 vs Linux</t>
  </si>
  <si>
    <t>T Create Df</t>
  </si>
  <si>
    <t>T pred</t>
  </si>
  <si>
    <t>T create+pred</t>
  </si>
  <si>
    <t>Test datatable vs pandas   on windows</t>
  </si>
  <si>
    <t>numpy</t>
  </si>
  <si>
    <t>Numpy</t>
  </si>
  <si>
    <t>Size dataset Mo</t>
  </si>
  <si>
    <t>TT</t>
  </si>
  <si>
    <t>Python 8  on Linux Ubuntu 16.04</t>
  </si>
  <si>
    <t>min</t>
  </si>
  <si>
    <t>max</t>
  </si>
  <si>
    <t xml:space="preserve">size </t>
  </si>
  <si>
    <t>T Trian</t>
  </si>
  <si>
    <t>Acc test</t>
  </si>
  <si>
    <t>nb motifs</t>
  </si>
  <si>
    <t>NB F  = 50</t>
  </si>
  <si>
    <t>NB F  = 150</t>
  </si>
  <si>
    <t>NB F  = 250</t>
  </si>
  <si>
    <t>NB F  = 350</t>
  </si>
  <si>
    <t>model</t>
  </si>
  <si>
    <t xml:space="preserve">   cv_mean</t>
  </si>
  <si>
    <t xml:space="preserve">    cv_std</t>
  </si>
  <si>
    <t xml:space="preserve">  execution_time</t>
  </si>
  <si>
    <t xml:space="preserve"> ext</t>
  </si>
  <si>
    <t xml:space="preserve"> knn</t>
  </si>
  <si>
    <t xml:space="preserve"> rdf</t>
  </si>
  <si>
    <t xml:space="preserve"> gnb</t>
  </si>
  <si>
    <t xml:space="preserve">  dt</t>
  </si>
  <si>
    <t xml:space="preserve"> nlp</t>
  </si>
  <si>
    <t xml:space="preserve"> svc</t>
  </si>
  <si>
    <t>Score Test</t>
  </si>
  <si>
    <t>NbF= 50</t>
  </si>
  <si>
    <t>Beta = 40</t>
  </si>
  <si>
    <t>Len Motif = 6</t>
  </si>
  <si>
    <t xml:space="preserve">  Score Test</t>
  </si>
  <si>
    <t xml:space="preserve">  ext</t>
  </si>
  <si>
    <t xml:space="preserve">  knn</t>
  </si>
  <si>
    <t xml:space="preserve">  rdf</t>
  </si>
  <si>
    <t xml:space="preserve">  gnb</t>
  </si>
  <si>
    <t xml:space="preserve">   dt</t>
  </si>
  <si>
    <t xml:space="preserve">  nlp</t>
  </si>
  <si>
    <t xml:space="preserve">  svc</t>
  </si>
  <si>
    <t>nbF=50</t>
  </si>
  <si>
    <t>nbF=150</t>
  </si>
  <si>
    <t>nbF=250</t>
  </si>
  <si>
    <t>nbF=350</t>
  </si>
  <si>
    <t>Combining Models</t>
  </si>
  <si>
    <t>score</t>
  </si>
  <si>
    <t>time</t>
  </si>
  <si>
    <t>Beta = 0</t>
  </si>
  <si>
    <t>Len Motif  Min = 2   Max = 10</t>
  </si>
  <si>
    <t>NbF= 150</t>
  </si>
  <si>
    <t xml:space="preserve">NbF = 250 </t>
  </si>
  <si>
    <t>NbF= 350</t>
  </si>
  <si>
    <t>ExtraTree + NLP + RDF     voting[1,1,1]         Len Motif min= 2  max=10</t>
  </si>
  <si>
    <t>ML paramaters</t>
  </si>
  <si>
    <t>max_depth</t>
  </si>
  <si>
    <t>max_features</t>
  </si>
  <si>
    <t>n_estimators</t>
  </si>
  <si>
    <t>NbF = 50</t>
  </si>
  <si>
    <t>NbF = 150</t>
  </si>
  <si>
    <t>NbF = 250</t>
  </si>
  <si>
    <t>NbF = 350</t>
  </si>
  <si>
    <t>Ext  Len Motif = 6 only    Grid</t>
  </si>
  <si>
    <t>Ext  Len Motif = 6 only    RandomizedSearchCV</t>
  </si>
  <si>
    <t>BETA : 40</t>
  </si>
  <si>
    <t>8.0 Go</t>
  </si>
  <si>
    <t>MaxMotf</t>
  </si>
  <si>
    <t>MinLenMot</t>
  </si>
  <si>
    <t>Ext n_estimators</t>
  </si>
  <si>
    <t>508 Mo</t>
  </si>
  <si>
    <t>On windows</t>
  </si>
  <si>
    <t>ML Methods</t>
  </si>
  <si>
    <t>Ext</t>
  </si>
  <si>
    <t>EXT+NLP+RDF</t>
  </si>
  <si>
    <t>389(3seq) 61 (4seq)</t>
  </si>
  <si>
    <t>83h56m02s</t>
  </si>
  <si>
    <t>204h27m27s</t>
  </si>
  <si>
    <t>276h23m44s</t>
  </si>
  <si>
    <t>478h49m45s</t>
  </si>
  <si>
    <t>Resume</t>
  </si>
  <si>
    <t>min-LM = 2 ,  max-LM = 15  , Beta = 0 , use 60% fro Train</t>
  </si>
  <si>
    <t>Small nb of Families</t>
  </si>
  <si>
    <t>T Cmalibrate estimated</t>
  </si>
  <si>
    <t>T Const (Mat gen + train)</t>
  </si>
  <si>
    <t>ALG</t>
  </si>
  <si>
    <t>3AL-p1</t>
  </si>
  <si>
    <t>3AL-p2</t>
  </si>
  <si>
    <t>4AL-p1</t>
  </si>
  <si>
    <t>4AL-p2</t>
  </si>
  <si>
    <t>with red add to simplify creating of graph</t>
  </si>
  <si>
    <t>382 Mo</t>
  </si>
  <si>
    <t>76h16m21s</t>
  </si>
  <si>
    <t>8.392s</t>
  </si>
  <si>
    <t>0.377s</t>
  </si>
  <si>
    <t>3m55.978s</t>
  </si>
  <si>
    <t>nlp</t>
  </si>
  <si>
    <t>28.481s</t>
  </si>
  <si>
    <t>1m14.450s</t>
  </si>
  <si>
    <t>1.061s</t>
  </si>
  <si>
    <t>2.506s</t>
  </si>
  <si>
    <t>20m14.865s</t>
  </si>
  <si>
    <t>53m33.117s</t>
  </si>
  <si>
    <t>nb other class only second place</t>
  </si>
  <si>
    <t>CM nb_cm_hits_found all hits including hits from 3 place on on</t>
  </si>
  <si>
    <t>[20-60]</t>
  </si>
  <si>
    <t>Size Mat (Go)</t>
  </si>
  <si>
    <t>(01) One sequence for training ,  and One seq  for test</t>
  </si>
  <si>
    <t>[20-105]</t>
  </si>
  <si>
    <t>Percentage de Train = 50%</t>
  </si>
  <si>
    <t>I will ignore this</t>
  </si>
  <si>
    <t>test min = 3 and max change</t>
  </si>
  <si>
    <t>because:</t>
  </si>
  <si>
    <t>when min = 2 , we add only 16 motifs</t>
  </si>
  <si>
    <t>I put 25 and 30, because at the beginning</t>
  </si>
  <si>
    <t>I thought that I can go till 30</t>
  </si>
  <si>
    <t>but now I stop in 20</t>
  </si>
  <si>
    <t>it is clear it gose only worse and worse</t>
  </si>
  <si>
    <t>Mlearning Alg = Ext</t>
  </si>
  <si>
    <t xml:space="preserve"> </t>
  </si>
  <si>
    <t xml:space="preserve">No Deletion </t>
  </si>
  <si>
    <t>nb seqs</t>
  </si>
  <si>
    <t>T Mat genration en sec</t>
  </si>
  <si>
    <t xml:space="preserve">Deletion </t>
  </si>
  <si>
    <t>Max length motifs = 60 (I didi't renmember well)</t>
  </si>
  <si>
    <t xml:space="preserve">Min = </t>
  </si>
  <si>
    <t>Max</t>
  </si>
  <si>
    <t>incluse</t>
  </si>
  <si>
    <t>S Mat Go</t>
  </si>
  <si>
    <t>T ND min</t>
  </si>
  <si>
    <t>T D min</t>
  </si>
  <si>
    <t>T D / ND</t>
  </si>
  <si>
    <t>Test nb seqs (30%) : 4884 seqs</t>
  </si>
  <si>
    <t>EXT</t>
  </si>
  <si>
    <t>NLP</t>
  </si>
  <si>
    <t>NB F = 050</t>
  </si>
  <si>
    <t>NB F = 150</t>
  </si>
  <si>
    <t>NB F = 250</t>
  </si>
  <si>
    <t>NB F = 350</t>
  </si>
  <si>
    <t xml:space="preserve">nb seqs by family = [20-40] </t>
  </si>
  <si>
    <r>
      <t xml:space="preserve">Mlearning Alg = </t>
    </r>
    <r>
      <rPr>
        <b/>
        <sz val="11"/>
        <color theme="1"/>
        <rFont val="Calibri"/>
        <family val="2"/>
        <scheme val="minor"/>
      </rPr>
      <t>NLP</t>
    </r>
  </si>
  <si>
    <t>No deletion</t>
  </si>
  <si>
    <t>S Mat Mo</t>
  </si>
  <si>
    <t>Gene Data min</t>
  </si>
  <si>
    <t>EXT Tr m</t>
  </si>
  <si>
    <t>NLP Tr m</t>
  </si>
  <si>
    <t>EXT+Gen</t>
  </si>
  <si>
    <t>NLP+Gen</t>
  </si>
  <si>
    <t>Alpha</t>
  </si>
  <si>
    <t>Time Before to_csv</t>
  </si>
  <si>
    <t>nb_Occs_avr_alpha</t>
  </si>
  <si>
    <t>Difirence</t>
  </si>
  <si>
    <t>350 Family</t>
  </si>
  <si>
    <t>nbOccrs</t>
  </si>
  <si>
    <t>&gt;=3</t>
  </si>
  <si>
    <t>Accuracy</t>
  </si>
  <si>
    <t>Precision</t>
  </si>
  <si>
    <t>Recall</t>
  </si>
  <si>
    <t>max=20</t>
  </si>
  <si>
    <t>min len motif = 2</t>
  </si>
  <si>
    <t>fbeta_score</t>
  </si>
  <si>
    <t>Voting (EXT+NLP+RDF [1,1,1])</t>
  </si>
  <si>
    <t>&gt; 12 000 sec</t>
  </si>
  <si>
    <t>T multi</t>
  </si>
  <si>
    <t>fixed</t>
  </si>
  <si>
    <t>min=2, max [6,78]</t>
  </si>
  <si>
    <t>EXT_Ac</t>
  </si>
  <si>
    <t>EXT_Fbs</t>
  </si>
  <si>
    <t>NLP_Ac</t>
  </si>
  <si>
    <t>NLP_Fbs</t>
  </si>
  <si>
    <t>VT_Ac</t>
  </si>
  <si>
    <t>VT_Fbs</t>
  </si>
  <si>
    <t>Best Results</t>
  </si>
  <si>
    <t>min=2, max=7</t>
  </si>
  <si>
    <t>fixed = 7</t>
  </si>
  <si>
    <t>Average processing time</t>
  </si>
  <si>
    <t>Genra+Saving</t>
  </si>
  <si>
    <t>EXT hr</t>
  </si>
  <si>
    <t>NLP min</t>
  </si>
  <si>
    <t>Only GenMatr sec</t>
  </si>
  <si>
    <t>VT hr</t>
  </si>
  <si>
    <t>NLP Avg</t>
  </si>
  <si>
    <t>space : 650 Go</t>
  </si>
  <si>
    <t>space 97 Go</t>
  </si>
  <si>
    <t>713 Go</t>
  </si>
  <si>
    <t>500 Go</t>
  </si>
  <si>
    <r>
      <rPr>
        <b/>
        <sz val="11"/>
        <color theme="1"/>
        <rFont val="Calibri"/>
        <family val="2"/>
        <scheme val="minor"/>
      </rPr>
      <t>First</t>
    </r>
    <r>
      <rPr>
        <sz val="11"/>
        <color theme="1"/>
        <rFont val="Calibri"/>
        <family val="2"/>
        <scheme val="minor"/>
      </rPr>
      <t>,  we already the test for infernal , Resume is at the sheet : "</t>
    </r>
    <r>
      <rPr>
        <b/>
        <sz val="11"/>
        <color theme="1"/>
        <rFont val="Calibri"/>
        <family val="2"/>
        <scheme val="minor"/>
      </rPr>
      <t>Resumee &amp; Graphs</t>
    </r>
    <r>
      <rPr>
        <sz val="11"/>
        <color theme="1"/>
        <rFont val="Calibri"/>
        <family val="2"/>
        <scheme val="minor"/>
      </rPr>
      <t>"</t>
    </r>
  </si>
  <si>
    <r>
      <rPr>
        <b/>
        <sz val="11"/>
        <color theme="1"/>
        <rFont val="Calibri"/>
        <family val="2"/>
        <scheme val="minor"/>
      </rPr>
      <t>Second</t>
    </r>
    <r>
      <rPr>
        <sz val="11"/>
        <color theme="1"/>
        <rFont val="Calibri"/>
        <family val="2"/>
        <scheme val="minor"/>
      </rPr>
      <t>, I will redo the test for our method parts, because, A) we have an error in time countig,  B) more imprtnat, we have better paramaters Now</t>
    </r>
  </si>
  <si>
    <t xml:space="preserve">We test with, no deletion, fixed beta=40, </t>
  </si>
  <si>
    <t>The conclusion of all graphs is :</t>
  </si>
  <si>
    <t>Hence, we take these results to comapr it with Infernal</t>
  </si>
  <si>
    <t>The best results is given By NLP  for fixed motifs of 7, with number of occurences &gt;= 1 ;  others (EXT and Voting) approximatly achieve good results with lilte diffirence,  but with huge processing time, for that we choose NLP.</t>
  </si>
  <si>
    <t>T Cl min</t>
  </si>
  <si>
    <t>T Gen Hrs</t>
  </si>
  <si>
    <t>T Cl sec</t>
  </si>
  <si>
    <t>T Gen min</t>
  </si>
  <si>
    <t>nb Fam</t>
  </si>
  <si>
    <t>Default (CMs+hmm)</t>
  </si>
  <si>
    <t>CoBIUS  Method</t>
  </si>
  <si>
    <t>Voting</t>
  </si>
  <si>
    <t>EXT:</t>
  </si>
  <si>
    <t>VOT:</t>
  </si>
  <si>
    <t>Best</t>
  </si>
  <si>
    <t>Fixed L = 7 ; nbOccrs &gt;= 1</t>
  </si>
  <si>
    <t>Min=2, Max=7 ;  nbOccrs &gt;=2</t>
  </si>
  <si>
    <t>Min=2, Max=7 ;  nbOccrs &gt;=1</t>
  </si>
  <si>
    <t>EMRS: ExtraTree + MLP + RDF + SVC   voting[1,1,1,1]         Len Motif = 6  only</t>
  </si>
  <si>
    <t>EM2RS: ExtraTree + MLP + RDF + SVC   voting[1,2,1,1]        Len Motif = 6  only</t>
  </si>
  <si>
    <t>EM2R: ExtraTree + MLP + RDF     voting[1,2,1]        Len Motif = 6  only</t>
  </si>
  <si>
    <t>EMR: ExtraTree + MLP + RDF     voting[1,1,1]         Len Motif = 6  only</t>
  </si>
  <si>
    <t>EM2R</t>
  </si>
  <si>
    <t>EMR</t>
  </si>
  <si>
    <t>EM2RS</t>
  </si>
  <si>
    <t>EMRS</t>
  </si>
  <si>
    <t>Average Accuracy &amp;&amp; F beta Score:</t>
  </si>
  <si>
    <t>VT</t>
  </si>
  <si>
    <t>All parameters Average:</t>
  </si>
  <si>
    <t xml:space="preserve">Average Space needed at exscution </t>
  </si>
  <si>
    <t>&gt;500</t>
  </si>
  <si>
    <t>660 Go</t>
  </si>
  <si>
    <t>EXT Avr</t>
  </si>
  <si>
    <t>T Gen sec</t>
  </si>
  <si>
    <t>Time Sec</t>
  </si>
  <si>
    <t>Defult mode for 100 and 200 : FASTA-Reader: Ignoring invalid residues at position(s):</t>
  </si>
  <si>
    <t>BDS : Blastn Default Search</t>
  </si>
  <si>
    <t>Ti Class</t>
  </si>
  <si>
    <t>Total Time TT =  Time Blast Search + Time Classification</t>
  </si>
  <si>
    <t>NCM</t>
  </si>
  <si>
    <r>
      <rPr>
        <b/>
        <sz val="11"/>
        <color theme="1"/>
        <rFont val="Calibri"/>
        <family val="2"/>
        <scheme val="minor"/>
      </rPr>
      <t>Important</t>
    </r>
    <r>
      <rPr>
        <sz val="11"/>
        <color theme="1"/>
        <rFont val="Calibri"/>
        <family val="2"/>
        <scheme val="minor"/>
      </rPr>
      <t>: Blastn , search a a query seq q against a database, the result is many seqs,  (some times no results).</t>
    </r>
  </si>
  <si>
    <t>each result seq, belong to a family X,  in our case, the id of family is in the id of sequences after &gt;RFxxxxx</t>
  </si>
  <si>
    <t>also , in the id of query seq, we have its id of family as RFxxxxx</t>
  </si>
  <si>
    <r>
      <rPr>
        <b/>
        <sz val="11"/>
        <color theme="1"/>
        <rFont val="Calibri"/>
        <family val="2"/>
        <scheme val="minor"/>
      </rPr>
      <t>Question</t>
    </r>
    <r>
      <rPr>
        <sz val="11"/>
        <color theme="1"/>
        <rFont val="Calibri"/>
        <family val="2"/>
        <scheme val="minor"/>
      </rPr>
      <t>: how to decid to wich family belong our query seq based on the found results?</t>
    </r>
  </si>
  <si>
    <t>What I propose (before searching in the literature)</t>
  </si>
  <si>
    <t>NNCM</t>
  </si>
  <si>
    <t>nb_res_same_family : calculer le nombre des seqs res de la meme family que seq query</t>
  </si>
  <si>
    <t>si (nb_res_same_family) est majoritaire, donc  il est &gt; (total number /2), on dit que la prediction est correct</t>
  </si>
  <si>
    <t>seq query goes with family wich is nb of seqs majoritaire , donc &gt; total nb seqs /2</t>
  </si>
  <si>
    <t>dans notre cas, on test seulement cette condition pour notre query , si elle est bien classer ou pas</t>
  </si>
  <si>
    <t>Cette method est calairement pas bonne, elle marche seuelet si on a deux type de seqs dans deux famillies, donc avoir plus que la moitie est logique, mais si on plusieurs? Sa ne marche pas, on doit trouver quele famillie est majoritaire</t>
  </si>
  <si>
    <t>s'est simple, compter le nb de seqs de chaque famille, et prend le plus grand.</t>
  </si>
  <si>
    <t xml:space="preserve">2) NCM : Naif Naif Calss Method =&gt;  </t>
  </si>
  <si>
    <t xml:space="preserve">1) NNCM : Naif Naif Calss Method =&gt;  </t>
  </si>
  <si>
    <t>Average nb suggest fam</t>
  </si>
  <si>
    <t>this mean we have generaly one family suggested</t>
  </si>
  <si>
    <t>there are query with 0 res seq</t>
  </si>
  <si>
    <t>3) NCM + Score</t>
  </si>
  <si>
    <t>Using method NCM, if f1 have 9 seq , and f2 have 10 seqs, in this case the calssification goes for f2</t>
  </si>
  <si>
    <t>but,  if seq of f1 have better score than of seqs of f2</t>
  </si>
  <si>
    <t>So, we have to include score + nb seqs ,  we have to come up with an eqution for that</t>
  </si>
  <si>
    <t>BDS</t>
  </si>
  <si>
    <t>word size = 7</t>
  </si>
  <si>
    <r>
      <rPr>
        <b/>
        <sz val="11"/>
        <color theme="1"/>
        <rFont val="Calibri"/>
        <family val="2"/>
        <scheme val="minor"/>
      </rPr>
      <t>naif score</t>
    </r>
    <r>
      <rPr>
        <sz val="11"/>
        <color theme="1"/>
        <rFont val="Calibri"/>
        <family val="2"/>
        <scheme val="minor"/>
      </rPr>
      <t>: we can just relay on average score to classify. Exemple f1 with 9 seqs, avrage score is best than f2 with 20 seqs. So classification goes for f1.  but f2 have 20 seqs, and this have a sinification</t>
    </r>
  </si>
  <si>
    <r>
      <rPr>
        <b/>
        <sz val="11"/>
        <color theme="1"/>
        <rFont val="Calibri"/>
        <family val="2"/>
        <scheme val="minor"/>
      </rPr>
      <t>nb seqs + score</t>
    </r>
    <r>
      <rPr>
        <sz val="11"/>
        <color theme="1"/>
        <rFont val="Calibri"/>
        <family val="2"/>
        <scheme val="minor"/>
      </rPr>
      <t xml:space="preserve"> : we can sum all the scores from each seqs,  and the family that have max score win. </t>
    </r>
  </si>
  <si>
    <t>NCM + Score</t>
  </si>
  <si>
    <r>
      <rPr>
        <b/>
        <sz val="11"/>
        <color theme="1"/>
        <rFont val="Calibri"/>
        <family val="2"/>
        <scheme val="minor"/>
      </rPr>
      <t>4) k nearest neighbors</t>
    </r>
    <r>
      <rPr>
        <sz val="11"/>
        <color theme="1"/>
        <rFont val="Calibri"/>
        <family val="2"/>
        <scheme val="minor"/>
      </rPr>
      <t xml:space="preserve">: </t>
    </r>
  </si>
  <si>
    <r>
      <t xml:space="preserve">based classification on </t>
    </r>
    <r>
      <rPr>
        <b/>
        <sz val="11"/>
        <color theme="1"/>
        <rFont val="Calibri"/>
        <family val="2"/>
        <scheme val="minor"/>
      </rPr>
      <t>k</t>
    </r>
    <r>
      <rPr>
        <sz val="11"/>
        <color theme="1"/>
        <rFont val="Calibri"/>
        <family val="2"/>
        <scheme val="minor"/>
      </rPr>
      <t xml:space="preserve"> best elements in families.</t>
    </r>
  </si>
  <si>
    <t>knn k=2</t>
  </si>
  <si>
    <t>knn k=4</t>
  </si>
  <si>
    <t>knn k=6</t>
  </si>
  <si>
    <t>knn k=8</t>
  </si>
  <si>
    <t>knn k=10</t>
  </si>
  <si>
    <t>if family have less than k element we descard it</t>
  </si>
  <si>
    <r>
      <rPr>
        <b/>
        <sz val="11"/>
        <color theme="1"/>
        <rFont val="Calibri"/>
        <family val="2"/>
        <scheme val="minor"/>
      </rPr>
      <t>knn_ccb</t>
    </r>
    <r>
      <rPr>
        <sz val="11"/>
        <color theme="1"/>
        <rFont val="Calibri"/>
        <family val="2"/>
        <scheme val="minor"/>
      </rPr>
      <t>: if tow families, have the same k elements, we go to K+1, and so on.  If they have the same in all sequences, so there are in the same time right classification with same score.</t>
    </r>
  </si>
  <si>
    <t>knn_ccb k=2</t>
  </si>
  <si>
    <t>knn_ccb k=4</t>
  </si>
  <si>
    <t>knn_ccb k=6</t>
  </si>
  <si>
    <t>knn_ccb k=8</t>
  </si>
  <si>
    <t>knn_ccb k=10</t>
  </si>
  <si>
    <t>3.6 Mo</t>
  </si>
  <si>
    <t>262 Mo</t>
  </si>
  <si>
    <t>5) NCM + E-value</t>
  </si>
  <si>
    <t>use E-Value instead of score</t>
  </si>
  <si>
    <t>3') NCM + average(score))</t>
  </si>
  <si>
    <t>NCM + Avg(Score)</t>
  </si>
  <si>
    <t>NCM + Evalue</t>
  </si>
  <si>
    <t>NCM + Avg(Evalue)</t>
  </si>
  <si>
    <t>% BNoise</t>
  </si>
  <si>
    <t>Test</t>
  </si>
  <si>
    <t>T gen db</t>
  </si>
  <si>
    <t>T Serch db</t>
  </si>
  <si>
    <t>Res File Go</t>
  </si>
  <si>
    <t>size word = 7</t>
  </si>
  <si>
    <t>T par Class</t>
  </si>
  <si>
    <t>All times Min</t>
  </si>
  <si>
    <t>1) random seq</t>
  </si>
  <si>
    <t>2) shuffle</t>
  </si>
  <si>
    <t>3) dinuc</t>
  </si>
  <si>
    <t>add new class for that purpose</t>
  </si>
  <si>
    <t>Name</t>
  </si>
  <si>
    <t>random</t>
  </si>
  <si>
    <t>shuffle</t>
  </si>
  <si>
    <t>dinuclutide</t>
  </si>
  <si>
    <t>all</t>
  </si>
  <si>
    <t>Average score of all classes</t>
  </si>
  <si>
    <t>random alone</t>
  </si>
  <si>
    <t>shuffle alone</t>
  </si>
  <si>
    <t>din alone</t>
  </si>
  <si>
    <t>use 1 class with other</t>
  </si>
  <si>
    <t>use all 3 classes with others</t>
  </si>
  <si>
    <t>din</t>
  </si>
  <si>
    <t>suppor : 328</t>
  </si>
  <si>
    <t>score for one class only</t>
  </si>
  <si>
    <t>NB families</t>
  </si>
  <si>
    <t>minl</t>
  </si>
  <si>
    <t>maxl</t>
  </si>
  <si>
    <t>gamma(nbOccrs)</t>
  </si>
  <si>
    <t>Model</t>
  </si>
  <si>
    <t xml:space="preserve"> cv_mean</t>
  </si>
  <si>
    <t xml:space="preserve">  cv_std</t>
  </si>
  <si>
    <t>exe_time</t>
  </si>
  <si>
    <r>
      <t>n_jobs</t>
    </r>
    <r>
      <rPr>
        <sz val="13.5"/>
        <color rgb="FFA9B7C6"/>
        <rFont val="JetBrains Mono"/>
        <family val="3"/>
      </rPr>
      <t>=-</t>
    </r>
    <r>
      <rPr>
        <sz val="13.5"/>
        <color rgb="FF6897BB"/>
        <rFont val="JetBrains Mono"/>
        <family val="3"/>
      </rPr>
      <t>1</t>
    </r>
  </si>
  <si>
    <r>
      <t>crossval_n_folds=</t>
    </r>
    <r>
      <rPr>
        <sz val="13.5"/>
        <color rgb="FF6897BB"/>
        <rFont val="JetBrains Mono"/>
        <family val="3"/>
      </rPr>
      <t>10</t>
    </r>
  </si>
  <si>
    <t>cv_mean :  cross_val_score mean</t>
  </si>
  <si>
    <t>cv_std :  cross_val_score standard deviation</t>
  </si>
  <si>
    <t>127 Mo</t>
  </si>
  <si>
    <t>2.0 Go</t>
  </si>
  <si>
    <t>1.9 Go</t>
  </si>
  <si>
    <t>96 Mo</t>
  </si>
  <si>
    <t>1.5 Go</t>
  </si>
  <si>
    <t>1.4 Go</t>
  </si>
  <si>
    <t>Size</t>
  </si>
  <si>
    <t>13.5 Go</t>
  </si>
  <si>
    <t>T train s</t>
  </si>
  <si>
    <t>650 Go</t>
  </si>
  <si>
    <t>4.3 Go</t>
  </si>
  <si>
    <t>3.6 Go</t>
  </si>
  <si>
    <t>8 Go</t>
  </si>
  <si>
    <t>400 Go</t>
  </si>
  <si>
    <t>15 Go</t>
  </si>
  <si>
    <t>RDF</t>
  </si>
  <si>
    <t>si_n_es700</t>
  </si>
  <si>
    <t>parral</t>
  </si>
  <si>
    <t>MLP</t>
  </si>
  <si>
    <t>MLP:</t>
  </si>
  <si>
    <t>CoBiUS(MLP)</t>
  </si>
  <si>
    <t>alpha</t>
  </si>
  <si>
    <t>beta</t>
  </si>
  <si>
    <t>Voting Model (EXT, RDF, MLP) = score(1,1,1)</t>
  </si>
  <si>
    <t>nbF = 500</t>
  </si>
  <si>
    <t>nbF=500</t>
  </si>
  <si>
    <t>Growth NB Motifs for 350F</t>
  </si>
  <si>
    <r>
      <t xml:space="preserve">No Deletion == </t>
    </r>
    <r>
      <rPr>
        <sz val="11"/>
        <color theme="1"/>
        <rFont val="Calibri"/>
        <family val="2"/>
        <scheme val="minor"/>
      </rPr>
      <t>No Filtering == NF</t>
    </r>
  </si>
  <si>
    <r>
      <t xml:space="preserve">Yes Deletion == </t>
    </r>
    <r>
      <rPr>
        <sz val="11"/>
        <color theme="1"/>
        <rFont val="Calibri"/>
        <family val="2"/>
        <scheme val="minor"/>
      </rPr>
      <t>Filtering = F</t>
    </r>
  </si>
  <si>
    <t>Filtering according to motif conservation in their family (parameter $\alpha$)</t>
  </si>
  <si>
    <t>the ratio of occurrences of a common motif in the family (called $\alpha$).</t>
  </si>
  <si>
    <t>Test for Max = 20</t>
  </si>
  <si>
    <t>Test for Max = 10</t>
  </si>
  <si>
    <t>Total motifs accpted Alpha = 0</t>
  </si>
  <si>
    <r>
      <rPr>
        <sz val="14"/>
        <color theme="1"/>
        <rFont val="Calibri"/>
        <family val="2"/>
      </rPr>
      <t>β</t>
    </r>
    <r>
      <rPr>
        <sz val="15.4"/>
        <color theme="1"/>
        <rFont val="Calibri"/>
        <family val="2"/>
      </rPr>
      <t>=0</t>
    </r>
  </si>
  <si>
    <r>
      <rPr>
        <sz val="14"/>
        <color theme="1"/>
        <rFont val="Calibri"/>
        <family val="2"/>
      </rPr>
      <t>β</t>
    </r>
    <r>
      <rPr>
        <sz val="15.4"/>
        <color theme="1"/>
        <rFont val="Calibri"/>
        <family val="2"/>
      </rPr>
      <t>=+∞</t>
    </r>
  </si>
  <si>
    <r>
      <rPr>
        <sz val="14"/>
        <color theme="1"/>
        <rFont val="Calibri"/>
        <family val="2"/>
      </rPr>
      <t>EXT β</t>
    </r>
    <r>
      <rPr>
        <sz val="15.4"/>
        <color theme="1"/>
        <rFont val="Calibri"/>
        <family val="2"/>
      </rPr>
      <t>=+∞</t>
    </r>
  </si>
  <si>
    <r>
      <rPr>
        <sz val="14"/>
        <color theme="1"/>
        <rFont val="Calibri"/>
        <family val="2"/>
      </rPr>
      <t>EXT  β</t>
    </r>
    <r>
      <rPr>
        <sz val="15.4"/>
        <color theme="1"/>
        <rFont val="Calibri"/>
        <family val="2"/>
      </rPr>
      <t>=0</t>
    </r>
  </si>
  <si>
    <r>
      <rPr>
        <sz val="14"/>
        <color theme="1"/>
        <rFont val="Calibri"/>
        <family val="2"/>
      </rPr>
      <t>MLP  β</t>
    </r>
    <r>
      <rPr>
        <sz val="15.4"/>
        <color theme="1"/>
        <rFont val="Calibri"/>
        <family val="2"/>
      </rPr>
      <t>=0</t>
    </r>
  </si>
  <si>
    <r>
      <rPr>
        <sz val="14"/>
        <color theme="1"/>
        <rFont val="Calibri"/>
        <family val="2"/>
      </rPr>
      <t>MLP β</t>
    </r>
    <r>
      <rPr>
        <sz val="15.4"/>
        <color theme="1"/>
        <rFont val="Calibri"/>
        <family val="2"/>
      </rPr>
      <t>=+∞</t>
    </r>
  </si>
  <si>
    <r>
      <rPr>
        <sz val="14"/>
        <color theme="1"/>
        <rFont val="Calibri"/>
        <family val="2"/>
      </rPr>
      <t>β</t>
    </r>
    <r>
      <rPr>
        <sz val="15.4"/>
        <color theme="1"/>
        <rFont val="Calibri"/>
        <family val="2"/>
      </rPr>
      <t>=+∞</t>
    </r>
    <r>
      <rPr>
        <sz val="11"/>
        <color theme="1"/>
        <rFont val="Calibri"/>
        <family val="2"/>
      </rPr>
      <t xml:space="preserve">, </t>
    </r>
    <r>
      <rPr>
        <sz val="14"/>
        <color theme="1"/>
        <rFont val="Calibri"/>
        <family val="2"/>
      </rPr>
      <t>γ=2</t>
    </r>
  </si>
  <si>
    <r>
      <rPr>
        <sz val="14"/>
        <color theme="1"/>
        <rFont val="Calibri"/>
        <family val="2"/>
      </rPr>
      <t>β</t>
    </r>
    <r>
      <rPr>
        <sz val="15.4"/>
        <color theme="1"/>
        <rFont val="Calibri"/>
        <family val="2"/>
      </rPr>
      <t>=0</t>
    </r>
    <r>
      <rPr>
        <sz val="11"/>
        <color theme="1"/>
        <rFont val="Calibri"/>
        <family val="2"/>
      </rPr>
      <t>,</t>
    </r>
    <r>
      <rPr>
        <sz val="14"/>
        <color theme="1"/>
        <rFont val="Calibri"/>
        <family val="2"/>
      </rPr>
      <t xml:space="preserve"> γ=2</t>
    </r>
  </si>
  <si>
    <r>
      <rPr>
        <sz val="14"/>
        <color theme="1"/>
        <rFont val="Calibri"/>
        <family val="2"/>
      </rPr>
      <t>EXT  β</t>
    </r>
    <r>
      <rPr>
        <sz val="15.4"/>
        <color theme="1"/>
        <rFont val="Calibri"/>
        <family val="2"/>
      </rPr>
      <t>=0</t>
    </r>
    <r>
      <rPr>
        <sz val="11"/>
        <color theme="1"/>
        <rFont val="Calibri"/>
        <family val="2"/>
      </rPr>
      <t>, γ=2</t>
    </r>
  </si>
  <si>
    <r>
      <rPr>
        <sz val="14"/>
        <color theme="1"/>
        <rFont val="Calibri"/>
        <family val="2"/>
      </rPr>
      <t>EXT β</t>
    </r>
    <r>
      <rPr>
        <sz val="15.4"/>
        <color theme="1"/>
        <rFont val="Calibri"/>
        <family val="2"/>
      </rPr>
      <t>=+∞, γ=2</t>
    </r>
  </si>
  <si>
    <r>
      <rPr>
        <sz val="14"/>
        <color theme="1"/>
        <rFont val="Calibri"/>
        <family val="2"/>
      </rPr>
      <t>MLP  β</t>
    </r>
    <r>
      <rPr>
        <sz val="15.4"/>
        <color theme="1"/>
        <rFont val="Calibri"/>
        <family val="2"/>
      </rPr>
      <t>=0</t>
    </r>
    <r>
      <rPr>
        <sz val="11"/>
        <color theme="1"/>
        <rFont val="Calibri"/>
        <family val="2"/>
      </rPr>
      <t>, γ=2</t>
    </r>
  </si>
  <si>
    <r>
      <rPr>
        <sz val="14"/>
        <color theme="1"/>
        <rFont val="Calibri"/>
        <family val="2"/>
      </rPr>
      <t>MLP β</t>
    </r>
    <r>
      <rPr>
        <sz val="15.4"/>
        <color theme="1"/>
        <rFont val="Calibri"/>
        <family val="2"/>
      </rPr>
      <t>=+∞</t>
    </r>
    <r>
      <rPr>
        <sz val="11"/>
        <color theme="1"/>
        <rFont val="Calibri"/>
        <family val="2"/>
      </rPr>
      <t>, γ=2</t>
    </r>
  </si>
  <si>
    <t>Alpha = 50</t>
  </si>
  <si>
    <t>minl=maxl=F  (for fixed motif length)</t>
  </si>
  <si>
    <r>
      <t xml:space="preserve">F=5, </t>
    </r>
    <r>
      <rPr>
        <sz val="11"/>
        <color theme="1"/>
        <rFont val="Calibri"/>
        <family val="2"/>
      </rPr>
      <t>γ=1</t>
    </r>
  </si>
  <si>
    <r>
      <t xml:space="preserve">F=5, </t>
    </r>
    <r>
      <rPr>
        <sz val="11"/>
        <color theme="1"/>
        <rFont val="Calibri"/>
        <family val="2"/>
      </rPr>
      <t>γ=2</t>
    </r>
  </si>
  <si>
    <r>
      <t xml:space="preserve">F=7, </t>
    </r>
    <r>
      <rPr>
        <sz val="11"/>
        <color theme="1"/>
        <rFont val="Calibri"/>
        <family val="2"/>
      </rPr>
      <t>γ=1</t>
    </r>
  </si>
  <si>
    <r>
      <t xml:space="preserve">F=7, </t>
    </r>
    <r>
      <rPr>
        <sz val="11"/>
        <color theme="1"/>
        <rFont val="Calibri"/>
        <family val="2"/>
      </rPr>
      <t>γ=2</t>
    </r>
  </si>
  <si>
    <t>VOT == ExRdML == EXT RDF MLP</t>
  </si>
  <si>
    <t>Vot</t>
  </si>
  <si>
    <t>execution_time  ==  classification test only   ( not counting the generation motifs times)</t>
  </si>
  <si>
    <t>C[minl,maxl] (for Combined motif length)</t>
  </si>
  <si>
    <r>
      <t xml:space="preserve">C[2,5], </t>
    </r>
    <r>
      <rPr>
        <sz val="11"/>
        <color theme="1"/>
        <rFont val="Calibri"/>
        <family val="2"/>
      </rPr>
      <t>γ=1</t>
    </r>
  </si>
  <si>
    <r>
      <t xml:space="preserve">C[2,5], </t>
    </r>
    <r>
      <rPr>
        <sz val="11"/>
        <color theme="1"/>
        <rFont val="Calibri"/>
        <family val="2"/>
      </rPr>
      <t>γ=2</t>
    </r>
  </si>
  <si>
    <t>C[minl, maxl] = for combiend minl and maxl</t>
  </si>
  <si>
    <t>α =50</t>
  </si>
  <si>
    <r>
      <t xml:space="preserve">C[2, </t>
    </r>
    <r>
      <rPr>
        <b/>
        <sz val="11"/>
        <color theme="1"/>
        <rFont val="Calibri"/>
        <family val="2"/>
        <scheme val="minor"/>
      </rPr>
      <t>5</t>
    </r>
    <r>
      <rPr>
        <sz val="11"/>
        <color theme="1"/>
        <rFont val="Calibri"/>
        <family val="2"/>
        <scheme val="minor"/>
      </rPr>
      <t>]</t>
    </r>
  </si>
  <si>
    <r>
      <t xml:space="preserve">C[2, </t>
    </r>
    <r>
      <rPr>
        <b/>
        <sz val="11"/>
        <color theme="1"/>
        <rFont val="Calibri"/>
        <family val="2"/>
        <scheme val="minor"/>
      </rPr>
      <t>7</t>
    </r>
    <r>
      <rPr>
        <sz val="11"/>
        <color theme="1"/>
        <rFont val="Calibri"/>
        <family val="2"/>
        <scheme val="minor"/>
      </rPr>
      <t>]</t>
    </r>
  </si>
  <si>
    <r>
      <t xml:space="preserve">C[2, </t>
    </r>
    <r>
      <rPr>
        <b/>
        <sz val="11"/>
        <color theme="1"/>
        <rFont val="Calibri"/>
        <family val="2"/>
        <scheme val="minor"/>
      </rPr>
      <t>8</t>
    </r>
    <r>
      <rPr>
        <sz val="11"/>
        <color theme="1"/>
        <rFont val="Calibri"/>
        <family val="2"/>
        <scheme val="minor"/>
      </rPr>
      <t>]</t>
    </r>
  </si>
  <si>
    <r>
      <t xml:space="preserve">EXT </t>
    </r>
    <r>
      <rPr>
        <sz val="11"/>
        <color theme="1"/>
        <rFont val="Calibri"/>
        <family val="2"/>
      </rPr>
      <t>γ=1</t>
    </r>
  </si>
  <si>
    <r>
      <t xml:space="preserve">EXT </t>
    </r>
    <r>
      <rPr>
        <sz val="11"/>
        <color theme="1"/>
        <rFont val="Calibri"/>
        <family val="2"/>
      </rPr>
      <t>γ=2</t>
    </r>
  </si>
  <si>
    <r>
      <t xml:space="preserve">MLP </t>
    </r>
    <r>
      <rPr>
        <sz val="11"/>
        <color theme="1"/>
        <rFont val="Calibri"/>
        <family val="2"/>
      </rPr>
      <t>γ=1</t>
    </r>
  </si>
  <si>
    <r>
      <t xml:space="preserve">MLP </t>
    </r>
    <r>
      <rPr>
        <sz val="11"/>
        <color theme="1"/>
        <rFont val="Calibri"/>
        <family val="2"/>
      </rPr>
      <t>γ=2</t>
    </r>
  </si>
  <si>
    <r>
      <t xml:space="preserve">RDF </t>
    </r>
    <r>
      <rPr>
        <sz val="11"/>
        <color theme="1"/>
        <rFont val="Calibri"/>
        <family val="2"/>
      </rPr>
      <t>γ=1</t>
    </r>
  </si>
  <si>
    <r>
      <t xml:space="preserve">RDF </t>
    </r>
    <r>
      <rPr>
        <sz val="11"/>
        <color theme="1"/>
        <rFont val="Calibri"/>
        <family val="2"/>
      </rPr>
      <t>γ=2</t>
    </r>
  </si>
  <si>
    <r>
      <t xml:space="preserve">VOT </t>
    </r>
    <r>
      <rPr>
        <sz val="11"/>
        <color theme="1"/>
        <rFont val="Calibri"/>
        <family val="2"/>
      </rPr>
      <t>γ=1</t>
    </r>
  </si>
  <si>
    <r>
      <t xml:space="preserve">VOT </t>
    </r>
    <r>
      <rPr>
        <sz val="11"/>
        <color theme="1"/>
        <rFont val="Calibri"/>
        <family val="2"/>
      </rPr>
      <t>γ=2</t>
    </r>
  </si>
  <si>
    <t>Infernal T Gen Minutes</t>
  </si>
  <si>
    <t>CMs+hmm sec</t>
  </si>
  <si>
    <t>nohmm sec</t>
  </si>
  <si>
    <r>
      <rPr>
        <sz val="14"/>
        <color theme="1"/>
        <rFont val="Calibri"/>
        <family val="2"/>
      </rPr>
      <t>EXT C[2, 7]</t>
    </r>
    <r>
      <rPr>
        <sz val="15.4"/>
        <color theme="1"/>
        <rFont val="Calibri"/>
        <family val="2"/>
      </rPr>
      <t>, γ=2</t>
    </r>
  </si>
  <si>
    <r>
      <rPr>
        <sz val="14"/>
        <color theme="1"/>
        <rFont val="Calibri"/>
        <family val="2"/>
      </rPr>
      <t>RDF C[2, 7]</t>
    </r>
    <r>
      <rPr>
        <sz val="15.4"/>
        <color theme="1"/>
        <rFont val="Calibri"/>
        <family val="2"/>
      </rPr>
      <t>, γ=2</t>
    </r>
  </si>
  <si>
    <r>
      <rPr>
        <sz val="14"/>
        <color theme="1"/>
        <rFont val="Calibri"/>
        <family val="2"/>
      </rPr>
      <t>MLP  F=7</t>
    </r>
    <r>
      <rPr>
        <sz val="11"/>
        <color theme="1"/>
        <rFont val="Calibri"/>
        <family val="2"/>
      </rPr>
      <t>, γ=1</t>
    </r>
  </si>
  <si>
    <r>
      <rPr>
        <sz val="14"/>
        <color theme="1"/>
        <rFont val="Calibri"/>
        <family val="2"/>
      </rPr>
      <t>VOT C[2, 7]</t>
    </r>
    <r>
      <rPr>
        <sz val="11"/>
        <color theme="1"/>
        <rFont val="Calibri"/>
        <family val="2"/>
      </rPr>
      <t>, γ=1</t>
    </r>
  </si>
  <si>
    <t>Blastn</t>
  </si>
  <si>
    <t>Search Bwz7S</t>
  </si>
  <si>
    <t>Sear+Class in sec</t>
  </si>
  <si>
    <t>Blastn + NFS+ av-s</t>
  </si>
  <si>
    <r>
      <rPr>
        <sz val="14"/>
        <color theme="1"/>
        <rFont val="Calibri"/>
        <family val="2"/>
      </rPr>
      <t>VOT F=7</t>
    </r>
    <r>
      <rPr>
        <sz val="11"/>
        <color theme="1"/>
        <rFont val="Calibri"/>
        <family val="2"/>
      </rPr>
      <t>, γ=1</t>
    </r>
  </si>
  <si>
    <r>
      <rPr>
        <sz val="14"/>
        <color theme="1"/>
        <rFont val="Calibri"/>
        <family val="2"/>
      </rPr>
      <t>EXT C[2, 7]</t>
    </r>
    <r>
      <rPr>
        <sz val="15.4"/>
        <color theme="1"/>
        <rFont val="Calibri"/>
        <family val="2"/>
      </rPr>
      <t>, γ=1</t>
    </r>
  </si>
  <si>
    <t>Ali sec (48 Threads)</t>
  </si>
  <si>
    <t>Secondary sec</t>
  </si>
  <si>
    <t>cmbuild sec</t>
  </si>
  <si>
    <t>bn_0</t>
  </si>
  <si>
    <t>bn_25</t>
  </si>
  <si>
    <t>bn_50</t>
  </si>
  <si>
    <t>bn_75</t>
  </si>
  <si>
    <t>bn_100</t>
  </si>
  <si>
    <t>bn_125</t>
  </si>
  <si>
    <t>bn_150</t>
  </si>
  <si>
    <t>bn_175</t>
  </si>
  <si>
    <t>bn_200</t>
  </si>
  <si>
    <r>
      <t xml:space="preserve">Infernal Deep RNA Datasets.  </t>
    </r>
    <r>
      <rPr>
        <b/>
        <sz val="11"/>
        <color theme="1"/>
        <rFont val="Calibri"/>
        <family val="2"/>
        <scheme val="minor"/>
      </rPr>
      <t>Infernal use of 48 CPU</t>
    </r>
    <r>
      <rPr>
        <sz val="11"/>
        <color theme="1"/>
        <rFont val="Calibri"/>
        <family val="2"/>
        <scheme val="minor"/>
      </rPr>
      <t xml:space="preserve"> (available on our server Goglu)</t>
    </r>
  </si>
  <si>
    <t>cmcalibrate hh:mm:ss</t>
  </si>
  <si>
    <t>cmcalibrate s</t>
  </si>
  <si>
    <t>nb class corecct</t>
  </si>
  <si>
    <t>Normal mode (cm+hmm)</t>
  </si>
  <si>
    <t>Time cmscan</t>
  </si>
  <si>
    <t>T cmscan sec</t>
  </si>
  <si>
    <t>We don't compute time of parisng, because the class is already made (the results of query and the cm found, one or multiples)</t>
  </si>
  <si>
    <t>we check only if it get the corect classification or not</t>
  </si>
  <si>
    <t>ncRNA deep Result extarction from their image using WebplotDigitizer</t>
  </si>
  <si>
    <t>3-mer</t>
  </si>
  <si>
    <t>2-mer</t>
  </si>
  <si>
    <t>1-mer</t>
  </si>
  <si>
    <t>estimated:</t>
  </si>
  <si>
    <t>same as hmmonly</t>
  </si>
  <si>
    <t>because 150 and 175, have problem with cmcalibrate, it dosent work for normal mode</t>
  </si>
  <si>
    <t>it works only for hmmonly</t>
  </si>
  <si>
    <t>and since the results are eneraly the same, hence, we take the same results as hmmonly for the missing value.</t>
  </si>
  <si>
    <t xml:space="preserve">mean = </t>
  </si>
  <si>
    <t>dif 125+dif 200, to compute mean and use it as addition on hmmonly results. Because normal mode is better by this results</t>
  </si>
  <si>
    <t>ncRNA_noSecondaryStruct</t>
  </si>
  <si>
    <t>ncRNA_Socondary_based</t>
  </si>
  <si>
    <t>Both: Secondary only and seqs only</t>
  </si>
  <si>
    <t>cm_from_guide(), it's illegal to construct a CM with 0 MATL, MATR and BIF nodes.</t>
  </si>
  <si>
    <t>VOT</t>
  </si>
  <si>
    <t>CoBIUS : SecondaryBased_lessSimilarSeqs</t>
  </si>
  <si>
    <t>CoBIUS : Secondary_and_noSecondary</t>
  </si>
  <si>
    <t>CoBIUS : small_Lnc_RNAnoSecondary_train_test (Secondary_No)</t>
  </si>
  <si>
    <t>Infernal 1.1.3</t>
  </si>
  <si>
    <t>tt nb queries</t>
  </si>
  <si>
    <t>true class</t>
  </si>
  <si>
    <t>accu</t>
  </si>
  <si>
    <t>parssing t sec</t>
  </si>
  <si>
    <t>db search t sec</t>
  </si>
  <si>
    <t>db create t sec</t>
  </si>
  <si>
    <t>Infernal 1.1.4</t>
  </si>
  <si>
    <t>(Infernal-1.1.3 vs Infernal-1.1.4) we get the same results (approximatly), and also the same erooor message</t>
  </si>
  <si>
    <t>Infernal 1.1.4 without family that cause pbm (RF00004)</t>
  </si>
  <si>
    <t>Sec -</t>
  </si>
  <si>
    <t>Sec +</t>
  </si>
  <si>
    <t>Sec +/-</t>
  </si>
  <si>
    <t>infernal</t>
  </si>
  <si>
    <t>infer-hmmonly</t>
  </si>
  <si>
    <t>infer-nohmm</t>
  </si>
  <si>
    <t>EXT[1-7], g=2</t>
  </si>
  <si>
    <t>AVG</t>
  </si>
  <si>
    <t>EXT_g-1_[1-7]</t>
  </si>
  <si>
    <t>EXT_g-2_[1-7]</t>
  </si>
  <si>
    <t>MLP_g-1_[1-7]</t>
  </si>
  <si>
    <t>VOT_g-1_[1-7]</t>
  </si>
  <si>
    <t>Resumee Accuracy</t>
  </si>
  <si>
    <t>VOT_g-2_[1-7]</t>
  </si>
  <si>
    <t>Resumee Model creation seconds</t>
  </si>
  <si>
    <t>infernal =  (Alignement x48 ) + secondary + ( cmbuild x48 ) + (cmcalibrate x48)</t>
  </si>
  <si>
    <t>EXT_g=2_[1-7]</t>
  </si>
  <si>
    <t>Classification = search + parsing</t>
  </si>
  <si>
    <t>Resumee Classification Test in Sec</t>
  </si>
  <si>
    <t>Infernal cmsacn x48</t>
  </si>
  <si>
    <t>Model Creation Time in sec</t>
  </si>
  <si>
    <t>Blastn(av-s)</t>
  </si>
  <si>
    <t>Classification Time in sec</t>
  </si>
  <si>
    <t>cm+hmm</t>
  </si>
  <si>
    <t>estimated on Bnoise 0</t>
  </si>
  <si>
    <t>Model Creation + Classification Time in sec</t>
  </si>
  <si>
    <t>Bleu is from previous test, with RF00004 family, if have time re-do testes without it.</t>
  </si>
  <si>
    <t>green: without RF00004 family.</t>
  </si>
  <si>
    <t>Without RF00004</t>
  </si>
  <si>
    <t>EXT[1-7], g=1</t>
  </si>
  <si>
    <t>VOT_[1-7], g=1</t>
  </si>
  <si>
    <t>MLP[1-7], g=1</t>
  </si>
  <si>
    <t>VOT[1-7], g=1</t>
  </si>
  <si>
    <r>
      <t xml:space="preserve">test Without RF00004 : for the part model constrution was when the server is busy (other job on it 55% cpu), hence the time is greater than when we have the test with RF00004, espicily for the Alignement parts (which is very strange, because the time is like </t>
    </r>
    <r>
      <rPr>
        <b/>
        <sz val="11"/>
        <color theme="1"/>
        <rFont val="Calibri"/>
        <family val="2"/>
        <scheme val="minor"/>
      </rPr>
      <t>273.266 vs 3657, hence for this part I can take the previous construction time (With RF00004) because is more resonable.</t>
    </r>
  </si>
  <si>
    <t>test Without RF00004:  searching (scan) and parsin, was done whene the server was free, so we can take the result as it is.  Anyway these results are only representative to know only the grandeur, because already we have tiem exprement befor.</t>
  </si>
  <si>
    <t>Take the result from Model cretaionWIth RF00004, because the new test (without RF00004 was done when the server was busy, and hence time is greater)</t>
  </si>
  <si>
    <t>MLP  F=7, γ=1</t>
  </si>
  <si>
    <t>EXT C[2, 7], γ=1</t>
  </si>
  <si>
    <t>VOT F=7, γ=1</t>
  </si>
  <si>
    <t>Model Creation Time in Minutes</t>
  </si>
  <si>
    <r>
      <t xml:space="preserve">Resumee </t>
    </r>
    <r>
      <rPr>
        <b/>
        <sz val="11"/>
        <color theme="1"/>
        <rFont val="Calibri"/>
        <family val="2"/>
        <scheme val="minor"/>
      </rPr>
      <t>Model creation Minutes</t>
    </r>
  </si>
  <si>
    <t>Data generation time in minutes</t>
  </si>
  <si>
    <t>F</t>
  </si>
  <si>
    <t>NF</t>
  </si>
  <si>
    <t>Training time in minutes</t>
  </si>
  <si>
    <t>F_EXT</t>
  </si>
  <si>
    <t>NF_EXT</t>
  </si>
  <si>
    <t>F_MLP</t>
  </si>
  <si>
    <t>NF_MLP</t>
  </si>
  <si>
    <t>KNN</t>
  </si>
  <si>
    <t>GNB</t>
  </si>
  <si>
    <t>DT</t>
  </si>
  <si>
    <t>SVC</t>
  </si>
  <si>
    <t>inf_cm_hmm</t>
  </si>
  <si>
    <t>inf_cm</t>
  </si>
  <si>
    <t>inf_hmm</t>
  </si>
  <si>
    <t>CoBIUS : Clans</t>
  </si>
  <si>
    <t>Alpha is Beta , and Beta is Alpha, I have to change them.</t>
  </si>
  <si>
    <t>nb Clan</t>
  </si>
  <si>
    <t>Clans</t>
  </si>
  <si>
    <r>
      <rPr>
        <b/>
        <sz val="11"/>
        <color theme="1"/>
        <rFont val="Calibri"/>
        <family val="2"/>
        <scheme val="minor"/>
      </rPr>
      <t>ClansFam</t>
    </r>
    <r>
      <rPr>
        <sz val="11"/>
        <color theme="1"/>
        <rFont val="Calibri"/>
        <family val="2"/>
        <scheme val="minor"/>
      </rPr>
      <t xml:space="preserve"> : all families in the 03 clans grouped togather ++&gt; So, we can do classification for each family alone.</t>
    </r>
  </si>
  <si>
    <t>ClansFam</t>
  </si>
  <si>
    <t>nb Clanfamilies</t>
  </si>
  <si>
    <t>EXT[1-7], γ=1</t>
  </si>
  <si>
    <t>MLP[1-7], γ=1</t>
  </si>
  <si>
    <t>VOT[1-7], γ=1</t>
  </si>
  <si>
    <t>ClansFamily</t>
  </si>
  <si>
    <t>CoBIUS : Clans_20</t>
  </si>
  <si>
    <t>Clans 20</t>
  </si>
  <si>
    <r>
      <rPr>
        <b/>
        <sz val="11"/>
        <color theme="1"/>
        <rFont val="Calibri"/>
        <family val="2"/>
        <scheme val="minor"/>
      </rPr>
      <t>Clans_20_Fam</t>
    </r>
    <r>
      <rPr>
        <sz val="11"/>
        <color theme="1"/>
        <rFont val="Calibri"/>
        <family val="2"/>
        <scheme val="minor"/>
      </rPr>
      <t xml:space="preserve"> : all families in the 20 clans grouped togather ++&gt; So, we can do classification for each family alone. </t>
    </r>
    <r>
      <rPr>
        <b/>
        <sz val="11"/>
        <color theme="1"/>
        <rFont val="Calibri"/>
        <family val="2"/>
        <scheme val="minor"/>
      </rPr>
      <t>We have 133 family</t>
    </r>
  </si>
  <si>
    <t>Clans_20_Fam</t>
  </si>
  <si>
    <t>20ClansFamily</t>
  </si>
  <si>
    <t>[1-7], γ=1</t>
  </si>
  <si>
    <t>[1-7], γ=2</t>
  </si>
  <si>
    <t>[6-7], γ=1</t>
  </si>
  <si>
    <t>[6-7], γ=2</t>
  </si>
  <si>
    <t>EXT[6-7], γ=2</t>
  </si>
  <si>
    <t>MLP[1-7], γ=2</t>
  </si>
  <si>
    <t>VOT[1-7], γ=2</t>
  </si>
  <si>
    <t>EXT[1-7], γ=2</t>
  </si>
  <si>
    <t>Clans_20</t>
  </si>
  <si>
    <t>Clans_20_Rfam</t>
  </si>
  <si>
    <t>INF_hmm</t>
  </si>
  <si>
    <t>INF_hmm_cm</t>
  </si>
  <si>
    <t>INF_cm</t>
  </si>
  <si>
    <t>BLASTN(av-s)</t>
  </si>
  <si>
    <t>Clans 36</t>
  </si>
  <si>
    <t>CoBIUS : Clans_36</t>
  </si>
  <si>
    <t>Clans_36_Fam</t>
  </si>
  <si>
    <t>Clans_36</t>
  </si>
  <si>
    <t>Clans_36_Rfam</t>
  </si>
  <si>
    <r>
      <rPr>
        <b/>
        <sz val="11"/>
        <color theme="1"/>
        <rFont val="Calibri"/>
        <family val="2"/>
        <scheme val="minor"/>
      </rPr>
      <t>Clans_36_Fam</t>
    </r>
    <r>
      <rPr>
        <sz val="11"/>
        <color theme="1"/>
        <rFont val="Calibri"/>
        <family val="2"/>
        <scheme val="minor"/>
      </rPr>
      <t xml:space="preserve"> : all families in the 36 clans grouped togather ++&gt; So, we can do classification for each family alone. </t>
    </r>
    <r>
      <rPr>
        <b/>
        <sz val="11"/>
        <color theme="1"/>
        <rFont val="Calibri"/>
        <family val="2"/>
        <scheme val="minor"/>
      </rPr>
      <t>We have 199 family, we remove "RF02543" ==&gt; 198</t>
    </r>
  </si>
  <si>
    <t>Clans_03</t>
  </si>
  <si>
    <t>Clans_03_Rfam</t>
  </si>
  <si>
    <t>γ=2</t>
  </si>
  <si>
    <t>γ=1</t>
  </si>
  <si>
    <t>EXT  γ=1</t>
  </si>
  <si>
    <t>EXT γ=2</t>
  </si>
  <si>
    <t>MLP  γ=1</t>
  </si>
  <si>
    <t>MLP γ=2</t>
  </si>
  <si>
    <t>F=5</t>
  </si>
  <si>
    <t>F=7</t>
  </si>
  <si>
    <t>it was lik c[2-10] , and modified to c[2,8]</t>
  </si>
  <si>
    <r>
      <t xml:space="preserve">C[2,8], </t>
    </r>
    <r>
      <rPr>
        <sz val="11"/>
        <color theme="1"/>
        <rFont val="Calibri"/>
        <family val="2"/>
      </rPr>
      <t>γ=1</t>
    </r>
  </si>
  <si>
    <r>
      <t xml:space="preserve">C[2,8], </t>
    </r>
    <r>
      <rPr>
        <sz val="11"/>
        <color theme="1"/>
        <rFont val="Calibri"/>
        <family val="2"/>
      </rPr>
      <t>γ=2</t>
    </r>
  </si>
  <si>
    <t xml:space="preserve">Accuracy </t>
  </si>
  <si>
    <t>γ=1, F=5</t>
  </si>
  <si>
    <r>
      <rPr>
        <sz val="11"/>
        <color theme="1"/>
        <rFont val="Calibri"/>
        <family val="2"/>
      </rPr>
      <t>γ=1</t>
    </r>
    <r>
      <rPr>
        <sz val="11"/>
        <color theme="1"/>
        <rFont val="Calibri"/>
        <family val="2"/>
        <scheme val="minor"/>
      </rPr>
      <t>, F=7</t>
    </r>
  </si>
  <si>
    <r>
      <rPr>
        <sz val="11"/>
        <color theme="1"/>
        <rFont val="Calibri"/>
        <family val="2"/>
      </rPr>
      <t>γ=1</t>
    </r>
    <r>
      <rPr>
        <sz val="11"/>
        <color theme="1"/>
        <rFont val="Calibri"/>
        <family val="2"/>
        <scheme val="minor"/>
      </rPr>
      <t>, C[2,5]</t>
    </r>
  </si>
  <si>
    <r>
      <rPr>
        <sz val="11"/>
        <color theme="1"/>
        <rFont val="Calibri"/>
        <family val="2"/>
      </rPr>
      <t>γ=1</t>
    </r>
    <r>
      <rPr>
        <sz val="11"/>
        <color theme="1"/>
        <rFont val="Calibri"/>
        <family val="2"/>
        <scheme val="minor"/>
      </rPr>
      <t>, C[2,7]</t>
    </r>
  </si>
  <si>
    <r>
      <rPr>
        <sz val="11"/>
        <color theme="1"/>
        <rFont val="Calibri"/>
        <family val="2"/>
      </rPr>
      <t>γ=1</t>
    </r>
    <r>
      <rPr>
        <sz val="11"/>
        <color theme="1"/>
        <rFont val="Calibri"/>
        <family val="2"/>
        <scheme val="minor"/>
      </rPr>
      <t>, C[2,8]</t>
    </r>
  </si>
  <si>
    <r>
      <t xml:space="preserve"> </t>
    </r>
    <r>
      <rPr>
        <sz val="11"/>
        <color theme="1"/>
        <rFont val="Calibri"/>
        <family val="2"/>
      </rPr>
      <t>γ=2, F=5</t>
    </r>
  </si>
  <si>
    <r>
      <rPr>
        <sz val="11"/>
        <color theme="1"/>
        <rFont val="Calibri"/>
        <family val="2"/>
      </rPr>
      <t>γ=2</t>
    </r>
    <r>
      <rPr>
        <sz val="11"/>
        <color theme="1"/>
        <rFont val="Calibri"/>
        <family val="2"/>
        <scheme val="minor"/>
      </rPr>
      <t>, F=7</t>
    </r>
  </si>
  <si>
    <r>
      <rPr>
        <sz val="11"/>
        <color theme="1"/>
        <rFont val="Calibri"/>
        <family val="2"/>
      </rPr>
      <t>γ=2</t>
    </r>
    <r>
      <rPr>
        <sz val="11"/>
        <color theme="1"/>
        <rFont val="Calibri"/>
        <family val="2"/>
        <scheme val="minor"/>
      </rPr>
      <t>, C[2,5]</t>
    </r>
  </si>
  <si>
    <r>
      <rPr>
        <sz val="11"/>
        <color theme="1"/>
        <rFont val="Calibri"/>
        <family val="2"/>
      </rPr>
      <t>γ=2</t>
    </r>
    <r>
      <rPr>
        <sz val="11"/>
        <color theme="1"/>
        <rFont val="Calibri"/>
        <family val="2"/>
        <scheme val="minor"/>
      </rPr>
      <t>, C[2,7]</t>
    </r>
  </si>
  <si>
    <r>
      <rPr>
        <sz val="11"/>
        <color theme="1"/>
        <rFont val="Calibri"/>
        <family val="2"/>
      </rPr>
      <t>γ=2</t>
    </r>
    <r>
      <rPr>
        <sz val="11"/>
        <color theme="1"/>
        <rFont val="Calibri"/>
        <family val="2"/>
        <scheme val="minor"/>
      </rPr>
      <t>, C[2,8]</t>
    </r>
  </si>
  <si>
    <t>Fb-Score</t>
  </si>
  <si>
    <t>Change in order only</t>
  </si>
  <si>
    <t>F=5, γ=1</t>
  </si>
  <si>
    <t>F=7, γ=1</t>
  </si>
  <si>
    <t>C[2,5], γ=1</t>
  </si>
  <si>
    <t>C[2,7], γ=1</t>
  </si>
  <si>
    <t>C[2,8], γ=1</t>
  </si>
  <si>
    <t>F=5, γ=2</t>
  </si>
  <si>
    <t>F=7, γ=2</t>
  </si>
  <si>
    <t>C[2,5], γ=2</t>
  </si>
  <si>
    <t>C[2,7], γ=2</t>
  </si>
  <si>
    <t>C[2,8], γ=2</t>
  </si>
  <si>
    <r>
      <rPr>
        <sz val="14"/>
        <color theme="1"/>
        <rFont val="Calibri"/>
        <family val="2"/>
      </rPr>
      <t>RDF C[2, 7]</t>
    </r>
    <r>
      <rPr>
        <sz val="15.4"/>
        <color theme="1"/>
        <rFont val="Calibri"/>
        <family val="2"/>
      </rPr>
      <t>, γ=1</t>
    </r>
  </si>
  <si>
    <t>Model creation = Matrice generation + training Model</t>
  </si>
  <si>
    <t>RDF C[2, 7], γ=1</t>
  </si>
  <si>
    <r>
      <rPr>
        <b/>
        <sz val="11"/>
        <color theme="1"/>
        <rFont val="Calibri"/>
        <family val="2"/>
        <scheme val="minor"/>
      </rPr>
      <t xml:space="preserve">Inf_hmm_cm == Infernal </t>
    </r>
    <r>
      <rPr>
        <sz val="11"/>
        <color theme="1"/>
        <rFont val="Calibri"/>
        <family val="2"/>
        <scheme val="minor"/>
      </rPr>
      <t xml:space="preserve"> (in construction, with default paramater, with secodnary structur)</t>
    </r>
  </si>
  <si>
    <t>Inf_hmm_cm</t>
  </si>
  <si>
    <t>Inf_hmm</t>
  </si>
  <si>
    <t>Inf_cm</t>
  </si>
  <si>
    <t>High similarity</t>
  </si>
  <si>
    <t>Low 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</si>
</sst>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00"/>
    <numFmt numFmtId="166" formatCode="[h]:mm:ss;@"/>
    <numFmt numFmtId="167" formatCode="h:mm:ss;@"/>
  </numFmts>
  <fonts count="37">
    <font>
      <sz val="11"/>
      <color theme="1"/>
      <name val="Calibri"/>
      <family val="2"/>
      <scheme val="minor"/>
    </font>
    <font>
      <b/>
      <sz val="11"/>
      <color theme="1"/>
      <name val="Calibri"/>
      <family val="2"/>
      <scheme val="minor"/>
    </font>
    <font>
      <b/>
      <sz val="11"/>
      <color rgb="FFFF0000"/>
      <name val="Calibri"/>
      <family val="2"/>
      <scheme val="minor"/>
    </font>
    <font>
      <b/>
      <sz val="14"/>
      <color rgb="FFFF0000"/>
      <name val="Calibri"/>
      <family val="2"/>
      <scheme val="minor"/>
    </font>
    <font>
      <sz val="14"/>
      <color theme="1"/>
      <name val="Calibri"/>
      <family val="2"/>
      <scheme val="minor"/>
    </font>
    <font>
      <sz val="10"/>
      <color rgb="FF000000"/>
      <name val="Consolas"/>
      <family val="3"/>
    </font>
    <font>
      <sz val="10"/>
      <color rgb="FF660099"/>
      <name val="Consolas"/>
      <family val="3"/>
    </font>
    <font>
      <sz val="10"/>
      <color rgb="FF0000FF"/>
      <name val="Consolas"/>
      <family val="3"/>
    </font>
    <font>
      <b/>
      <sz val="10"/>
      <color rgb="FF008080"/>
      <name val="Consolas"/>
      <family val="3"/>
    </font>
    <font>
      <sz val="13.5"/>
      <color rgb="FF000000"/>
      <name val="Consolas"/>
      <family val="3"/>
    </font>
    <font>
      <b/>
      <sz val="11"/>
      <color rgb="FF222222"/>
      <name val="Consolas"/>
      <family val="3"/>
    </font>
    <font>
      <sz val="11"/>
      <color rgb="FFFF0000"/>
      <name val="Calibri"/>
      <family val="2"/>
      <scheme val="minor"/>
    </font>
    <font>
      <sz val="11"/>
      <color rgb="FF0070C0"/>
      <name val="Calibri"/>
      <family val="2"/>
      <scheme val="minor"/>
    </font>
    <font>
      <sz val="11"/>
      <name val="Calibri"/>
      <family val="2"/>
      <scheme val="minor"/>
    </font>
    <font>
      <sz val="11"/>
      <color rgb="FF292929"/>
      <name val="Georgia"/>
      <family val="1"/>
    </font>
    <font>
      <sz val="13.5"/>
      <color rgb="FFA9B7C6"/>
      <name val="JetBrains Mono"/>
      <family val="3"/>
    </font>
    <font>
      <sz val="13.5"/>
      <color rgb="FFAA4926"/>
      <name val="JetBrains Mono"/>
      <family val="3"/>
    </font>
    <font>
      <sz val="13.5"/>
      <color rgb="FF6897BB"/>
      <name val="JetBrains Mono"/>
      <family val="3"/>
    </font>
    <font>
      <sz val="13.5"/>
      <color rgb="FF6A8759"/>
      <name val="JetBrains Mono"/>
      <family val="3"/>
    </font>
    <font>
      <b/>
      <sz val="11"/>
      <color rgb="FF0070C0"/>
      <name val="Calibri"/>
      <family val="2"/>
      <scheme val="minor"/>
    </font>
    <font>
      <b/>
      <sz val="11"/>
      <name val="Calibri"/>
      <family val="2"/>
      <scheme val="minor"/>
    </font>
    <font>
      <b/>
      <sz val="11"/>
      <color rgb="FF7030A0"/>
      <name val="Calibri"/>
      <family val="2"/>
      <scheme val="minor"/>
    </font>
    <font>
      <sz val="11"/>
      <color rgb="FF7030A0"/>
      <name val="Calibri"/>
      <family val="2"/>
      <scheme val="minor"/>
    </font>
    <font>
      <b/>
      <sz val="11"/>
      <color theme="9" tint="-0.249977111117893"/>
      <name val="Calibri"/>
      <family val="2"/>
      <scheme val="minor"/>
    </font>
    <font>
      <sz val="11"/>
      <color theme="9" tint="-0.249977111117893"/>
      <name val="Calibri"/>
      <family val="2"/>
      <scheme val="minor"/>
    </font>
    <font>
      <sz val="14"/>
      <color rgb="FF595959"/>
      <name val="Calibri"/>
      <family val="2"/>
      <scheme val="minor"/>
    </font>
    <font>
      <sz val="11"/>
      <color theme="1"/>
      <name val="Calibri"/>
      <family val="2"/>
    </font>
    <font>
      <sz val="15.4"/>
      <color theme="1"/>
      <name val="Calibri"/>
      <family val="2"/>
    </font>
    <font>
      <sz val="8"/>
      <name val="Calibri"/>
      <family val="2"/>
      <scheme val="minor"/>
    </font>
    <font>
      <sz val="14"/>
      <color theme="1"/>
      <name val="Calibri"/>
      <family val="2"/>
    </font>
    <font>
      <b/>
      <sz val="14"/>
      <color rgb="FF595959"/>
      <name val="Calibri"/>
      <family val="2"/>
      <scheme val="minor"/>
    </font>
    <font>
      <b/>
      <sz val="11"/>
      <color theme="4"/>
      <name val="Calibri"/>
      <family val="2"/>
      <scheme val="minor"/>
    </font>
    <font>
      <b/>
      <sz val="11"/>
      <color rgb="FF00B050"/>
      <name val="Calibri"/>
      <family val="2"/>
      <scheme val="minor"/>
    </font>
    <font>
      <sz val="11"/>
      <color rgb="FF00B0F0"/>
      <name val="Calibri"/>
      <family val="2"/>
      <scheme val="minor"/>
    </font>
    <font>
      <sz val="11"/>
      <color theme="9" tint="-0.499984740745262"/>
      <name val="Calibri"/>
      <family val="2"/>
      <scheme val="minor"/>
    </font>
    <font>
      <b/>
      <sz val="11"/>
      <color rgb="FF292929"/>
      <name val="Georgia"/>
      <family val="1"/>
    </font>
    <font>
      <sz val="11"/>
      <color rgb="FF242424"/>
      <name val="Segoe UI"/>
      <family val="2"/>
    </font>
  </fonts>
  <fills count="11">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style="medium">
        <color indexed="64"/>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top/>
      <bottom style="thin">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style="thin">
        <color indexed="64"/>
      </right>
      <top style="medium">
        <color indexed="64"/>
      </top>
      <bottom/>
      <diagonal/>
    </border>
    <border>
      <left/>
      <right/>
      <top style="medium">
        <color indexed="64"/>
      </top>
      <bottom style="thin">
        <color indexed="64"/>
      </bottom>
      <diagonal/>
    </border>
  </borders>
  <cellStyleXfs count="1">
    <xf numFmtId="0" fontId="0" fillId="0" borderId="0"/>
  </cellStyleXfs>
  <cellXfs count="260">
    <xf numFmtId="0" fontId="0" fillId="0" borderId="0" xfId="0"/>
    <xf numFmtId="21" fontId="0" fillId="0" borderId="0" xfId="0" applyNumberFormat="1"/>
    <xf numFmtId="46"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20" fontId="0" fillId="0" borderId="1" xfId="0" applyNumberFormat="1" applyBorder="1"/>
    <xf numFmtId="21" fontId="0" fillId="0" borderId="1" xfId="0" applyNumberFormat="1" applyBorder="1"/>
    <xf numFmtId="21" fontId="0" fillId="0" borderId="6" xfId="0" applyNumberFormat="1" applyBorder="1"/>
    <xf numFmtId="46" fontId="0" fillId="0" borderId="8" xfId="0" applyNumberFormat="1" applyBorder="1"/>
    <xf numFmtId="46" fontId="0" fillId="0" borderId="9" xfId="0" applyNumberFormat="1" applyBorder="1"/>
    <xf numFmtId="0" fontId="3" fillId="0" borderId="0" xfId="0" applyFont="1"/>
    <xf numFmtId="0" fontId="1" fillId="0" borderId="0" xfId="0" applyFont="1"/>
    <xf numFmtId="0" fontId="2" fillId="0" borderId="0" xfId="0" applyFont="1"/>
    <xf numFmtId="46" fontId="0" fillId="0" borderId="6" xfId="0" applyNumberFormat="1" applyBorder="1"/>
    <xf numFmtId="0" fontId="0" fillId="0" borderId="11" xfId="0" applyBorder="1"/>
    <xf numFmtId="0" fontId="0" fillId="0" borderId="12" xfId="0" applyBorder="1"/>
    <xf numFmtId="0" fontId="0" fillId="0" borderId="13" xfId="0" applyBorder="1"/>
    <xf numFmtId="0" fontId="0" fillId="0" borderId="10" xfId="0" applyBorder="1"/>
    <xf numFmtId="0" fontId="4" fillId="0" borderId="0" xfId="0" applyFont="1"/>
    <xf numFmtId="0" fontId="5" fillId="0" borderId="0" xfId="0" applyFont="1" applyAlignment="1">
      <alignment vertical="center"/>
    </xf>
    <xf numFmtId="0" fontId="0" fillId="0" borderId="14" xfId="0" applyFill="1" applyBorder="1"/>
    <xf numFmtId="0" fontId="0" fillId="0" borderId="0" xfId="0" quotePrefix="1"/>
    <xf numFmtId="3" fontId="0" fillId="0" borderId="1" xfId="0" applyNumberFormat="1" applyBorder="1"/>
    <xf numFmtId="46" fontId="0" fillId="0" borderId="1" xfId="0" applyNumberFormat="1" applyBorder="1"/>
    <xf numFmtId="0" fontId="0" fillId="0" borderId="5" xfId="0" applyFill="1" applyBorder="1"/>
    <xf numFmtId="0" fontId="0" fillId="0" borderId="7" xfId="0" applyFill="1" applyBorder="1"/>
    <xf numFmtId="0" fontId="0" fillId="0" borderId="0" xfId="0" applyFill="1" applyBorder="1"/>
    <xf numFmtId="0" fontId="0" fillId="0" borderId="15" xfId="0" applyFill="1" applyBorder="1"/>
    <xf numFmtId="0" fontId="0" fillId="0" borderId="16" xfId="0" applyBorder="1"/>
    <xf numFmtId="0" fontId="2" fillId="0" borderId="16" xfId="0" applyFont="1"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3" fontId="0" fillId="0" borderId="0" xfId="0" applyNumberFormat="1"/>
    <xf numFmtId="0" fontId="0" fillId="2" borderId="1" xfId="0" applyFill="1" applyBorder="1"/>
    <xf numFmtId="0" fontId="0" fillId="2" borderId="0" xfId="0" applyFill="1"/>
    <xf numFmtId="0" fontId="9" fillId="0" borderId="0" xfId="0" applyFont="1" applyAlignment="1">
      <alignment vertical="center"/>
    </xf>
    <xf numFmtId="0" fontId="10" fillId="0" borderId="0" xfId="0" applyFont="1"/>
    <xf numFmtId="0" fontId="2" fillId="0" borderId="8" xfId="0" applyFont="1"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4" xfId="0" applyFill="1"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25" xfId="0" applyFill="1" applyBorder="1"/>
    <xf numFmtId="0" fontId="0" fillId="0" borderId="38" xfId="0" applyFill="1" applyBorder="1"/>
    <xf numFmtId="0" fontId="0" fillId="0" borderId="26" xfId="0" applyFill="1" applyBorder="1"/>
    <xf numFmtId="0" fontId="0" fillId="0" borderId="40" xfId="0" applyFill="1" applyBorder="1"/>
    <xf numFmtId="0" fontId="0" fillId="3" borderId="23" xfId="0" applyFill="1" applyBorder="1"/>
    <xf numFmtId="0" fontId="0" fillId="3" borderId="6" xfId="0" applyFill="1" applyBorder="1"/>
    <xf numFmtId="0" fontId="0" fillId="3" borderId="9" xfId="0" applyFill="1" applyBorder="1"/>
    <xf numFmtId="0" fontId="0" fillId="3" borderId="37" xfId="0" applyFill="1" applyBorder="1"/>
    <xf numFmtId="0" fontId="0" fillId="3" borderId="31" xfId="0" applyFill="1" applyBorder="1"/>
    <xf numFmtId="0" fontId="0" fillId="3" borderId="32" xfId="0" applyFill="1" applyBorder="1"/>
    <xf numFmtId="0" fontId="0" fillId="4" borderId="27" xfId="0" applyFill="1" applyBorder="1"/>
    <xf numFmtId="0" fontId="0" fillId="4" borderId="39" xfId="0" applyFill="1" applyBorder="1"/>
    <xf numFmtId="21" fontId="0" fillId="4" borderId="16" xfId="0" applyNumberFormat="1" applyFill="1" applyBorder="1"/>
    <xf numFmtId="0" fontId="0" fillId="4" borderId="16" xfId="0" applyFill="1" applyBorder="1"/>
    <xf numFmtId="0" fontId="0" fillId="4" borderId="35" xfId="0" applyFill="1" applyBorder="1"/>
    <xf numFmtId="0" fontId="0" fillId="4" borderId="24" xfId="0" applyFill="1" applyBorder="1"/>
    <xf numFmtId="0" fontId="0" fillId="4" borderId="22" xfId="0" applyFill="1" applyBorder="1"/>
    <xf numFmtId="0" fontId="0" fillId="4" borderId="5" xfId="0" applyFill="1" applyBorder="1"/>
    <xf numFmtId="0" fontId="0" fillId="4" borderId="7" xfId="0" applyFill="1" applyBorder="1"/>
    <xf numFmtId="0" fontId="0" fillId="5" borderId="22" xfId="0" applyFill="1" applyBorder="1"/>
    <xf numFmtId="0" fontId="0" fillId="5" borderId="5" xfId="0" applyFill="1" applyBorder="1"/>
    <xf numFmtId="0" fontId="0" fillId="5" borderId="7" xfId="0" applyFill="1" applyBorder="1"/>
    <xf numFmtId="0" fontId="0" fillId="5" borderId="41" xfId="0" applyFill="1" applyBorder="1"/>
    <xf numFmtId="0" fontId="0" fillId="5" borderId="17" xfId="0" applyFill="1" applyBorder="1"/>
    <xf numFmtId="0" fontId="0" fillId="5" borderId="42" xfId="0" applyFill="1" applyBorder="1"/>
    <xf numFmtId="0" fontId="0" fillId="5" borderId="13" xfId="0" applyFill="1" applyBorder="1"/>
    <xf numFmtId="0" fontId="0" fillId="5" borderId="1" xfId="0" applyFill="1" applyBorder="1"/>
    <xf numFmtId="0" fontId="0" fillId="5" borderId="8" xfId="0" applyFill="1" applyBorder="1"/>
    <xf numFmtId="0" fontId="0" fillId="0" borderId="43" xfId="0" applyBorder="1"/>
    <xf numFmtId="0" fontId="0" fillId="0" borderId="44" xfId="0" applyBorder="1"/>
    <xf numFmtId="0" fontId="0" fillId="0" borderId="45" xfId="0" applyBorder="1"/>
    <xf numFmtId="0" fontId="0" fillId="0" borderId="47" xfId="0" applyBorder="1"/>
    <xf numFmtId="0" fontId="0" fillId="0" borderId="50" xfId="0" applyBorder="1"/>
    <xf numFmtId="0" fontId="0" fillId="0" borderId="51" xfId="0" applyBorder="1"/>
    <xf numFmtId="0" fontId="0" fillId="0" borderId="38" xfId="0" applyBorder="1"/>
    <xf numFmtId="0" fontId="0" fillId="6" borderId="0" xfId="0" applyFill="1" applyBorder="1"/>
    <xf numFmtId="0" fontId="0" fillId="6" borderId="49" xfId="0" applyFill="1" applyBorder="1"/>
    <xf numFmtId="0" fontId="0" fillId="6" borderId="46" xfId="0" applyFill="1" applyBorder="1"/>
    <xf numFmtId="0" fontId="0" fillId="6" borderId="48" xfId="0" applyFill="1" applyBorder="1"/>
    <xf numFmtId="0" fontId="0" fillId="7" borderId="46" xfId="0" applyFill="1" applyBorder="1"/>
    <xf numFmtId="0" fontId="0" fillId="7" borderId="48" xfId="0" applyFill="1" applyBorder="1"/>
    <xf numFmtId="0" fontId="1" fillId="2" borderId="0" xfId="0" applyFont="1" applyFill="1"/>
    <xf numFmtId="0" fontId="0" fillId="0" borderId="52" xfId="0" applyFill="1" applyBorder="1"/>
    <xf numFmtId="0" fontId="0" fillId="0" borderId="53" xfId="0" applyBorder="1"/>
    <xf numFmtId="0" fontId="0" fillId="0" borderId="54" xfId="0" applyBorder="1"/>
    <xf numFmtId="0" fontId="0" fillId="0" borderId="55" xfId="0" applyBorder="1"/>
    <xf numFmtId="0" fontId="0" fillId="0" borderId="0" xfId="0" applyBorder="1"/>
    <xf numFmtId="0" fontId="0" fillId="0" borderId="46" xfId="0" applyBorder="1"/>
    <xf numFmtId="0" fontId="0" fillId="0" borderId="49" xfId="0" applyBorder="1"/>
    <xf numFmtId="0" fontId="0" fillId="0" borderId="48" xfId="0" applyBorder="1"/>
    <xf numFmtId="0" fontId="11" fillId="0" borderId="45" xfId="0" applyFont="1" applyBorder="1"/>
    <xf numFmtId="0" fontId="11" fillId="0" borderId="0" xfId="0" applyFont="1" applyBorder="1"/>
    <xf numFmtId="0" fontId="11" fillId="0" borderId="46" xfId="0" applyFont="1" applyBorder="1"/>
    <xf numFmtId="0" fontId="12" fillId="0" borderId="45" xfId="0" applyFont="1" applyBorder="1"/>
    <xf numFmtId="0" fontId="12" fillId="0" borderId="0" xfId="0" applyFont="1" applyBorder="1"/>
    <xf numFmtId="0" fontId="12" fillId="0" borderId="46" xfId="0" applyFont="1" applyBorder="1"/>
    <xf numFmtId="0" fontId="12" fillId="0" borderId="47" xfId="0" applyFont="1" applyBorder="1"/>
    <xf numFmtId="0" fontId="12" fillId="0" borderId="49" xfId="0" applyFont="1" applyBorder="1"/>
    <xf numFmtId="0" fontId="12" fillId="0" borderId="0" xfId="0" applyFont="1" applyFill="1" applyBorder="1"/>
    <xf numFmtId="0" fontId="12" fillId="0" borderId="48" xfId="0" applyFont="1" applyBorder="1"/>
    <xf numFmtId="0" fontId="11" fillId="0" borderId="0" xfId="0" applyFont="1" applyFill="1" applyBorder="1"/>
    <xf numFmtId="0" fontId="12" fillId="0" borderId="49" xfId="0" applyFont="1" applyFill="1" applyBorder="1"/>
    <xf numFmtId="0" fontId="0" fillId="8" borderId="0" xfId="0" applyFill="1"/>
    <xf numFmtId="0" fontId="1" fillId="0" borderId="0" xfId="0" applyFont="1" applyFill="1"/>
    <xf numFmtId="0" fontId="0" fillId="0" borderId="0" xfId="0" applyFill="1"/>
    <xf numFmtId="0" fontId="11" fillId="0" borderId="0" xfId="0" applyFont="1"/>
    <xf numFmtId="0" fontId="13" fillId="0" borderId="46" xfId="0" applyFont="1" applyBorder="1"/>
    <xf numFmtId="0" fontId="13" fillId="0" borderId="0" xfId="0" applyFont="1"/>
    <xf numFmtId="0" fontId="13" fillId="0" borderId="29" xfId="0" applyFont="1" applyBorder="1"/>
    <xf numFmtId="0" fontId="13" fillId="0" borderId="0" xfId="0" applyFont="1" applyBorder="1"/>
    <xf numFmtId="0" fontId="13" fillId="0" borderId="0" xfId="0" applyFont="1" applyFill="1" applyBorder="1"/>
    <xf numFmtId="0" fontId="13" fillId="0" borderId="45" xfId="0" applyFont="1" applyBorder="1"/>
    <xf numFmtId="0" fontId="11" fillId="9" borderId="0" xfId="0" applyFont="1" applyFill="1"/>
    <xf numFmtId="0" fontId="0" fillId="0" borderId="33" xfId="0" applyFill="1" applyBorder="1"/>
    <xf numFmtId="0" fontId="0" fillId="0" borderId="56" xfId="0" applyBorder="1"/>
    <xf numFmtId="0" fontId="14" fillId="0" borderId="0" xfId="0" applyFont="1"/>
    <xf numFmtId="0" fontId="0" fillId="10" borderId="0" xfId="0" applyFill="1"/>
    <xf numFmtId="2" fontId="0" fillId="4" borderId="16" xfId="0" applyNumberFormat="1" applyFill="1" applyBorder="1"/>
    <xf numFmtId="2" fontId="0" fillId="4" borderId="35" xfId="0" applyNumberFormat="1" applyFill="1" applyBorder="1"/>
    <xf numFmtId="164" fontId="0" fillId="3" borderId="6" xfId="0" applyNumberFormat="1" applyFill="1" applyBorder="1"/>
    <xf numFmtId="164" fontId="0" fillId="3" borderId="9" xfId="0" applyNumberFormat="1" applyFill="1" applyBorder="1"/>
    <xf numFmtId="164" fontId="0" fillId="3" borderId="31" xfId="0" applyNumberFormat="1" applyFill="1" applyBorder="1"/>
    <xf numFmtId="164" fontId="0" fillId="3" borderId="32" xfId="0" applyNumberFormat="1" applyFill="1" applyBorder="1"/>
    <xf numFmtId="2" fontId="0" fillId="4" borderId="5" xfId="0" applyNumberFormat="1" applyFill="1" applyBorder="1"/>
    <xf numFmtId="2" fontId="0" fillId="5" borderId="17" xfId="0" applyNumberFormat="1" applyFill="1" applyBorder="1"/>
    <xf numFmtId="2" fontId="0" fillId="5" borderId="42" xfId="0" applyNumberFormat="1" applyFill="1" applyBorder="1"/>
    <xf numFmtId="0" fontId="0" fillId="5" borderId="25" xfId="0" applyFill="1" applyBorder="1"/>
    <xf numFmtId="0" fontId="0" fillId="4" borderId="25" xfId="0" applyFill="1" applyBorder="1"/>
    <xf numFmtId="2" fontId="0" fillId="4" borderId="13" xfId="0" applyNumberFormat="1" applyFill="1" applyBorder="1"/>
    <xf numFmtId="164" fontId="0" fillId="0" borderId="13" xfId="0" applyNumberFormat="1" applyBorder="1"/>
    <xf numFmtId="2" fontId="0" fillId="5" borderId="13" xfId="0" applyNumberFormat="1" applyFill="1" applyBorder="1"/>
    <xf numFmtId="0" fontId="1" fillId="0" borderId="29" xfId="0" applyFont="1" applyBorder="1"/>
    <xf numFmtId="0" fontId="1" fillId="0" borderId="13" xfId="0" applyFont="1" applyBorder="1"/>
    <xf numFmtId="165" fontId="0" fillId="0" borderId="0" xfId="0" applyNumberFormat="1"/>
    <xf numFmtId="165" fontId="1" fillId="0" borderId="0" xfId="0" applyNumberFormat="1" applyFont="1"/>
    <xf numFmtId="165" fontId="2" fillId="0" borderId="0" xfId="0" applyNumberFormat="1" applyFont="1"/>
    <xf numFmtId="165" fontId="14" fillId="0" borderId="0" xfId="0" applyNumberFormat="1" applyFont="1"/>
    <xf numFmtId="165" fontId="0" fillId="0" borderId="2" xfId="0" applyNumberFormat="1" applyBorder="1"/>
    <xf numFmtId="165" fontId="0" fillId="0" borderId="11" xfId="0" applyNumberFormat="1" applyBorder="1"/>
    <xf numFmtId="165" fontId="0" fillId="0" borderId="12" xfId="0" applyNumberFormat="1" applyBorder="1"/>
    <xf numFmtId="165" fontId="0" fillId="0" borderId="3" xfId="0" applyNumberFormat="1" applyBorder="1"/>
    <xf numFmtId="165" fontId="0" fillId="0" borderId="0" xfId="0" applyNumberFormat="1" applyBorder="1"/>
    <xf numFmtId="165" fontId="0" fillId="0" borderId="18" xfId="0" applyNumberFormat="1" applyBorder="1"/>
    <xf numFmtId="0" fontId="0" fillId="0" borderId="0" xfId="0" applyNumberFormat="1"/>
    <xf numFmtId="0" fontId="0" fillId="3" borderId="0" xfId="0" applyNumberFormat="1" applyFill="1"/>
    <xf numFmtId="165" fontId="0" fillId="3" borderId="0" xfId="0" applyNumberFormat="1" applyFill="1"/>
    <xf numFmtId="165" fontId="0" fillId="0" borderId="54" xfId="0" applyNumberFormat="1" applyBorder="1"/>
    <xf numFmtId="165" fontId="0" fillId="0" borderId="50" xfId="0" applyNumberFormat="1" applyBorder="1"/>
    <xf numFmtId="165" fontId="0" fillId="3" borderId="50" xfId="0" applyNumberFormat="1" applyFill="1" applyBorder="1"/>
    <xf numFmtId="165" fontId="0" fillId="0" borderId="51" xfId="0" applyNumberFormat="1" applyBorder="1"/>
    <xf numFmtId="165" fontId="14" fillId="0" borderId="0" xfId="0" applyNumberFormat="1" applyFont="1" applyFill="1" applyBorder="1"/>
    <xf numFmtId="0" fontId="16" fillId="0" borderId="0" xfId="0" applyFont="1" applyAlignment="1">
      <alignment vertical="center"/>
    </xf>
    <xf numFmtId="0" fontId="15" fillId="0" borderId="0" xfId="0" applyFont="1" applyAlignment="1">
      <alignment vertical="center"/>
    </xf>
    <xf numFmtId="0" fontId="19" fillId="0" borderId="0" xfId="0" applyFont="1"/>
    <xf numFmtId="0" fontId="12"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18" fillId="0" borderId="0" xfId="0" applyFont="1" applyAlignment="1">
      <alignment vertical="center"/>
    </xf>
    <xf numFmtId="0" fontId="14" fillId="0" borderId="0" xfId="0" applyFont="1" applyFill="1" applyBorder="1"/>
    <xf numFmtId="164" fontId="0" fillId="0" borderId="13" xfId="0" applyNumberFormat="1" applyFont="1" applyBorder="1"/>
    <xf numFmtId="0" fontId="1" fillId="4" borderId="25" xfId="0" applyFont="1" applyFill="1" applyBorder="1"/>
    <xf numFmtId="0" fontId="1" fillId="5" borderId="25" xfId="0" applyFont="1" applyFill="1" applyBorder="1"/>
    <xf numFmtId="0" fontId="1" fillId="0" borderId="26" xfId="0" applyFont="1" applyFill="1" applyBorder="1"/>
    <xf numFmtId="2" fontId="1" fillId="4" borderId="13" xfId="0" applyNumberFormat="1" applyFont="1" applyFill="1" applyBorder="1"/>
    <xf numFmtId="0" fontId="1" fillId="5" borderId="13" xfId="0" applyFont="1" applyFill="1" applyBorder="1"/>
    <xf numFmtId="0" fontId="1" fillId="0" borderId="46" xfId="0" applyFont="1" applyBorder="1"/>
    <xf numFmtId="0" fontId="1" fillId="0" borderId="45" xfId="0" applyFont="1" applyBorder="1"/>
    <xf numFmtId="0" fontId="1" fillId="0" borderId="0" xfId="0" applyFont="1" applyBorder="1"/>
    <xf numFmtId="0" fontId="25" fillId="0" borderId="0" xfId="0" applyFont="1" applyAlignment="1">
      <alignment horizontal="center" vertical="center" readingOrder="1"/>
    </xf>
    <xf numFmtId="0" fontId="26" fillId="0" borderId="0" xfId="0" applyFont="1"/>
    <xf numFmtId="0" fontId="30" fillId="0" borderId="0" xfId="0" applyFont="1" applyAlignment="1">
      <alignment horizontal="center" vertical="center" readingOrder="1"/>
    </xf>
    <xf numFmtId="166" fontId="0" fillId="0" borderId="0" xfId="0" applyNumberFormat="1"/>
    <xf numFmtId="167" fontId="0" fillId="0" borderId="0" xfId="0" applyNumberFormat="1"/>
    <xf numFmtId="0" fontId="11" fillId="0" borderId="0" xfId="0" applyNumberFormat="1" applyFont="1"/>
    <xf numFmtId="167" fontId="11" fillId="0" borderId="0" xfId="0" applyNumberFormat="1" applyFont="1"/>
    <xf numFmtId="165" fontId="11" fillId="0" borderId="0" xfId="0" applyNumberFormat="1" applyFont="1"/>
    <xf numFmtId="165" fontId="0" fillId="0" borderId="45" xfId="0" applyNumberFormat="1" applyBorder="1"/>
    <xf numFmtId="165" fontId="1" fillId="0" borderId="0" xfId="0" applyNumberFormat="1" applyFont="1" applyBorder="1"/>
    <xf numFmtId="165" fontId="0" fillId="0" borderId="46" xfId="0" applyNumberFormat="1" applyBorder="1"/>
    <xf numFmtId="166" fontId="0" fillId="0" borderId="0" xfId="0" applyNumberFormat="1" applyBorder="1"/>
    <xf numFmtId="2" fontId="0" fillId="0" borderId="0" xfId="0" applyNumberFormat="1" applyBorder="1"/>
    <xf numFmtId="0" fontId="0" fillId="0" borderId="0" xfId="0" applyNumberFormat="1" applyBorder="1"/>
    <xf numFmtId="167" fontId="0" fillId="0" borderId="0" xfId="0" applyNumberFormat="1" applyBorder="1"/>
    <xf numFmtId="165" fontId="0" fillId="0" borderId="47" xfId="0" applyNumberFormat="1" applyBorder="1"/>
    <xf numFmtId="165" fontId="0" fillId="0" borderId="49" xfId="0" applyNumberFormat="1" applyBorder="1"/>
    <xf numFmtId="166" fontId="0" fillId="0" borderId="49" xfId="0" applyNumberFormat="1" applyBorder="1"/>
    <xf numFmtId="2" fontId="0" fillId="0" borderId="49" xfId="0" applyNumberFormat="1" applyBorder="1"/>
    <xf numFmtId="47" fontId="0" fillId="0" borderId="49" xfId="0" applyNumberFormat="1" applyBorder="1"/>
    <xf numFmtId="0" fontId="0" fillId="0" borderId="49" xfId="0" applyNumberFormat="1" applyBorder="1"/>
    <xf numFmtId="167" fontId="0" fillId="0" borderId="49" xfId="0" applyNumberFormat="1" applyBorder="1"/>
    <xf numFmtId="0" fontId="1" fillId="0" borderId="0" xfId="0" applyFont="1" applyFill="1" applyBorder="1"/>
    <xf numFmtId="165" fontId="1" fillId="0" borderId="49" xfId="0" applyNumberFormat="1" applyFont="1" applyBorder="1"/>
    <xf numFmtId="0" fontId="1" fillId="0" borderId="46" xfId="0" applyFont="1" applyFill="1" applyBorder="1"/>
    <xf numFmtId="165" fontId="1" fillId="0" borderId="46" xfId="0" applyNumberFormat="1" applyFont="1" applyBorder="1"/>
    <xf numFmtId="165" fontId="1" fillId="0" borderId="48" xfId="0" applyNumberFormat="1" applyFont="1" applyBorder="1"/>
    <xf numFmtId="165" fontId="1" fillId="0" borderId="29" xfId="0" applyNumberFormat="1" applyFont="1" applyBorder="1"/>
    <xf numFmtId="0" fontId="1" fillId="0" borderId="49" xfId="0" applyFont="1" applyBorder="1"/>
    <xf numFmtId="165" fontId="0" fillId="0" borderId="43" xfId="0" applyNumberFormat="1" applyBorder="1"/>
    <xf numFmtId="165" fontId="0" fillId="0" borderId="53" xfId="0" applyNumberFormat="1" applyBorder="1"/>
    <xf numFmtId="165" fontId="0" fillId="0" borderId="55" xfId="0" applyNumberFormat="1" applyBorder="1"/>
    <xf numFmtId="0" fontId="0" fillId="0" borderId="29" xfId="0" applyNumberFormat="1" applyBorder="1"/>
    <xf numFmtId="0" fontId="0" fillId="0" borderId="33" xfId="0" applyNumberFormat="1" applyBorder="1"/>
    <xf numFmtId="165" fontId="0" fillId="0" borderId="33" xfId="0" applyNumberFormat="1" applyBorder="1"/>
    <xf numFmtId="0" fontId="0" fillId="0" borderId="45" xfId="0" applyNumberFormat="1" applyBorder="1"/>
    <xf numFmtId="0" fontId="2" fillId="0" borderId="0" xfId="0" applyFont="1" applyBorder="1"/>
    <xf numFmtId="0" fontId="0" fillId="0" borderId="47" xfId="0" applyNumberFormat="1" applyBorder="1"/>
    <xf numFmtId="0" fontId="2" fillId="0" borderId="49" xfId="0" applyFont="1" applyBorder="1"/>
    <xf numFmtId="0" fontId="31" fillId="0" borderId="0" xfId="0" applyFont="1" applyBorder="1"/>
    <xf numFmtId="0" fontId="31" fillId="0" borderId="49" xfId="0" applyFont="1" applyBorder="1"/>
    <xf numFmtId="0" fontId="2" fillId="0" borderId="33" xfId="0" applyFont="1" applyBorder="1"/>
    <xf numFmtId="0" fontId="32" fillId="0" borderId="0" xfId="0" applyFont="1"/>
    <xf numFmtId="165" fontId="2" fillId="0" borderId="0" xfId="0" applyNumberFormat="1" applyFont="1" applyBorder="1"/>
    <xf numFmtId="2" fontId="0" fillId="0" borderId="0" xfId="0" applyNumberFormat="1"/>
    <xf numFmtId="4" fontId="0" fillId="0" borderId="0" xfId="0" applyNumberFormat="1"/>
    <xf numFmtId="166" fontId="11" fillId="0" borderId="0" xfId="0" applyNumberFormat="1" applyFont="1"/>
    <xf numFmtId="165" fontId="0" fillId="0" borderId="0" xfId="0" applyNumberFormat="1" applyFill="1" applyBorder="1"/>
    <xf numFmtId="165" fontId="1" fillId="0" borderId="0" xfId="0" applyNumberFormat="1" applyFont="1" applyFill="1" applyBorder="1"/>
    <xf numFmtId="165" fontId="13" fillId="0" borderId="0" xfId="0" applyNumberFormat="1" applyFont="1" applyBorder="1"/>
    <xf numFmtId="47" fontId="0" fillId="0" borderId="0" xfId="0" applyNumberFormat="1" applyBorder="1"/>
    <xf numFmtId="165" fontId="0" fillId="0" borderId="45" xfId="0" applyNumberFormat="1" applyFill="1" applyBorder="1"/>
    <xf numFmtId="0" fontId="1" fillId="0" borderId="47" xfId="0" applyFont="1" applyBorder="1"/>
    <xf numFmtId="0" fontId="33" fillId="0" borderId="0" xfId="0" applyFont="1" applyBorder="1"/>
    <xf numFmtId="165" fontId="33" fillId="0" borderId="49" xfId="0" applyNumberFormat="1" applyFont="1" applyBorder="1"/>
    <xf numFmtId="0" fontId="11" fillId="0" borderId="49" xfId="0" applyFont="1" applyBorder="1"/>
    <xf numFmtId="0" fontId="34" fillId="0" borderId="0" xfId="0" applyFont="1" applyBorder="1"/>
    <xf numFmtId="0" fontId="34" fillId="0" borderId="46" xfId="0" applyFont="1" applyBorder="1"/>
    <xf numFmtId="0" fontId="34" fillId="0" borderId="49" xfId="0" applyFont="1" applyBorder="1"/>
    <xf numFmtId="0" fontId="34" fillId="0" borderId="48" xfId="0" applyFont="1" applyBorder="1"/>
    <xf numFmtId="165" fontId="11" fillId="0" borderId="49" xfId="0" applyNumberFormat="1" applyFont="1" applyBorder="1"/>
    <xf numFmtId="0" fontId="29" fillId="0" borderId="0" xfId="0" applyFont="1"/>
    <xf numFmtId="0" fontId="1" fillId="0" borderId="3" xfId="0" applyFont="1" applyBorder="1"/>
    <xf numFmtId="0" fontId="35" fillId="0" borderId="0" xfId="0" applyFont="1"/>
    <xf numFmtId="0" fontId="2" fillId="2" borderId="0" xfId="0" applyFont="1" applyFill="1"/>
    <xf numFmtId="0" fontId="11" fillId="2" borderId="0" xfId="0" applyFont="1" applyFill="1"/>
    <xf numFmtId="0" fontId="3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3.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4.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5.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6.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7.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8.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9.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72.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73.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4.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5.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6.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7.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8.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9.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80.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81.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82.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83.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84.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5.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6.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7.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8.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9.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90.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91.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92.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3.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94.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88.xml"/><Relationship Id="rId1" Type="http://schemas.microsoft.com/office/2011/relationships/chartStyle" Target="style88.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89.xml"/><Relationship Id="rId1" Type="http://schemas.microsoft.com/office/2011/relationships/chartStyle" Target="style89.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90.xml"/><Relationship Id="rId1" Type="http://schemas.microsoft.com/office/2011/relationships/chartStyle" Target="style90.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91.xml"/><Relationship Id="rId1" Type="http://schemas.microsoft.com/office/2011/relationships/chartStyle" Target="style91.xml"/></Relationships>
</file>

<file path=xl/charts/_rels/chart99.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92.xml"/><Relationship Id="rId1" Type="http://schemas.microsoft.com/office/2011/relationships/chartStyle" Target="style92.xml"/></Relationships>
</file>

<file path=xl/charts/_rels/chart100.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93.xml"/><Relationship Id="rId1" Type="http://schemas.microsoft.com/office/2011/relationships/chartStyle" Target="style93.xml"/></Relationships>
</file>

<file path=xl/charts/_rels/chart101.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94.xml"/><Relationship Id="rId1" Type="http://schemas.microsoft.com/office/2011/relationships/chartStyle" Target="style94.xml"/></Relationships>
</file>

<file path=xl/charts/_rels/chart102.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95.xml"/><Relationship Id="rId1" Type="http://schemas.microsoft.com/office/2011/relationships/chartStyle" Target="style95.xml"/></Relationships>
</file>

<file path=xl/charts/_rels/chart103.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04.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5.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6.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7.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8.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9.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10.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11.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12.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13.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14.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5.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6.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7.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8.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9.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20.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21.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22.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3.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4.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5.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6.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7.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8.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9.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30.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31.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32.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33.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4.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5.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6.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7.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8.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9.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40.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1.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2.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3.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4.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5.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6.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7.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8.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9.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50.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51.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2.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3.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4.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5.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6.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7.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8.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nbOccrs &gt;=</a:t>
            </a:r>
            <a:r>
              <a:rPr lang="en-CA" baseline="0"/>
              <a:t> 2 , beta=40, fixed length</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numRef>
              <c:f>'All Rfam'!$E$16:$E$19</c:f>
              <c:numCache>
                <c:formatCode>General</c:formatCode>
                <c:ptCount val="4"/>
                <c:pt idx="0">
                  <c:v>5</c:v>
                </c:pt>
                <c:pt idx="1">
                  <c:v>6</c:v>
                </c:pt>
                <c:pt idx="2">
                  <c:v>7</c:v>
                </c:pt>
                <c:pt idx="3">
                  <c:v>8</c:v>
                </c:pt>
              </c:numCache>
            </c:numRef>
          </c:cat>
          <c:val>
            <c:numRef>
              <c:f>'All Rfam'!$U$16:$U$19</c:f>
              <c:numCache>
                <c:formatCode>General</c:formatCode>
                <c:ptCount val="4"/>
                <c:pt idx="0">
                  <c:v>0.86324900133155702</c:v>
                </c:pt>
                <c:pt idx="1">
                  <c:v>0.87962716378162398</c:v>
                </c:pt>
                <c:pt idx="2">
                  <c:v>0.87012871726586705</c:v>
                </c:pt>
                <c:pt idx="3">
                  <c:v>0.77927208166888595</c:v>
                </c:pt>
              </c:numCache>
            </c:numRef>
          </c:val>
          <c:extLst>
            <c:ext xmlns:c16="http://schemas.microsoft.com/office/drawing/2014/chart" uri="{C3380CC4-5D6E-409C-BE32-E72D297353CC}">
              <c16:uniqueId val="{00000000-AF07-41C6-A369-9E4375A3B7B6}"/>
            </c:ext>
          </c:extLst>
        </c:ser>
        <c:ser>
          <c:idx val="1"/>
          <c:order val="1"/>
          <c:tx>
            <c:v>EXT_Pr</c:v>
          </c:tx>
          <c:spPr>
            <a:solidFill>
              <a:schemeClr val="accent2"/>
            </a:solidFill>
            <a:ln>
              <a:noFill/>
            </a:ln>
            <a:effectLst/>
          </c:spPr>
          <c:invertIfNegative val="0"/>
          <c:cat>
            <c:numRef>
              <c:f>'All Rfam'!$E$16:$E$19</c:f>
              <c:numCache>
                <c:formatCode>General</c:formatCode>
                <c:ptCount val="4"/>
                <c:pt idx="0">
                  <c:v>5</c:v>
                </c:pt>
                <c:pt idx="1">
                  <c:v>6</c:v>
                </c:pt>
                <c:pt idx="2">
                  <c:v>7</c:v>
                </c:pt>
                <c:pt idx="3">
                  <c:v>8</c:v>
                </c:pt>
              </c:numCache>
            </c:numRef>
          </c:cat>
          <c:val>
            <c:numRef>
              <c:f>'All Rfam'!$V$16:$V$19</c:f>
              <c:numCache>
                <c:formatCode>General</c:formatCode>
                <c:ptCount val="4"/>
                <c:pt idx="0">
                  <c:v>0.89607561870542696</c:v>
                </c:pt>
                <c:pt idx="1">
                  <c:v>0.90513056238062295</c:v>
                </c:pt>
                <c:pt idx="2">
                  <c:v>0.88902405728876099</c:v>
                </c:pt>
                <c:pt idx="3">
                  <c:v>0.78580755235014299</c:v>
                </c:pt>
              </c:numCache>
            </c:numRef>
          </c:val>
          <c:extLst>
            <c:ext xmlns:c16="http://schemas.microsoft.com/office/drawing/2014/chart" uri="{C3380CC4-5D6E-409C-BE32-E72D297353CC}">
              <c16:uniqueId val="{00000002-AF07-41C6-A369-9E4375A3B7B6}"/>
            </c:ext>
          </c:extLst>
        </c:ser>
        <c:ser>
          <c:idx val="2"/>
          <c:order val="2"/>
          <c:tx>
            <c:v>EXT_Re</c:v>
          </c:tx>
          <c:spPr>
            <a:solidFill>
              <a:schemeClr val="accent3"/>
            </a:solidFill>
            <a:ln>
              <a:noFill/>
            </a:ln>
            <a:effectLst/>
          </c:spPr>
          <c:invertIfNegative val="0"/>
          <c:cat>
            <c:numRef>
              <c:f>'All Rfam'!$E$16:$E$19</c:f>
              <c:numCache>
                <c:formatCode>General</c:formatCode>
                <c:ptCount val="4"/>
                <c:pt idx="0">
                  <c:v>5</c:v>
                </c:pt>
                <c:pt idx="1">
                  <c:v>6</c:v>
                </c:pt>
                <c:pt idx="2">
                  <c:v>7</c:v>
                </c:pt>
                <c:pt idx="3">
                  <c:v>8</c:v>
                </c:pt>
              </c:numCache>
            </c:numRef>
          </c:cat>
          <c:val>
            <c:numRef>
              <c:f>'All Rfam'!$W$16:$W$19</c:f>
              <c:numCache>
                <c:formatCode>General</c:formatCode>
                <c:ptCount val="4"/>
                <c:pt idx="0">
                  <c:v>0.79110036845855103</c:v>
                </c:pt>
                <c:pt idx="1">
                  <c:v>0.812303316262869</c:v>
                </c:pt>
                <c:pt idx="2">
                  <c:v>0.79703378272749503</c:v>
                </c:pt>
                <c:pt idx="3">
                  <c:v>0.68339445262065801</c:v>
                </c:pt>
              </c:numCache>
            </c:numRef>
          </c:val>
          <c:extLst>
            <c:ext xmlns:c16="http://schemas.microsoft.com/office/drawing/2014/chart" uri="{C3380CC4-5D6E-409C-BE32-E72D297353CC}">
              <c16:uniqueId val="{00000003-AF07-41C6-A369-9E4375A3B7B6}"/>
            </c:ext>
          </c:extLst>
        </c:ser>
        <c:ser>
          <c:idx val="3"/>
          <c:order val="3"/>
          <c:tx>
            <c:v>EXT_Fbs</c:v>
          </c:tx>
          <c:spPr>
            <a:solidFill>
              <a:schemeClr val="accent4"/>
            </a:solidFill>
            <a:ln>
              <a:noFill/>
            </a:ln>
            <a:effectLst/>
          </c:spPr>
          <c:invertIfNegative val="0"/>
          <c:cat>
            <c:numRef>
              <c:f>'All Rfam'!$E$16:$E$19</c:f>
              <c:numCache>
                <c:formatCode>General</c:formatCode>
                <c:ptCount val="4"/>
                <c:pt idx="0">
                  <c:v>5</c:v>
                </c:pt>
                <c:pt idx="1">
                  <c:v>6</c:v>
                </c:pt>
                <c:pt idx="2">
                  <c:v>7</c:v>
                </c:pt>
                <c:pt idx="3">
                  <c:v>8</c:v>
                </c:pt>
              </c:numCache>
            </c:numRef>
          </c:cat>
          <c:val>
            <c:numRef>
              <c:f>'All Rfam'!$X$16:$X$19</c:f>
              <c:numCache>
                <c:formatCode>General</c:formatCode>
                <c:ptCount val="4"/>
                <c:pt idx="0">
                  <c:v>0.82375669961961495</c:v>
                </c:pt>
                <c:pt idx="1">
                  <c:v>0.84125318364197998</c:v>
                </c:pt>
                <c:pt idx="2">
                  <c:v>0.82374456756409997</c:v>
                </c:pt>
                <c:pt idx="3">
                  <c:v>0.704968920914399</c:v>
                </c:pt>
              </c:numCache>
            </c:numRef>
          </c:val>
          <c:extLst>
            <c:ext xmlns:c16="http://schemas.microsoft.com/office/drawing/2014/chart" uri="{C3380CC4-5D6E-409C-BE32-E72D297353CC}">
              <c16:uniqueId val="{00000004-AF07-41C6-A369-9E4375A3B7B6}"/>
            </c:ext>
          </c:extLst>
        </c:ser>
        <c:ser>
          <c:idx val="4"/>
          <c:order val="4"/>
          <c:tx>
            <c:v>NLP_Ac</c:v>
          </c:tx>
          <c:spPr>
            <a:solidFill>
              <a:schemeClr val="accent5"/>
            </a:solidFill>
            <a:ln>
              <a:noFill/>
            </a:ln>
            <a:effectLst/>
          </c:spPr>
          <c:invertIfNegative val="0"/>
          <c:cat>
            <c:numRef>
              <c:f>'All Rfam'!$E$16:$E$19</c:f>
              <c:numCache>
                <c:formatCode>General</c:formatCode>
                <c:ptCount val="4"/>
                <c:pt idx="0">
                  <c:v>5</c:v>
                </c:pt>
                <c:pt idx="1">
                  <c:v>6</c:v>
                </c:pt>
                <c:pt idx="2">
                  <c:v>7</c:v>
                </c:pt>
                <c:pt idx="3">
                  <c:v>8</c:v>
                </c:pt>
              </c:numCache>
            </c:numRef>
          </c:cat>
          <c:val>
            <c:numRef>
              <c:f>'All Rfam'!$AE$16:$AE$19</c:f>
              <c:numCache>
                <c:formatCode>General</c:formatCode>
                <c:ptCount val="4"/>
                <c:pt idx="0">
                  <c:v>0.89500000000000002</c:v>
                </c:pt>
                <c:pt idx="1">
                  <c:v>0.91100000000000003</c:v>
                </c:pt>
                <c:pt idx="2">
                  <c:v>0.92200000000000004</c:v>
                </c:pt>
                <c:pt idx="3">
                  <c:v>0.876</c:v>
                </c:pt>
              </c:numCache>
            </c:numRef>
          </c:val>
          <c:extLst>
            <c:ext xmlns:c16="http://schemas.microsoft.com/office/drawing/2014/chart" uri="{C3380CC4-5D6E-409C-BE32-E72D297353CC}">
              <c16:uniqueId val="{00000005-AF07-41C6-A369-9E4375A3B7B6}"/>
            </c:ext>
          </c:extLst>
        </c:ser>
        <c:ser>
          <c:idx val="5"/>
          <c:order val="5"/>
          <c:tx>
            <c:v>NLP_Pr</c:v>
          </c:tx>
          <c:spPr>
            <a:solidFill>
              <a:schemeClr val="accent6"/>
            </a:solidFill>
            <a:ln>
              <a:noFill/>
            </a:ln>
            <a:effectLst/>
          </c:spPr>
          <c:invertIfNegative val="0"/>
          <c:cat>
            <c:numRef>
              <c:f>'All Rfam'!$E$16:$E$19</c:f>
              <c:numCache>
                <c:formatCode>General</c:formatCode>
                <c:ptCount val="4"/>
                <c:pt idx="0">
                  <c:v>5</c:v>
                </c:pt>
                <c:pt idx="1">
                  <c:v>6</c:v>
                </c:pt>
                <c:pt idx="2">
                  <c:v>7</c:v>
                </c:pt>
                <c:pt idx="3">
                  <c:v>8</c:v>
                </c:pt>
              </c:numCache>
            </c:numRef>
          </c:cat>
          <c:val>
            <c:numRef>
              <c:f>'All Rfam'!$AF$16:$AF$19</c:f>
              <c:numCache>
                <c:formatCode>General</c:formatCode>
                <c:ptCount val="4"/>
                <c:pt idx="0">
                  <c:v>0.85899999999999999</c:v>
                </c:pt>
                <c:pt idx="1">
                  <c:v>0.872</c:v>
                </c:pt>
                <c:pt idx="2">
                  <c:v>0.89600000000000002</c:v>
                </c:pt>
                <c:pt idx="3">
                  <c:v>0.84499999999999997</c:v>
                </c:pt>
              </c:numCache>
            </c:numRef>
          </c:val>
          <c:extLst>
            <c:ext xmlns:c16="http://schemas.microsoft.com/office/drawing/2014/chart" uri="{C3380CC4-5D6E-409C-BE32-E72D297353CC}">
              <c16:uniqueId val="{00000006-AF07-41C6-A369-9E4375A3B7B6}"/>
            </c:ext>
          </c:extLst>
        </c:ser>
        <c:ser>
          <c:idx val="6"/>
          <c:order val="6"/>
          <c:tx>
            <c:v>NLP_Re</c:v>
          </c:tx>
          <c:spPr>
            <a:solidFill>
              <a:schemeClr val="accent1">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Rfam'!$AG$16:$AG$19</c:f>
              <c:numCache>
                <c:formatCode>General</c:formatCode>
                <c:ptCount val="4"/>
                <c:pt idx="0">
                  <c:v>0.82199999999999995</c:v>
                </c:pt>
                <c:pt idx="1">
                  <c:v>0.84799999999999998</c:v>
                </c:pt>
                <c:pt idx="2">
                  <c:v>0.86199999999999999</c:v>
                </c:pt>
                <c:pt idx="3">
                  <c:v>0.80500000000000005</c:v>
                </c:pt>
              </c:numCache>
            </c:numRef>
          </c:val>
          <c:extLst>
            <c:ext xmlns:c16="http://schemas.microsoft.com/office/drawing/2014/chart" uri="{C3380CC4-5D6E-409C-BE32-E72D297353CC}">
              <c16:uniqueId val="{00000007-AF07-41C6-A369-9E4375A3B7B6}"/>
            </c:ext>
          </c:extLst>
        </c:ser>
        <c:ser>
          <c:idx val="7"/>
          <c:order val="7"/>
          <c:tx>
            <c:v>NLP_Fbs</c:v>
          </c:tx>
          <c:spPr>
            <a:solidFill>
              <a:schemeClr val="accent2">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Rfam'!$AH$16:$AH$19</c:f>
              <c:numCache>
                <c:formatCode>General</c:formatCode>
                <c:ptCount val="4"/>
                <c:pt idx="0">
                  <c:v>0.82299999999999995</c:v>
                </c:pt>
                <c:pt idx="1">
                  <c:v>0.84499999999999997</c:v>
                </c:pt>
                <c:pt idx="2">
                  <c:v>0.86499999999999999</c:v>
                </c:pt>
                <c:pt idx="3">
                  <c:v>0.80600000000000005</c:v>
                </c:pt>
              </c:numCache>
            </c:numRef>
          </c:val>
          <c:extLst>
            <c:ext xmlns:c16="http://schemas.microsoft.com/office/drawing/2014/chart" uri="{C3380CC4-5D6E-409C-BE32-E72D297353CC}">
              <c16:uniqueId val="{00000008-AF07-41C6-A369-9E4375A3B7B6}"/>
            </c:ext>
          </c:extLst>
        </c:ser>
        <c:ser>
          <c:idx val="8"/>
          <c:order val="8"/>
          <c:tx>
            <c:v>VT_Ac</c:v>
          </c:tx>
          <c:spPr>
            <a:solidFill>
              <a:schemeClr val="accent3">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Rfam'!$AN$16:$AN$19</c:f>
              <c:numCache>
                <c:formatCode>General</c:formatCode>
                <c:ptCount val="4"/>
                <c:pt idx="0">
                  <c:v>0.90200000000000002</c:v>
                </c:pt>
                <c:pt idx="1">
                  <c:v>0.91500000000000004</c:v>
                </c:pt>
                <c:pt idx="2">
                  <c:v>0.92400000000000004</c:v>
                </c:pt>
                <c:pt idx="3">
                  <c:v>0.86499999999999999</c:v>
                </c:pt>
              </c:numCache>
            </c:numRef>
          </c:val>
          <c:extLst>
            <c:ext xmlns:c16="http://schemas.microsoft.com/office/drawing/2014/chart" uri="{C3380CC4-5D6E-409C-BE32-E72D297353CC}">
              <c16:uniqueId val="{00000009-AF07-41C6-A369-9E4375A3B7B6}"/>
            </c:ext>
          </c:extLst>
        </c:ser>
        <c:ser>
          <c:idx val="9"/>
          <c:order val="9"/>
          <c:tx>
            <c:v>VT_Pr</c:v>
          </c:tx>
          <c:spPr>
            <a:solidFill>
              <a:schemeClr val="accent4">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Rfam'!$AO$16:$AO$19</c:f>
              <c:numCache>
                <c:formatCode>General</c:formatCode>
                <c:ptCount val="4"/>
                <c:pt idx="0">
                  <c:v>0.873</c:v>
                </c:pt>
                <c:pt idx="1">
                  <c:v>0.88800000000000001</c:v>
                </c:pt>
                <c:pt idx="2">
                  <c:v>0.91200000000000003</c:v>
                </c:pt>
                <c:pt idx="3">
                  <c:v>0.85399999999999998</c:v>
                </c:pt>
              </c:numCache>
            </c:numRef>
          </c:val>
          <c:extLst>
            <c:ext xmlns:c16="http://schemas.microsoft.com/office/drawing/2014/chart" uri="{C3380CC4-5D6E-409C-BE32-E72D297353CC}">
              <c16:uniqueId val="{0000000A-AF07-41C6-A369-9E4375A3B7B6}"/>
            </c:ext>
          </c:extLst>
        </c:ser>
        <c:ser>
          <c:idx val="10"/>
          <c:order val="10"/>
          <c:tx>
            <c:v>VT_RE</c:v>
          </c:tx>
          <c:spPr>
            <a:solidFill>
              <a:schemeClr val="accent5">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Rfam'!$AP$16:$AP$19</c:f>
              <c:numCache>
                <c:formatCode>General</c:formatCode>
                <c:ptCount val="4"/>
                <c:pt idx="0">
                  <c:v>0.83799999999999997</c:v>
                </c:pt>
                <c:pt idx="1">
                  <c:v>0.85099999999999998</c:v>
                </c:pt>
                <c:pt idx="2">
                  <c:v>0.86899999999999999</c:v>
                </c:pt>
                <c:pt idx="3">
                  <c:v>0.78400000000000003</c:v>
                </c:pt>
              </c:numCache>
            </c:numRef>
          </c:val>
          <c:extLst>
            <c:ext xmlns:c16="http://schemas.microsoft.com/office/drawing/2014/chart" uri="{C3380CC4-5D6E-409C-BE32-E72D297353CC}">
              <c16:uniqueId val="{0000000B-AF07-41C6-A369-9E4375A3B7B6}"/>
            </c:ext>
          </c:extLst>
        </c:ser>
        <c:ser>
          <c:idx val="11"/>
          <c:order val="11"/>
          <c:tx>
            <c:v>VT_Fbs</c:v>
          </c:tx>
          <c:spPr>
            <a:solidFill>
              <a:schemeClr val="accent6">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Rfam'!$AQ$16:$AQ$19</c:f>
              <c:numCache>
                <c:formatCode>General</c:formatCode>
                <c:ptCount val="4"/>
                <c:pt idx="0">
                  <c:v>0.84</c:v>
                </c:pt>
                <c:pt idx="1">
                  <c:v>0.85599999999999998</c:v>
                </c:pt>
                <c:pt idx="2">
                  <c:v>0.878</c:v>
                </c:pt>
                <c:pt idx="3">
                  <c:v>0.8</c:v>
                </c:pt>
              </c:numCache>
            </c:numRef>
          </c:val>
          <c:extLst>
            <c:ext xmlns:c16="http://schemas.microsoft.com/office/drawing/2014/chart" uri="{C3380CC4-5D6E-409C-BE32-E72D297353CC}">
              <c16:uniqueId val="{0000000C-AF07-41C6-A369-9E4375A3B7B6}"/>
            </c:ext>
          </c:extLst>
        </c:ser>
        <c:dLbls>
          <c:showLegendKey val="0"/>
          <c:showVal val="0"/>
          <c:showCatName val="0"/>
          <c:showSerName val="0"/>
          <c:showPercent val="0"/>
          <c:showBubbleSize val="0"/>
        </c:dLbls>
        <c:gapWidth val="150"/>
        <c:axId val="1460201183"/>
        <c:axId val="855259231"/>
      </c:barChart>
      <c:catAx>
        <c:axId val="146020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55259231"/>
        <c:crosses val="autoZero"/>
        <c:auto val="1"/>
        <c:lblAlgn val="ctr"/>
        <c:lblOffset val="100"/>
        <c:noMultiLvlLbl val="0"/>
      </c:catAx>
      <c:valAx>
        <c:axId val="855259231"/>
        <c:scaling>
          <c:orientation val="minMax"/>
          <c:min val="0.70000000000000007"/>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6020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800" b="0" i="0" baseline="0">
                <a:effectLst/>
              </a:rPr>
              <a:t>nbOccrs &gt;= 2 , beta=40, fixed length</a:t>
            </a:r>
            <a:endParaRPr lang="en-CA">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numRef>
              <c:f>'All Rfam'!$E$16:$E$19</c:f>
              <c:numCache>
                <c:formatCode>General</c:formatCode>
                <c:ptCount val="4"/>
                <c:pt idx="0">
                  <c:v>5</c:v>
                </c:pt>
                <c:pt idx="1">
                  <c:v>6</c:v>
                </c:pt>
                <c:pt idx="2">
                  <c:v>7</c:v>
                </c:pt>
                <c:pt idx="3">
                  <c:v>8</c:v>
                </c:pt>
              </c:numCache>
            </c:numRef>
          </c:cat>
          <c:val>
            <c:numRef>
              <c:f>'All Rfam'!$U$16:$U$19</c:f>
              <c:numCache>
                <c:formatCode>General</c:formatCode>
                <c:ptCount val="4"/>
                <c:pt idx="0">
                  <c:v>0.86324900133155702</c:v>
                </c:pt>
                <c:pt idx="1">
                  <c:v>0.87962716378162398</c:v>
                </c:pt>
                <c:pt idx="2">
                  <c:v>0.87012871726586705</c:v>
                </c:pt>
                <c:pt idx="3">
                  <c:v>0.77927208166888595</c:v>
                </c:pt>
              </c:numCache>
            </c:numRef>
          </c:val>
          <c:extLst>
            <c:ext xmlns:c16="http://schemas.microsoft.com/office/drawing/2014/chart" uri="{C3380CC4-5D6E-409C-BE32-E72D297353CC}">
              <c16:uniqueId val="{00000000-4337-4CD7-918C-1E65FF815D51}"/>
            </c:ext>
          </c:extLst>
        </c:ser>
        <c:ser>
          <c:idx val="3"/>
          <c:order val="3"/>
          <c:tx>
            <c:v>EXT_Fbs</c:v>
          </c:tx>
          <c:spPr>
            <a:solidFill>
              <a:schemeClr val="accent4"/>
            </a:solidFill>
            <a:ln>
              <a:noFill/>
            </a:ln>
            <a:effectLst/>
          </c:spPr>
          <c:invertIfNegative val="0"/>
          <c:cat>
            <c:numRef>
              <c:f>'All Rfam'!$E$16:$E$19</c:f>
              <c:numCache>
                <c:formatCode>General</c:formatCode>
                <c:ptCount val="4"/>
                <c:pt idx="0">
                  <c:v>5</c:v>
                </c:pt>
                <c:pt idx="1">
                  <c:v>6</c:v>
                </c:pt>
                <c:pt idx="2">
                  <c:v>7</c:v>
                </c:pt>
                <c:pt idx="3">
                  <c:v>8</c:v>
                </c:pt>
              </c:numCache>
            </c:numRef>
          </c:cat>
          <c:val>
            <c:numRef>
              <c:f>'All Rfam'!$X$16:$X$19</c:f>
              <c:numCache>
                <c:formatCode>General</c:formatCode>
                <c:ptCount val="4"/>
                <c:pt idx="0">
                  <c:v>0.82375669961961495</c:v>
                </c:pt>
                <c:pt idx="1">
                  <c:v>0.84125318364197998</c:v>
                </c:pt>
                <c:pt idx="2">
                  <c:v>0.82374456756409997</c:v>
                </c:pt>
                <c:pt idx="3">
                  <c:v>0.704968920914399</c:v>
                </c:pt>
              </c:numCache>
            </c:numRef>
          </c:val>
          <c:extLst>
            <c:ext xmlns:c16="http://schemas.microsoft.com/office/drawing/2014/chart" uri="{C3380CC4-5D6E-409C-BE32-E72D297353CC}">
              <c16:uniqueId val="{00000003-4337-4CD7-918C-1E65FF815D51}"/>
            </c:ext>
          </c:extLst>
        </c:ser>
        <c:ser>
          <c:idx val="4"/>
          <c:order val="4"/>
          <c:tx>
            <c:v>NLP_Ac</c:v>
          </c:tx>
          <c:spPr>
            <a:solidFill>
              <a:schemeClr val="accent5"/>
            </a:solidFill>
            <a:ln>
              <a:noFill/>
            </a:ln>
            <a:effectLst/>
          </c:spPr>
          <c:invertIfNegative val="0"/>
          <c:cat>
            <c:numRef>
              <c:f>'All Rfam'!$E$16:$E$19</c:f>
              <c:numCache>
                <c:formatCode>General</c:formatCode>
                <c:ptCount val="4"/>
                <c:pt idx="0">
                  <c:v>5</c:v>
                </c:pt>
                <c:pt idx="1">
                  <c:v>6</c:v>
                </c:pt>
                <c:pt idx="2">
                  <c:v>7</c:v>
                </c:pt>
                <c:pt idx="3">
                  <c:v>8</c:v>
                </c:pt>
              </c:numCache>
            </c:numRef>
          </c:cat>
          <c:val>
            <c:numRef>
              <c:f>'All Rfam'!$AE$16:$AE$19</c:f>
              <c:numCache>
                <c:formatCode>General</c:formatCode>
                <c:ptCount val="4"/>
                <c:pt idx="0">
                  <c:v>0.89500000000000002</c:v>
                </c:pt>
                <c:pt idx="1">
                  <c:v>0.91100000000000003</c:v>
                </c:pt>
                <c:pt idx="2">
                  <c:v>0.92200000000000004</c:v>
                </c:pt>
                <c:pt idx="3">
                  <c:v>0.876</c:v>
                </c:pt>
              </c:numCache>
            </c:numRef>
          </c:val>
          <c:extLst>
            <c:ext xmlns:c16="http://schemas.microsoft.com/office/drawing/2014/chart" uri="{C3380CC4-5D6E-409C-BE32-E72D297353CC}">
              <c16:uniqueId val="{00000004-4337-4CD7-918C-1E65FF815D51}"/>
            </c:ext>
          </c:extLst>
        </c:ser>
        <c:ser>
          <c:idx val="7"/>
          <c:order val="7"/>
          <c:tx>
            <c:v>NLP_Fbs</c:v>
          </c:tx>
          <c:spPr>
            <a:solidFill>
              <a:schemeClr val="accent2">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Rfam'!$AH$16:$AH$19</c:f>
              <c:numCache>
                <c:formatCode>General</c:formatCode>
                <c:ptCount val="4"/>
                <c:pt idx="0">
                  <c:v>0.82299999999999995</c:v>
                </c:pt>
                <c:pt idx="1">
                  <c:v>0.84499999999999997</c:v>
                </c:pt>
                <c:pt idx="2">
                  <c:v>0.86499999999999999</c:v>
                </c:pt>
                <c:pt idx="3">
                  <c:v>0.80600000000000005</c:v>
                </c:pt>
              </c:numCache>
            </c:numRef>
          </c:val>
          <c:extLst>
            <c:ext xmlns:c16="http://schemas.microsoft.com/office/drawing/2014/chart" uri="{C3380CC4-5D6E-409C-BE32-E72D297353CC}">
              <c16:uniqueId val="{00000007-4337-4CD7-918C-1E65FF815D51}"/>
            </c:ext>
          </c:extLst>
        </c:ser>
        <c:ser>
          <c:idx val="8"/>
          <c:order val="8"/>
          <c:tx>
            <c:v>VT_Ac</c:v>
          </c:tx>
          <c:spPr>
            <a:solidFill>
              <a:schemeClr val="accent3">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Rfam'!$AN$16:$AN$19</c:f>
              <c:numCache>
                <c:formatCode>General</c:formatCode>
                <c:ptCount val="4"/>
                <c:pt idx="0">
                  <c:v>0.90200000000000002</c:v>
                </c:pt>
                <c:pt idx="1">
                  <c:v>0.91500000000000004</c:v>
                </c:pt>
                <c:pt idx="2">
                  <c:v>0.92400000000000004</c:v>
                </c:pt>
                <c:pt idx="3">
                  <c:v>0.86499999999999999</c:v>
                </c:pt>
              </c:numCache>
            </c:numRef>
          </c:val>
          <c:extLst>
            <c:ext xmlns:c16="http://schemas.microsoft.com/office/drawing/2014/chart" uri="{C3380CC4-5D6E-409C-BE32-E72D297353CC}">
              <c16:uniqueId val="{00000008-4337-4CD7-918C-1E65FF815D51}"/>
            </c:ext>
          </c:extLst>
        </c:ser>
        <c:ser>
          <c:idx val="11"/>
          <c:order val="11"/>
          <c:tx>
            <c:v>VT_Fbs</c:v>
          </c:tx>
          <c:spPr>
            <a:solidFill>
              <a:schemeClr val="accent6">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Rfam'!$AQ$16:$AQ$19</c:f>
              <c:numCache>
                <c:formatCode>General</c:formatCode>
                <c:ptCount val="4"/>
                <c:pt idx="0">
                  <c:v>0.84</c:v>
                </c:pt>
                <c:pt idx="1">
                  <c:v>0.85599999999999998</c:v>
                </c:pt>
                <c:pt idx="2">
                  <c:v>0.878</c:v>
                </c:pt>
                <c:pt idx="3">
                  <c:v>0.8</c:v>
                </c:pt>
              </c:numCache>
            </c:numRef>
          </c:val>
          <c:extLst>
            <c:ext xmlns:c16="http://schemas.microsoft.com/office/drawing/2014/chart" uri="{C3380CC4-5D6E-409C-BE32-E72D297353CC}">
              <c16:uniqueId val="{0000000B-4337-4CD7-918C-1E65FF815D51}"/>
            </c:ext>
          </c:extLst>
        </c:ser>
        <c:dLbls>
          <c:showLegendKey val="0"/>
          <c:showVal val="0"/>
          <c:showCatName val="0"/>
          <c:showSerName val="0"/>
          <c:showPercent val="0"/>
          <c:showBubbleSize val="0"/>
        </c:dLbls>
        <c:gapWidth val="219"/>
        <c:overlap val="-27"/>
        <c:axId val="1460201183"/>
        <c:axId val="855259231"/>
        <c:extLst>
          <c:ext xmlns:c15="http://schemas.microsoft.com/office/drawing/2012/chart" uri="{02D57815-91ED-43cb-92C2-25804820EDAC}">
            <c15:filteredBarSeries>
              <c15:ser>
                <c:idx val="1"/>
                <c:order val="1"/>
                <c:tx>
                  <c:v>EXT_Pr</c:v>
                </c:tx>
                <c:spPr>
                  <a:solidFill>
                    <a:schemeClr val="accent2"/>
                  </a:solidFill>
                  <a:ln>
                    <a:noFill/>
                  </a:ln>
                  <a:effectLst/>
                </c:spPr>
                <c:invertIfNegative val="0"/>
                <c:cat>
                  <c:numRef>
                    <c:extLst>
                      <c:ex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c:ext uri="{02D57815-91ED-43cb-92C2-25804820EDAC}">
                        <c15:formulaRef>
                          <c15:sqref>'All Rfam'!$V$16:$V$19</c15:sqref>
                        </c15:formulaRef>
                      </c:ext>
                    </c:extLst>
                    <c:numCache>
                      <c:formatCode>General</c:formatCode>
                      <c:ptCount val="4"/>
                      <c:pt idx="0">
                        <c:v>0.89607561870542696</c:v>
                      </c:pt>
                      <c:pt idx="1">
                        <c:v>0.90513056238062295</c:v>
                      </c:pt>
                      <c:pt idx="2">
                        <c:v>0.88902405728876099</c:v>
                      </c:pt>
                      <c:pt idx="3">
                        <c:v>0.78580755235014299</c:v>
                      </c:pt>
                    </c:numCache>
                  </c:numRef>
                </c:val>
                <c:extLst>
                  <c:ext xmlns:c16="http://schemas.microsoft.com/office/drawing/2014/chart" uri="{C3380CC4-5D6E-409C-BE32-E72D297353CC}">
                    <c16:uniqueId val="{00000001-4337-4CD7-918C-1E65FF815D51}"/>
                  </c:ext>
                </c:extLst>
              </c15:ser>
            </c15:filteredBarSeries>
            <c15:filteredBarSeries>
              <c15:ser>
                <c:idx val="2"/>
                <c:order val="2"/>
                <c:tx>
                  <c:v>EXT_Re</c:v>
                </c:tx>
                <c:spPr>
                  <a:solidFill>
                    <a:schemeClr val="accent3"/>
                  </a:solidFill>
                  <a:ln>
                    <a:noFill/>
                  </a:ln>
                  <a:effectLst/>
                </c:spPr>
                <c:invertIfNegative val="0"/>
                <c:cat>
                  <c:numRef>
                    <c:extLst xmlns:c15="http://schemas.microsoft.com/office/drawing/2012/chart">
                      <c:ext xmlns:c15="http://schemas.microsoft.com/office/drawing/2012/char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xmlns:c15="http://schemas.microsoft.com/office/drawing/2012/chart">
                      <c:ext xmlns:c15="http://schemas.microsoft.com/office/drawing/2012/chart" uri="{02D57815-91ED-43cb-92C2-25804820EDAC}">
                        <c15:formulaRef>
                          <c15:sqref>'All Rfam'!$W$16:$W$19</c15:sqref>
                        </c15:formulaRef>
                      </c:ext>
                    </c:extLst>
                    <c:numCache>
                      <c:formatCode>General</c:formatCode>
                      <c:ptCount val="4"/>
                      <c:pt idx="0">
                        <c:v>0.79110036845855103</c:v>
                      </c:pt>
                      <c:pt idx="1">
                        <c:v>0.812303316262869</c:v>
                      </c:pt>
                      <c:pt idx="2">
                        <c:v>0.79703378272749503</c:v>
                      </c:pt>
                      <c:pt idx="3">
                        <c:v>0.68339445262065801</c:v>
                      </c:pt>
                    </c:numCache>
                  </c:numRef>
                </c:val>
                <c:extLst xmlns:c15="http://schemas.microsoft.com/office/drawing/2012/chart">
                  <c:ext xmlns:c16="http://schemas.microsoft.com/office/drawing/2014/chart" uri="{C3380CC4-5D6E-409C-BE32-E72D297353CC}">
                    <c16:uniqueId val="{00000002-4337-4CD7-918C-1E65FF815D51}"/>
                  </c:ext>
                </c:extLst>
              </c15:ser>
            </c15:filteredBarSeries>
            <c15:filteredBarSeries>
              <c15:ser>
                <c:idx val="5"/>
                <c:order val="5"/>
                <c:tx>
                  <c:v>NLP_Pr</c:v>
                </c:tx>
                <c:spPr>
                  <a:solidFill>
                    <a:schemeClr val="accent6"/>
                  </a:solidFill>
                  <a:ln>
                    <a:noFill/>
                  </a:ln>
                  <a:effectLst/>
                </c:spPr>
                <c:invertIfNegative val="0"/>
                <c:cat>
                  <c:numRef>
                    <c:extLst xmlns:c15="http://schemas.microsoft.com/office/drawing/2012/chart">
                      <c:ext xmlns:c15="http://schemas.microsoft.com/office/drawing/2012/char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xmlns:c15="http://schemas.microsoft.com/office/drawing/2012/chart">
                      <c:ext xmlns:c15="http://schemas.microsoft.com/office/drawing/2012/chart" uri="{02D57815-91ED-43cb-92C2-25804820EDAC}">
                        <c15:formulaRef>
                          <c15:sqref>'All Rfam'!$AF$16:$AF$19</c15:sqref>
                        </c15:formulaRef>
                      </c:ext>
                    </c:extLst>
                    <c:numCache>
                      <c:formatCode>General</c:formatCode>
                      <c:ptCount val="4"/>
                      <c:pt idx="0">
                        <c:v>0.85899999999999999</c:v>
                      </c:pt>
                      <c:pt idx="1">
                        <c:v>0.872</c:v>
                      </c:pt>
                      <c:pt idx="2">
                        <c:v>0.89600000000000002</c:v>
                      </c:pt>
                      <c:pt idx="3">
                        <c:v>0.84499999999999997</c:v>
                      </c:pt>
                    </c:numCache>
                  </c:numRef>
                </c:val>
                <c:extLst xmlns:c15="http://schemas.microsoft.com/office/drawing/2012/chart">
                  <c:ext xmlns:c16="http://schemas.microsoft.com/office/drawing/2014/chart" uri="{C3380CC4-5D6E-409C-BE32-E72D297353CC}">
                    <c16:uniqueId val="{00000005-4337-4CD7-918C-1E65FF815D51}"/>
                  </c:ext>
                </c:extLst>
              </c15:ser>
            </c15:filteredBarSeries>
            <c15:filteredBarSeries>
              <c15:ser>
                <c:idx val="6"/>
                <c:order val="6"/>
                <c:tx>
                  <c:v>NLP_Re</c:v>
                </c:tx>
                <c:spPr>
                  <a:solidFill>
                    <a:schemeClr val="accent1">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xmlns:c15="http://schemas.microsoft.com/office/drawing/2012/chart">
                      <c:ext xmlns:c15="http://schemas.microsoft.com/office/drawing/2012/chart" uri="{02D57815-91ED-43cb-92C2-25804820EDAC}">
                        <c15:formulaRef>
                          <c15:sqref>'All Rfam'!$AG$16:$AG$19</c15:sqref>
                        </c15:formulaRef>
                      </c:ext>
                    </c:extLst>
                    <c:numCache>
                      <c:formatCode>General</c:formatCode>
                      <c:ptCount val="4"/>
                      <c:pt idx="0">
                        <c:v>0.82199999999999995</c:v>
                      </c:pt>
                      <c:pt idx="1">
                        <c:v>0.84799999999999998</c:v>
                      </c:pt>
                      <c:pt idx="2">
                        <c:v>0.86199999999999999</c:v>
                      </c:pt>
                      <c:pt idx="3">
                        <c:v>0.80500000000000005</c:v>
                      </c:pt>
                    </c:numCache>
                  </c:numRef>
                </c:val>
                <c:extLst xmlns:c15="http://schemas.microsoft.com/office/drawing/2012/chart">
                  <c:ext xmlns:c16="http://schemas.microsoft.com/office/drawing/2014/chart" uri="{C3380CC4-5D6E-409C-BE32-E72D297353CC}">
                    <c16:uniqueId val="{00000006-4337-4CD7-918C-1E65FF815D51}"/>
                  </c:ext>
                </c:extLst>
              </c15:ser>
            </c15:filteredBarSeries>
            <c15:filteredBarSeries>
              <c15:ser>
                <c:idx val="9"/>
                <c:order val="9"/>
                <c:tx>
                  <c:v>VT_Pr</c:v>
                </c:tx>
                <c:spPr>
                  <a:solidFill>
                    <a:schemeClr val="accent4">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xmlns:c15="http://schemas.microsoft.com/office/drawing/2012/chart">
                      <c:ext xmlns:c15="http://schemas.microsoft.com/office/drawing/2012/chart" uri="{02D57815-91ED-43cb-92C2-25804820EDAC}">
                        <c15:formulaRef>
                          <c15:sqref>'All Rfam'!$AO$16:$AO$19</c15:sqref>
                        </c15:formulaRef>
                      </c:ext>
                    </c:extLst>
                    <c:numCache>
                      <c:formatCode>General</c:formatCode>
                      <c:ptCount val="4"/>
                      <c:pt idx="0">
                        <c:v>0.873</c:v>
                      </c:pt>
                      <c:pt idx="1">
                        <c:v>0.88800000000000001</c:v>
                      </c:pt>
                      <c:pt idx="2">
                        <c:v>0.91200000000000003</c:v>
                      </c:pt>
                      <c:pt idx="3">
                        <c:v>0.85399999999999998</c:v>
                      </c:pt>
                    </c:numCache>
                  </c:numRef>
                </c:val>
                <c:extLst xmlns:c15="http://schemas.microsoft.com/office/drawing/2012/chart">
                  <c:ext xmlns:c16="http://schemas.microsoft.com/office/drawing/2014/chart" uri="{C3380CC4-5D6E-409C-BE32-E72D297353CC}">
                    <c16:uniqueId val="{00000009-4337-4CD7-918C-1E65FF815D51}"/>
                  </c:ext>
                </c:extLst>
              </c15:ser>
            </c15:filteredBarSeries>
            <c15:filteredBarSeries>
              <c15:ser>
                <c:idx val="10"/>
                <c:order val="10"/>
                <c:tx>
                  <c:v>VT_RE</c:v>
                </c:tx>
                <c:spPr>
                  <a:solidFill>
                    <a:schemeClr val="accent5">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xmlns:c15="http://schemas.microsoft.com/office/drawing/2012/chart">
                      <c:ext xmlns:c15="http://schemas.microsoft.com/office/drawing/2012/chart" uri="{02D57815-91ED-43cb-92C2-25804820EDAC}">
                        <c15:formulaRef>
                          <c15:sqref>'All Rfam'!$AP$16:$AP$19</c15:sqref>
                        </c15:formulaRef>
                      </c:ext>
                    </c:extLst>
                    <c:numCache>
                      <c:formatCode>General</c:formatCode>
                      <c:ptCount val="4"/>
                      <c:pt idx="0">
                        <c:v>0.83799999999999997</c:v>
                      </c:pt>
                      <c:pt idx="1">
                        <c:v>0.85099999999999998</c:v>
                      </c:pt>
                      <c:pt idx="2">
                        <c:v>0.86899999999999999</c:v>
                      </c:pt>
                      <c:pt idx="3">
                        <c:v>0.78400000000000003</c:v>
                      </c:pt>
                    </c:numCache>
                  </c:numRef>
                </c:val>
                <c:extLst xmlns:c15="http://schemas.microsoft.com/office/drawing/2012/chart">
                  <c:ext xmlns:c16="http://schemas.microsoft.com/office/drawing/2014/chart" uri="{C3380CC4-5D6E-409C-BE32-E72D297353CC}">
                    <c16:uniqueId val="{0000000A-4337-4CD7-918C-1E65FF815D51}"/>
                  </c:ext>
                </c:extLst>
              </c15:ser>
            </c15:filteredBarSeries>
          </c:ext>
        </c:extLst>
      </c:barChart>
      <c:catAx>
        <c:axId val="1460201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Length Motifs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55259231"/>
        <c:crosses val="autoZero"/>
        <c:auto val="1"/>
        <c:lblAlgn val="ctr"/>
        <c:lblOffset val="100"/>
        <c:noMultiLvlLbl val="0"/>
      </c:catAx>
      <c:valAx>
        <c:axId val="855259231"/>
        <c:scaling>
          <c:orientation val="minMax"/>
          <c:min val="0.7000000000000000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60201183"/>
        <c:crosses val="autoZero"/>
        <c:crossBetween val="between"/>
        <c:majorUnit val="2.0000000000000004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nbOccrs &gt;=</a:t>
            </a:r>
            <a:r>
              <a:rPr lang="en-CA" baseline="0"/>
              <a:t> 1 , beta=40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numRef>
              <c:f>'All Rfam'!$E$16:$E$19</c:f>
              <c:numCache>
                <c:formatCode>General</c:formatCode>
                <c:ptCount val="4"/>
                <c:pt idx="0">
                  <c:v>5</c:v>
                </c:pt>
                <c:pt idx="1">
                  <c:v>6</c:v>
                </c:pt>
                <c:pt idx="2">
                  <c:v>7</c:v>
                </c:pt>
                <c:pt idx="3">
                  <c:v>8</c:v>
                </c:pt>
              </c:numCache>
            </c:numRef>
          </c:cat>
          <c:val>
            <c:numRef>
              <c:f>'All Rfam'!$U$20:$U$23</c:f>
              <c:numCache>
                <c:formatCode>General</c:formatCode>
                <c:ptCount val="4"/>
                <c:pt idx="0">
                  <c:v>0.86245006657789602</c:v>
                </c:pt>
                <c:pt idx="1">
                  <c:v>0.87749667110519303</c:v>
                </c:pt>
                <c:pt idx="2">
                  <c:v>0.86919662671992903</c:v>
                </c:pt>
                <c:pt idx="3">
                  <c:v>0.83621837549933398</c:v>
                </c:pt>
              </c:numCache>
            </c:numRef>
          </c:val>
          <c:extLst>
            <c:ext xmlns:c16="http://schemas.microsoft.com/office/drawing/2014/chart" uri="{C3380CC4-5D6E-409C-BE32-E72D297353CC}">
              <c16:uniqueId val="{00000000-D3EC-48A2-8348-87EB8E8068C4}"/>
            </c:ext>
          </c:extLst>
        </c:ser>
        <c:ser>
          <c:idx val="1"/>
          <c:order val="1"/>
          <c:tx>
            <c:v>EXT_Pr</c:v>
          </c:tx>
          <c:spPr>
            <a:solidFill>
              <a:schemeClr val="accent2"/>
            </a:solidFill>
            <a:ln>
              <a:noFill/>
            </a:ln>
            <a:effectLst/>
          </c:spPr>
          <c:invertIfNegative val="0"/>
          <c:cat>
            <c:numRef>
              <c:f>'All Rfam'!$E$16:$E$19</c:f>
              <c:numCache>
                <c:formatCode>General</c:formatCode>
                <c:ptCount val="4"/>
                <c:pt idx="0">
                  <c:v>5</c:v>
                </c:pt>
                <c:pt idx="1">
                  <c:v>6</c:v>
                </c:pt>
                <c:pt idx="2">
                  <c:v>7</c:v>
                </c:pt>
                <c:pt idx="3">
                  <c:v>8</c:v>
                </c:pt>
              </c:numCache>
            </c:numRef>
          </c:cat>
          <c:val>
            <c:numRef>
              <c:f>'All Rfam'!$V$20:$V$23</c:f>
              <c:numCache>
                <c:formatCode>General</c:formatCode>
                <c:ptCount val="4"/>
                <c:pt idx="0">
                  <c:v>0.88977647080095401</c:v>
                </c:pt>
                <c:pt idx="1">
                  <c:v>0.90260632685896403</c:v>
                </c:pt>
                <c:pt idx="2">
                  <c:v>0.89129657361917103</c:v>
                </c:pt>
                <c:pt idx="3">
                  <c:v>0.83557131170369603</c:v>
                </c:pt>
              </c:numCache>
            </c:numRef>
          </c:val>
          <c:extLst>
            <c:ext xmlns:c16="http://schemas.microsoft.com/office/drawing/2014/chart" uri="{C3380CC4-5D6E-409C-BE32-E72D297353CC}">
              <c16:uniqueId val="{00000001-D3EC-48A2-8348-87EB8E8068C4}"/>
            </c:ext>
          </c:extLst>
        </c:ser>
        <c:ser>
          <c:idx val="2"/>
          <c:order val="2"/>
          <c:tx>
            <c:v>EXT_Re</c:v>
          </c:tx>
          <c:spPr>
            <a:solidFill>
              <a:schemeClr val="accent3"/>
            </a:solidFill>
            <a:ln>
              <a:noFill/>
            </a:ln>
            <a:effectLst/>
          </c:spPr>
          <c:invertIfNegative val="0"/>
          <c:cat>
            <c:numRef>
              <c:f>'All Rfam'!$E$16:$E$19</c:f>
              <c:numCache>
                <c:formatCode>General</c:formatCode>
                <c:ptCount val="4"/>
                <c:pt idx="0">
                  <c:v>5</c:v>
                </c:pt>
                <c:pt idx="1">
                  <c:v>6</c:v>
                </c:pt>
                <c:pt idx="2">
                  <c:v>7</c:v>
                </c:pt>
                <c:pt idx="3">
                  <c:v>8</c:v>
                </c:pt>
              </c:numCache>
            </c:numRef>
          </c:cat>
          <c:val>
            <c:numRef>
              <c:f>'All Rfam'!$W$20:$W$23</c:f>
              <c:numCache>
                <c:formatCode>General</c:formatCode>
                <c:ptCount val="4"/>
                <c:pt idx="0">
                  <c:v>0.78437315156905996</c:v>
                </c:pt>
                <c:pt idx="1">
                  <c:v>0.80898485716407498</c:v>
                </c:pt>
                <c:pt idx="2">
                  <c:v>0.79656641294004504</c:v>
                </c:pt>
                <c:pt idx="3">
                  <c:v>0.73667722464585295</c:v>
                </c:pt>
              </c:numCache>
            </c:numRef>
          </c:val>
          <c:extLst>
            <c:ext xmlns:c16="http://schemas.microsoft.com/office/drawing/2014/chart" uri="{C3380CC4-5D6E-409C-BE32-E72D297353CC}">
              <c16:uniqueId val="{00000002-D3EC-48A2-8348-87EB8E8068C4}"/>
            </c:ext>
          </c:extLst>
        </c:ser>
        <c:ser>
          <c:idx val="3"/>
          <c:order val="3"/>
          <c:tx>
            <c:v>EXT_Fbs</c:v>
          </c:tx>
          <c:spPr>
            <a:solidFill>
              <a:schemeClr val="accent4"/>
            </a:solidFill>
            <a:ln>
              <a:noFill/>
            </a:ln>
            <a:effectLst/>
          </c:spPr>
          <c:invertIfNegative val="0"/>
          <c:cat>
            <c:numRef>
              <c:f>'All Rfam'!$E$16:$E$19</c:f>
              <c:numCache>
                <c:formatCode>General</c:formatCode>
                <c:ptCount val="4"/>
                <c:pt idx="0">
                  <c:v>5</c:v>
                </c:pt>
                <c:pt idx="1">
                  <c:v>6</c:v>
                </c:pt>
                <c:pt idx="2">
                  <c:v>7</c:v>
                </c:pt>
                <c:pt idx="3">
                  <c:v>8</c:v>
                </c:pt>
              </c:numCache>
            </c:numRef>
          </c:cat>
          <c:val>
            <c:numRef>
              <c:f>'All Rfam'!$X$20:$X$23</c:f>
              <c:numCache>
                <c:formatCode>General</c:formatCode>
                <c:ptCount val="4"/>
                <c:pt idx="0">
                  <c:v>0.816812426064774</c:v>
                </c:pt>
                <c:pt idx="1">
                  <c:v>0.83841682007014995</c:v>
                </c:pt>
                <c:pt idx="2">
                  <c:v>0.824006872651459</c:v>
                </c:pt>
                <c:pt idx="3">
                  <c:v>0.762111436436815</c:v>
                </c:pt>
              </c:numCache>
            </c:numRef>
          </c:val>
          <c:extLst>
            <c:ext xmlns:c16="http://schemas.microsoft.com/office/drawing/2014/chart" uri="{C3380CC4-5D6E-409C-BE32-E72D297353CC}">
              <c16:uniqueId val="{00000003-D3EC-48A2-8348-87EB8E8068C4}"/>
            </c:ext>
          </c:extLst>
        </c:ser>
        <c:ser>
          <c:idx val="4"/>
          <c:order val="4"/>
          <c:tx>
            <c:v>NLP_Ac</c:v>
          </c:tx>
          <c:spPr>
            <a:solidFill>
              <a:schemeClr val="accent5"/>
            </a:solidFill>
            <a:ln>
              <a:noFill/>
            </a:ln>
            <a:effectLst/>
          </c:spPr>
          <c:invertIfNegative val="0"/>
          <c:cat>
            <c:numRef>
              <c:f>'All Rfam'!$E$16:$E$19</c:f>
              <c:numCache>
                <c:formatCode>General</c:formatCode>
                <c:ptCount val="4"/>
                <c:pt idx="0">
                  <c:v>5</c:v>
                </c:pt>
                <c:pt idx="1">
                  <c:v>6</c:v>
                </c:pt>
                <c:pt idx="2">
                  <c:v>7</c:v>
                </c:pt>
                <c:pt idx="3">
                  <c:v>8</c:v>
                </c:pt>
              </c:numCache>
            </c:numRef>
          </c:cat>
          <c:val>
            <c:numRef>
              <c:f>'All Rfam'!$AE$20:$AE$23</c:f>
              <c:numCache>
                <c:formatCode>General</c:formatCode>
                <c:ptCount val="4"/>
                <c:pt idx="0">
                  <c:v>0.89400000000000002</c:v>
                </c:pt>
                <c:pt idx="1">
                  <c:v>0.91400000000000003</c:v>
                </c:pt>
                <c:pt idx="2">
                  <c:v>0.92400000000000004</c:v>
                </c:pt>
                <c:pt idx="3">
                  <c:v>0.91500000000000004</c:v>
                </c:pt>
              </c:numCache>
            </c:numRef>
          </c:val>
          <c:extLst>
            <c:ext xmlns:c16="http://schemas.microsoft.com/office/drawing/2014/chart" uri="{C3380CC4-5D6E-409C-BE32-E72D297353CC}">
              <c16:uniqueId val="{00000004-D3EC-48A2-8348-87EB8E8068C4}"/>
            </c:ext>
          </c:extLst>
        </c:ser>
        <c:ser>
          <c:idx val="5"/>
          <c:order val="5"/>
          <c:tx>
            <c:v>NLP_Pr</c:v>
          </c:tx>
          <c:spPr>
            <a:solidFill>
              <a:schemeClr val="accent6"/>
            </a:solidFill>
            <a:ln>
              <a:noFill/>
            </a:ln>
            <a:effectLst/>
          </c:spPr>
          <c:invertIfNegative val="0"/>
          <c:cat>
            <c:numRef>
              <c:f>'All Rfam'!$E$16:$E$19</c:f>
              <c:numCache>
                <c:formatCode>General</c:formatCode>
                <c:ptCount val="4"/>
                <c:pt idx="0">
                  <c:v>5</c:v>
                </c:pt>
                <c:pt idx="1">
                  <c:v>6</c:v>
                </c:pt>
                <c:pt idx="2">
                  <c:v>7</c:v>
                </c:pt>
                <c:pt idx="3">
                  <c:v>8</c:v>
                </c:pt>
              </c:numCache>
            </c:numRef>
          </c:cat>
          <c:val>
            <c:numRef>
              <c:f>'All Rfam'!$AF$20:$AF$23</c:f>
              <c:numCache>
                <c:formatCode>General</c:formatCode>
                <c:ptCount val="4"/>
                <c:pt idx="0">
                  <c:v>0.86099999999999999</c:v>
                </c:pt>
                <c:pt idx="1">
                  <c:v>0.87</c:v>
                </c:pt>
                <c:pt idx="2">
                  <c:v>0.89300000000000002</c:v>
                </c:pt>
                <c:pt idx="3">
                  <c:v>0.91900000000000004</c:v>
                </c:pt>
              </c:numCache>
            </c:numRef>
          </c:val>
          <c:extLst>
            <c:ext xmlns:c16="http://schemas.microsoft.com/office/drawing/2014/chart" uri="{C3380CC4-5D6E-409C-BE32-E72D297353CC}">
              <c16:uniqueId val="{00000005-D3EC-48A2-8348-87EB8E8068C4}"/>
            </c:ext>
          </c:extLst>
        </c:ser>
        <c:ser>
          <c:idx val="6"/>
          <c:order val="6"/>
          <c:tx>
            <c:v>NLP_Re</c:v>
          </c:tx>
          <c:spPr>
            <a:solidFill>
              <a:schemeClr val="accent1">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Rfam'!$AG$20:$AG$23</c:f>
              <c:numCache>
                <c:formatCode>General</c:formatCode>
                <c:ptCount val="4"/>
                <c:pt idx="0">
                  <c:v>0.82499999999999996</c:v>
                </c:pt>
                <c:pt idx="1">
                  <c:v>0.85599999999999998</c:v>
                </c:pt>
                <c:pt idx="2">
                  <c:v>0.86799999999999999</c:v>
                </c:pt>
                <c:pt idx="3">
                  <c:v>0.86499999999999999</c:v>
                </c:pt>
              </c:numCache>
            </c:numRef>
          </c:val>
          <c:extLst>
            <c:ext xmlns:c16="http://schemas.microsoft.com/office/drawing/2014/chart" uri="{C3380CC4-5D6E-409C-BE32-E72D297353CC}">
              <c16:uniqueId val="{00000006-D3EC-48A2-8348-87EB8E8068C4}"/>
            </c:ext>
          </c:extLst>
        </c:ser>
        <c:ser>
          <c:idx val="7"/>
          <c:order val="7"/>
          <c:tx>
            <c:v>NLP_Fbs</c:v>
          </c:tx>
          <c:spPr>
            <a:solidFill>
              <a:schemeClr val="accent2">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Rfam'!$AH$20:$AH$23</c:f>
              <c:numCache>
                <c:formatCode>General</c:formatCode>
                <c:ptCount val="4"/>
                <c:pt idx="0">
                  <c:v>0.82699999999999996</c:v>
                </c:pt>
                <c:pt idx="1">
                  <c:v>0.84799999999999998</c:v>
                </c:pt>
                <c:pt idx="2">
                  <c:v>0.86699999999999999</c:v>
                </c:pt>
                <c:pt idx="3">
                  <c:v>0.879</c:v>
                </c:pt>
              </c:numCache>
            </c:numRef>
          </c:val>
          <c:extLst>
            <c:ext xmlns:c16="http://schemas.microsoft.com/office/drawing/2014/chart" uri="{C3380CC4-5D6E-409C-BE32-E72D297353CC}">
              <c16:uniqueId val="{00000007-D3EC-48A2-8348-87EB8E8068C4}"/>
            </c:ext>
          </c:extLst>
        </c:ser>
        <c:ser>
          <c:idx val="8"/>
          <c:order val="8"/>
          <c:tx>
            <c:v>VT_Ac</c:v>
          </c:tx>
          <c:spPr>
            <a:solidFill>
              <a:schemeClr val="accent3">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Rfam'!$AN$20:$AN$23</c:f>
              <c:numCache>
                <c:formatCode>General</c:formatCode>
                <c:ptCount val="4"/>
                <c:pt idx="0">
                  <c:v>0.89700000000000002</c:v>
                </c:pt>
                <c:pt idx="1">
                  <c:v>0.92200000000000004</c:v>
                </c:pt>
                <c:pt idx="2">
                  <c:v>0.92500000000000004</c:v>
                </c:pt>
                <c:pt idx="3">
                  <c:v>0.89600000000000002</c:v>
                </c:pt>
              </c:numCache>
            </c:numRef>
          </c:val>
          <c:extLst>
            <c:ext xmlns:c16="http://schemas.microsoft.com/office/drawing/2014/chart" uri="{C3380CC4-5D6E-409C-BE32-E72D297353CC}">
              <c16:uniqueId val="{00000008-D3EC-48A2-8348-87EB8E8068C4}"/>
            </c:ext>
          </c:extLst>
        </c:ser>
        <c:ser>
          <c:idx val="9"/>
          <c:order val="9"/>
          <c:tx>
            <c:v>VT_Pr</c:v>
          </c:tx>
          <c:spPr>
            <a:solidFill>
              <a:schemeClr val="accent4">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Rfam'!$AO$20:$AO$23</c:f>
              <c:numCache>
                <c:formatCode>General</c:formatCode>
                <c:ptCount val="4"/>
                <c:pt idx="0">
                  <c:v>0.86799999999999999</c:v>
                </c:pt>
                <c:pt idx="1">
                  <c:v>0.89600000000000002</c:v>
                </c:pt>
                <c:pt idx="2">
                  <c:v>0.91500000000000004</c:v>
                </c:pt>
                <c:pt idx="3">
                  <c:v>0.89</c:v>
                </c:pt>
              </c:numCache>
            </c:numRef>
          </c:val>
          <c:extLst>
            <c:ext xmlns:c16="http://schemas.microsoft.com/office/drawing/2014/chart" uri="{C3380CC4-5D6E-409C-BE32-E72D297353CC}">
              <c16:uniqueId val="{00000009-D3EC-48A2-8348-87EB8E8068C4}"/>
            </c:ext>
          </c:extLst>
        </c:ser>
        <c:ser>
          <c:idx val="10"/>
          <c:order val="10"/>
          <c:tx>
            <c:v>VT_RE</c:v>
          </c:tx>
          <c:spPr>
            <a:solidFill>
              <a:schemeClr val="accent5">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Rfam'!$AP$20:$AP$23</c:f>
              <c:numCache>
                <c:formatCode>General</c:formatCode>
                <c:ptCount val="4"/>
                <c:pt idx="0">
                  <c:v>0.83299999999999996</c:v>
                </c:pt>
                <c:pt idx="1">
                  <c:v>0.86699999999999999</c:v>
                </c:pt>
                <c:pt idx="2">
                  <c:v>0.87</c:v>
                </c:pt>
                <c:pt idx="3">
                  <c:v>0.82099999999999995</c:v>
                </c:pt>
              </c:numCache>
            </c:numRef>
          </c:val>
          <c:extLst>
            <c:ext xmlns:c16="http://schemas.microsoft.com/office/drawing/2014/chart" uri="{C3380CC4-5D6E-409C-BE32-E72D297353CC}">
              <c16:uniqueId val="{0000000A-D3EC-48A2-8348-87EB8E8068C4}"/>
            </c:ext>
          </c:extLst>
        </c:ser>
        <c:ser>
          <c:idx val="11"/>
          <c:order val="11"/>
          <c:tx>
            <c:v>VT_Fbs</c:v>
          </c:tx>
          <c:spPr>
            <a:solidFill>
              <a:schemeClr val="accent6">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Rfam'!$AQ$20:$AQ$23</c:f>
              <c:numCache>
                <c:formatCode>General</c:formatCode>
                <c:ptCount val="4"/>
                <c:pt idx="0">
                  <c:v>0.83599999999999997</c:v>
                </c:pt>
                <c:pt idx="1">
                  <c:v>0.86699999999999999</c:v>
                </c:pt>
                <c:pt idx="2">
                  <c:v>0.88</c:v>
                </c:pt>
                <c:pt idx="3">
                  <c:v>0.84</c:v>
                </c:pt>
              </c:numCache>
            </c:numRef>
          </c:val>
          <c:extLst>
            <c:ext xmlns:c16="http://schemas.microsoft.com/office/drawing/2014/chart" uri="{C3380CC4-5D6E-409C-BE32-E72D297353CC}">
              <c16:uniqueId val="{0000000B-D3EC-48A2-8348-87EB8E8068C4}"/>
            </c:ext>
          </c:extLst>
        </c:ser>
        <c:dLbls>
          <c:showLegendKey val="0"/>
          <c:showVal val="0"/>
          <c:showCatName val="0"/>
          <c:showSerName val="0"/>
          <c:showPercent val="0"/>
          <c:showBubbleSize val="0"/>
        </c:dLbls>
        <c:gapWidth val="150"/>
        <c:axId val="1460201183"/>
        <c:axId val="855259231"/>
      </c:barChart>
      <c:catAx>
        <c:axId val="146020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55259231"/>
        <c:crosses val="autoZero"/>
        <c:auto val="1"/>
        <c:lblAlgn val="ctr"/>
        <c:lblOffset val="100"/>
        <c:noMultiLvlLbl val="0"/>
      </c:catAx>
      <c:valAx>
        <c:axId val="855259231"/>
        <c:scaling>
          <c:orientation val="minMax"/>
          <c:min val="0.70000000000000007"/>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6020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nbOccrs &gt;=</a:t>
            </a:r>
            <a:r>
              <a:rPr lang="en-CA" baseline="0"/>
              <a:t> 1 , beta=40, Fixed length</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numRef>
              <c:f>'All Rfam'!$E$16:$E$19</c:f>
              <c:numCache>
                <c:formatCode>General</c:formatCode>
                <c:ptCount val="4"/>
                <c:pt idx="0">
                  <c:v>5</c:v>
                </c:pt>
                <c:pt idx="1">
                  <c:v>6</c:v>
                </c:pt>
                <c:pt idx="2">
                  <c:v>7</c:v>
                </c:pt>
                <c:pt idx="3">
                  <c:v>8</c:v>
                </c:pt>
              </c:numCache>
            </c:numRef>
          </c:cat>
          <c:val>
            <c:numRef>
              <c:f>'All Rfam'!$U$20:$U$23</c:f>
              <c:numCache>
                <c:formatCode>General</c:formatCode>
                <c:ptCount val="4"/>
                <c:pt idx="0">
                  <c:v>0.86245006657789602</c:v>
                </c:pt>
                <c:pt idx="1">
                  <c:v>0.87749667110519303</c:v>
                </c:pt>
                <c:pt idx="2">
                  <c:v>0.86919662671992903</c:v>
                </c:pt>
                <c:pt idx="3">
                  <c:v>0.83621837549933398</c:v>
                </c:pt>
              </c:numCache>
            </c:numRef>
          </c:val>
          <c:extLst>
            <c:ext xmlns:c16="http://schemas.microsoft.com/office/drawing/2014/chart" uri="{C3380CC4-5D6E-409C-BE32-E72D297353CC}">
              <c16:uniqueId val="{00000000-F1BC-4B2C-AA00-C85B52337788}"/>
            </c:ext>
          </c:extLst>
        </c:ser>
        <c:ser>
          <c:idx val="3"/>
          <c:order val="3"/>
          <c:tx>
            <c:v>EXT_Fbs</c:v>
          </c:tx>
          <c:spPr>
            <a:solidFill>
              <a:schemeClr val="accent4"/>
            </a:solidFill>
            <a:ln>
              <a:noFill/>
            </a:ln>
            <a:effectLst/>
          </c:spPr>
          <c:invertIfNegative val="0"/>
          <c:cat>
            <c:numRef>
              <c:f>'All Rfam'!$E$16:$E$19</c:f>
              <c:numCache>
                <c:formatCode>General</c:formatCode>
                <c:ptCount val="4"/>
                <c:pt idx="0">
                  <c:v>5</c:v>
                </c:pt>
                <c:pt idx="1">
                  <c:v>6</c:v>
                </c:pt>
                <c:pt idx="2">
                  <c:v>7</c:v>
                </c:pt>
                <c:pt idx="3">
                  <c:v>8</c:v>
                </c:pt>
              </c:numCache>
            </c:numRef>
          </c:cat>
          <c:val>
            <c:numRef>
              <c:f>'All Rfam'!$X$20:$X$23</c:f>
              <c:numCache>
                <c:formatCode>General</c:formatCode>
                <c:ptCount val="4"/>
                <c:pt idx="0">
                  <c:v>0.816812426064774</c:v>
                </c:pt>
                <c:pt idx="1">
                  <c:v>0.83841682007014995</c:v>
                </c:pt>
                <c:pt idx="2">
                  <c:v>0.824006872651459</c:v>
                </c:pt>
                <c:pt idx="3">
                  <c:v>0.762111436436815</c:v>
                </c:pt>
              </c:numCache>
            </c:numRef>
          </c:val>
          <c:extLst>
            <c:ext xmlns:c16="http://schemas.microsoft.com/office/drawing/2014/chart" uri="{C3380CC4-5D6E-409C-BE32-E72D297353CC}">
              <c16:uniqueId val="{00000003-F1BC-4B2C-AA00-C85B52337788}"/>
            </c:ext>
          </c:extLst>
        </c:ser>
        <c:ser>
          <c:idx val="4"/>
          <c:order val="4"/>
          <c:tx>
            <c:v>NLP_Ac</c:v>
          </c:tx>
          <c:spPr>
            <a:solidFill>
              <a:schemeClr val="accent5"/>
            </a:solidFill>
            <a:ln>
              <a:noFill/>
            </a:ln>
            <a:effectLst/>
          </c:spPr>
          <c:invertIfNegative val="0"/>
          <c:cat>
            <c:numRef>
              <c:f>'All Rfam'!$E$16:$E$19</c:f>
              <c:numCache>
                <c:formatCode>General</c:formatCode>
                <c:ptCount val="4"/>
                <c:pt idx="0">
                  <c:v>5</c:v>
                </c:pt>
                <c:pt idx="1">
                  <c:v>6</c:v>
                </c:pt>
                <c:pt idx="2">
                  <c:v>7</c:v>
                </c:pt>
                <c:pt idx="3">
                  <c:v>8</c:v>
                </c:pt>
              </c:numCache>
            </c:numRef>
          </c:cat>
          <c:val>
            <c:numRef>
              <c:f>'All Rfam'!$AE$20:$AE$23</c:f>
              <c:numCache>
                <c:formatCode>General</c:formatCode>
                <c:ptCount val="4"/>
                <c:pt idx="0">
                  <c:v>0.89400000000000002</c:v>
                </c:pt>
                <c:pt idx="1">
                  <c:v>0.91400000000000003</c:v>
                </c:pt>
                <c:pt idx="2">
                  <c:v>0.92400000000000004</c:v>
                </c:pt>
                <c:pt idx="3">
                  <c:v>0.91500000000000004</c:v>
                </c:pt>
              </c:numCache>
            </c:numRef>
          </c:val>
          <c:extLst>
            <c:ext xmlns:c16="http://schemas.microsoft.com/office/drawing/2014/chart" uri="{C3380CC4-5D6E-409C-BE32-E72D297353CC}">
              <c16:uniqueId val="{00000004-F1BC-4B2C-AA00-C85B52337788}"/>
            </c:ext>
          </c:extLst>
        </c:ser>
        <c:ser>
          <c:idx val="7"/>
          <c:order val="7"/>
          <c:tx>
            <c:v>NLP_Fbs</c:v>
          </c:tx>
          <c:spPr>
            <a:solidFill>
              <a:schemeClr val="accent2">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Rfam'!$AH$20:$AH$23</c:f>
              <c:numCache>
                <c:formatCode>General</c:formatCode>
                <c:ptCount val="4"/>
                <c:pt idx="0">
                  <c:v>0.82699999999999996</c:v>
                </c:pt>
                <c:pt idx="1">
                  <c:v>0.84799999999999998</c:v>
                </c:pt>
                <c:pt idx="2">
                  <c:v>0.86699999999999999</c:v>
                </c:pt>
                <c:pt idx="3">
                  <c:v>0.879</c:v>
                </c:pt>
              </c:numCache>
            </c:numRef>
          </c:val>
          <c:extLst>
            <c:ext xmlns:c16="http://schemas.microsoft.com/office/drawing/2014/chart" uri="{C3380CC4-5D6E-409C-BE32-E72D297353CC}">
              <c16:uniqueId val="{00000007-F1BC-4B2C-AA00-C85B52337788}"/>
            </c:ext>
          </c:extLst>
        </c:ser>
        <c:ser>
          <c:idx val="8"/>
          <c:order val="8"/>
          <c:tx>
            <c:v>VT_Ac</c:v>
          </c:tx>
          <c:spPr>
            <a:solidFill>
              <a:schemeClr val="accent3">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Rfam'!$AN$20:$AN$23</c:f>
              <c:numCache>
                <c:formatCode>General</c:formatCode>
                <c:ptCount val="4"/>
                <c:pt idx="0">
                  <c:v>0.89700000000000002</c:v>
                </c:pt>
                <c:pt idx="1">
                  <c:v>0.92200000000000004</c:v>
                </c:pt>
                <c:pt idx="2">
                  <c:v>0.92500000000000004</c:v>
                </c:pt>
                <c:pt idx="3">
                  <c:v>0.89600000000000002</c:v>
                </c:pt>
              </c:numCache>
            </c:numRef>
          </c:val>
          <c:extLst>
            <c:ext xmlns:c16="http://schemas.microsoft.com/office/drawing/2014/chart" uri="{C3380CC4-5D6E-409C-BE32-E72D297353CC}">
              <c16:uniqueId val="{00000008-F1BC-4B2C-AA00-C85B52337788}"/>
            </c:ext>
          </c:extLst>
        </c:ser>
        <c:ser>
          <c:idx val="11"/>
          <c:order val="11"/>
          <c:tx>
            <c:v>VT_Fbs</c:v>
          </c:tx>
          <c:spPr>
            <a:solidFill>
              <a:schemeClr val="accent6">
                <a:lumMod val="60000"/>
              </a:schemeClr>
            </a:solidFill>
            <a:ln>
              <a:noFill/>
            </a:ln>
            <a:effectLst/>
          </c:spPr>
          <c:invertIfNegative val="0"/>
          <c:cat>
            <c:numRef>
              <c:f>'All Rfam'!$E$16:$E$19</c:f>
              <c:numCache>
                <c:formatCode>General</c:formatCode>
                <c:ptCount val="4"/>
                <c:pt idx="0">
                  <c:v>5</c:v>
                </c:pt>
                <c:pt idx="1">
                  <c:v>6</c:v>
                </c:pt>
                <c:pt idx="2">
                  <c:v>7</c:v>
                </c:pt>
                <c:pt idx="3">
                  <c:v>8</c:v>
                </c:pt>
              </c:numCache>
            </c:numRef>
          </c:cat>
          <c:val>
            <c:numRef>
              <c:f>'All Rfam'!$AQ$20:$AQ$23</c:f>
              <c:numCache>
                <c:formatCode>General</c:formatCode>
                <c:ptCount val="4"/>
                <c:pt idx="0">
                  <c:v>0.83599999999999997</c:v>
                </c:pt>
                <c:pt idx="1">
                  <c:v>0.86699999999999999</c:v>
                </c:pt>
                <c:pt idx="2">
                  <c:v>0.88</c:v>
                </c:pt>
                <c:pt idx="3">
                  <c:v>0.84</c:v>
                </c:pt>
              </c:numCache>
            </c:numRef>
          </c:val>
          <c:extLst>
            <c:ext xmlns:c16="http://schemas.microsoft.com/office/drawing/2014/chart" uri="{C3380CC4-5D6E-409C-BE32-E72D297353CC}">
              <c16:uniqueId val="{0000000B-F1BC-4B2C-AA00-C85B52337788}"/>
            </c:ext>
          </c:extLst>
        </c:ser>
        <c:dLbls>
          <c:showLegendKey val="0"/>
          <c:showVal val="0"/>
          <c:showCatName val="0"/>
          <c:showSerName val="0"/>
          <c:showPercent val="0"/>
          <c:showBubbleSize val="0"/>
        </c:dLbls>
        <c:gapWidth val="150"/>
        <c:axId val="1460201183"/>
        <c:axId val="855259231"/>
        <c:extLst>
          <c:ext xmlns:c15="http://schemas.microsoft.com/office/drawing/2012/chart" uri="{02D57815-91ED-43cb-92C2-25804820EDAC}">
            <c15:filteredBarSeries>
              <c15:ser>
                <c:idx val="1"/>
                <c:order val="1"/>
                <c:tx>
                  <c:v>EXT_Pr</c:v>
                </c:tx>
                <c:spPr>
                  <a:solidFill>
                    <a:schemeClr val="accent2"/>
                  </a:solidFill>
                  <a:ln>
                    <a:noFill/>
                  </a:ln>
                  <a:effectLst/>
                </c:spPr>
                <c:invertIfNegative val="0"/>
                <c:cat>
                  <c:numRef>
                    <c:extLst>
                      <c:ex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c:ext uri="{02D57815-91ED-43cb-92C2-25804820EDAC}">
                        <c15:formulaRef>
                          <c15:sqref>'All Rfam'!$V$20:$V$23</c15:sqref>
                        </c15:formulaRef>
                      </c:ext>
                    </c:extLst>
                    <c:numCache>
                      <c:formatCode>General</c:formatCode>
                      <c:ptCount val="4"/>
                      <c:pt idx="0">
                        <c:v>0.88977647080095401</c:v>
                      </c:pt>
                      <c:pt idx="1">
                        <c:v>0.90260632685896403</c:v>
                      </c:pt>
                      <c:pt idx="2">
                        <c:v>0.89129657361917103</c:v>
                      </c:pt>
                      <c:pt idx="3">
                        <c:v>0.83557131170369603</c:v>
                      </c:pt>
                    </c:numCache>
                  </c:numRef>
                </c:val>
                <c:extLst>
                  <c:ext xmlns:c16="http://schemas.microsoft.com/office/drawing/2014/chart" uri="{C3380CC4-5D6E-409C-BE32-E72D297353CC}">
                    <c16:uniqueId val="{00000001-F1BC-4B2C-AA00-C85B52337788}"/>
                  </c:ext>
                </c:extLst>
              </c15:ser>
            </c15:filteredBarSeries>
            <c15:filteredBarSeries>
              <c15:ser>
                <c:idx val="2"/>
                <c:order val="2"/>
                <c:tx>
                  <c:v>EXT_Re</c:v>
                </c:tx>
                <c:spPr>
                  <a:solidFill>
                    <a:schemeClr val="accent3"/>
                  </a:solidFill>
                  <a:ln>
                    <a:noFill/>
                  </a:ln>
                  <a:effectLst/>
                </c:spPr>
                <c:invertIfNegative val="0"/>
                <c:cat>
                  <c:numRef>
                    <c:extLst xmlns:c15="http://schemas.microsoft.com/office/drawing/2012/chart">
                      <c:ext xmlns:c15="http://schemas.microsoft.com/office/drawing/2012/char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xmlns:c15="http://schemas.microsoft.com/office/drawing/2012/chart">
                      <c:ext xmlns:c15="http://schemas.microsoft.com/office/drawing/2012/chart" uri="{02D57815-91ED-43cb-92C2-25804820EDAC}">
                        <c15:formulaRef>
                          <c15:sqref>'All Rfam'!$W$20:$W$23</c15:sqref>
                        </c15:formulaRef>
                      </c:ext>
                    </c:extLst>
                    <c:numCache>
                      <c:formatCode>General</c:formatCode>
                      <c:ptCount val="4"/>
                      <c:pt idx="0">
                        <c:v>0.78437315156905996</c:v>
                      </c:pt>
                      <c:pt idx="1">
                        <c:v>0.80898485716407498</c:v>
                      </c:pt>
                      <c:pt idx="2">
                        <c:v>0.79656641294004504</c:v>
                      </c:pt>
                      <c:pt idx="3">
                        <c:v>0.73667722464585295</c:v>
                      </c:pt>
                    </c:numCache>
                  </c:numRef>
                </c:val>
                <c:extLst xmlns:c15="http://schemas.microsoft.com/office/drawing/2012/chart">
                  <c:ext xmlns:c16="http://schemas.microsoft.com/office/drawing/2014/chart" uri="{C3380CC4-5D6E-409C-BE32-E72D297353CC}">
                    <c16:uniqueId val="{00000002-F1BC-4B2C-AA00-C85B52337788}"/>
                  </c:ext>
                </c:extLst>
              </c15:ser>
            </c15:filteredBarSeries>
            <c15:filteredBarSeries>
              <c15:ser>
                <c:idx val="5"/>
                <c:order val="5"/>
                <c:tx>
                  <c:v>NLP_Pr</c:v>
                </c:tx>
                <c:spPr>
                  <a:solidFill>
                    <a:schemeClr val="accent6"/>
                  </a:solidFill>
                  <a:ln>
                    <a:noFill/>
                  </a:ln>
                  <a:effectLst/>
                </c:spPr>
                <c:invertIfNegative val="0"/>
                <c:cat>
                  <c:numRef>
                    <c:extLst xmlns:c15="http://schemas.microsoft.com/office/drawing/2012/chart">
                      <c:ext xmlns:c15="http://schemas.microsoft.com/office/drawing/2012/char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xmlns:c15="http://schemas.microsoft.com/office/drawing/2012/chart">
                      <c:ext xmlns:c15="http://schemas.microsoft.com/office/drawing/2012/chart" uri="{02D57815-91ED-43cb-92C2-25804820EDAC}">
                        <c15:formulaRef>
                          <c15:sqref>'All Rfam'!$AF$20:$AF$23</c15:sqref>
                        </c15:formulaRef>
                      </c:ext>
                    </c:extLst>
                    <c:numCache>
                      <c:formatCode>General</c:formatCode>
                      <c:ptCount val="4"/>
                      <c:pt idx="0">
                        <c:v>0.86099999999999999</c:v>
                      </c:pt>
                      <c:pt idx="1">
                        <c:v>0.87</c:v>
                      </c:pt>
                      <c:pt idx="2">
                        <c:v>0.89300000000000002</c:v>
                      </c:pt>
                      <c:pt idx="3">
                        <c:v>0.91900000000000004</c:v>
                      </c:pt>
                    </c:numCache>
                  </c:numRef>
                </c:val>
                <c:extLst xmlns:c15="http://schemas.microsoft.com/office/drawing/2012/chart">
                  <c:ext xmlns:c16="http://schemas.microsoft.com/office/drawing/2014/chart" uri="{C3380CC4-5D6E-409C-BE32-E72D297353CC}">
                    <c16:uniqueId val="{00000005-F1BC-4B2C-AA00-C85B52337788}"/>
                  </c:ext>
                </c:extLst>
              </c15:ser>
            </c15:filteredBarSeries>
            <c15:filteredBarSeries>
              <c15:ser>
                <c:idx val="6"/>
                <c:order val="6"/>
                <c:tx>
                  <c:v>NLP_Re</c:v>
                </c:tx>
                <c:spPr>
                  <a:solidFill>
                    <a:schemeClr val="accent1">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xmlns:c15="http://schemas.microsoft.com/office/drawing/2012/chart">
                      <c:ext xmlns:c15="http://schemas.microsoft.com/office/drawing/2012/chart" uri="{02D57815-91ED-43cb-92C2-25804820EDAC}">
                        <c15:formulaRef>
                          <c15:sqref>'All Rfam'!$AG$20:$AG$23</c15:sqref>
                        </c15:formulaRef>
                      </c:ext>
                    </c:extLst>
                    <c:numCache>
                      <c:formatCode>General</c:formatCode>
                      <c:ptCount val="4"/>
                      <c:pt idx="0">
                        <c:v>0.82499999999999996</c:v>
                      </c:pt>
                      <c:pt idx="1">
                        <c:v>0.85599999999999998</c:v>
                      </c:pt>
                      <c:pt idx="2">
                        <c:v>0.86799999999999999</c:v>
                      </c:pt>
                      <c:pt idx="3">
                        <c:v>0.86499999999999999</c:v>
                      </c:pt>
                    </c:numCache>
                  </c:numRef>
                </c:val>
                <c:extLst xmlns:c15="http://schemas.microsoft.com/office/drawing/2012/chart">
                  <c:ext xmlns:c16="http://schemas.microsoft.com/office/drawing/2014/chart" uri="{C3380CC4-5D6E-409C-BE32-E72D297353CC}">
                    <c16:uniqueId val="{00000006-F1BC-4B2C-AA00-C85B52337788}"/>
                  </c:ext>
                </c:extLst>
              </c15:ser>
            </c15:filteredBarSeries>
            <c15:filteredBarSeries>
              <c15:ser>
                <c:idx val="9"/>
                <c:order val="9"/>
                <c:tx>
                  <c:v>VT_Pr</c:v>
                </c:tx>
                <c:spPr>
                  <a:solidFill>
                    <a:schemeClr val="accent4">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xmlns:c15="http://schemas.microsoft.com/office/drawing/2012/chart">
                      <c:ext xmlns:c15="http://schemas.microsoft.com/office/drawing/2012/chart" uri="{02D57815-91ED-43cb-92C2-25804820EDAC}">
                        <c15:formulaRef>
                          <c15:sqref>'All Rfam'!$AO$20:$AO$23</c15:sqref>
                        </c15:formulaRef>
                      </c:ext>
                    </c:extLst>
                    <c:numCache>
                      <c:formatCode>General</c:formatCode>
                      <c:ptCount val="4"/>
                      <c:pt idx="0">
                        <c:v>0.86799999999999999</c:v>
                      </c:pt>
                      <c:pt idx="1">
                        <c:v>0.89600000000000002</c:v>
                      </c:pt>
                      <c:pt idx="2">
                        <c:v>0.91500000000000004</c:v>
                      </c:pt>
                      <c:pt idx="3">
                        <c:v>0.89</c:v>
                      </c:pt>
                    </c:numCache>
                  </c:numRef>
                </c:val>
                <c:extLst xmlns:c15="http://schemas.microsoft.com/office/drawing/2012/chart">
                  <c:ext xmlns:c16="http://schemas.microsoft.com/office/drawing/2014/chart" uri="{C3380CC4-5D6E-409C-BE32-E72D297353CC}">
                    <c16:uniqueId val="{00000009-F1BC-4B2C-AA00-C85B52337788}"/>
                  </c:ext>
                </c:extLst>
              </c15:ser>
            </c15:filteredBarSeries>
            <c15:filteredBarSeries>
              <c15:ser>
                <c:idx val="10"/>
                <c:order val="10"/>
                <c:tx>
                  <c:v>VT_RE</c:v>
                </c:tx>
                <c:spPr>
                  <a:solidFill>
                    <a:schemeClr val="accent5">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'All Rfam'!$E$16:$E$19</c15:sqref>
                        </c15:formulaRef>
                      </c:ext>
                    </c:extLst>
                    <c:numCache>
                      <c:formatCode>General</c:formatCode>
                      <c:ptCount val="4"/>
                      <c:pt idx="0">
                        <c:v>5</c:v>
                      </c:pt>
                      <c:pt idx="1">
                        <c:v>6</c:v>
                      </c:pt>
                      <c:pt idx="2">
                        <c:v>7</c:v>
                      </c:pt>
                      <c:pt idx="3">
                        <c:v>8</c:v>
                      </c:pt>
                    </c:numCache>
                  </c:numRef>
                </c:cat>
                <c:val>
                  <c:numRef>
                    <c:extLst xmlns:c15="http://schemas.microsoft.com/office/drawing/2012/chart">
                      <c:ext xmlns:c15="http://schemas.microsoft.com/office/drawing/2012/chart" uri="{02D57815-91ED-43cb-92C2-25804820EDAC}">
                        <c15:formulaRef>
                          <c15:sqref>'All Rfam'!$AP$20:$AP$23</c15:sqref>
                        </c15:formulaRef>
                      </c:ext>
                    </c:extLst>
                    <c:numCache>
                      <c:formatCode>General</c:formatCode>
                      <c:ptCount val="4"/>
                      <c:pt idx="0">
                        <c:v>0.83299999999999996</c:v>
                      </c:pt>
                      <c:pt idx="1">
                        <c:v>0.86699999999999999</c:v>
                      </c:pt>
                      <c:pt idx="2">
                        <c:v>0.87</c:v>
                      </c:pt>
                      <c:pt idx="3">
                        <c:v>0.82099999999999995</c:v>
                      </c:pt>
                    </c:numCache>
                  </c:numRef>
                </c:val>
                <c:extLst xmlns:c15="http://schemas.microsoft.com/office/drawing/2012/chart">
                  <c:ext xmlns:c16="http://schemas.microsoft.com/office/drawing/2014/chart" uri="{C3380CC4-5D6E-409C-BE32-E72D297353CC}">
                    <c16:uniqueId val="{0000000A-F1BC-4B2C-AA00-C85B52337788}"/>
                  </c:ext>
                </c:extLst>
              </c15:ser>
            </c15:filteredBarSeries>
          </c:ext>
        </c:extLst>
      </c:barChart>
      <c:catAx>
        <c:axId val="146020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55259231"/>
        <c:crosses val="autoZero"/>
        <c:auto val="1"/>
        <c:lblAlgn val="ctr"/>
        <c:lblOffset val="100"/>
        <c:noMultiLvlLbl val="0"/>
      </c:catAx>
      <c:valAx>
        <c:axId val="855259231"/>
        <c:scaling>
          <c:orientation val="minMax"/>
          <c:min val="0.70000000000000007"/>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60201183"/>
        <c:crosses val="autoZero"/>
        <c:crossBetween val="between"/>
        <c:majorUnit val="2.0000000000000004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nbOccrs &gt;=</a:t>
            </a:r>
            <a:r>
              <a:rPr lang="en-CA" baseline="0"/>
              <a:t> 2 , beta=40, min=2, max:[6,7,8]</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Rfam'!$U$25:$U$27</c:f>
              <c:numCache>
                <c:formatCode>General</c:formatCode>
                <c:ptCount val="3"/>
                <c:pt idx="0">
                  <c:v>0.89711495783399897</c:v>
                </c:pt>
                <c:pt idx="1">
                  <c:v>0.90927652019529503</c:v>
                </c:pt>
                <c:pt idx="2">
                  <c:v>0.89835774522858403</c:v>
                </c:pt>
              </c:numCache>
            </c:numRef>
          </c:val>
          <c:extLst>
            <c:ext xmlns:c16="http://schemas.microsoft.com/office/drawing/2014/chart" uri="{C3380CC4-5D6E-409C-BE32-E72D297353CC}">
              <c16:uniqueId val="{00000000-2AFD-4462-B056-3E4EF81F5271}"/>
            </c:ext>
          </c:extLst>
        </c:ser>
        <c:ser>
          <c:idx val="1"/>
          <c:order val="1"/>
          <c:tx>
            <c:v>EXT_Pr</c:v>
          </c:tx>
          <c:spPr>
            <a:solidFill>
              <a:schemeClr val="accent2"/>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Rfam'!$V$25:$V$27</c:f>
              <c:numCache>
                <c:formatCode>General</c:formatCode>
                <c:ptCount val="3"/>
                <c:pt idx="0">
                  <c:v>0.91185123917312205</c:v>
                </c:pt>
                <c:pt idx="1">
                  <c:v>0.91620835079174401</c:v>
                </c:pt>
                <c:pt idx="2">
                  <c:v>0.90477555754664296</c:v>
                </c:pt>
              </c:numCache>
            </c:numRef>
          </c:val>
          <c:extLst>
            <c:ext xmlns:c16="http://schemas.microsoft.com/office/drawing/2014/chart" uri="{C3380CC4-5D6E-409C-BE32-E72D297353CC}">
              <c16:uniqueId val="{00000001-2AFD-4462-B056-3E4EF81F5271}"/>
            </c:ext>
          </c:extLst>
        </c:ser>
        <c:ser>
          <c:idx val="2"/>
          <c:order val="2"/>
          <c:tx>
            <c:v>EXT_Re</c:v>
          </c:tx>
          <c:spPr>
            <a:solidFill>
              <a:schemeClr val="accent3"/>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Rfam'!$W$25:$W$27</c:f>
              <c:numCache>
                <c:formatCode>General</c:formatCode>
                <c:ptCount val="3"/>
                <c:pt idx="0">
                  <c:v>0.82642752810032305</c:v>
                </c:pt>
                <c:pt idx="1">
                  <c:v>0.84269618639281496</c:v>
                </c:pt>
                <c:pt idx="2">
                  <c:v>0.82961544602826798</c:v>
                </c:pt>
              </c:numCache>
            </c:numRef>
          </c:val>
          <c:extLst>
            <c:ext xmlns:c16="http://schemas.microsoft.com/office/drawing/2014/chart" uri="{C3380CC4-5D6E-409C-BE32-E72D297353CC}">
              <c16:uniqueId val="{00000002-2AFD-4462-B056-3E4EF81F5271}"/>
            </c:ext>
          </c:extLst>
        </c:ser>
        <c:ser>
          <c:idx val="3"/>
          <c:order val="3"/>
          <c:tx>
            <c:v>EXT_Fbs</c:v>
          </c:tx>
          <c:spPr>
            <a:solidFill>
              <a:schemeClr val="accent4"/>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Rfam'!$X$25:$X$27</c:f>
              <c:numCache>
                <c:formatCode>General</c:formatCode>
                <c:ptCount val="3"/>
                <c:pt idx="0">
                  <c:v>0.85371353071919098</c:v>
                </c:pt>
                <c:pt idx="1">
                  <c:v>0.86570693848290503</c:v>
                </c:pt>
                <c:pt idx="2">
                  <c:v>0.85164000525866101</c:v>
                </c:pt>
              </c:numCache>
            </c:numRef>
          </c:val>
          <c:extLst>
            <c:ext xmlns:c16="http://schemas.microsoft.com/office/drawing/2014/chart" uri="{C3380CC4-5D6E-409C-BE32-E72D297353CC}">
              <c16:uniqueId val="{00000003-2AFD-4462-B056-3E4EF81F5271}"/>
            </c:ext>
          </c:extLst>
        </c:ser>
        <c:ser>
          <c:idx val="4"/>
          <c:order val="4"/>
          <c:tx>
            <c:v>NLP_Ac</c:v>
          </c:tx>
          <c:spPr>
            <a:solidFill>
              <a:schemeClr val="accent5"/>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Rfam'!$AE$25:$AE$27</c:f>
              <c:numCache>
                <c:formatCode>General</c:formatCode>
                <c:ptCount val="3"/>
                <c:pt idx="0">
                  <c:v>0.89100000000000001</c:v>
                </c:pt>
                <c:pt idx="1">
                  <c:v>0.90300000000000002</c:v>
                </c:pt>
                <c:pt idx="2">
                  <c:v>0.90500000000000003</c:v>
                </c:pt>
              </c:numCache>
            </c:numRef>
          </c:val>
          <c:extLst>
            <c:ext xmlns:c16="http://schemas.microsoft.com/office/drawing/2014/chart" uri="{C3380CC4-5D6E-409C-BE32-E72D297353CC}">
              <c16:uniqueId val="{00000004-2AFD-4462-B056-3E4EF81F5271}"/>
            </c:ext>
          </c:extLst>
        </c:ser>
        <c:ser>
          <c:idx val="5"/>
          <c:order val="5"/>
          <c:tx>
            <c:v>NLP_Pr</c:v>
          </c:tx>
          <c:spPr>
            <a:solidFill>
              <a:schemeClr val="accent6"/>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Rfam'!$AF$25:$AF$27</c:f>
              <c:numCache>
                <c:formatCode>General</c:formatCode>
                <c:ptCount val="3"/>
                <c:pt idx="0">
                  <c:v>0.83499999999999996</c:v>
                </c:pt>
                <c:pt idx="1">
                  <c:v>0.85399999999999998</c:v>
                </c:pt>
                <c:pt idx="2">
                  <c:v>0.86899999999999999</c:v>
                </c:pt>
              </c:numCache>
            </c:numRef>
          </c:val>
          <c:extLst>
            <c:ext xmlns:c16="http://schemas.microsoft.com/office/drawing/2014/chart" uri="{C3380CC4-5D6E-409C-BE32-E72D297353CC}">
              <c16:uniqueId val="{00000005-2AFD-4462-B056-3E4EF81F5271}"/>
            </c:ext>
          </c:extLst>
        </c:ser>
        <c:ser>
          <c:idx val="6"/>
          <c:order val="6"/>
          <c:tx>
            <c:v>NLP_Re</c:v>
          </c:tx>
          <c:spPr>
            <a:solidFill>
              <a:schemeClr val="accent1">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Rfam'!$AG$25:$AG$27</c:f>
              <c:numCache>
                <c:formatCode>General</c:formatCode>
                <c:ptCount val="3"/>
                <c:pt idx="0">
                  <c:v>0.80900000000000005</c:v>
                </c:pt>
                <c:pt idx="1">
                  <c:v>0.83099999999999996</c:v>
                </c:pt>
                <c:pt idx="2">
                  <c:v>0.83699999999999997</c:v>
                </c:pt>
              </c:numCache>
            </c:numRef>
          </c:val>
          <c:extLst>
            <c:ext xmlns:c16="http://schemas.microsoft.com/office/drawing/2014/chart" uri="{C3380CC4-5D6E-409C-BE32-E72D297353CC}">
              <c16:uniqueId val="{00000006-2AFD-4462-B056-3E4EF81F5271}"/>
            </c:ext>
          </c:extLst>
        </c:ser>
        <c:ser>
          <c:idx val="7"/>
          <c:order val="7"/>
          <c:tx>
            <c:v>NLP_Fbs</c:v>
          </c:tx>
          <c:spPr>
            <a:solidFill>
              <a:schemeClr val="accent2">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Rfam'!$AH$25:$AH$27</c:f>
              <c:numCache>
                <c:formatCode>General</c:formatCode>
                <c:ptCount val="3"/>
                <c:pt idx="0">
                  <c:v>0.80500000000000005</c:v>
                </c:pt>
                <c:pt idx="1">
                  <c:v>0.82599999999999996</c:v>
                </c:pt>
                <c:pt idx="2">
                  <c:v>0.83699999999999997</c:v>
                </c:pt>
              </c:numCache>
            </c:numRef>
          </c:val>
          <c:extLst>
            <c:ext xmlns:c16="http://schemas.microsoft.com/office/drawing/2014/chart" uri="{C3380CC4-5D6E-409C-BE32-E72D297353CC}">
              <c16:uniqueId val="{00000007-2AFD-4462-B056-3E4EF81F5271}"/>
            </c:ext>
          </c:extLst>
        </c:ser>
        <c:ser>
          <c:idx val="8"/>
          <c:order val="8"/>
          <c:tx>
            <c:v>VT_Ac</c:v>
          </c:tx>
          <c:spPr>
            <a:solidFill>
              <a:schemeClr val="accent3">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Rfam'!$AN$25:$AN$27</c:f>
              <c:numCache>
                <c:formatCode>General</c:formatCode>
                <c:ptCount val="3"/>
                <c:pt idx="0">
                  <c:v>0.90100000000000002</c:v>
                </c:pt>
                <c:pt idx="1">
                  <c:v>0.90600000000000003</c:v>
                </c:pt>
                <c:pt idx="2">
                  <c:v>0.91087438970261803</c:v>
                </c:pt>
              </c:numCache>
            </c:numRef>
          </c:val>
          <c:extLst>
            <c:ext xmlns:c16="http://schemas.microsoft.com/office/drawing/2014/chart" uri="{C3380CC4-5D6E-409C-BE32-E72D297353CC}">
              <c16:uniqueId val="{00000008-2AFD-4462-B056-3E4EF81F5271}"/>
            </c:ext>
          </c:extLst>
        </c:ser>
        <c:ser>
          <c:idx val="9"/>
          <c:order val="9"/>
          <c:tx>
            <c:v>VT_Pr</c:v>
          </c:tx>
          <c:spPr>
            <a:solidFill>
              <a:schemeClr val="accent4">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Rfam'!$AO$25:$AO$27</c:f>
              <c:numCache>
                <c:formatCode>General</c:formatCode>
                <c:ptCount val="3"/>
                <c:pt idx="0">
                  <c:v>0.85399999999999998</c:v>
                </c:pt>
                <c:pt idx="1">
                  <c:v>0.86399999999999999</c:v>
                </c:pt>
                <c:pt idx="2">
                  <c:v>0.87179865091520103</c:v>
                </c:pt>
              </c:numCache>
            </c:numRef>
          </c:val>
          <c:extLst>
            <c:ext xmlns:c16="http://schemas.microsoft.com/office/drawing/2014/chart" uri="{C3380CC4-5D6E-409C-BE32-E72D297353CC}">
              <c16:uniqueId val="{00000009-2AFD-4462-B056-3E4EF81F5271}"/>
            </c:ext>
          </c:extLst>
        </c:ser>
        <c:ser>
          <c:idx val="10"/>
          <c:order val="10"/>
          <c:tx>
            <c:v>VT_RE</c:v>
          </c:tx>
          <c:spPr>
            <a:solidFill>
              <a:schemeClr val="accent5">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Rfam'!$AP$25:$AP$27</c:f>
              <c:numCache>
                <c:formatCode>General</c:formatCode>
                <c:ptCount val="3"/>
                <c:pt idx="0">
                  <c:v>0.83299999999999996</c:v>
                </c:pt>
                <c:pt idx="1">
                  <c:v>0.84</c:v>
                </c:pt>
                <c:pt idx="2">
                  <c:v>0.84458392178427499</c:v>
                </c:pt>
              </c:numCache>
            </c:numRef>
          </c:val>
          <c:extLst>
            <c:ext xmlns:c16="http://schemas.microsoft.com/office/drawing/2014/chart" uri="{C3380CC4-5D6E-409C-BE32-E72D297353CC}">
              <c16:uniqueId val="{0000000A-2AFD-4462-B056-3E4EF81F5271}"/>
            </c:ext>
          </c:extLst>
        </c:ser>
        <c:ser>
          <c:idx val="11"/>
          <c:order val="11"/>
          <c:tx>
            <c:v>VT_Fbs</c:v>
          </c:tx>
          <c:spPr>
            <a:solidFill>
              <a:schemeClr val="accent6">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Rfam'!$AQ$25:$AQ$27</c:f>
              <c:numCache>
                <c:formatCode>General</c:formatCode>
                <c:ptCount val="3"/>
                <c:pt idx="0">
                  <c:v>0.82699999999999996</c:v>
                </c:pt>
                <c:pt idx="1">
                  <c:v>0.83499999999999996</c:v>
                </c:pt>
                <c:pt idx="2">
                  <c:v>0.84269997875388403</c:v>
                </c:pt>
              </c:numCache>
            </c:numRef>
          </c:val>
          <c:extLst>
            <c:ext xmlns:c16="http://schemas.microsoft.com/office/drawing/2014/chart" uri="{C3380CC4-5D6E-409C-BE32-E72D297353CC}">
              <c16:uniqueId val="{0000000B-2AFD-4462-B056-3E4EF81F5271}"/>
            </c:ext>
          </c:extLst>
        </c:ser>
        <c:dLbls>
          <c:showLegendKey val="0"/>
          <c:showVal val="0"/>
          <c:showCatName val="0"/>
          <c:showSerName val="0"/>
          <c:showPercent val="0"/>
          <c:showBubbleSize val="0"/>
        </c:dLbls>
        <c:gapWidth val="150"/>
        <c:axId val="1460201183"/>
        <c:axId val="855259231"/>
      </c:barChart>
      <c:catAx>
        <c:axId val="146020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55259231"/>
        <c:crosses val="autoZero"/>
        <c:auto val="1"/>
        <c:lblAlgn val="ctr"/>
        <c:lblOffset val="100"/>
        <c:noMultiLvlLbl val="0"/>
      </c:catAx>
      <c:valAx>
        <c:axId val="855259231"/>
        <c:scaling>
          <c:orientation val="minMax"/>
          <c:min val="0.70000000000000007"/>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6020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nbOccrs &gt;=</a:t>
            </a:r>
            <a:r>
              <a:rPr lang="en-CA" baseline="0"/>
              <a:t> 2 , beta=40, min=2, max:[6,7,8]</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Rfam'!$U$25:$U$27</c:f>
              <c:numCache>
                <c:formatCode>General</c:formatCode>
                <c:ptCount val="3"/>
                <c:pt idx="0">
                  <c:v>0.89711495783399897</c:v>
                </c:pt>
                <c:pt idx="1">
                  <c:v>0.90927652019529503</c:v>
                </c:pt>
                <c:pt idx="2">
                  <c:v>0.89835774522858403</c:v>
                </c:pt>
              </c:numCache>
            </c:numRef>
          </c:val>
          <c:extLst>
            <c:ext xmlns:c16="http://schemas.microsoft.com/office/drawing/2014/chart" uri="{C3380CC4-5D6E-409C-BE32-E72D297353CC}">
              <c16:uniqueId val="{00000000-4CB5-4522-848E-10CBE9A694AA}"/>
            </c:ext>
          </c:extLst>
        </c:ser>
        <c:ser>
          <c:idx val="3"/>
          <c:order val="3"/>
          <c:tx>
            <c:v>EXT_Fbs</c:v>
          </c:tx>
          <c:spPr>
            <a:solidFill>
              <a:schemeClr val="accent4"/>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Rfam'!$X$25:$X$27</c:f>
              <c:numCache>
                <c:formatCode>General</c:formatCode>
                <c:ptCount val="3"/>
                <c:pt idx="0">
                  <c:v>0.85371353071919098</c:v>
                </c:pt>
                <c:pt idx="1">
                  <c:v>0.86570693848290503</c:v>
                </c:pt>
                <c:pt idx="2">
                  <c:v>0.85164000525866101</c:v>
                </c:pt>
              </c:numCache>
            </c:numRef>
          </c:val>
          <c:extLst>
            <c:ext xmlns:c16="http://schemas.microsoft.com/office/drawing/2014/chart" uri="{C3380CC4-5D6E-409C-BE32-E72D297353CC}">
              <c16:uniqueId val="{00000003-4CB5-4522-848E-10CBE9A694AA}"/>
            </c:ext>
          </c:extLst>
        </c:ser>
        <c:ser>
          <c:idx val="4"/>
          <c:order val="4"/>
          <c:tx>
            <c:v>NLP_Ac</c:v>
          </c:tx>
          <c:spPr>
            <a:solidFill>
              <a:schemeClr val="accent5"/>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Rfam'!$AE$25:$AE$27</c:f>
              <c:numCache>
                <c:formatCode>General</c:formatCode>
                <c:ptCount val="3"/>
                <c:pt idx="0">
                  <c:v>0.89100000000000001</c:v>
                </c:pt>
                <c:pt idx="1">
                  <c:v>0.90300000000000002</c:v>
                </c:pt>
                <c:pt idx="2">
                  <c:v>0.90500000000000003</c:v>
                </c:pt>
              </c:numCache>
            </c:numRef>
          </c:val>
          <c:extLst>
            <c:ext xmlns:c16="http://schemas.microsoft.com/office/drawing/2014/chart" uri="{C3380CC4-5D6E-409C-BE32-E72D297353CC}">
              <c16:uniqueId val="{00000004-4CB5-4522-848E-10CBE9A694AA}"/>
            </c:ext>
          </c:extLst>
        </c:ser>
        <c:ser>
          <c:idx val="7"/>
          <c:order val="7"/>
          <c:tx>
            <c:v>NLP_Fbs</c:v>
          </c:tx>
          <c:spPr>
            <a:solidFill>
              <a:schemeClr val="accent2">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Rfam'!$AH$25:$AH$27</c:f>
              <c:numCache>
                <c:formatCode>General</c:formatCode>
                <c:ptCount val="3"/>
                <c:pt idx="0">
                  <c:v>0.80500000000000005</c:v>
                </c:pt>
                <c:pt idx="1">
                  <c:v>0.82599999999999996</c:v>
                </c:pt>
                <c:pt idx="2">
                  <c:v>0.83699999999999997</c:v>
                </c:pt>
              </c:numCache>
            </c:numRef>
          </c:val>
          <c:extLst>
            <c:ext xmlns:c16="http://schemas.microsoft.com/office/drawing/2014/chart" uri="{C3380CC4-5D6E-409C-BE32-E72D297353CC}">
              <c16:uniqueId val="{00000007-4CB5-4522-848E-10CBE9A694AA}"/>
            </c:ext>
          </c:extLst>
        </c:ser>
        <c:ser>
          <c:idx val="8"/>
          <c:order val="8"/>
          <c:tx>
            <c:v>VT_Ac</c:v>
          </c:tx>
          <c:spPr>
            <a:solidFill>
              <a:schemeClr val="accent3">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Rfam'!$AN$25:$AN$27</c:f>
              <c:numCache>
                <c:formatCode>General</c:formatCode>
                <c:ptCount val="3"/>
                <c:pt idx="0">
                  <c:v>0.90100000000000002</c:v>
                </c:pt>
                <c:pt idx="1">
                  <c:v>0.90600000000000003</c:v>
                </c:pt>
                <c:pt idx="2">
                  <c:v>0.91087438970261803</c:v>
                </c:pt>
              </c:numCache>
            </c:numRef>
          </c:val>
          <c:extLst>
            <c:ext xmlns:c16="http://schemas.microsoft.com/office/drawing/2014/chart" uri="{C3380CC4-5D6E-409C-BE32-E72D297353CC}">
              <c16:uniqueId val="{00000008-4CB5-4522-848E-10CBE9A694AA}"/>
            </c:ext>
          </c:extLst>
        </c:ser>
        <c:ser>
          <c:idx val="11"/>
          <c:order val="11"/>
          <c:tx>
            <c:v>VT_Fbs</c:v>
          </c:tx>
          <c:spPr>
            <a:solidFill>
              <a:schemeClr val="accent6">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Rfam'!$AQ$25:$AQ$27</c:f>
              <c:numCache>
                <c:formatCode>General</c:formatCode>
                <c:ptCount val="3"/>
                <c:pt idx="0">
                  <c:v>0.82699999999999996</c:v>
                </c:pt>
                <c:pt idx="1">
                  <c:v>0.83499999999999996</c:v>
                </c:pt>
                <c:pt idx="2">
                  <c:v>0.84269997875388403</c:v>
                </c:pt>
              </c:numCache>
            </c:numRef>
          </c:val>
          <c:extLst>
            <c:ext xmlns:c16="http://schemas.microsoft.com/office/drawing/2014/chart" uri="{C3380CC4-5D6E-409C-BE32-E72D297353CC}">
              <c16:uniqueId val="{0000000B-4CB5-4522-848E-10CBE9A694AA}"/>
            </c:ext>
          </c:extLst>
        </c:ser>
        <c:dLbls>
          <c:showLegendKey val="0"/>
          <c:showVal val="0"/>
          <c:showCatName val="0"/>
          <c:showSerName val="0"/>
          <c:showPercent val="0"/>
          <c:showBubbleSize val="0"/>
        </c:dLbls>
        <c:gapWidth val="150"/>
        <c:axId val="1460201183"/>
        <c:axId val="855259231"/>
        <c:extLst>
          <c:ext xmlns:c15="http://schemas.microsoft.com/office/drawing/2012/chart" uri="{02D57815-91ED-43cb-92C2-25804820EDAC}">
            <c15:filteredBarSeries>
              <c15:ser>
                <c:idx val="1"/>
                <c:order val="1"/>
                <c:tx>
                  <c:v>EXT_Pr</c:v>
                </c:tx>
                <c:spPr>
                  <a:solidFill>
                    <a:schemeClr val="accent2"/>
                  </a:solidFill>
                  <a:ln>
                    <a:noFill/>
                  </a:ln>
                  <a:effectLst/>
                </c:spPr>
                <c:invertIfNegative val="0"/>
                <c:cat>
                  <c:multiLvlStrRef>
                    <c:extLst>
                      <c:ex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c:ext uri="{02D57815-91ED-43cb-92C2-25804820EDAC}">
                        <c15:formulaRef>
                          <c15:sqref>'All Rfam'!$V$25:$V$27</c15:sqref>
                        </c15:formulaRef>
                      </c:ext>
                    </c:extLst>
                    <c:numCache>
                      <c:formatCode>General</c:formatCode>
                      <c:ptCount val="3"/>
                      <c:pt idx="0">
                        <c:v>0.91185123917312205</c:v>
                      </c:pt>
                      <c:pt idx="1">
                        <c:v>0.91620835079174401</c:v>
                      </c:pt>
                      <c:pt idx="2">
                        <c:v>0.90477555754664296</c:v>
                      </c:pt>
                    </c:numCache>
                  </c:numRef>
                </c:val>
                <c:extLst>
                  <c:ext xmlns:c16="http://schemas.microsoft.com/office/drawing/2014/chart" uri="{C3380CC4-5D6E-409C-BE32-E72D297353CC}">
                    <c16:uniqueId val="{00000001-4CB5-4522-848E-10CBE9A694AA}"/>
                  </c:ext>
                </c:extLst>
              </c15:ser>
            </c15:filteredBarSeries>
            <c15:filteredBarSeries>
              <c15:ser>
                <c:idx val="2"/>
                <c:order val="2"/>
                <c:tx>
                  <c:v>EXT_Re</c:v>
                </c:tx>
                <c:spPr>
                  <a:solidFill>
                    <a:schemeClr val="accent3"/>
                  </a:solidFill>
                  <a:ln>
                    <a:noFill/>
                  </a:ln>
                  <a:effectLst/>
                </c:spPr>
                <c:invertIfNegative val="0"/>
                <c:cat>
                  <c:multiLvlStrRef>
                    <c:extLst xmlns:c15="http://schemas.microsoft.com/office/drawing/2012/chart">
                      <c:ext xmlns:c15="http://schemas.microsoft.com/office/drawing/2012/char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xmlns:c15="http://schemas.microsoft.com/office/drawing/2012/chart">
                      <c:ext xmlns:c15="http://schemas.microsoft.com/office/drawing/2012/chart" uri="{02D57815-91ED-43cb-92C2-25804820EDAC}">
                        <c15:formulaRef>
                          <c15:sqref>'All Rfam'!$W$25:$W$27</c15:sqref>
                        </c15:formulaRef>
                      </c:ext>
                    </c:extLst>
                    <c:numCache>
                      <c:formatCode>General</c:formatCode>
                      <c:ptCount val="3"/>
                      <c:pt idx="0">
                        <c:v>0.82642752810032305</c:v>
                      </c:pt>
                      <c:pt idx="1">
                        <c:v>0.84269618639281496</c:v>
                      </c:pt>
                      <c:pt idx="2">
                        <c:v>0.82961544602826798</c:v>
                      </c:pt>
                    </c:numCache>
                  </c:numRef>
                </c:val>
                <c:extLst xmlns:c15="http://schemas.microsoft.com/office/drawing/2012/chart">
                  <c:ext xmlns:c16="http://schemas.microsoft.com/office/drawing/2014/chart" uri="{C3380CC4-5D6E-409C-BE32-E72D297353CC}">
                    <c16:uniqueId val="{00000002-4CB5-4522-848E-10CBE9A694AA}"/>
                  </c:ext>
                </c:extLst>
              </c15:ser>
            </c15:filteredBarSeries>
            <c15:filteredBarSeries>
              <c15:ser>
                <c:idx val="5"/>
                <c:order val="5"/>
                <c:tx>
                  <c:v>NLP_Pr</c:v>
                </c:tx>
                <c:spPr>
                  <a:solidFill>
                    <a:schemeClr val="accent6"/>
                  </a:solidFill>
                  <a:ln>
                    <a:noFill/>
                  </a:ln>
                  <a:effectLst/>
                </c:spPr>
                <c:invertIfNegative val="0"/>
                <c:cat>
                  <c:multiLvlStrRef>
                    <c:extLst xmlns:c15="http://schemas.microsoft.com/office/drawing/2012/chart">
                      <c:ext xmlns:c15="http://schemas.microsoft.com/office/drawing/2012/char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xmlns:c15="http://schemas.microsoft.com/office/drawing/2012/chart">
                      <c:ext xmlns:c15="http://schemas.microsoft.com/office/drawing/2012/chart" uri="{02D57815-91ED-43cb-92C2-25804820EDAC}">
                        <c15:formulaRef>
                          <c15:sqref>'All Rfam'!$AF$25:$AF$27</c15:sqref>
                        </c15:formulaRef>
                      </c:ext>
                    </c:extLst>
                    <c:numCache>
                      <c:formatCode>General</c:formatCode>
                      <c:ptCount val="3"/>
                      <c:pt idx="0">
                        <c:v>0.83499999999999996</c:v>
                      </c:pt>
                      <c:pt idx="1">
                        <c:v>0.85399999999999998</c:v>
                      </c:pt>
                      <c:pt idx="2">
                        <c:v>0.86899999999999999</c:v>
                      </c:pt>
                    </c:numCache>
                  </c:numRef>
                </c:val>
                <c:extLst xmlns:c15="http://schemas.microsoft.com/office/drawing/2012/chart">
                  <c:ext xmlns:c16="http://schemas.microsoft.com/office/drawing/2014/chart" uri="{C3380CC4-5D6E-409C-BE32-E72D297353CC}">
                    <c16:uniqueId val="{00000005-4CB5-4522-848E-10CBE9A694AA}"/>
                  </c:ext>
                </c:extLst>
              </c15:ser>
            </c15:filteredBarSeries>
            <c15:filteredBarSeries>
              <c15:ser>
                <c:idx val="6"/>
                <c:order val="6"/>
                <c:tx>
                  <c:v>NLP_Re</c:v>
                </c:tx>
                <c:spPr>
                  <a:solidFill>
                    <a:schemeClr val="accent1">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xmlns:c15="http://schemas.microsoft.com/office/drawing/2012/chart">
                      <c:ext xmlns:c15="http://schemas.microsoft.com/office/drawing/2012/chart" uri="{02D57815-91ED-43cb-92C2-25804820EDAC}">
                        <c15:formulaRef>
                          <c15:sqref>'All Rfam'!$AG$25:$AG$27</c15:sqref>
                        </c15:formulaRef>
                      </c:ext>
                    </c:extLst>
                    <c:numCache>
                      <c:formatCode>General</c:formatCode>
                      <c:ptCount val="3"/>
                      <c:pt idx="0">
                        <c:v>0.80900000000000005</c:v>
                      </c:pt>
                      <c:pt idx="1">
                        <c:v>0.83099999999999996</c:v>
                      </c:pt>
                      <c:pt idx="2">
                        <c:v>0.83699999999999997</c:v>
                      </c:pt>
                    </c:numCache>
                  </c:numRef>
                </c:val>
                <c:extLst xmlns:c15="http://schemas.microsoft.com/office/drawing/2012/chart">
                  <c:ext xmlns:c16="http://schemas.microsoft.com/office/drawing/2014/chart" uri="{C3380CC4-5D6E-409C-BE32-E72D297353CC}">
                    <c16:uniqueId val="{00000006-4CB5-4522-848E-10CBE9A694AA}"/>
                  </c:ext>
                </c:extLst>
              </c15:ser>
            </c15:filteredBarSeries>
            <c15:filteredBarSeries>
              <c15:ser>
                <c:idx val="9"/>
                <c:order val="9"/>
                <c:tx>
                  <c:v>VT_Pr</c:v>
                </c:tx>
                <c:spPr>
                  <a:solidFill>
                    <a:schemeClr val="accent4">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xmlns:c15="http://schemas.microsoft.com/office/drawing/2012/chart">
                      <c:ext xmlns:c15="http://schemas.microsoft.com/office/drawing/2012/chart" uri="{02D57815-91ED-43cb-92C2-25804820EDAC}">
                        <c15:formulaRef>
                          <c15:sqref>'All Rfam'!$AO$25:$AO$27</c15:sqref>
                        </c15:formulaRef>
                      </c:ext>
                    </c:extLst>
                    <c:numCache>
                      <c:formatCode>General</c:formatCode>
                      <c:ptCount val="3"/>
                      <c:pt idx="0">
                        <c:v>0.85399999999999998</c:v>
                      </c:pt>
                      <c:pt idx="1">
                        <c:v>0.86399999999999999</c:v>
                      </c:pt>
                      <c:pt idx="2">
                        <c:v>0.87179865091520103</c:v>
                      </c:pt>
                    </c:numCache>
                  </c:numRef>
                </c:val>
                <c:extLst xmlns:c15="http://schemas.microsoft.com/office/drawing/2012/chart">
                  <c:ext xmlns:c16="http://schemas.microsoft.com/office/drawing/2014/chart" uri="{C3380CC4-5D6E-409C-BE32-E72D297353CC}">
                    <c16:uniqueId val="{00000009-4CB5-4522-848E-10CBE9A694AA}"/>
                  </c:ext>
                </c:extLst>
              </c15:ser>
            </c15:filteredBarSeries>
            <c15:filteredBarSeries>
              <c15:ser>
                <c:idx val="10"/>
                <c:order val="10"/>
                <c:tx>
                  <c:v>VT_RE</c:v>
                </c:tx>
                <c:spPr>
                  <a:solidFill>
                    <a:schemeClr val="accent5">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xmlns:c15="http://schemas.microsoft.com/office/drawing/2012/chart">
                      <c:ext xmlns:c15="http://schemas.microsoft.com/office/drawing/2012/chart" uri="{02D57815-91ED-43cb-92C2-25804820EDAC}">
                        <c15:formulaRef>
                          <c15:sqref>'All Rfam'!$AP$25:$AP$27</c15:sqref>
                        </c15:formulaRef>
                      </c:ext>
                    </c:extLst>
                    <c:numCache>
                      <c:formatCode>General</c:formatCode>
                      <c:ptCount val="3"/>
                      <c:pt idx="0">
                        <c:v>0.83299999999999996</c:v>
                      </c:pt>
                      <c:pt idx="1">
                        <c:v>0.84</c:v>
                      </c:pt>
                      <c:pt idx="2">
                        <c:v>0.84458392178427499</c:v>
                      </c:pt>
                    </c:numCache>
                  </c:numRef>
                </c:val>
                <c:extLst xmlns:c15="http://schemas.microsoft.com/office/drawing/2012/chart">
                  <c:ext xmlns:c16="http://schemas.microsoft.com/office/drawing/2014/chart" uri="{C3380CC4-5D6E-409C-BE32-E72D297353CC}">
                    <c16:uniqueId val="{0000000A-4CB5-4522-848E-10CBE9A694AA}"/>
                  </c:ext>
                </c:extLst>
              </c15:ser>
            </c15:filteredBarSeries>
          </c:ext>
        </c:extLst>
      </c:barChart>
      <c:catAx>
        <c:axId val="146020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55259231"/>
        <c:crosses val="autoZero"/>
        <c:auto val="1"/>
        <c:lblAlgn val="ctr"/>
        <c:lblOffset val="100"/>
        <c:noMultiLvlLbl val="0"/>
      </c:catAx>
      <c:valAx>
        <c:axId val="855259231"/>
        <c:scaling>
          <c:orientation val="minMax"/>
          <c:min val="0.70000000000000007"/>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60201183"/>
        <c:crosses val="autoZero"/>
        <c:crossBetween val="between"/>
        <c:majorUnit val="2.0000000000000004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nbOccrs &gt;=</a:t>
            </a:r>
            <a:r>
              <a:rPr lang="en-CA" baseline="0"/>
              <a:t> 1 , beta=40, min=2, max:[6,7,8]</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Rfam'!$U$28:$U$30</c:f>
              <c:numCache>
                <c:formatCode>General</c:formatCode>
                <c:ptCount val="3"/>
                <c:pt idx="0">
                  <c:v>0.89951176209498396</c:v>
                </c:pt>
                <c:pt idx="1">
                  <c:v>0.90608078118064805</c:v>
                </c:pt>
                <c:pt idx="2">
                  <c:v>0.89347536617842804</c:v>
                </c:pt>
              </c:numCache>
            </c:numRef>
          </c:val>
          <c:extLst>
            <c:ext xmlns:c16="http://schemas.microsoft.com/office/drawing/2014/chart" uri="{C3380CC4-5D6E-409C-BE32-E72D297353CC}">
              <c16:uniqueId val="{00000000-B748-4B9C-AB21-2697BB938A80}"/>
            </c:ext>
          </c:extLst>
        </c:ser>
        <c:ser>
          <c:idx val="1"/>
          <c:order val="1"/>
          <c:tx>
            <c:v>EXT_Pr</c:v>
          </c:tx>
          <c:spPr>
            <a:solidFill>
              <a:schemeClr val="accent2"/>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Rfam'!$V$28:$V$30</c:f>
              <c:numCache>
                <c:formatCode>General</c:formatCode>
                <c:ptCount val="3"/>
                <c:pt idx="0">
                  <c:v>0.91039077361696896</c:v>
                </c:pt>
                <c:pt idx="1">
                  <c:v>0.91504582326549899</c:v>
                </c:pt>
                <c:pt idx="2">
                  <c:v>0.88927396791397095</c:v>
                </c:pt>
              </c:numCache>
            </c:numRef>
          </c:val>
          <c:extLst>
            <c:ext xmlns:c16="http://schemas.microsoft.com/office/drawing/2014/chart" uri="{C3380CC4-5D6E-409C-BE32-E72D297353CC}">
              <c16:uniqueId val="{00000001-B748-4B9C-AB21-2697BB938A80}"/>
            </c:ext>
          </c:extLst>
        </c:ser>
        <c:ser>
          <c:idx val="2"/>
          <c:order val="2"/>
          <c:tx>
            <c:v>EXT_Re</c:v>
          </c:tx>
          <c:spPr>
            <a:solidFill>
              <a:schemeClr val="accent3"/>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Rfam'!$W$28:$W$30</c:f>
              <c:numCache>
                <c:formatCode>General</c:formatCode>
                <c:ptCount val="3"/>
                <c:pt idx="0">
                  <c:v>0.82788524567313004</c:v>
                </c:pt>
                <c:pt idx="1">
                  <c:v>0.83911743192889798</c:v>
                </c:pt>
                <c:pt idx="2">
                  <c:v>0.81470117782703699</c:v>
                </c:pt>
              </c:numCache>
            </c:numRef>
          </c:val>
          <c:extLst>
            <c:ext xmlns:c16="http://schemas.microsoft.com/office/drawing/2014/chart" uri="{C3380CC4-5D6E-409C-BE32-E72D297353CC}">
              <c16:uniqueId val="{00000002-B748-4B9C-AB21-2697BB938A80}"/>
            </c:ext>
          </c:extLst>
        </c:ser>
        <c:ser>
          <c:idx val="3"/>
          <c:order val="3"/>
          <c:tx>
            <c:v>EXT_Fbs</c:v>
          </c:tx>
          <c:spPr>
            <a:solidFill>
              <a:schemeClr val="accent4"/>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Rfam'!$X$28:$X$30</c:f>
              <c:numCache>
                <c:formatCode>General</c:formatCode>
                <c:ptCount val="3"/>
                <c:pt idx="0">
                  <c:v>0.85420925901643496</c:v>
                </c:pt>
                <c:pt idx="1">
                  <c:v>0.86285458188878805</c:v>
                </c:pt>
                <c:pt idx="2">
                  <c:v>0.83538952491085805</c:v>
                </c:pt>
              </c:numCache>
            </c:numRef>
          </c:val>
          <c:extLst>
            <c:ext xmlns:c16="http://schemas.microsoft.com/office/drawing/2014/chart" uri="{C3380CC4-5D6E-409C-BE32-E72D297353CC}">
              <c16:uniqueId val="{00000003-B748-4B9C-AB21-2697BB938A80}"/>
            </c:ext>
          </c:extLst>
        </c:ser>
        <c:ser>
          <c:idx val="4"/>
          <c:order val="4"/>
          <c:tx>
            <c:v>NLP_Ac</c:v>
          </c:tx>
          <c:spPr>
            <a:solidFill>
              <a:schemeClr val="accent5"/>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Rfam'!$AE$28:$AE$30</c:f>
              <c:numCache>
                <c:formatCode>General</c:formatCode>
                <c:ptCount val="3"/>
                <c:pt idx="0">
                  <c:v>0.89</c:v>
                </c:pt>
                <c:pt idx="1">
                  <c:v>0.877</c:v>
                </c:pt>
                <c:pt idx="2">
                  <c:v>0.82599999999999996</c:v>
                </c:pt>
              </c:numCache>
            </c:numRef>
          </c:val>
          <c:extLst>
            <c:ext xmlns:c16="http://schemas.microsoft.com/office/drawing/2014/chart" uri="{C3380CC4-5D6E-409C-BE32-E72D297353CC}">
              <c16:uniqueId val="{00000004-B748-4B9C-AB21-2697BB938A80}"/>
            </c:ext>
          </c:extLst>
        </c:ser>
        <c:ser>
          <c:idx val="5"/>
          <c:order val="5"/>
          <c:tx>
            <c:v>NLP_Pr</c:v>
          </c:tx>
          <c:spPr>
            <a:solidFill>
              <a:schemeClr val="accent6"/>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Rfam'!$AF$28:$AF$30</c:f>
              <c:numCache>
                <c:formatCode>General</c:formatCode>
                <c:ptCount val="3"/>
                <c:pt idx="0">
                  <c:v>0.84399999999999997</c:v>
                </c:pt>
                <c:pt idx="1">
                  <c:v>0.82499999999999996</c:v>
                </c:pt>
                <c:pt idx="2">
                  <c:v>0.74399999999999999</c:v>
                </c:pt>
              </c:numCache>
            </c:numRef>
          </c:val>
          <c:extLst>
            <c:ext xmlns:c16="http://schemas.microsoft.com/office/drawing/2014/chart" uri="{C3380CC4-5D6E-409C-BE32-E72D297353CC}">
              <c16:uniqueId val="{00000005-B748-4B9C-AB21-2697BB938A80}"/>
            </c:ext>
          </c:extLst>
        </c:ser>
        <c:ser>
          <c:idx val="6"/>
          <c:order val="6"/>
          <c:tx>
            <c:v>NLP_Re</c:v>
          </c:tx>
          <c:spPr>
            <a:solidFill>
              <a:schemeClr val="accent1">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Rfam'!$AG$28:$AG$30</c:f>
              <c:numCache>
                <c:formatCode>General</c:formatCode>
                <c:ptCount val="3"/>
                <c:pt idx="0">
                  <c:v>0.80900000000000005</c:v>
                </c:pt>
                <c:pt idx="1">
                  <c:v>0.79300000000000004</c:v>
                </c:pt>
                <c:pt idx="2">
                  <c:v>0.69599999999999995</c:v>
                </c:pt>
              </c:numCache>
            </c:numRef>
          </c:val>
          <c:extLst>
            <c:ext xmlns:c16="http://schemas.microsoft.com/office/drawing/2014/chart" uri="{C3380CC4-5D6E-409C-BE32-E72D297353CC}">
              <c16:uniqueId val="{00000006-B748-4B9C-AB21-2697BB938A80}"/>
            </c:ext>
          </c:extLst>
        </c:ser>
        <c:ser>
          <c:idx val="7"/>
          <c:order val="7"/>
          <c:tx>
            <c:v>NLP_Fbs</c:v>
          </c:tx>
          <c:spPr>
            <a:solidFill>
              <a:schemeClr val="accent2">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Rfam'!$AH$28:$AH$30</c:f>
              <c:numCache>
                <c:formatCode>General</c:formatCode>
                <c:ptCount val="3"/>
                <c:pt idx="0">
                  <c:v>0.81</c:v>
                </c:pt>
                <c:pt idx="1">
                  <c:v>0.78500000000000003</c:v>
                </c:pt>
                <c:pt idx="2">
                  <c:v>0.68799999999999994</c:v>
                </c:pt>
              </c:numCache>
            </c:numRef>
          </c:val>
          <c:extLst>
            <c:ext xmlns:c16="http://schemas.microsoft.com/office/drawing/2014/chart" uri="{C3380CC4-5D6E-409C-BE32-E72D297353CC}">
              <c16:uniqueId val="{00000007-B748-4B9C-AB21-2697BB938A80}"/>
            </c:ext>
          </c:extLst>
        </c:ser>
        <c:ser>
          <c:idx val="8"/>
          <c:order val="8"/>
          <c:tx>
            <c:v>VT_Ac</c:v>
          </c:tx>
          <c:spPr>
            <a:solidFill>
              <a:schemeClr val="accent3">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Rfam'!$AN$28:$AN$30</c:f>
              <c:numCache>
                <c:formatCode>General</c:formatCode>
                <c:ptCount val="3"/>
                <c:pt idx="0">
                  <c:v>0.89596094096759804</c:v>
                </c:pt>
                <c:pt idx="1">
                  <c:v>0.91025299600532605</c:v>
                </c:pt>
                <c:pt idx="2">
                  <c:v>0.92245894363071401</c:v>
                </c:pt>
              </c:numCache>
            </c:numRef>
          </c:val>
          <c:extLst>
            <c:ext xmlns:c16="http://schemas.microsoft.com/office/drawing/2014/chart" uri="{C3380CC4-5D6E-409C-BE32-E72D297353CC}">
              <c16:uniqueId val="{00000008-B748-4B9C-AB21-2697BB938A80}"/>
            </c:ext>
          </c:extLst>
        </c:ser>
        <c:ser>
          <c:idx val="9"/>
          <c:order val="9"/>
          <c:tx>
            <c:v>VT_Pr</c:v>
          </c:tx>
          <c:spPr>
            <a:solidFill>
              <a:schemeClr val="accent4">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Rfam'!$AO$28:$AO$30</c:f>
              <c:numCache>
                <c:formatCode>General</c:formatCode>
                <c:ptCount val="3"/>
                <c:pt idx="0">
                  <c:v>0.85320822414610198</c:v>
                </c:pt>
                <c:pt idx="1">
                  <c:v>0.86943876259623698</c:v>
                </c:pt>
                <c:pt idx="2">
                  <c:v>0.90314281329521595</c:v>
                </c:pt>
              </c:numCache>
            </c:numRef>
          </c:val>
          <c:extLst>
            <c:ext xmlns:c16="http://schemas.microsoft.com/office/drawing/2014/chart" uri="{C3380CC4-5D6E-409C-BE32-E72D297353CC}">
              <c16:uniqueId val="{00000009-B748-4B9C-AB21-2697BB938A80}"/>
            </c:ext>
          </c:extLst>
        </c:ser>
        <c:ser>
          <c:idx val="10"/>
          <c:order val="10"/>
          <c:tx>
            <c:v>VT_RE</c:v>
          </c:tx>
          <c:spPr>
            <a:solidFill>
              <a:schemeClr val="accent5">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Rfam'!$AP$28:$AP$30</c:f>
              <c:numCache>
                <c:formatCode>General</c:formatCode>
                <c:ptCount val="3"/>
                <c:pt idx="0">
                  <c:v>0.82083758651511196</c:v>
                </c:pt>
                <c:pt idx="1">
                  <c:v>0.84559407987749702</c:v>
                </c:pt>
                <c:pt idx="2">
                  <c:v>0.85487255938557105</c:v>
                </c:pt>
              </c:numCache>
            </c:numRef>
          </c:val>
          <c:extLst>
            <c:ext xmlns:c16="http://schemas.microsoft.com/office/drawing/2014/chart" uri="{C3380CC4-5D6E-409C-BE32-E72D297353CC}">
              <c16:uniqueId val="{0000000A-B748-4B9C-AB21-2697BB938A80}"/>
            </c:ext>
          </c:extLst>
        </c:ser>
        <c:ser>
          <c:idx val="11"/>
          <c:order val="11"/>
          <c:tx>
            <c:v>VT_Fbs</c:v>
          </c:tx>
          <c:spPr>
            <a:solidFill>
              <a:schemeClr val="accent6">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Rfam'!$AQ$28:$AQ$30</c:f>
              <c:numCache>
                <c:formatCode>General</c:formatCode>
                <c:ptCount val="3"/>
                <c:pt idx="0">
                  <c:v>0.82015790793492005</c:v>
                </c:pt>
                <c:pt idx="1">
                  <c:v>0.84163401984191499</c:v>
                </c:pt>
                <c:pt idx="2">
                  <c:v>0.86672222690733403</c:v>
                </c:pt>
              </c:numCache>
            </c:numRef>
          </c:val>
          <c:extLst>
            <c:ext xmlns:c16="http://schemas.microsoft.com/office/drawing/2014/chart" uri="{C3380CC4-5D6E-409C-BE32-E72D297353CC}">
              <c16:uniqueId val="{0000000B-B748-4B9C-AB21-2697BB938A80}"/>
            </c:ext>
          </c:extLst>
        </c:ser>
        <c:dLbls>
          <c:showLegendKey val="0"/>
          <c:showVal val="0"/>
          <c:showCatName val="0"/>
          <c:showSerName val="0"/>
          <c:showPercent val="0"/>
          <c:showBubbleSize val="0"/>
        </c:dLbls>
        <c:gapWidth val="150"/>
        <c:axId val="1460201183"/>
        <c:axId val="855259231"/>
      </c:barChart>
      <c:catAx>
        <c:axId val="146020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55259231"/>
        <c:crosses val="autoZero"/>
        <c:auto val="1"/>
        <c:lblAlgn val="ctr"/>
        <c:lblOffset val="100"/>
        <c:noMultiLvlLbl val="0"/>
      </c:catAx>
      <c:valAx>
        <c:axId val="855259231"/>
        <c:scaling>
          <c:orientation val="minMax"/>
          <c:min val="0.70000000000000007"/>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6020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nbOccrs &gt;=</a:t>
            </a:r>
            <a:r>
              <a:rPr lang="en-CA" baseline="0"/>
              <a:t> 1 , beta=40, min=2, max:[6,7,8]</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Rfam'!$U$28:$U$30</c:f>
              <c:numCache>
                <c:formatCode>General</c:formatCode>
                <c:ptCount val="3"/>
                <c:pt idx="0">
                  <c:v>0.89951176209498396</c:v>
                </c:pt>
                <c:pt idx="1">
                  <c:v>0.90608078118064805</c:v>
                </c:pt>
                <c:pt idx="2">
                  <c:v>0.89347536617842804</c:v>
                </c:pt>
              </c:numCache>
            </c:numRef>
          </c:val>
          <c:extLst>
            <c:ext xmlns:c16="http://schemas.microsoft.com/office/drawing/2014/chart" uri="{C3380CC4-5D6E-409C-BE32-E72D297353CC}">
              <c16:uniqueId val="{00000000-D3EA-47D0-9779-8E79B5405A0A}"/>
            </c:ext>
          </c:extLst>
        </c:ser>
        <c:ser>
          <c:idx val="3"/>
          <c:order val="3"/>
          <c:tx>
            <c:v>EXT_Fbs</c:v>
          </c:tx>
          <c:spPr>
            <a:solidFill>
              <a:schemeClr val="accent4"/>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Rfam'!$X$28:$X$30</c:f>
              <c:numCache>
                <c:formatCode>General</c:formatCode>
                <c:ptCount val="3"/>
                <c:pt idx="0">
                  <c:v>0.85420925901643496</c:v>
                </c:pt>
                <c:pt idx="1">
                  <c:v>0.86285458188878805</c:v>
                </c:pt>
                <c:pt idx="2">
                  <c:v>0.83538952491085805</c:v>
                </c:pt>
              </c:numCache>
            </c:numRef>
          </c:val>
          <c:extLst>
            <c:ext xmlns:c16="http://schemas.microsoft.com/office/drawing/2014/chart" uri="{C3380CC4-5D6E-409C-BE32-E72D297353CC}">
              <c16:uniqueId val="{00000003-D3EA-47D0-9779-8E79B5405A0A}"/>
            </c:ext>
          </c:extLst>
        </c:ser>
        <c:ser>
          <c:idx val="4"/>
          <c:order val="4"/>
          <c:tx>
            <c:v>NLP_Ac</c:v>
          </c:tx>
          <c:spPr>
            <a:solidFill>
              <a:schemeClr val="accent5"/>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Rfam'!$AE$28:$AE$30</c:f>
              <c:numCache>
                <c:formatCode>General</c:formatCode>
                <c:ptCount val="3"/>
                <c:pt idx="0">
                  <c:v>0.89</c:v>
                </c:pt>
                <c:pt idx="1">
                  <c:v>0.877</c:v>
                </c:pt>
                <c:pt idx="2">
                  <c:v>0.82599999999999996</c:v>
                </c:pt>
              </c:numCache>
            </c:numRef>
          </c:val>
          <c:extLst>
            <c:ext xmlns:c16="http://schemas.microsoft.com/office/drawing/2014/chart" uri="{C3380CC4-5D6E-409C-BE32-E72D297353CC}">
              <c16:uniqueId val="{00000004-D3EA-47D0-9779-8E79B5405A0A}"/>
            </c:ext>
          </c:extLst>
        </c:ser>
        <c:ser>
          <c:idx val="7"/>
          <c:order val="7"/>
          <c:tx>
            <c:v>NLP_Fbs</c:v>
          </c:tx>
          <c:spPr>
            <a:solidFill>
              <a:schemeClr val="accent2">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Rfam'!$AH$28:$AH$30</c:f>
              <c:numCache>
                <c:formatCode>General</c:formatCode>
                <c:ptCount val="3"/>
                <c:pt idx="0">
                  <c:v>0.81</c:v>
                </c:pt>
                <c:pt idx="1">
                  <c:v>0.78500000000000003</c:v>
                </c:pt>
                <c:pt idx="2">
                  <c:v>0.68799999999999994</c:v>
                </c:pt>
              </c:numCache>
            </c:numRef>
          </c:val>
          <c:extLst>
            <c:ext xmlns:c16="http://schemas.microsoft.com/office/drawing/2014/chart" uri="{C3380CC4-5D6E-409C-BE32-E72D297353CC}">
              <c16:uniqueId val="{00000007-D3EA-47D0-9779-8E79B5405A0A}"/>
            </c:ext>
          </c:extLst>
        </c:ser>
        <c:ser>
          <c:idx val="8"/>
          <c:order val="8"/>
          <c:tx>
            <c:v>VT_Ac</c:v>
          </c:tx>
          <c:spPr>
            <a:solidFill>
              <a:schemeClr val="accent3">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Rfam'!$AN$28:$AN$30</c:f>
              <c:numCache>
                <c:formatCode>General</c:formatCode>
                <c:ptCount val="3"/>
                <c:pt idx="0">
                  <c:v>0.89596094096759804</c:v>
                </c:pt>
                <c:pt idx="1">
                  <c:v>0.91025299600532605</c:v>
                </c:pt>
                <c:pt idx="2">
                  <c:v>0.92245894363071401</c:v>
                </c:pt>
              </c:numCache>
            </c:numRef>
          </c:val>
          <c:extLst>
            <c:ext xmlns:c16="http://schemas.microsoft.com/office/drawing/2014/chart" uri="{C3380CC4-5D6E-409C-BE32-E72D297353CC}">
              <c16:uniqueId val="{00000008-D3EA-47D0-9779-8E79B5405A0A}"/>
            </c:ext>
          </c:extLst>
        </c:ser>
        <c:ser>
          <c:idx val="11"/>
          <c:order val="11"/>
          <c:tx>
            <c:v>VT_Fbs</c:v>
          </c:tx>
          <c:spPr>
            <a:solidFill>
              <a:schemeClr val="accent6">
                <a:lumMod val="60000"/>
              </a:schemeClr>
            </a:solidFill>
            <a:ln>
              <a:noFill/>
            </a:ln>
            <a:effectLst/>
          </c:spPr>
          <c:invertIfNegative val="0"/>
          <c:cat>
            <c:multiLvlStrRef>
              <c:f>'All Rfam'!$D$25:$E$27</c:f>
              <c:multiLvlStrCache>
                <c:ptCount val="3"/>
                <c:lvl>
                  <c:pt idx="0">
                    <c:v>6</c:v>
                  </c:pt>
                  <c:pt idx="1">
                    <c:v>7</c:v>
                  </c:pt>
                  <c:pt idx="2">
                    <c:v>8</c:v>
                  </c:pt>
                </c:lvl>
                <c:lvl>
                  <c:pt idx="0">
                    <c:v>1</c:v>
                  </c:pt>
                  <c:pt idx="1">
                    <c:v>1</c:v>
                  </c:pt>
                  <c:pt idx="2">
                    <c:v>1</c:v>
                  </c:pt>
                </c:lvl>
              </c:multiLvlStrCache>
            </c:multiLvlStrRef>
          </c:cat>
          <c:val>
            <c:numRef>
              <c:f>'All Rfam'!$AQ$28:$AQ$30</c:f>
              <c:numCache>
                <c:formatCode>General</c:formatCode>
                <c:ptCount val="3"/>
                <c:pt idx="0">
                  <c:v>0.82015790793492005</c:v>
                </c:pt>
                <c:pt idx="1">
                  <c:v>0.84163401984191499</c:v>
                </c:pt>
                <c:pt idx="2">
                  <c:v>0.86672222690733403</c:v>
                </c:pt>
              </c:numCache>
            </c:numRef>
          </c:val>
          <c:extLst>
            <c:ext xmlns:c16="http://schemas.microsoft.com/office/drawing/2014/chart" uri="{C3380CC4-5D6E-409C-BE32-E72D297353CC}">
              <c16:uniqueId val="{0000000B-D3EA-47D0-9779-8E79B5405A0A}"/>
            </c:ext>
          </c:extLst>
        </c:ser>
        <c:dLbls>
          <c:showLegendKey val="0"/>
          <c:showVal val="0"/>
          <c:showCatName val="0"/>
          <c:showSerName val="0"/>
          <c:showPercent val="0"/>
          <c:showBubbleSize val="0"/>
        </c:dLbls>
        <c:gapWidth val="150"/>
        <c:axId val="1460201183"/>
        <c:axId val="855259231"/>
        <c:extLst>
          <c:ext xmlns:c15="http://schemas.microsoft.com/office/drawing/2012/chart" uri="{02D57815-91ED-43cb-92C2-25804820EDAC}">
            <c15:filteredBarSeries>
              <c15:ser>
                <c:idx val="1"/>
                <c:order val="1"/>
                <c:tx>
                  <c:v>EXT_Pr</c:v>
                </c:tx>
                <c:spPr>
                  <a:solidFill>
                    <a:schemeClr val="accent2"/>
                  </a:solidFill>
                  <a:ln>
                    <a:noFill/>
                  </a:ln>
                  <a:effectLst/>
                </c:spPr>
                <c:invertIfNegative val="0"/>
                <c:cat>
                  <c:multiLvlStrRef>
                    <c:extLst>
                      <c:ex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c:ext uri="{02D57815-91ED-43cb-92C2-25804820EDAC}">
                        <c15:formulaRef>
                          <c15:sqref>'All Rfam'!$V$28:$V$30</c15:sqref>
                        </c15:formulaRef>
                      </c:ext>
                    </c:extLst>
                    <c:numCache>
                      <c:formatCode>General</c:formatCode>
                      <c:ptCount val="3"/>
                      <c:pt idx="0">
                        <c:v>0.91039077361696896</c:v>
                      </c:pt>
                      <c:pt idx="1">
                        <c:v>0.91504582326549899</c:v>
                      </c:pt>
                      <c:pt idx="2">
                        <c:v>0.88927396791397095</c:v>
                      </c:pt>
                    </c:numCache>
                  </c:numRef>
                </c:val>
                <c:extLst>
                  <c:ext xmlns:c16="http://schemas.microsoft.com/office/drawing/2014/chart" uri="{C3380CC4-5D6E-409C-BE32-E72D297353CC}">
                    <c16:uniqueId val="{00000001-D3EA-47D0-9779-8E79B5405A0A}"/>
                  </c:ext>
                </c:extLst>
              </c15:ser>
            </c15:filteredBarSeries>
            <c15:filteredBarSeries>
              <c15:ser>
                <c:idx val="2"/>
                <c:order val="2"/>
                <c:tx>
                  <c:v>EXT_Re</c:v>
                </c:tx>
                <c:spPr>
                  <a:solidFill>
                    <a:schemeClr val="accent3"/>
                  </a:solidFill>
                  <a:ln>
                    <a:noFill/>
                  </a:ln>
                  <a:effectLst/>
                </c:spPr>
                <c:invertIfNegative val="0"/>
                <c:cat>
                  <c:multiLvlStrRef>
                    <c:extLst xmlns:c15="http://schemas.microsoft.com/office/drawing/2012/chart">
                      <c:ext xmlns:c15="http://schemas.microsoft.com/office/drawing/2012/char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xmlns:c15="http://schemas.microsoft.com/office/drawing/2012/chart">
                      <c:ext xmlns:c15="http://schemas.microsoft.com/office/drawing/2012/chart" uri="{02D57815-91ED-43cb-92C2-25804820EDAC}">
                        <c15:formulaRef>
                          <c15:sqref>'All Rfam'!$W$28:$W$30</c15:sqref>
                        </c15:formulaRef>
                      </c:ext>
                    </c:extLst>
                    <c:numCache>
                      <c:formatCode>General</c:formatCode>
                      <c:ptCount val="3"/>
                      <c:pt idx="0">
                        <c:v>0.82788524567313004</c:v>
                      </c:pt>
                      <c:pt idx="1">
                        <c:v>0.83911743192889798</c:v>
                      </c:pt>
                      <c:pt idx="2">
                        <c:v>0.81470117782703699</c:v>
                      </c:pt>
                    </c:numCache>
                  </c:numRef>
                </c:val>
                <c:extLst xmlns:c15="http://schemas.microsoft.com/office/drawing/2012/chart">
                  <c:ext xmlns:c16="http://schemas.microsoft.com/office/drawing/2014/chart" uri="{C3380CC4-5D6E-409C-BE32-E72D297353CC}">
                    <c16:uniqueId val="{00000002-D3EA-47D0-9779-8E79B5405A0A}"/>
                  </c:ext>
                </c:extLst>
              </c15:ser>
            </c15:filteredBarSeries>
            <c15:filteredBarSeries>
              <c15:ser>
                <c:idx val="5"/>
                <c:order val="5"/>
                <c:tx>
                  <c:v>NLP_Pr</c:v>
                </c:tx>
                <c:spPr>
                  <a:solidFill>
                    <a:schemeClr val="accent6"/>
                  </a:solidFill>
                  <a:ln>
                    <a:noFill/>
                  </a:ln>
                  <a:effectLst/>
                </c:spPr>
                <c:invertIfNegative val="0"/>
                <c:cat>
                  <c:multiLvlStrRef>
                    <c:extLst xmlns:c15="http://schemas.microsoft.com/office/drawing/2012/chart">
                      <c:ext xmlns:c15="http://schemas.microsoft.com/office/drawing/2012/char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xmlns:c15="http://schemas.microsoft.com/office/drawing/2012/chart">
                      <c:ext xmlns:c15="http://schemas.microsoft.com/office/drawing/2012/chart" uri="{02D57815-91ED-43cb-92C2-25804820EDAC}">
                        <c15:formulaRef>
                          <c15:sqref>'All Rfam'!$AF$28:$AF$30</c15:sqref>
                        </c15:formulaRef>
                      </c:ext>
                    </c:extLst>
                    <c:numCache>
                      <c:formatCode>General</c:formatCode>
                      <c:ptCount val="3"/>
                      <c:pt idx="0">
                        <c:v>0.84399999999999997</c:v>
                      </c:pt>
                      <c:pt idx="1">
                        <c:v>0.82499999999999996</c:v>
                      </c:pt>
                      <c:pt idx="2">
                        <c:v>0.74399999999999999</c:v>
                      </c:pt>
                    </c:numCache>
                  </c:numRef>
                </c:val>
                <c:extLst xmlns:c15="http://schemas.microsoft.com/office/drawing/2012/chart">
                  <c:ext xmlns:c16="http://schemas.microsoft.com/office/drawing/2014/chart" uri="{C3380CC4-5D6E-409C-BE32-E72D297353CC}">
                    <c16:uniqueId val="{00000005-D3EA-47D0-9779-8E79B5405A0A}"/>
                  </c:ext>
                </c:extLst>
              </c15:ser>
            </c15:filteredBarSeries>
            <c15:filteredBarSeries>
              <c15:ser>
                <c:idx val="6"/>
                <c:order val="6"/>
                <c:tx>
                  <c:v>NLP_Re</c:v>
                </c:tx>
                <c:spPr>
                  <a:solidFill>
                    <a:schemeClr val="accent1">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xmlns:c15="http://schemas.microsoft.com/office/drawing/2012/chart">
                      <c:ext xmlns:c15="http://schemas.microsoft.com/office/drawing/2012/chart" uri="{02D57815-91ED-43cb-92C2-25804820EDAC}">
                        <c15:formulaRef>
                          <c15:sqref>'All Rfam'!$AG$28:$AG$30</c15:sqref>
                        </c15:formulaRef>
                      </c:ext>
                    </c:extLst>
                    <c:numCache>
                      <c:formatCode>General</c:formatCode>
                      <c:ptCount val="3"/>
                      <c:pt idx="0">
                        <c:v>0.80900000000000005</c:v>
                      </c:pt>
                      <c:pt idx="1">
                        <c:v>0.79300000000000004</c:v>
                      </c:pt>
                      <c:pt idx="2">
                        <c:v>0.69599999999999995</c:v>
                      </c:pt>
                    </c:numCache>
                  </c:numRef>
                </c:val>
                <c:extLst xmlns:c15="http://schemas.microsoft.com/office/drawing/2012/chart">
                  <c:ext xmlns:c16="http://schemas.microsoft.com/office/drawing/2014/chart" uri="{C3380CC4-5D6E-409C-BE32-E72D297353CC}">
                    <c16:uniqueId val="{00000006-D3EA-47D0-9779-8E79B5405A0A}"/>
                  </c:ext>
                </c:extLst>
              </c15:ser>
            </c15:filteredBarSeries>
            <c15:filteredBarSeries>
              <c15:ser>
                <c:idx val="9"/>
                <c:order val="9"/>
                <c:tx>
                  <c:v>VT_Pr</c:v>
                </c:tx>
                <c:spPr>
                  <a:solidFill>
                    <a:schemeClr val="accent4">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xmlns:c15="http://schemas.microsoft.com/office/drawing/2012/chart">
                      <c:ext xmlns:c15="http://schemas.microsoft.com/office/drawing/2012/chart" uri="{02D57815-91ED-43cb-92C2-25804820EDAC}">
                        <c15:formulaRef>
                          <c15:sqref>'All Rfam'!$AO$28:$AO$30</c15:sqref>
                        </c15:formulaRef>
                      </c:ext>
                    </c:extLst>
                    <c:numCache>
                      <c:formatCode>General</c:formatCode>
                      <c:ptCount val="3"/>
                      <c:pt idx="0">
                        <c:v>0.85320822414610198</c:v>
                      </c:pt>
                      <c:pt idx="1">
                        <c:v>0.86943876259623698</c:v>
                      </c:pt>
                      <c:pt idx="2">
                        <c:v>0.90314281329521595</c:v>
                      </c:pt>
                    </c:numCache>
                  </c:numRef>
                </c:val>
                <c:extLst xmlns:c15="http://schemas.microsoft.com/office/drawing/2012/chart">
                  <c:ext xmlns:c16="http://schemas.microsoft.com/office/drawing/2014/chart" uri="{C3380CC4-5D6E-409C-BE32-E72D297353CC}">
                    <c16:uniqueId val="{00000009-D3EA-47D0-9779-8E79B5405A0A}"/>
                  </c:ext>
                </c:extLst>
              </c15:ser>
            </c15:filteredBarSeries>
            <c15:filteredBarSeries>
              <c15:ser>
                <c:idx val="10"/>
                <c:order val="10"/>
                <c:tx>
                  <c:v>VT_RE</c:v>
                </c:tx>
                <c:spPr>
                  <a:solidFill>
                    <a:schemeClr val="accent5">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'All Rfam'!$D$25:$E$27</c15:sqref>
                        </c15:formulaRef>
                      </c:ext>
                    </c:extLst>
                    <c:multiLvlStrCache>
                      <c:ptCount val="3"/>
                      <c:lvl>
                        <c:pt idx="0">
                          <c:v>6</c:v>
                        </c:pt>
                        <c:pt idx="1">
                          <c:v>7</c:v>
                        </c:pt>
                        <c:pt idx="2">
                          <c:v>8</c:v>
                        </c:pt>
                      </c:lvl>
                      <c:lvl>
                        <c:pt idx="0">
                          <c:v>1</c:v>
                        </c:pt>
                        <c:pt idx="1">
                          <c:v>1</c:v>
                        </c:pt>
                        <c:pt idx="2">
                          <c:v>1</c:v>
                        </c:pt>
                      </c:lvl>
                    </c:multiLvlStrCache>
                  </c:multiLvlStrRef>
                </c:cat>
                <c:val>
                  <c:numRef>
                    <c:extLst xmlns:c15="http://schemas.microsoft.com/office/drawing/2012/chart">
                      <c:ext xmlns:c15="http://schemas.microsoft.com/office/drawing/2012/chart" uri="{02D57815-91ED-43cb-92C2-25804820EDAC}">
                        <c15:formulaRef>
                          <c15:sqref>'All Rfam'!$AP$28:$AP$30</c15:sqref>
                        </c15:formulaRef>
                      </c:ext>
                    </c:extLst>
                    <c:numCache>
                      <c:formatCode>General</c:formatCode>
                      <c:ptCount val="3"/>
                      <c:pt idx="0">
                        <c:v>0.82083758651511196</c:v>
                      </c:pt>
                      <c:pt idx="1">
                        <c:v>0.84559407987749702</c:v>
                      </c:pt>
                      <c:pt idx="2">
                        <c:v>0.85487255938557105</c:v>
                      </c:pt>
                    </c:numCache>
                  </c:numRef>
                </c:val>
                <c:extLst xmlns:c15="http://schemas.microsoft.com/office/drawing/2012/chart">
                  <c:ext xmlns:c16="http://schemas.microsoft.com/office/drawing/2014/chart" uri="{C3380CC4-5D6E-409C-BE32-E72D297353CC}">
                    <c16:uniqueId val="{0000000A-D3EA-47D0-9779-8E79B5405A0A}"/>
                  </c:ext>
                </c:extLst>
              </c15:ser>
            </c15:filteredBarSeries>
          </c:ext>
        </c:extLst>
      </c:barChart>
      <c:catAx>
        <c:axId val="146020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55259231"/>
        <c:crosses val="autoZero"/>
        <c:auto val="1"/>
        <c:lblAlgn val="ctr"/>
        <c:lblOffset val="100"/>
        <c:noMultiLvlLbl val="0"/>
      </c:catAx>
      <c:valAx>
        <c:axId val="855259231"/>
        <c:scaling>
          <c:orientation val="minMax"/>
          <c:min val="0.6800000000000001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60201183"/>
        <c:crosses val="autoZero"/>
        <c:crossBetween val="between"/>
        <c:majorUnit val="2.0000000000000004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NF</c:v>
          </c:tx>
          <c:spPr>
            <a:ln w="28575" cap="rnd">
              <a:solidFill>
                <a:schemeClr val="accent1"/>
              </a:solidFill>
              <a:round/>
            </a:ln>
            <a:effectLst/>
          </c:spPr>
          <c:marker>
            <c:symbol val="none"/>
          </c:marker>
          <c:cat>
            <c:numRef>
              <c:f>Delete_subMotifs!$B$8:$B$13</c:f>
              <c:numCache>
                <c:formatCode>General</c:formatCode>
                <c:ptCount val="6"/>
                <c:pt idx="0">
                  <c:v>100</c:v>
                </c:pt>
                <c:pt idx="1">
                  <c:v>200</c:v>
                </c:pt>
                <c:pt idx="2">
                  <c:v>300</c:v>
                </c:pt>
                <c:pt idx="3">
                  <c:v>400</c:v>
                </c:pt>
                <c:pt idx="4">
                  <c:v>500</c:v>
                </c:pt>
                <c:pt idx="5">
                  <c:v>600</c:v>
                </c:pt>
              </c:numCache>
            </c:numRef>
          </c:cat>
          <c:val>
            <c:numRef>
              <c:f>Delete_subMotifs!$G$8:$G$13</c:f>
              <c:numCache>
                <c:formatCode>General</c:formatCode>
                <c:ptCount val="6"/>
                <c:pt idx="0">
                  <c:v>1.3</c:v>
                </c:pt>
                <c:pt idx="1">
                  <c:v>4.5999999999999996</c:v>
                </c:pt>
                <c:pt idx="2">
                  <c:v>11</c:v>
                </c:pt>
                <c:pt idx="3">
                  <c:v>19</c:v>
                </c:pt>
                <c:pt idx="4">
                  <c:v>41</c:v>
                </c:pt>
                <c:pt idx="5">
                  <c:v>120</c:v>
                </c:pt>
              </c:numCache>
            </c:numRef>
          </c:val>
          <c:smooth val="0"/>
          <c:extLst>
            <c:ext xmlns:c16="http://schemas.microsoft.com/office/drawing/2014/chart" uri="{C3380CC4-5D6E-409C-BE32-E72D297353CC}">
              <c16:uniqueId val="{00000000-3E01-4D34-8C5D-2EE063AF7127}"/>
            </c:ext>
          </c:extLst>
        </c:ser>
        <c:ser>
          <c:idx val="1"/>
          <c:order val="1"/>
          <c:tx>
            <c:v>F</c:v>
          </c:tx>
          <c:spPr>
            <a:ln w="28575" cap="rnd">
              <a:solidFill>
                <a:schemeClr val="accent2"/>
              </a:solidFill>
              <a:prstDash val="dash"/>
              <a:round/>
            </a:ln>
            <a:effectLst/>
          </c:spPr>
          <c:marker>
            <c:symbol val="none"/>
          </c:marker>
          <c:cat>
            <c:numRef>
              <c:f>Delete_subMotifs!$B$8:$B$13</c:f>
              <c:numCache>
                <c:formatCode>General</c:formatCode>
                <c:ptCount val="6"/>
                <c:pt idx="0">
                  <c:v>100</c:v>
                </c:pt>
                <c:pt idx="1">
                  <c:v>200</c:v>
                </c:pt>
                <c:pt idx="2">
                  <c:v>300</c:v>
                </c:pt>
                <c:pt idx="3">
                  <c:v>400</c:v>
                </c:pt>
                <c:pt idx="4">
                  <c:v>500</c:v>
                </c:pt>
                <c:pt idx="5">
                  <c:v>600</c:v>
                </c:pt>
              </c:numCache>
            </c:numRef>
          </c:cat>
          <c:val>
            <c:numRef>
              <c:f>Delete_subMotifs!$N$8:$N$13</c:f>
              <c:numCache>
                <c:formatCode>General</c:formatCode>
                <c:ptCount val="6"/>
                <c:pt idx="0">
                  <c:v>0.30299999999999999</c:v>
                </c:pt>
                <c:pt idx="1">
                  <c:v>1.2</c:v>
                </c:pt>
                <c:pt idx="2">
                  <c:v>2.8</c:v>
                </c:pt>
                <c:pt idx="3">
                  <c:v>4.8</c:v>
                </c:pt>
                <c:pt idx="4">
                  <c:v>11</c:v>
                </c:pt>
                <c:pt idx="5">
                  <c:v>35</c:v>
                </c:pt>
              </c:numCache>
            </c:numRef>
          </c:val>
          <c:smooth val="0"/>
          <c:extLst>
            <c:ext xmlns:c16="http://schemas.microsoft.com/office/drawing/2014/chart" uri="{C3380CC4-5D6E-409C-BE32-E72D297353CC}">
              <c16:uniqueId val="{00000002-3E01-4D34-8C5D-2EE063AF7127}"/>
            </c:ext>
          </c:extLst>
        </c:ser>
        <c:dLbls>
          <c:showLegendKey val="0"/>
          <c:showVal val="0"/>
          <c:showCatName val="0"/>
          <c:showSerName val="0"/>
          <c:showPercent val="0"/>
          <c:showBubbleSize val="0"/>
        </c:dLbls>
        <c:smooth val="0"/>
        <c:axId val="1057229776"/>
        <c:axId val="1057062144"/>
      </c:lineChart>
      <c:catAx>
        <c:axId val="1057229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400"/>
                  <a:t>Number of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057062144"/>
        <c:crosses val="autoZero"/>
        <c:auto val="1"/>
        <c:lblAlgn val="ctr"/>
        <c:lblOffset val="100"/>
        <c:noMultiLvlLbl val="0"/>
      </c:catAx>
      <c:valAx>
        <c:axId val="1057062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Data size in Go</a:t>
                </a:r>
                <a:endParaRPr lang="en-CA"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0572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NF</c:v>
          </c:tx>
          <c:spPr>
            <a:ln w="28575" cap="rnd">
              <a:solidFill>
                <a:schemeClr val="accent1"/>
              </a:solidFill>
              <a:round/>
            </a:ln>
            <a:effectLst/>
          </c:spPr>
          <c:marker>
            <c:symbol val="none"/>
          </c:marker>
          <c:cat>
            <c:numRef>
              <c:f>Delete_subMotifs!$O$39:$O$44</c:f>
              <c:numCache>
                <c:formatCode>General</c:formatCode>
                <c:ptCount val="6"/>
                <c:pt idx="0">
                  <c:v>100</c:v>
                </c:pt>
                <c:pt idx="1">
                  <c:v>200</c:v>
                </c:pt>
                <c:pt idx="2">
                  <c:v>300</c:v>
                </c:pt>
                <c:pt idx="3">
                  <c:v>400</c:v>
                </c:pt>
                <c:pt idx="4">
                  <c:v>500</c:v>
                </c:pt>
                <c:pt idx="5">
                  <c:v>600</c:v>
                </c:pt>
              </c:numCache>
            </c:numRef>
          </c:cat>
          <c:val>
            <c:numRef>
              <c:f>Delete_subMotifs!$P$39:$P$44</c:f>
              <c:numCache>
                <c:formatCode>General</c:formatCode>
                <c:ptCount val="6"/>
                <c:pt idx="0">
                  <c:v>4.6296666666666662</c:v>
                </c:pt>
                <c:pt idx="1">
                  <c:v>16.452666666666666</c:v>
                </c:pt>
                <c:pt idx="2">
                  <c:v>38.636166666666668</c:v>
                </c:pt>
                <c:pt idx="3">
                  <c:v>70.047166666666669</c:v>
                </c:pt>
                <c:pt idx="4">
                  <c:v>154.03366666666668</c:v>
                </c:pt>
                <c:pt idx="5">
                  <c:v>439.02716666666669</c:v>
                </c:pt>
              </c:numCache>
            </c:numRef>
          </c:val>
          <c:smooth val="0"/>
          <c:extLst>
            <c:ext xmlns:c16="http://schemas.microsoft.com/office/drawing/2014/chart" uri="{C3380CC4-5D6E-409C-BE32-E72D297353CC}">
              <c16:uniqueId val="{00000000-E371-4C25-B122-776BCE63E8A5}"/>
            </c:ext>
          </c:extLst>
        </c:ser>
        <c:ser>
          <c:idx val="1"/>
          <c:order val="1"/>
          <c:tx>
            <c:v>F</c:v>
          </c:tx>
          <c:spPr>
            <a:ln w="28575" cap="rnd">
              <a:solidFill>
                <a:schemeClr val="accent2"/>
              </a:solidFill>
              <a:prstDash val="dash"/>
              <a:round/>
            </a:ln>
            <a:effectLst/>
          </c:spPr>
          <c:marker>
            <c:symbol val="none"/>
          </c:marker>
          <c:cat>
            <c:numRef>
              <c:f>Delete_subMotifs!$O$39:$O$44</c:f>
              <c:numCache>
                <c:formatCode>General</c:formatCode>
                <c:ptCount val="6"/>
                <c:pt idx="0">
                  <c:v>100</c:v>
                </c:pt>
                <c:pt idx="1">
                  <c:v>200</c:v>
                </c:pt>
                <c:pt idx="2">
                  <c:v>300</c:v>
                </c:pt>
                <c:pt idx="3">
                  <c:v>400</c:v>
                </c:pt>
                <c:pt idx="4">
                  <c:v>500</c:v>
                </c:pt>
                <c:pt idx="5">
                  <c:v>600</c:v>
                </c:pt>
              </c:numCache>
            </c:numRef>
          </c:cat>
          <c:val>
            <c:numRef>
              <c:f>Delete_subMotifs!$Q$39:$Q$44</c:f>
              <c:numCache>
                <c:formatCode>General</c:formatCode>
                <c:ptCount val="6"/>
                <c:pt idx="0">
                  <c:v>9.3618333333333332</c:v>
                </c:pt>
                <c:pt idx="1">
                  <c:v>32.92133333333333</c:v>
                </c:pt>
                <c:pt idx="2">
                  <c:v>86.494500000000002</c:v>
                </c:pt>
                <c:pt idx="3">
                  <c:v>212.00900000000001</c:v>
                </c:pt>
                <c:pt idx="4">
                  <c:v>442.62833333333333</c:v>
                </c:pt>
                <c:pt idx="5">
                  <c:v>2753.6501666666668</c:v>
                </c:pt>
              </c:numCache>
            </c:numRef>
          </c:val>
          <c:smooth val="0"/>
          <c:extLst>
            <c:ext xmlns:c16="http://schemas.microsoft.com/office/drawing/2014/chart" uri="{C3380CC4-5D6E-409C-BE32-E72D297353CC}">
              <c16:uniqueId val="{00000001-E371-4C25-B122-776BCE63E8A5}"/>
            </c:ext>
          </c:extLst>
        </c:ser>
        <c:dLbls>
          <c:showLegendKey val="0"/>
          <c:showVal val="0"/>
          <c:showCatName val="0"/>
          <c:showSerName val="0"/>
          <c:showPercent val="0"/>
          <c:showBubbleSize val="0"/>
        </c:dLbls>
        <c:smooth val="0"/>
        <c:axId val="1057229776"/>
        <c:axId val="1057062144"/>
      </c:lineChart>
      <c:catAx>
        <c:axId val="10572297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Number of</a:t>
                </a:r>
                <a:r>
                  <a:rPr lang="en-CA" sz="1400" baseline="0"/>
                  <a:t> families</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057062144"/>
        <c:crosses val="autoZero"/>
        <c:auto val="1"/>
        <c:lblAlgn val="ctr"/>
        <c:lblOffset val="100"/>
        <c:noMultiLvlLbl val="0"/>
      </c:catAx>
      <c:valAx>
        <c:axId val="1057062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Data generation time in minutes</a:t>
                </a:r>
                <a:endParaRPr lang="en-CA"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0572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ND</c:v>
          </c:tx>
          <c:spPr>
            <a:ln w="28575" cap="rnd">
              <a:solidFill>
                <a:schemeClr val="accent1"/>
              </a:solidFill>
              <a:round/>
            </a:ln>
            <a:effectLst/>
          </c:spPr>
          <c:marker>
            <c:symbol val="none"/>
          </c:marker>
          <c:cat>
            <c:numRef>
              <c:extLst>
                <c:ext xmlns:c15="http://schemas.microsoft.com/office/drawing/2012/chart" uri="{02D57815-91ED-43cb-92C2-25804820EDAC}">
                  <c15:fullRef>
                    <c15:sqref>Delete_subMotifs!$O$39:$O$44</c15:sqref>
                  </c15:fullRef>
                </c:ext>
              </c:extLst>
              <c:f>Delete_subMotifs!$O$39:$O$43</c:f>
              <c:numCache>
                <c:formatCode>General</c:formatCode>
                <c:ptCount val="5"/>
                <c:pt idx="0">
                  <c:v>100</c:v>
                </c:pt>
                <c:pt idx="1">
                  <c:v>200</c:v>
                </c:pt>
                <c:pt idx="2">
                  <c:v>300</c:v>
                </c:pt>
                <c:pt idx="3">
                  <c:v>400</c:v>
                </c:pt>
                <c:pt idx="4">
                  <c:v>500</c:v>
                </c:pt>
              </c:numCache>
            </c:numRef>
          </c:cat>
          <c:val>
            <c:numRef>
              <c:extLst>
                <c:ext xmlns:c15="http://schemas.microsoft.com/office/drawing/2012/chart" uri="{02D57815-91ED-43cb-92C2-25804820EDAC}">
                  <c15:fullRef>
                    <c15:sqref>Delete_subMotifs!$P$39:$P$44</c15:sqref>
                  </c15:fullRef>
                </c:ext>
              </c:extLst>
              <c:f>Delete_subMotifs!$P$39:$P$43</c:f>
              <c:numCache>
                <c:formatCode>General</c:formatCode>
                <c:ptCount val="5"/>
                <c:pt idx="0">
                  <c:v>4.6296666666666662</c:v>
                </c:pt>
                <c:pt idx="1">
                  <c:v>16.452666666666666</c:v>
                </c:pt>
                <c:pt idx="2">
                  <c:v>38.636166666666668</c:v>
                </c:pt>
                <c:pt idx="3">
                  <c:v>70.047166666666669</c:v>
                </c:pt>
                <c:pt idx="4">
                  <c:v>154.03366666666668</c:v>
                </c:pt>
              </c:numCache>
            </c:numRef>
          </c:val>
          <c:smooth val="0"/>
          <c:extLst>
            <c:ext xmlns:c16="http://schemas.microsoft.com/office/drawing/2014/chart" uri="{C3380CC4-5D6E-409C-BE32-E72D297353CC}">
              <c16:uniqueId val="{00000000-D484-4B47-9DA1-40840EAC05A5}"/>
            </c:ext>
          </c:extLst>
        </c:ser>
        <c:ser>
          <c:idx val="1"/>
          <c:order val="1"/>
          <c:tx>
            <c:v>D</c:v>
          </c:tx>
          <c:spPr>
            <a:ln w="28575" cap="rnd">
              <a:solidFill>
                <a:schemeClr val="accent2"/>
              </a:solidFill>
              <a:prstDash val="dash"/>
              <a:round/>
            </a:ln>
            <a:effectLst/>
          </c:spPr>
          <c:marker>
            <c:symbol val="none"/>
          </c:marker>
          <c:cat>
            <c:numRef>
              <c:extLst>
                <c:ext xmlns:c15="http://schemas.microsoft.com/office/drawing/2012/chart" uri="{02D57815-91ED-43cb-92C2-25804820EDAC}">
                  <c15:fullRef>
                    <c15:sqref>Delete_subMotifs!$O$39:$O$44</c15:sqref>
                  </c15:fullRef>
                </c:ext>
              </c:extLst>
              <c:f>Delete_subMotifs!$O$39:$O$43</c:f>
              <c:numCache>
                <c:formatCode>General</c:formatCode>
                <c:ptCount val="5"/>
                <c:pt idx="0">
                  <c:v>100</c:v>
                </c:pt>
                <c:pt idx="1">
                  <c:v>200</c:v>
                </c:pt>
                <c:pt idx="2">
                  <c:v>300</c:v>
                </c:pt>
                <c:pt idx="3">
                  <c:v>400</c:v>
                </c:pt>
                <c:pt idx="4">
                  <c:v>500</c:v>
                </c:pt>
              </c:numCache>
            </c:numRef>
          </c:cat>
          <c:val>
            <c:numRef>
              <c:extLst>
                <c:ext xmlns:c15="http://schemas.microsoft.com/office/drawing/2012/chart" uri="{02D57815-91ED-43cb-92C2-25804820EDAC}">
                  <c15:fullRef>
                    <c15:sqref>Delete_subMotifs!$Q$39:$Q$44</c15:sqref>
                  </c15:fullRef>
                </c:ext>
              </c:extLst>
              <c:f>Delete_subMotifs!$Q$39:$Q$43</c:f>
              <c:numCache>
                <c:formatCode>General</c:formatCode>
                <c:ptCount val="5"/>
                <c:pt idx="0">
                  <c:v>9.3618333333333332</c:v>
                </c:pt>
                <c:pt idx="1">
                  <c:v>32.92133333333333</c:v>
                </c:pt>
                <c:pt idx="2">
                  <c:v>86.494500000000002</c:v>
                </c:pt>
                <c:pt idx="3">
                  <c:v>212.00900000000001</c:v>
                </c:pt>
                <c:pt idx="4">
                  <c:v>442.62833333333333</c:v>
                </c:pt>
              </c:numCache>
            </c:numRef>
          </c:val>
          <c:smooth val="0"/>
          <c:extLst>
            <c:ext xmlns:c16="http://schemas.microsoft.com/office/drawing/2014/chart" uri="{C3380CC4-5D6E-409C-BE32-E72D297353CC}">
              <c16:uniqueId val="{00000001-D484-4B47-9DA1-40840EAC05A5}"/>
            </c:ext>
          </c:extLst>
        </c:ser>
        <c:dLbls>
          <c:showLegendKey val="0"/>
          <c:showVal val="0"/>
          <c:showCatName val="0"/>
          <c:showSerName val="0"/>
          <c:showPercent val="0"/>
          <c:showBubbleSize val="0"/>
        </c:dLbls>
        <c:smooth val="0"/>
        <c:axId val="1057229776"/>
        <c:axId val="1057062144"/>
      </c:lineChart>
      <c:catAx>
        <c:axId val="1057229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a:t>
                </a:r>
                <a:r>
                  <a:rPr lang="en-CA" baseline="0"/>
                  <a:t> Families</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57062144"/>
        <c:crosses val="autoZero"/>
        <c:auto val="1"/>
        <c:lblAlgn val="ctr"/>
        <c:lblOffset val="100"/>
        <c:noMultiLvlLbl val="0"/>
      </c:catAx>
      <c:valAx>
        <c:axId val="1057062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 in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572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Size Go</c:v>
          </c:tx>
          <c:spPr>
            <a:ln w="28575" cap="rnd">
              <a:solidFill>
                <a:schemeClr val="accent1"/>
              </a:solidFill>
              <a:round/>
            </a:ln>
            <a:effectLst/>
          </c:spPr>
          <c:marker>
            <c:symbol val="none"/>
          </c:marker>
          <c:cat>
            <c:numRef>
              <c:f>'Size Matrix'!$C$5:$C$10</c:f>
              <c:numCache>
                <c:formatCode>General</c:formatCode>
                <c:ptCount val="6"/>
                <c:pt idx="0">
                  <c:v>100</c:v>
                </c:pt>
                <c:pt idx="1">
                  <c:v>200</c:v>
                </c:pt>
                <c:pt idx="2">
                  <c:v>300</c:v>
                </c:pt>
                <c:pt idx="3">
                  <c:v>400</c:v>
                </c:pt>
                <c:pt idx="4">
                  <c:v>500</c:v>
                </c:pt>
                <c:pt idx="5">
                  <c:v>600</c:v>
                </c:pt>
              </c:numCache>
            </c:numRef>
          </c:cat>
          <c:val>
            <c:numRef>
              <c:f>'Size Matrix'!$K$5:$K$10</c:f>
              <c:numCache>
                <c:formatCode>General</c:formatCode>
                <c:ptCount val="6"/>
                <c:pt idx="0">
                  <c:v>1.3</c:v>
                </c:pt>
                <c:pt idx="1">
                  <c:v>4.5999999999999996</c:v>
                </c:pt>
                <c:pt idx="2">
                  <c:v>11</c:v>
                </c:pt>
                <c:pt idx="3">
                  <c:v>19</c:v>
                </c:pt>
                <c:pt idx="4">
                  <c:v>41</c:v>
                </c:pt>
                <c:pt idx="5">
                  <c:v>120</c:v>
                </c:pt>
              </c:numCache>
            </c:numRef>
          </c:val>
          <c:smooth val="0"/>
          <c:extLst>
            <c:ext xmlns:c16="http://schemas.microsoft.com/office/drawing/2014/chart" uri="{C3380CC4-5D6E-409C-BE32-E72D297353CC}">
              <c16:uniqueId val="{00000007-9CF0-4C2D-96DC-E075637DB3FE}"/>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716167615"/>
        <c:axId val="708467583"/>
      </c:lineChart>
      <c:catAx>
        <c:axId val="716167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Family</a:t>
                </a:r>
                <a:r>
                  <a:rPr lang="en-CA" baseline="0"/>
                  <a:t>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08467583"/>
        <c:crosses val="autoZero"/>
        <c:auto val="1"/>
        <c:lblAlgn val="ctr"/>
        <c:lblOffset val="100"/>
        <c:noMultiLvlLbl val="0"/>
      </c:catAx>
      <c:valAx>
        <c:axId val="708467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Size in Go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616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Size Go</c:v>
          </c:tx>
          <c:spPr>
            <a:ln w="28575" cap="rnd">
              <a:solidFill>
                <a:schemeClr val="accent1"/>
              </a:solidFill>
              <a:round/>
            </a:ln>
            <a:effectLst/>
          </c:spPr>
          <c:marker>
            <c:symbol val="none"/>
          </c:marker>
          <c:cat>
            <c:numRef>
              <c:f>'Size Matrix'!$C$5:$C$10</c:f>
              <c:numCache>
                <c:formatCode>General</c:formatCode>
                <c:ptCount val="6"/>
                <c:pt idx="0">
                  <c:v>100</c:v>
                </c:pt>
                <c:pt idx="1">
                  <c:v>200</c:v>
                </c:pt>
                <c:pt idx="2">
                  <c:v>300</c:v>
                </c:pt>
                <c:pt idx="3">
                  <c:v>400</c:v>
                </c:pt>
                <c:pt idx="4">
                  <c:v>500</c:v>
                </c:pt>
                <c:pt idx="5">
                  <c:v>600</c:v>
                </c:pt>
              </c:numCache>
            </c:numRef>
          </c:cat>
          <c:val>
            <c:numRef>
              <c:f>'Size Matrix'!$K$5:$K$10</c:f>
              <c:numCache>
                <c:formatCode>General</c:formatCode>
                <c:ptCount val="6"/>
                <c:pt idx="0">
                  <c:v>1.3</c:v>
                </c:pt>
                <c:pt idx="1">
                  <c:v>4.5999999999999996</c:v>
                </c:pt>
                <c:pt idx="2">
                  <c:v>11</c:v>
                </c:pt>
                <c:pt idx="3">
                  <c:v>19</c:v>
                </c:pt>
                <c:pt idx="4">
                  <c:v>41</c:v>
                </c:pt>
                <c:pt idx="5">
                  <c:v>120</c:v>
                </c:pt>
              </c:numCache>
            </c:numRef>
          </c:val>
          <c:smooth val="0"/>
          <c:extLst>
            <c:ext xmlns:c16="http://schemas.microsoft.com/office/drawing/2014/chart" uri="{C3380CC4-5D6E-409C-BE32-E72D297353CC}">
              <c16:uniqueId val="{00000000-7697-4E7D-B10A-791131FB717A}"/>
            </c:ext>
          </c:extLst>
        </c:ser>
        <c:ser>
          <c:idx val="1"/>
          <c:order val="1"/>
          <c:tx>
            <c:v>min</c:v>
          </c:tx>
          <c:spPr>
            <a:ln w="28575" cap="rnd">
              <a:solidFill>
                <a:schemeClr val="accent2"/>
              </a:solidFill>
              <a:round/>
            </a:ln>
            <a:effectLst/>
          </c:spPr>
          <c:marker>
            <c:symbol val="none"/>
          </c:marker>
          <c:cat>
            <c:numRef>
              <c:f>'Size Matrix'!$C$5:$C$10</c:f>
              <c:numCache>
                <c:formatCode>General</c:formatCode>
                <c:ptCount val="6"/>
                <c:pt idx="0">
                  <c:v>100</c:v>
                </c:pt>
                <c:pt idx="1">
                  <c:v>200</c:v>
                </c:pt>
                <c:pt idx="2">
                  <c:v>300</c:v>
                </c:pt>
                <c:pt idx="3">
                  <c:v>400</c:v>
                </c:pt>
                <c:pt idx="4">
                  <c:v>500</c:v>
                </c:pt>
                <c:pt idx="5">
                  <c:v>600</c:v>
                </c:pt>
              </c:numCache>
            </c:numRef>
          </c:cat>
          <c:val>
            <c:numRef>
              <c:f>'Size Matrix'!$D$5:$D$10</c:f>
              <c:numCache>
                <c:formatCode>General</c:formatCode>
                <c:ptCount val="6"/>
                <c:pt idx="0">
                  <c:v>20</c:v>
                </c:pt>
                <c:pt idx="1">
                  <c:v>20</c:v>
                </c:pt>
                <c:pt idx="2">
                  <c:v>20</c:v>
                </c:pt>
                <c:pt idx="3">
                  <c:v>20</c:v>
                </c:pt>
                <c:pt idx="4">
                  <c:v>20</c:v>
                </c:pt>
                <c:pt idx="5">
                  <c:v>20</c:v>
                </c:pt>
              </c:numCache>
            </c:numRef>
          </c:val>
          <c:smooth val="0"/>
          <c:extLst>
            <c:ext xmlns:c16="http://schemas.microsoft.com/office/drawing/2014/chart" uri="{C3380CC4-5D6E-409C-BE32-E72D297353CC}">
              <c16:uniqueId val="{00000002-7697-4E7D-B10A-791131FB717A}"/>
            </c:ext>
          </c:extLst>
        </c:ser>
        <c:ser>
          <c:idx val="2"/>
          <c:order val="2"/>
          <c:tx>
            <c:v>max</c:v>
          </c:tx>
          <c:spPr>
            <a:ln w="28575" cap="rnd">
              <a:solidFill>
                <a:schemeClr val="accent3"/>
              </a:solidFill>
              <a:round/>
            </a:ln>
            <a:effectLst/>
          </c:spPr>
          <c:marker>
            <c:symbol val="none"/>
          </c:marker>
          <c:cat>
            <c:numRef>
              <c:f>'Size Matrix'!$C$5:$C$10</c:f>
              <c:numCache>
                <c:formatCode>General</c:formatCode>
                <c:ptCount val="6"/>
                <c:pt idx="0">
                  <c:v>100</c:v>
                </c:pt>
                <c:pt idx="1">
                  <c:v>200</c:v>
                </c:pt>
                <c:pt idx="2">
                  <c:v>300</c:v>
                </c:pt>
                <c:pt idx="3">
                  <c:v>400</c:v>
                </c:pt>
                <c:pt idx="4">
                  <c:v>500</c:v>
                </c:pt>
                <c:pt idx="5">
                  <c:v>600</c:v>
                </c:pt>
              </c:numCache>
            </c:numRef>
          </c:cat>
          <c:val>
            <c:numRef>
              <c:f>'Size Matrix'!$E$5:$E$10</c:f>
              <c:numCache>
                <c:formatCode>General</c:formatCode>
                <c:ptCount val="6"/>
                <c:pt idx="0">
                  <c:v>40</c:v>
                </c:pt>
                <c:pt idx="1">
                  <c:v>40</c:v>
                </c:pt>
                <c:pt idx="2">
                  <c:v>40</c:v>
                </c:pt>
                <c:pt idx="3">
                  <c:v>40</c:v>
                </c:pt>
                <c:pt idx="4">
                  <c:v>60</c:v>
                </c:pt>
                <c:pt idx="5">
                  <c:v>105</c:v>
                </c:pt>
              </c:numCache>
            </c:numRef>
          </c:val>
          <c:smooth val="0"/>
          <c:extLst>
            <c:ext xmlns:c16="http://schemas.microsoft.com/office/drawing/2014/chart" uri="{C3380CC4-5D6E-409C-BE32-E72D297353CC}">
              <c16:uniqueId val="{00000003-7697-4E7D-B10A-791131FB717A}"/>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716167615"/>
        <c:axId val="708467583"/>
      </c:lineChart>
      <c:catAx>
        <c:axId val="716167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Family</a:t>
                </a:r>
                <a:r>
                  <a:rPr lang="en-CA" baseline="0"/>
                  <a:t>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08467583"/>
        <c:crosses val="autoZero"/>
        <c:auto val="1"/>
        <c:lblAlgn val="ctr"/>
        <c:lblOffset val="100"/>
        <c:noMultiLvlLbl val="0"/>
      </c:catAx>
      <c:valAx>
        <c:axId val="708467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Size in Go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616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Generation CMs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tests'!$I$9</c:f>
              <c:strCache>
                <c:ptCount val="1"/>
                <c:pt idx="0">
                  <c:v>T Mat genration</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tests'!$I$10:$I$20</c:f>
              <c:numCache>
                <c:formatCode>General</c:formatCode>
                <c:ptCount val="11"/>
                <c:pt idx="0">
                  <c:v>401.83</c:v>
                </c:pt>
                <c:pt idx="1">
                  <c:v>361.2</c:v>
                </c:pt>
                <c:pt idx="2">
                  <c:v>208.99</c:v>
                </c:pt>
                <c:pt idx="3">
                  <c:v>134.29</c:v>
                </c:pt>
                <c:pt idx="4">
                  <c:v>102.83</c:v>
                </c:pt>
                <c:pt idx="5">
                  <c:v>87.27</c:v>
                </c:pt>
                <c:pt idx="6">
                  <c:v>69.099999999999994</c:v>
                </c:pt>
                <c:pt idx="7">
                  <c:v>59.58</c:v>
                </c:pt>
                <c:pt idx="8">
                  <c:v>51.26</c:v>
                </c:pt>
                <c:pt idx="9">
                  <c:v>43.33</c:v>
                </c:pt>
                <c:pt idx="10">
                  <c:v>40.42</c:v>
                </c:pt>
              </c:numCache>
            </c:numRef>
          </c:val>
          <c:smooth val="0"/>
          <c:extLst>
            <c:ext xmlns:c16="http://schemas.microsoft.com/office/drawing/2014/chart" uri="{C3380CC4-5D6E-409C-BE32-E72D297353CC}">
              <c16:uniqueId val="{00000000-54DB-44C0-B1B5-8B404D0A8D9C}"/>
            </c:ext>
          </c:extLst>
        </c:ser>
        <c:ser>
          <c:idx val="1"/>
          <c:order val="1"/>
          <c:tx>
            <c:strRef>
              <c:f>'Beta tests'!$T$9</c:f>
              <c:strCache>
                <c:ptCount val="1"/>
                <c:pt idx="0">
                  <c:v>Nd T gen</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tests'!$T$10:$T$20</c:f>
              <c:numCache>
                <c:formatCode>General</c:formatCode>
                <c:ptCount val="11"/>
                <c:pt idx="0">
                  <c:v>250.76</c:v>
                </c:pt>
                <c:pt idx="1">
                  <c:v>252.2</c:v>
                </c:pt>
                <c:pt idx="2">
                  <c:v>145.01</c:v>
                </c:pt>
                <c:pt idx="3">
                  <c:v>99.4</c:v>
                </c:pt>
                <c:pt idx="4">
                  <c:v>83.75</c:v>
                </c:pt>
                <c:pt idx="5">
                  <c:v>70.88</c:v>
                </c:pt>
                <c:pt idx="6">
                  <c:v>59.51</c:v>
                </c:pt>
                <c:pt idx="7">
                  <c:v>49.86</c:v>
                </c:pt>
                <c:pt idx="8">
                  <c:v>45.13</c:v>
                </c:pt>
                <c:pt idx="9">
                  <c:v>40.68</c:v>
                </c:pt>
                <c:pt idx="10">
                  <c:v>34.89</c:v>
                </c:pt>
              </c:numCache>
            </c:numRef>
          </c:val>
          <c:smooth val="0"/>
          <c:extLst>
            <c:ext xmlns:c16="http://schemas.microsoft.com/office/drawing/2014/chart" uri="{C3380CC4-5D6E-409C-BE32-E72D297353CC}">
              <c16:uniqueId val="{00000001-54DB-44C0-B1B5-8B404D0A8D9C}"/>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Size CMs Mo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tests'!$J$9</c:f>
              <c:strCache>
                <c:ptCount val="1"/>
                <c:pt idx="0">
                  <c:v>S Mat (Mo)</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tests'!$J$10:$J$20</c:f>
              <c:numCache>
                <c:formatCode>General</c:formatCode>
                <c:ptCount val="11"/>
                <c:pt idx="0">
                  <c:v>284</c:v>
                </c:pt>
                <c:pt idx="1">
                  <c:v>265</c:v>
                </c:pt>
                <c:pt idx="2">
                  <c:v>177</c:v>
                </c:pt>
                <c:pt idx="3">
                  <c:v>132</c:v>
                </c:pt>
                <c:pt idx="4">
                  <c:v>111</c:v>
                </c:pt>
                <c:pt idx="5">
                  <c:v>96.8</c:v>
                </c:pt>
                <c:pt idx="6">
                  <c:v>81.3</c:v>
                </c:pt>
                <c:pt idx="7">
                  <c:v>71.099999999999994</c:v>
                </c:pt>
                <c:pt idx="8">
                  <c:v>62.6</c:v>
                </c:pt>
                <c:pt idx="9">
                  <c:v>54.8</c:v>
                </c:pt>
                <c:pt idx="10">
                  <c:v>50.2</c:v>
                </c:pt>
              </c:numCache>
            </c:numRef>
          </c:val>
          <c:smooth val="0"/>
          <c:extLst>
            <c:ext xmlns:c16="http://schemas.microsoft.com/office/drawing/2014/chart" uri="{C3380CC4-5D6E-409C-BE32-E72D297353CC}">
              <c16:uniqueId val="{00000000-C2E9-4150-B41A-143E920D0C0F}"/>
            </c:ext>
          </c:extLst>
        </c:ser>
        <c:ser>
          <c:idx val="1"/>
          <c:order val="1"/>
          <c:tx>
            <c:strRef>
              <c:f>'Beta tests'!$U$9</c:f>
              <c:strCache>
                <c:ptCount val="1"/>
                <c:pt idx="0">
                  <c:v>Nd S(Mo)</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tests'!$U$10:$U$20</c:f>
              <c:numCache>
                <c:formatCode>General</c:formatCode>
                <c:ptCount val="11"/>
                <c:pt idx="0">
                  <c:v>411</c:v>
                </c:pt>
                <c:pt idx="1">
                  <c:v>376</c:v>
                </c:pt>
                <c:pt idx="2">
                  <c:v>228</c:v>
                </c:pt>
                <c:pt idx="3">
                  <c:v>163</c:v>
                </c:pt>
                <c:pt idx="4">
                  <c:v>134</c:v>
                </c:pt>
                <c:pt idx="5">
                  <c:v>114</c:v>
                </c:pt>
                <c:pt idx="6">
                  <c:v>94.8</c:v>
                </c:pt>
                <c:pt idx="7">
                  <c:v>81.2</c:v>
                </c:pt>
                <c:pt idx="8">
                  <c:v>70.5</c:v>
                </c:pt>
                <c:pt idx="9">
                  <c:v>59.9</c:v>
                </c:pt>
                <c:pt idx="10">
                  <c:v>53.5</c:v>
                </c:pt>
              </c:numCache>
            </c:numRef>
          </c:val>
          <c:smooth val="0"/>
          <c:extLst>
            <c:ext xmlns:c16="http://schemas.microsoft.com/office/drawing/2014/chart" uri="{C3380CC4-5D6E-409C-BE32-E72D297353CC}">
              <c16:uniqueId val="{00000001-C2E9-4150-B41A-143E920D0C0F}"/>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 Train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tests'!$M$9</c:f>
              <c:strCache>
                <c:ptCount val="1"/>
                <c:pt idx="0">
                  <c:v>T train</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tests'!$M$10:$M$20</c:f>
              <c:numCache>
                <c:formatCode>General</c:formatCode>
                <c:ptCount val="11"/>
                <c:pt idx="0">
                  <c:v>31.7</c:v>
                </c:pt>
                <c:pt idx="1">
                  <c:v>25.9</c:v>
                </c:pt>
                <c:pt idx="2">
                  <c:v>18.96</c:v>
                </c:pt>
                <c:pt idx="3">
                  <c:v>16.420000000000002</c:v>
                </c:pt>
                <c:pt idx="4">
                  <c:v>15.33</c:v>
                </c:pt>
                <c:pt idx="5">
                  <c:v>13.63</c:v>
                </c:pt>
                <c:pt idx="6">
                  <c:v>11.31</c:v>
                </c:pt>
                <c:pt idx="7">
                  <c:v>10.61</c:v>
                </c:pt>
                <c:pt idx="8">
                  <c:v>10.07</c:v>
                </c:pt>
                <c:pt idx="9">
                  <c:v>9.3800000000000008</c:v>
                </c:pt>
                <c:pt idx="10">
                  <c:v>8.42</c:v>
                </c:pt>
              </c:numCache>
            </c:numRef>
          </c:val>
          <c:smooth val="0"/>
          <c:extLst>
            <c:ext xmlns:c16="http://schemas.microsoft.com/office/drawing/2014/chart" uri="{C3380CC4-5D6E-409C-BE32-E72D297353CC}">
              <c16:uniqueId val="{00000000-721C-4430-875A-9F8F0E53E380}"/>
            </c:ext>
          </c:extLst>
        </c:ser>
        <c:ser>
          <c:idx val="1"/>
          <c:order val="1"/>
          <c:tx>
            <c:v>"ND T"</c:v>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tests'!$X$10:$X$20</c:f>
              <c:numCache>
                <c:formatCode>General</c:formatCode>
                <c:ptCount val="11"/>
                <c:pt idx="0">
                  <c:v>39.299999999999997</c:v>
                </c:pt>
                <c:pt idx="1">
                  <c:v>38.35</c:v>
                </c:pt>
                <c:pt idx="2">
                  <c:v>27.52</c:v>
                </c:pt>
                <c:pt idx="3">
                  <c:v>20.440000000000001</c:v>
                </c:pt>
                <c:pt idx="4">
                  <c:v>17.04</c:v>
                </c:pt>
                <c:pt idx="5">
                  <c:v>14.49</c:v>
                </c:pt>
                <c:pt idx="6">
                  <c:v>12.73</c:v>
                </c:pt>
                <c:pt idx="7">
                  <c:v>11.92</c:v>
                </c:pt>
                <c:pt idx="8">
                  <c:v>10.59</c:v>
                </c:pt>
                <c:pt idx="9">
                  <c:v>9.82</c:v>
                </c:pt>
                <c:pt idx="10">
                  <c:v>8.4700000000000006</c:v>
                </c:pt>
              </c:numCache>
            </c:numRef>
          </c:val>
          <c:smooth val="0"/>
          <c:extLst>
            <c:ext xmlns:c16="http://schemas.microsoft.com/office/drawing/2014/chart" uri="{C3380CC4-5D6E-409C-BE32-E72D297353CC}">
              <c16:uniqueId val="{00000001-721C-4430-875A-9F8F0E53E380}"/>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 Test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tests'!$N$9</c:f>
              <c:strCache>
                <c:ptCount val="1"/>
                <c:pt idx="0">
                  <c:v>T test</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tests'!$N$10:$N$20</c:f>
              <c:numCache>
                <c:formatCode>General</c:formatCode>
                <c:ptCount val="11"/>
                <c:pt idx="0">
                  <c:v>9.39</c:v>
                </c:pt>
                <c:pt idx="1">
                  <c:v>6.03</c:v>
                </c:pt>
                <c:pt idx="2">
                  <c:v>3.51</c:v>
                </c:pt>
                <c:pt idx="3">
                  <c:v>3.41</c:v>
                </c:pt>
                <c:pt idx="4">
                  <c:v>2.68</c:v>
                </c:pt>
                <c:pt idx="5">
                  <c:v>2.13</c:v>
                </c:pt>
                <c:pt idx="6">
                  <c:v>1.79</c:v>
                </c:pt>
                <c:pt idx="7">
                  <c:v>1.94</c:v>
                </c:pt>
                <c:pt idx="8">
                  <c:v>1.45</c:v>
                </c:pt>
                <c:pt idx="9">
                  <c:v>1.45</c:v>
                </c:pt>
                <c:pt idx="10">
                  <c:v>1.36</c:v>
                </c:pt>
              </c:numCache>
            </c:numRef>
          </c:val>
          <c:smooth val="0"/>
          <c:extLst>
            <c:ext xmlns:c16="http://schemas.microsoft.com/office/drawing/2014/chart" uri="{C3380CC4-5D6E-409C-BE32-E72D297353CC}">
              <c16:uniqueId val="{00000000-F4DC-4643-B0F0-359139466E16}"/>
            </c:ext>
          </c:extLst>
        </c:ser>
        <c:ser>
          <c:idx val="1"/>
          <c:order val="1"/>
          <c:tx>
            <c:strRef>
              <c:f>'Beta tests'!$Y$9</c:f>
              <c:strCache>
                <c:ptCount val="1"/>
                <c:pt idx="0">
                  <c:v>ND T test</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tests'!$Y$10:$Y$20</c:f>
              <c:numCache>
                <c:formatCode>General</c:formatCode>
                <c:ptCount val="11"/>
                <c:pt idx="0">
                  <c:v>9.31</c:v>
                </c:pt>
                <c:pt idx="1">
                  <c:v>9.19</c:v>
                </c:pt>
                <c:pt idx="2">
                  <c:v>5.05</c:v>
                </c:pt>
                <c:pt idx="3">
                  <c:v>3.44</c:v>
                </c:pt>
                <c:pt idx="4">
                  <c:v>2.94</c:v>
                </c:pt>
                <c:pt idx="5">
                  <c:v>2.73</c:v>
                </c:pt>
                <c:pt idx="6">
                  <c:v>2.0499999999999998</c:v>
                </c:pt>
                <c:pt idx="7">
                  <c:v>1.85</c:v>
                </c:pt>
                <c:pt idx="8">
                  <c:v>1.89</c:v>
                </c:pt>
                <c:pt idx="9">
                  <c:v>1.6</c:v>
                </c:pt>
                <c:pt idx="10">
                  <c:v>1.35</c:v>
                </c:pt>
              </c:numCache>
            </c:numRef>
          </c:val>
          <c:smooth val="0"/>
          <c:extLst>
            <c:ext xmlns:c16="http://schemas.microsoft.com/office/drawing/2014/chart" uri="{C3380CC4-5D6E-409C-BE32-E72D297353CC}">
              <c16:uniqueId val="{00000001-F4DC-4643-B0F0-359139466E16}"/>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tests'!$Q$9</c:f>
              <c:strCache>
                <c:ptCount val="1"/>
                <c:pt idx="0">
                  <c:v>pred Test</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tests'!$Q$10:$Q$20</c:f>
              <c:numCache>
                <c:formatCode>General</c:formatCode>
                <c:ptCount val="11"/>
                <c:pt idx="0">
                  <c:v>0.97</c:v>
                </c:pt>
                <c:pt idx="1">
                  <c:v>0.97</c:v>
                </c:pt>
                <c:pt idx="2">
                  <c:v>0.97</c:v>
                </c:pt>
                <c:pt idx="3">
                  <c:v>0.97</c:v>
                </c:pt>
                <c:pt idx="4">
                  <c:v>0.97</c:v>
                </c:pt>
                <c:pt idx="5">
                  <c:v>0.97</c:v>
                </c:pt>
                <c:pt idx="6">
                  <c:v>0.97</c:v>
                </c:pt>
                <c:pt idx="7">
                  <c:v>0.97</c:v>
                </c:pt>
                <c:pt idx="8">
                  <c:v>0.96499999999999997</c:v>
                </c:pt>
                <c:pt idx="9">
                  <c:v>0.96499999999999997</c:v>
                </c:pt>
                <c:pt idx="10">
                  <c:v>0.96499999999999997</c:v>
                </c:pt>
              </c:numCache>
            </c:numRef>
          </c:val>
          <c:smooth val="0"/>
          <c:extLst>
            <c:ext xmlns:c16="http://schemas.microsoft.com/office/drawing/2014/chart" uri="{C3380CC4-5D6E-409C-BE32-E72D297353CC}">
              <c16:uniqueId val="{00000000-B4AC-4E94-8620-EE147494B861}"/>
            </c:ext>
          </c:extLst>
        </c:ser>
        <c:ser>
          <c:idx val="1"/>
          <c:order val="1"/>
          <c:tx>
            <c:strRef>
              <c:f>'Beta tests'!$AB$9</c:f>
              <c:strCache>
                <c:ptCount val="1"/>
                <c:pt idx="0">
                  <c:v>ND Pred Acc</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tests'!$AB$10:$AB$20</c:f>
              <c:numCache>
                <c:formatCode>General</c:formatCode>
                <c:ptCount val="11"/>
                <c:pt idx="0">
                  <c:v>0.97699999999999998</c:v>
                </c:pt>
                <c:pt idx="1">
                  <c:v>0.97299999999999998</c:v>
                </c:pt>
                <c:pt idx="2">
                  <c:v>0.97299999999999998</c:v>
                </c:pt>
                <c:pt idx="3">
                  <c:v>0.97099999999999997</c:v>
                </c:pt>
                <c:pt idx="4">
                  <c:v>0.97199999999999998</c:v>
                </c:pt>
                <c:pt idx="5">
                  <c:v>0.97099999999999997</c:v>
                </c:pt>
                <c:pt idx="6">
                  <c:v>0.96799999999999997</c:v>
                </c:pt>
                <c:pt idx="7">
                  <c:v>0.97</c:v>
                </c:pt>
                <c:pt idx="8">
                  <c:v>0.97199999999999998</c:v>
                </c:pt>
                <c:pt idx="9">
                  <c:v>0.96</c:v>
                </c:pt>
                <c:pt idx="10">
                  <c:v>0.96</c:v>
                </c:pt>
              </c:numCache>
            </c:numRef>
          </c:val>
          <c:smooth val="0"/>
          <c:extLst>
            <c:ext xmlns:c16="http://schemas.microsoft.com/office/drawing/2014/chart" uri="{C3380CC4-5D6E-409C-BE32-E72D297353CC}">
              <c16:uniqueId val="{00000001-B4AC-4E94-8620-EE147494B861}"/>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Generation CMs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tests'!$I$9</c:f>
              <c:strCache>
                <c:ptCount val="1"/>
                <c:pt idx="0">
                  <c:v>T Mat genration</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tests'!$I$26:$I$36</c:f>
              <c:numCache>
                <c:formatCode>General</c:formatCode>
                <c:ptCount val="11"/>
                <c:pt idx="0">
                  <c:v>1022.81</c:v>
                </c:pt>
                <c:pt idx="1">
                  <c:v>919.06</c:v>
                </c:pt>
                <c:pt idx="2">
                  <c:v>446.07</c:v>
                </c:pt>
                <c:pt idx="3">
                  <c:v>290.92</c:v>
                </c:pt>
                <c:pt idx="4">
                  <c:v>223.37</c:v>
                </c:pt>
                <c:pt idx="5">
                  <c:v>185.53</c:v>
                </c:pt>
                <c:pt idx="6">
                  <c:v>145.13999999999999</c:v>
                </c:pt>
                <c:pt idx="7">
                  <c:v>120.74</c:v>
                </c:pt>
                <c:pt idx="8">
                  <c:v>109.18</c:v>
                </c:pt>
                <c:pt idx="9">
                  <c:v>85.35</c:v>
                </c:pt>
                <c:pt idx="10">
                  <c:v>77.459999999999994</c:v>
                </c:pt>
              </c:numCache>
            </c:numRef>
          </c:val>
          <c:smooth val="0"/>
          <c:extLst>
            <c:ext xmlns:c16="http://schemas.microsoft.com/office/drawing/2014/chart" uri="{C3380CC4-5D6E-409C-BE32-E72D297353CC}">
              <c16:uniqueId val="{00000000-49AD-4C33-9C58-4D0CFA270E4A}"/>
            </c:ext>
          </c:extLst>
        </c:ser>
        <c:ser>
          <c:idx val="1"/>
          <c:order val="1"/>
          <c:tx>
            <c:strRef>
              <c:f>'Beta tests'!$T$9</c:f>
              <c:strCache>
                <c:ptCount val="1"/>
                <c:pt idx="0">
                  <c:v>Nd T gen</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tests'!$T$26:$T$36</c:f>
              <c:numCache>
                <c:formatCode>General</c:formatCode>
                <c:ptCount val="11"/>
                <c:pt idx="0">
                  <c:v>371.91</c:v>
                </c:pt>
                <c:pt idx="1">
                  <c:v>347.01</c:v>
                </c:pt>
                <c:pt idx="2">
                  <c:v>215.19</c:v>
                </c:pt>
                <c:pt idx="3">
                  <c:v>157.15</c:v>
                </c:pt>
                <c:pt idx="4">
                  <c:v>129.02000000000001</c:v>
                </c:pt>
                <c:pt idx="5">
                  <c:v>110.41</c:v>
                </c:pt>
                <c:pt idx="6">
                  <c:v>93.22</c:v>
                </c:pt>
                <c:pt idx="7">
                  <c:v>80.89</c:v>
                </c:pt>
                <c:pt idx="8">
                  <c:v>71.67</c:v>
                </c:pt>
                <c:pt idx="9">
                  <c:v>62.67</c:v>
                </c:pt>
                <c:pt idx="10">
                  <c:v>57.52</c:v>
                </c:pt>
              </c:numCache>
            </c:numRef>
          </c:val>
          <c:smooth val="0"/>
          <c:extLst>
            <c:ext xmlns:c16="http://schemas.microsoft.com/office/drawing/2014/chart" uri="{C3380CC4-5D6E-409C-BE32-E72D297353CC}">
              <c16:uniqueId val="{00000001-49AD-4C33-9C58-4D0CFA270E4A}"/>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Size CMs Mo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tests'!$J$9</c:f>
              <c:strCache>
                <c:ptCount val="1"/>
                <c:pt idx="0">
                  <c:v>S Mat (Mo)</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tests'!$J$26:$J$36</c:f>
              <c:numCache>
                <c:formatCode>General</c:formatCode>
                <c:ptCount val="11"/>
                <c:pt idx="0">
                  <c:v>1090</c:v>
                </c:pt>
                <c:pt idx="1">
                  <c:v>980</c:v>
                </c:pt>
                <c:pt idx="2">
                  <c:v>651</c:v>
                </c:pt>
                <c:pt idx="3">
                  <c:v>485</c:v>
                </c:pt>
                <c:pt idx="4">
                  <c:v>405</c:v>
                </c:pt>
                <c:pt idx="5">
                  <c:v>352</c:v>
                </c:pt>
                <c:pt idx="6">
                  <c:v>295</c:v>
                </c:pt>
                <c:pt idx="7">
                  <c:v>258</c:v>
                </c:pt>
                <c:pt idx="8">
                  <c:v>226</c:v>
                </c:pt>
                <c:pt idx="9">
                  <c:v>199</c:v>
                </c:pt>
                <c:pt idx="10">
                  <c:v>182</c:v>
                </c:pt>
              </c:numCache>
            </c:numRef>
          </c:val>
          <c:smooth val="0"/>
          <c:extLst>
            <c:ext xmlns:c16="http://schemas.microsoft.com/office/drawing/2014/chart" uri="{C3380CC4-5D6E-409C-BE32-E72D297353CC}">
              <c16:uniqueId val="{00000000-E729-42FF-9623-15F736B93E9C}"/>
            </c:ext>
          </c:extLst>
        </c:ser>
        <c:ser>
          <c:idx val="1"/>
          <c:order val="1"/>
          <c:tx>
            <c:strRef>
              <c:f>'Beta tests'!$U$9</c:f>
              <c:strCache>
                <c:ptCount val="1"/>
                <c:pt idx="0">
                  <c:v>Nd S(Mo)</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tests'!$U$26:$U$36</c:f>
              <c:numCache>
                <c:formatCode>General</c:formatCode>
                <c:ptCount val="11"/>
                <c:pt idx="0" formatCode="#,##0">
                  <c:v>1427</c:v>
                </c:pt>
                <c:pt idx="1">
                  <c:v>1329</c:v>
                </c:pt>
                <c:pt idx="2">
                  <c:v>778</c:v>
                </c:pt>
                <c:pt idx="3">
                  <c:v>561</c:v>
                </c:pt>
                <c:pt idx="4">
                  <c:v>460</c:v>
                </c:pt>
                <c:pt idx="5">
                  <c:v>394</c:v>
                </c:pt>
                <c:pt idx="6">
                  <c:v>327</c:v>
                </c:pt>
                <c:pt idx="7">
                  <c:v>281</c:v>
                </c:pt>
                <c:pt idx="8">
                  <c:v>243</c:v>
                </c:pt>
                <c:pt idx="9">
                  <c:v>210</c:v>
                </c:pt>
                <c:pt idx="10">
                  <c:v>189</c:v>
                </c:pt>
              </c:numCache>
            </c:numRef>
          </c:val>
          <c:smooth val="0"/>
          <c:extLst>
            <c:ext xmlns:c16="http://schemas.microsoft.com/office/drawing/2014/chart" uri="{C3380CC4-5D6E-409C-BE32-E72D297353CC}">
              <c16:uniqueId val="{00000001-E729-42FF-9623-15F736B93E9C}"/>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 Train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tests'!$M$9</c:f>
              <c:strCache>
                <c:ptCount val="1"/>
                <c:pt idx="0">
                  <c:v>T train</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tests'!$M$26:$M$36</c:f>
              <c:numCache>
                <c:formatCode>General</c:formatCode>
                <c:ptCount val="11"/>
                <c:pt idx="0">
                  <c:v>138.33000000000001</c:v>
                </c:pt>
                <c:pt idx="1">
                  <c:v>134.15</c:v>
                </c:pt>
                <c:pt idx="2">
                  <c:v>96.59</c:v>
                </c:pt>
                <c:pt idx="3">
                  <c:v>80.989999999999995</c:v>
                </c:pt>
                <c:pt idx="4">
                  <c:v>76.3</c:v>
                </c:pt>
                <c:pt idx="5">
                  <c:v>67.010000000000005</c:v>
                </c:pt>
                <c:pt idx="6">
                  <c:v>57.24</c:v>
                </c:pt>
                <c:pt idx="7">
                  <c:v>55.36</c:v>
                </c:pt>
                <c:pt idx="8">
                  <c:v>48.33</c:v>
                </c:pt>
                <c:pt idx="9">
                  <c:v>45.48</c:v>
                </c:pt>
                <c:pt idx="10">
                  <c:v>42.79</c:v>
                </c:pt>
              </c:numCache>
            </c:numRef>
          </c:val>
          <c:smooth val="0"/>
          <c:extLst>
            <c:ext xmlns:c16="http://schemas.microsoft.com/office/drawing/2014/chart" uri="{C3380CC4-5D6E-409C-BE32-E72D297353CC}">
              <c16:uniqueId val="{00000000-827B-4463-B497-07C87358FA3C}"/>
            </c:ext>
          </c:extLst>
        </c:ser>
        <c:ser>
          <c:idx val="1"/>
          <c:order val="1"/>
          <c:tx>
            <c:v>"ND T"</c:v>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tests'!$X$26:$X$36</c:f>
              <c:numCache>
                <c:formatCode>General</c:formatCode>
                <c:ptCount val="11"/>
                <c:pt idx="0">
                  <c:v>161.72</c:v>
                </c:pt>
                <c:pt idx="1">
                  <c:v>156.03</c:v>
                </c:pt>
                <c:pt idx="2">
                  <c:v>112.12</c:v>
                </c:pt>
                <c:pt idx="3">
                  <c:v>87.62</c:v>
                </c:pt>
                <c:pt idx="4">
                  <c:v>78.73</c:v>
                </c:pt>
                <c:pt idx="5">
                  <c:v>71.14</c:v>
                </c:pt>
                <c:pt idx="6">
                  <c:v>61.92</c:v>
                </c:pt>
                <c:pt idx="7">
                  <c:v>57.57</c:v>
                </c:pt>
                <c:pt idx="8">
                  <c:v>59.9</c:v>
                </c:pt>
                <c:pt idx="9">
                  <c:v>47.14</c:v>
                </c:pt>
                <c:pt idx="10">
                  <c:v>42.85</c:v>
                </c:pt>
              </c:numCache>
            </c:numRef>
          </c:val>
          <c:smooth val="0"/>
          <c:extLst>
            <c:ext xmlns:c16="http://schemas.microsoft.com/office/drawing/2014/chart" uri="{C3380CC4-5D6E-409C-BE32-E72D297353CC}">
              <c16:uniqueId val="{00000001-827B-4463-B497-07C87358FA3C}"/>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 Test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tests'!$N$9</c:f>
              <c:strCache>
                <c:ptCount val="1"/>
                <c:pt idx="0">
                  <c:v>T test</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tests'!$N$26:$N$36</c:f>
              <c:numCache>
                <c:formatCode>General</c:formatCode>
                <c:ptCount val="11"/>
                <c:pt idx="0">
                  <c:v>32.770000000000003</c:v>
                </c:pt>
                <c:pt idx="1">
                  <c:v>29.42</c:v>
                </c:pt>
                <c:pt idx="2">
                  <c:v>27.33</c:v>
                </c:pt>
                <c:pt idx="3">
                  <c:v>15.26</c:v>
                </c:pt>
                <c:pt idx="4">
                  <c:v>12.66</c:v>
                </c:pt>
                <c:pt idx="5">
                  <c:v>11.23</c:v>
                </c:pt>
                <c:pt idx="6">
                  <c:v>9.48</c:v>
                </c:pt>
                <c:pt idx="7">
                  <c:v>8.32</c:v>
                </c:pt>
                <c:pt idx="8">
                  <c:v>7.32</c:v>
                </c:pt>
                <c:pt idx="9">
                  <c:v>6.5</c:v>
                </c:pt>
                <c:pt idx="10">
                  <c:v>6.01</c:v>
                </c:pt>
              </c:numCache>
            </c:numRef>
          </c:val>
          <c:smooth val="0"/>
          <c:extLst>
            <c:ext xmlns:c16="http://schemas.microsoft.com/office/drawing/2014/chart" uri="{C3380CC4-5D6E-409C-BE32-E72D297353CC}">
              <c16:uniqueId val="{00000000-E50C-4F4C-9A1A-C31E8EAC3EA8}"/>
            </c:ext>
          </c:extLst>
        </c:ser>
        <c:ser>
          <c:idx val="1"/>
          <c:order val="1"/>
          <c:tx>
            <c:strRef>
              <c:f>'Beta tests'!$Y$9</c:f>
              <c:strCache>
                <c:ptCount val="1"/>
                <c:pt idx="0">
                  <c:v>ND T test</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tests'!$Y$26:$Y$36</c:f>
              <c:numCache>
                <c:formatCode>General</c:formatCode>
                <c:ptCount val="11"/>
                <c:pt idx="0">
                  <c:v>42.57</c:v>
                </c:pt>
                <c:pt idx="1">
                  <c:v>39.24</c:v>
                </c:pt>
                <c:pt idx="2">
                  <c:v>24.45</c:v>
                </c:pt>
                <c:pt idx="3">
                  <c:v>17.8</c:v>
                </c:pt>
                <c:pt idx="4">
                  <c:v>14.96</c:v>
                </c:pt>
                <c:pt idx="5">
                  <c:v>12.62</c:v>
                </c:pt>
                <c:pt idx="6">
                  <c:v>12.32</c:v>
                </c:pt>
                <c:pt idx="7">
                  <c:v>8.85</c:v>
                </c:pt>
                <c:pt idx="8">
                  <c:v>7.74</c:v>
                </c:pt>
                <c:pt idx="9">
                  <c:v>7.81</c:v>
                </c:pt>
                <c:pt idx="10">
                  <c:v>6.38</c:v>
                </c:pt>
              </c:numCache>
            </c:numRef>
          </c:val>
          <c:smooth val="0"/>
          <c:extLst>
            <c:ext xmlns:c16="http://schemas.microsoft.com/office/drawing/2014/chart" uri="{C3380CC4-5D6E-409C-BE32-E72D297353CC}">
              <c16:uniqueId val="{00000001-E50C-4F4C-9A1A-C31E8EAC3EA8}"/>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tests'!$Q$9</c:f>
              <c:strCache>
                <c:ptCount val="1"/>
                <c:pt idx="0">
                  <c:v>pred Test</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tests'!$Q$26:$Q$36</c:f>
              <c:numCache>
                <c:formatCode>General</c:formatCode>
                <c:ptCount val="11"/>
                <c:pt idx="0">
                  <c:v>0.97199999999999998</c:v>
                </c:pt>
                <c:pt idx="1">
                  <c:v>0.97199999999999998</c:v>
                </c:pt>
                <c:pt idx="2">
                  <c:v>0.96799999999999997</c:v>
                </c:pt>
                <c:pt idx="3">
                  <c:v>0.97</c:v>
                </c:pt>
                <c:pt idx="4">
                  <c:v>0.97099999999999997</c:v>
                </c:pt>
                <c:pt idx="5">
                  <c:v>0.97099999999999997</c:v>
                </c:pt>
                <c:pt idx="6">
                  <c:v>0.96499999999999997</c:v>
                </c:pt>
                <c:pt idx="7">
                  <c:v>0.96399999999999997</c:v>
                </c:pt>
                <c:pt idx="8">
                  <c:v>0.96199999999999997</c:v>
                </c:pt>
                <c:pt idx="9">
                  <c:v>0.96199999999999997</c:v>
                </c:pt>
                <c:pt idx="10">
                  <c:v>0.96199999999999997</c:v>
                </c:pt>
              </c:numCache>
            </c:numRef>
          </c:val>
          <c:smooth val="0"/>
          <c:extLst>
            <c:ext xmlns:c16="http://schemas.microsoft.com/office/drawing/2014/chart" uri="{C3380CC4-5D6E-409C-BE32-E72D297353CC}">
              <c16:uniqueId val="{00000000-AE6F-4B08-A4D2-4698F538F7C2}"/>
            </c:ext>
          </c:extLst>
        </c:ser>
        <c:ser>
          <c:idx val="1"/>
          <c:order val="1"/>
          <c:tx>
            <c:strRef>
              <c:f>'Beta tests'!$AB$9</c:f>
              <c:strCache>
                <c:ptCount val="1"/>
                <c:pt idx="0">
                  <c:v>ND Pred Acc</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tests'!$AB$26:$AB$36</c:f>
              <c:numCache>
                <c:formatCode>General</c:formatCode>
                <c:ptCount val="11"/>
                <c:pt idx="0">
                  <c:v>0.97</c:v>
                </c:pt>
                <c:pt idx="1">
                  <c:v>0.97199999999999998</c:v>
                </c:pt>
                <c:pt idx="2">
                  <c:v>0.97</c:v>
                </c:pt>
                <c:pt idx="3">
                  <c:v>0.96599999999999997</c:v>
                </c:pt>
                <c:pt idx="4">
                  <c:v>0.97</c:v>
                </c:pt>
                <c:pt idx="5">
                  <c:v>0.96699999999999997</c:v>
                </c:pt>
                <c:pt idx="6">
                  <c:v>0.96199999999999997</c:v>
                </c:pt>
                <c:pt idx="7">
                  <c:v>0.96099999999999997</c:v>
                </c:pt>
                <c:pt idx="8">
                  <c:v>0.96199999999999997</c:v>
                </c:pt>
                <c:pt idx="9">
                  <c:v>0.96099999999999997</c:v>
                </c:pt>
                <c:pt idx="10">
                  <c:v>0.96099999999999997</c:v>
                </c:pt>
              </c:numCache>
            </c:numRef>
          </c:val>
          <c:smooth val="0"/>
          <c:extLst>
            <c:ext xmlns:c16="http://schemas.microsoft.com/office/drawing/2014/chart" uri="{C3380CC4-5D6E-409C-BE32-E72D297353CC}">
              <c16:uniqueId val="{00000001-AE6F-4B08-A4D2-4698F538F7C2}"/>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Generation CMs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tests'!$I$9</c:f>
              <c:strCache>
                <c:ptCount val="1"/>
                <c:pt idx="0">
                  <c:v>T Mat genration</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tests'!$I$42:$I$52</c:f>
              <c:numCache>
                <c:formatCode>General</c:formatCode>
                <c:ptCount val="11"/>
                <c:pt idx="0">
                  <c:v>2797.7719999999999</c:v>
                </c:pt>
                <c:pt idx="1">
                  <c:v>2480.2600000000002</c:v>
                </c:pt>
                <c:pt idx="2">
                  <c:v>1121.8900000000001</c:v>
                </c:pt>
                <c:pt idx="3">
                  <c:v>638.53</c:v>
                </c:pt>
                <c:pt idx="4">
                  <c:v>497.7</c:v>
                </c:pt>
                <c:pt idx="5">
                  <c:v>413.32</c:v>
                </c:pt>
                <c:pt idx="6">
                  <c:v>322.02</c:v>
                </c:pt>
                <c:pt idx="7">
                  <c:v>269.75</c:v>
                </c:pt>
                <c:pt idx="8">
                  <c:v>252.75</c:v>
                </c:pt>
                <c:pt idx="9">
                  <c:v>199.07</c:v>
                </c:pt>
                <c:pt idx="10">
                  <c:v>180.44</c:v>
                </c:pt>
              </c:numCache>
            </c:numRef>
          </c:val>
          <c:smooth val="0"/>
          <c:extLst>
            <c:ext xmlns:c16="http://schemas.microsoft.com/office/drawing/2014/chart" uri="{C3380CC4-5D6E-409C-BE32-E72D297353CC}">
              <c16:uniqueId val="{00000000-7546-49A2-95E9-57EE3DFE769A}"/>
            </c:ext>
          </c:extLst>
        </c:ser>
        <c:ser>
          <c:idx val="1"/>
          <c:order val="1"/>
          <c:tx>
            <c:strRef>
              <c:f>'Beta tests'!$T$9</c:f>
              <c:strCache>
                <c:ptCount val="1"/>
                <c:pt idx="0">
                  <c:v>Nd T gen</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tests'!$T$42:$T$52</c:f>
              <c:numCache>
                <c:formatCode>General</c:formatCode>
                <c:ptCount val="11"/>
                <c:pt idx="0">
                  <c:v>804.76</c:v>
                </c:pt>
                <c:pt idx="1">
                  <c:v>755.86</c:v>
                </c:pt>
                <c:pt idx="2">
                  <c:v>484.81</c:v>
                </c:pt>
                <c:pt idx="3">
                  <c:v>354.03</c:v>
                </c:pt>
                <c:pt idx="4">
                  <c:v>291.94</c:v>
                </c:pt>
                <c:pt idx="5">
                  <c:v>256.81</c:v>
                </c:pt>
                <c:pt idx="6">
                  <c:v>208.36</c:v>
                </c:pt>
                <c:pt idx="7">
                  <c:v>183.16</c:v>
                </c:pt>
                <c:pt idx="8">
                  <c:v>156.36000000000001</c:v>
                </c:pt>
                <c:pt idx="9">
                  <c:v>138.41</c:v>
                </c:pt>
                <c:pt idx="10">
                  <c:v>126.31</c:v>
                </c:pt>
              </c:numCache>
            </c:numRef>
          </c:val>
          <c:smooth val="0"/>
          <c:extLst>
            <c:ext xmlns:c16="http://schemas.microsoft.com/office/drawing/2014/chart" uri="{C3380CC4-5D6E-409C-BE32-E72D297353CC}">
              <c16:uniqueId val="{00000001-7546-49A2-95E9-57EE3DFE769A}"/>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Size CMs Mo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tests'!$J$9</c:f>
              <c:strCache>
                <c:ptCount val="1"/>
                <c:pt idx="0">
                  <c:v>S Mat (Mo)</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tests'!$J$42:$J$52</c:f>
              <c:numCache>
                <c:formatCode>General</c:formatCode>
                <c:ptCount val="11"/>
                <c:pt idx="2">
                  <c:v>1570</c:v>
                </c:pt>
                <c:pt idx="3">
                  <c:v>1157</c:v>
                </c:pt>
                <c:pt idx="4">
                  <c:v>970</c:v>
                </c:pt>
                <c:pt idx="5">
                  <c:v>843</c:v>
                </c:pt>
                <c:pt idx="6">
                  <c:v>699</c:v>
                </c:pt>
                <c:pt idx="7">
                  <c:v>615</c:v>
                </c:pt>
                <c:pt idx="8">
                  <c:v>530</c:v>
                </c:pt>
                <c:pt idx="9">
                  <c:v>470</c:v>
                </c:pt>
                <c:pt idx="10">
                  <c:v>430</c:v>
                </c:pt>
              </c:numCache>
            </c:numRef>
          </c:val>
          <c:smooth val="0"/>
          <c:extLst>
            <c:ext xmlns:c16="http://schemas.microsoft.com/office/drawing/2014/chart" uri="{C3380CC4-5D6E-409C-BE32-E72D297353CC}">
              <c16:uniqueId val="{00000000-84F8-406A-AF75-C4279EDB6603}"/>
            </c:ext>
          </c:extLst>
        </c:ser>
        <c:ser>
          <c:idx val="1"/>
          <c:order val="1"/>
          <c:tx>
            <c:strRef>
              <c:f>'Beta tests'!$U$9</c:f>
              <c:strCache>
                <c:ptCount val="1"/>
                <c:pt idx="0">
                  <c:v>Nd S(Mo)</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tests'!$U$42:$U$52</c:f>
              <c:numCache>
                <c:formatCode>General</c:formatCode>
                <c:ptCount val="11"/>
                <c:pt idx="2">
                  <c:v>1782</c:v>
                </c:pt>
                <c:pt idx="3">
                  <c:v>1275</c:v>
                </c:pt>
                <c:pt idx="4">
                  <c:v>1056</c:v>
                </c:pt>
                <c:pt idx="5">
                  <c:v>908</c:v>
                </c:pt>
                <c:pt idx="6">
                  <c:v>746</c:v>
                </c:pt>
                <c:pt idx="7">
                  <c:v>650</c:v>
                </c:pt>
                <c:pt idx="8">
                  <c:v>555</c:v>
                </c:pt>
                <c:pt idx="9">
                  <c:v>486</c:v>
                </c:pt>
                <c:pt idx="10">
                  <c:v>442</c:v>
                </c:pt>
              </c:numCache>
            </c:numRef>
          </c:val>
          <c:smooth val="0"/>
          <c:extLst>
            <c:ext xmlns:c16="http://schemas.microsoft.com/office/drawing/2014/chart" uri="{C3380CC4-5D6E-409C-BE32-E72D297353CC}">
              <c16:uniqueId val="{00000001-84F8-406A-AF75-C4279EDB6603}"/>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 Train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tests'!$M$9</c:f>
              <c:strCache>
                <c:ptCount val="1"/>
                <c:pt idx="0">
                  <c:v>T train</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tests'!$M$42:$M$52</c:f>
              <c:numCache>
                <c:formatCode>General</c:formatCode>
                <c:ptCount val="11"/>
                <c:pt idx="0">
                  <c:v>11972.37</c:v>
                </c:pt>
                <c:pt idx="1">
                  <c:v>11711.46</c:v>
                </c:pt>
                <c:pt idx="2">
                  <c:v>227.49</c:v>
                </c:pt>
                <c:pt idx="3">
                  <c:v>187.1</c:v>
                </c:pt>
                <c:pt idx="4">
                  <c:v>174.16</c:v>
                </c:pt>
                <c:pt idx="5">
                  <c:v>173.07</c:v>
                </c:pt>
                <c:pt idx="6">
                  <c:v>140.47</c:v>
                </c:pt>
                <c:pt idx="7">
                  <c:v>132.44999999999999</c:v>
                </c:pt>
                <c:pt idx="8">
                  <c:v>122.21</c:v>
                </c:pt>
                <c:pt idx="9">
                  <c:v>109.61</c:v>
                </c:pt>
                <c:pt idx="10">
                  <c:v>104.13</c:v>
                </c:pt>
              </c:numCache>
            </c:numRef>
          </c:val>
          <c:smooth val="0"/>
          <c:extLst>
            <c:ext xmlns:c16="http://schemas.microsoft.com/office/drawing/2014/chart" uri="{C3380CC4-5D6E-409C-BE32-E72D297353CC}">
              <c16:uniqueId val="{00000000-9B73-4769-8024-79231159C870}"/>
            </c:ext>
          </c:extLst>
        </c:ser>
        <c:ser>
          <c:idx val="1"/>
          <c:order val="1"/>
          <c:tx>
            <c:v>"ND T"</c:v>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tests'!$X$42:$X$52</c:f>
              <c:numCache>
                <c:formatCode>General</c:formatCode>
                <c:ptCount val="11"/>
                <c:pt idx="0">
                  <c:v>14440.44</c:v>
                </c:pt>
                <c:pt idx="1">
                  <c:v>13461.42</c:v>
                </c:pt>
                <c:pt idx="2">
                  <c:v>248.83</c:v>
                </c:pt>
                <c:pt idx="3">
                  <c:v>198.22</c:v>
                </c:pt>
                <c:pt idx="4">
                  <c:v>186.53</c:v>
                </c:pt>
                <c:pt idx="5">
                  <c:v>169.65</c:v>
                </c:pt>
                <c:pt idx="6">
                  <c:v>140.71</c:v>
                </c:pt>
                <c:pt idx="7">
                  <c:v>130.07</c:v>
                </c:pt>
                <c:pt idx="8">
                  <c:v>114.04</c:v>
                </c:pt>
                <c:pt idx="9">
                  <c:v>107.45</c:v>
                </c:pt>
                <c:pt idx="10">
                  <c:v>98.21</c:v>
                </c:pt>
              </c:numCache>
            </c:numRef>
          </c:val>
          <c:smooth val="0"/>
          <c:extLst>
            <c:ext xmlns:c16="http://schemas.microsoft.com/office/drawing/2014/chart" uri="{C3380CC4-5D6E-409C-BE32-E72D297353CC}">
              <c16:uniqueId val="{00000001-9B73-4769-8024-79231159C870}"/>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 Test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tests'!$N$9</c:f>
              <c:strCache>
                <c:ptCount val="1"/>
                <c:pt idx="0">
                  <c:v>T test</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tests'!$N$42:$N$52</c:f>
              <c:numCache>
                <c:formatCode>General</c:formatCode>
                <c:ptCount val="11"/>
                <c:pt idx="0">
                  <c:v>6323.64</c:v>
                </c:pt>
                <c:pt idx="1">
                  <c:v>6415.21</c:v>
                </c:pt>
                <c:pt idx="2">
                  <c:v>37.47</c:v>
                </c:pt>
                <c:pt idx="3">
                  <c:v>27.51</c:v>
                </c:pt>
                <c:pt idx="4">
                  <c:v>23.88</c:v>
                </c:pt>
                <c:pt idx="5">
                  <c:v>19.7</c:v>
                </c:pt>
                <c:pt idx="6">
                  <c:v>18</c:v>
                </c:pt>
                <c:pt idx="7">
                  <c:v>15.16</c:v>
                </c:pt>
                <c:pt idx="8">
                  <c:v>14.38</c:v>
                </c:pt>
                <c:pt idx="9">
                  <c:v>13.42</c:v>
                </c:pt>
                <c:pt idx="10">
                  <c:v>11.46</c:v>
                </c:pt>
              </c:numCache>
            </c:numRef>
          </c:val>
          <c:smooth val="0"/>
          <c:extLst>
            <c:ext xmlns:c16="http://schemas.microsoft.com/office/drawing/2014/chart" uri="{C3380CC4-5D6E-409C-BE32-E72D297353CC}">
              <c16:uniqueId val="{00000000-D412-43DE-81DA-F224B478C07D}"/>
            </c:ext>
          </c:extLst>
        </c:ser>
        <c:ser>
          <c:idx val="1"/>
          <c:order val="1"/>
          <c:tx>
            <c:strRef>
              <c:f>'Beta tests'!$Y$9</c:f>
              <c:strCache>
                <c:ptCount val="1"/>
                <c:pt idx="0">
                  <c:v>ND T test</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tests'!$Y$42:$Y$52</c:f>
              <c:numCache>
                <c:formatCode>General</c:formatCode>
                <c:ptCount val="11"/>
                <c:pt idx="0">
                  <c:v>3339.94</c:v>
                </c:pt>
                <c:pt idx="1">
                  <c:v>4564.6899999999996</c:v>
                </c:pt>
                <c:pt idx="2">
                  <c:v>44.76</c:v>
                </c:pt>
                <c:pt idx="3">
                  <c:v>29.65</c:v>
                </c:pt>
                <c:pt idx="4">
                  <c:v>27.78</c:v>
                </c:pt>
                <c:pt idx="5">
                  <c:v>22.69</c:v>
                </c:pt>
                <c:pt idx="6">
                  <c:v>18.13</c:v>
                </c:pt>
                <c:pt idx="7">
                  <c:v>17.34</c:v>
                </c:pt>
                <c:pt idx="8">
                  <c:v>15.27</c:v>
                </c:pt>
                <c:pt idx="9">
                  <c:v>12.36</c:v>
                </c:pt>
                <c:pt idx="10">
                  <c:v>11.36</c:v>
                </c:pt>
              </c:numCache>
            </c:numRef>
          </c:val>
          <c:smooth val="0"/>
          <c:extLst>
            <c:ext xmlns:c16="http://schemas.microsoft.com/office/drawing/2014/chart" uri="{C3380CC4-5D6E-409C-BE32-E72D297353CC}">
              <c16:uniqueId val="{00000001-D412-43DE-81DA-F224B478C07D}"/>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'Beta tests'!$Q$9</c:f>
              <c:strCache>
                <c:ptCount val="1"/>
                <c:pt idx="0">
                  <c:v>pred Test</c:v>
                </c:pt>
              </c:strCache>
            </c:strRef>
          </c:tx>
          <c:spPr>
            <a:ln w="28575" cap="rnd">
              <a:solidFill>
                <a:schemeClr val="accent1"/>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tests'!$Q$42:$Q$52</c:f>
              <c:numCache>
                <c:formatCode>General</c:formatCode>
                <c:ptCount val="11"/>
                <c:pt idx="0">
                  <c:v>0.96</c:v>
                </c:pt>
                <c:pt idx="1">
                  <c:v>0.95799999999999996</c:v>
                </c:pt>
                <c:pt idx="2">
                  <c:v>0.95899999999999996</c:v>
                </c:pt>
                <c:pt idx="3">
                  <c:v>0.95699999999999996</c:v>
                </c:pt>
                <c:pt idx="4">
                  <c:v>0.95699999999999996</c:v>
                </c:pt>
                <c:pt idx="5">
                  <c:v>0.95399999999999996</c:v>
                </c:pt>
                <c:pt idx="6">
                  <c:v>0.95499999999999996</c:v>
                </c:pt>
                <c:pt idx="7">
                  <c:v>0.95199999999999996</c:v>
                </c:pt>
                <c:pt idx="8">
                  <c:v>0.95099999999999996</c:v>
                </c:pt>
                <c:pt idx="9">
                  <c:v>0.94799999999999995</c:v>
                </c:pt>
                <c:pt idx="10">
                  <c:v>0.95</c:v>
                </c:pt>
              </c:numCache>
            </c:numRef>
          </c:val>
          <c:smooth val="0"/>
          <c:extLst>
            <c:ext xmlns:c16="http://schemas.microsoft.com/office/drawing/2014/chart" uri="{C3380CC4-5D6E-409C-BE32-E72D297353CC}">
              <c16:uniqueId val="{00000000-8E66-4CB5-B6D7-34BC649CA490}"/>
            </c:ext>
          </c:extLst>
        </c:ser>
        <c:ser>
          <c:idx val="1"/>
          <c:order val="1"/>
          <c:tx>
            <c:strRef>
              <c:f>'Beta tests'!$AB$9</c:f>
              <c:strCache>
                <c:ptCount val="1"/>
                <c:pt idx="0">
                  <c:v>ND Pred Acc</c:v>
                </c:pt>
              </c:strCache>
            </c:strRef>
          </c:tx>
          <c:spPr>
            <a:ln w="28575" cap="rnd">
              <a:solidFill>
                <a:schemeClr val="accent2"/>
              </a:solidFill>
              <a:round/>
            </a:ln>
            <a:effectLst/>
          </c:spPr>
          <c:marker>
            <c:symbol val="none"/>
          </c:marker>
          <c:cat>
            <c:numRef>
              <c:f>'Beta tests'!$C$10:$C$20</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'Beta tests'!$AB$42:$AB$52</c:f>
              <c:numCache>
                <c:formatCode>General</c:formatCode>
                <c:ptCount val="11"/>
                <c:pt idx="0">
                  <c:v>0.96099999999999997</c:v>
                </c:pt>
                <c:pt idx="1">
                  <c:v>0.96299999999999997</c:v>
                </c:pt>
                <c:pt idx="2">
                  <c:v>0.96</c:v>
                </c:pt>
                <c:pt idx="3">
                  <c:v>0.95699999999999996</c:v>
                </c:pt>
                <c:pt idx="4">
                  <c:v>0.95699999999999996</c:v>
                </c:pt>
                <c:pt idx="5">
                  <c:v>0.95599999999999996</c:v>
                </c:pt>
                <c:pt idx="6">
                  <c:v>0.95299999999999996</c:v>
                </c:pt>
                <c:pt idx="7">
                  <c:v>0.94899999999999995</c:v>
                </c:pt>
                <c:pt idx="8">
                  <c:v>0.95099999999999996</c:v>
                </c:pt>
                <c:pt idx="9">
                  <c:v>0.95</c:v>
                </c:pt>
                <c:pt idx="10">
                  <c:v>0.94899999999999995</c:v>
                </c:pt>
              </c:numCache>
            </c:numRef>
          </c:val>
          <c:smooth val="0"/>
          <c:extLst>
            <c:ext xmlns:c16="http://schemas.microsoft.com/office/drawing/2014/chart" uri="{C3380CC4-5D6E-409C-BE32-E72D297353CC}">
              <c16:uniqueId val="{00000001-8E66-4CB5-B6D7-34BC649CA490}"/>
            </c:ext>
          </c:extLst>
        </c:ser>
        <c:dLbls>
          <c:showLegendKey val="0"/>
          <c:showVal val="0"/>
          <c:showCatName val="0"/>
          <c:showSerName val="0"/>
          <c:showPercent val="0"/>
          <c:showBubbleSize val="0"/>
        </c:dLbls>
        <c:smooth val="0"/>
        <c:axId val="528022672"/>
        <c:axId val="524283696"/>
      </c:lineChart>
      <c:catAx>
        <c:axId val="5280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4283696"/>
        <c:crosses val="autoZero"/>
        <c:auto val="1"/>
        <c:lblAlgn val="ctr"/>
        <c:lblOffset val="100"/>
        <c:noMultiLvlLbl val="0"/>
      </c:catAx>
      <c:valAx>
        <c:axId val="52428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80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NF</c:v>
          </c:tx>
          <c:spPr>
            <a:ln w="28575" cap="rnd">
              <a:solidFill>
                <a:schemeClr val="accent1"/>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500F'!$H$9:$H$19</c:f>
              <c:numCache>
                <c:formatCode>General</c:formatCode>
                <c:ptCount val="11"/>
                <c:pt idx="0">
                  <c:v>41</c:v>
                </c:pt>
                <c:pt idx="1">
                  <c:v>30</c:v>
                </c:pt>
                <c:pt idx="2">
                  <c:v>14</c:v>
                </c:pt>
                <c:pt idx="3">
                  <c:v>8.6</c:v>
                </c:pt>
                <c:pt idx="4">
                  <c:v>6.3</c:v>
                </c:pt>
                <c:pt idx="5">
                  <c:v>4.9000000000000004</c:v>
                </c:pt>
                <c:pt idx="6">
                  <c:v>3.7</c:v>
                </c:pt>
                <c:pt idx="7">
                  <c:v>3</c:v>
                </c:pt>
                <c:pt idx="8">
                  <c:v>2.4</c:v>
                </c:pt>
                <c:pt idx="9">
                  <c:v>2</c:v>
                </c:pt>
                <c:pt idx="10">
                  <c:v>1.7</c:v>
                </c:pt>
              </c:numCache>
            </c:numRef>
          </c:val>
          <c:smooth val="0"/>
          <c:extLst>
            <c:ext xmlns:c16="http://schemas.microsoft.com/office/drawing/2014/chart" uri="{C3380CC4-5D6E-409C-BE32-E72D297353CC}">
              <c16:uniqueId val="{00000000-AF3B-4383-854E-1977D86DE90A}"/>
            </c:ext>
          </c:extLst>
        </c:ser>
        <c:ser>
          <c:idx val="1"/>
          <c:order val="1"/>
          <c:tx>
            <c:v>F</c:v>
          </c:tx>
          <c:spPr>
            <a:ln w="28575" cap="rnd">
              <a:solidFill>
                <a:schemeClr val="accent2"/>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500F'!$H$25:$H$35</c:f>
              <c:numCache>
                <c:formatCode>General</c:formatCode>
                <c:ptCount val="11"/>
                <c:pt idx="0">
                  <c:v>11</c:v>
                </c:pt>
                <c:pt idx="1">
                  <c:v>9</c:v>
                </c:pt>
                <c:pt idx="2">
                  <c:v>5.9</c:v>
                </c:pt>
                <c:pt idx="3">
                  <c:v>4.3</c:v>
                </c:pt>
                <c:pt idx="4">
                  <c:v>3.5</c:v>
                </c:pt>
                <c:pt idx="5">
                  <c:v>3</c:v>
                </c:pt>
                <c:pt idx="6">
                  <c:v>2.5</c:v>
                </c:pt>
                <c:pt idx="7">
                  <c:v>2.2000000000000002</c:v>
                </c:pt>
                <c:pt idx="8">
                  <c:v>1.9</c:v>
                </c:pt>
                <c:pt idx="9">
                  <c:v>1.7</c:v>
                </c:pt>
                <c:pt idx="10">
                  <c:v>1.6</c:v>
                </c:pt>
              </c:numCache>
            </c:numRef>
          </c:val>
          <c:smooth val="0"/>
          <c:extLst>
            <c:ext xmlns:c16="http://schemas.microsoft.com/office/drawing/2014/chart" uri="{C3380CC4-5D6E-409C-BE32-E72D297353CC}">
              <c16:uniqueId val="{00000002-AF3B-4383-854E-1977D86DE90A}"/>
            </c:ext>
          </c:extLst>
        </c:ser>
        <c:dLbls>
          <c:showLegendKey val="0"/>
          <c:showVal val="0"/>
          <c:showCatName val="0"/>
          <c:showSerName val="0"/>
          <c:showPercent val="0"/>
          <c:showBubbleSize val="0"/>
        </c:dLbls>
        <c:smooth val="0"/>
        <c:axId val="337998271"/>
        <c:axId val="606678991"/>
      </c:lineChart>
      <c:catAx>
        <c:axId val="3379982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200" b="1">
                    <a:latin typeface="Calibri" panose="020F0502020204030204" pitchFamily="34" charset="0"/>
                    <a:cs typeface="Calibri" panose="020F0502020204030204" pitchFamily="34" charset="0"/>
                  </a:rPr>
                  <a:t>α</a:t>
                </a:r>
                <a:endParaRPr lang="en-CA"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06678991"/>
        <c:crosses val="autoZero"/>
        <c:auto val="1"/>
        <c:lblAlgn val="ctr"/>
        <c:lblOffset val="100"/>
        <c:noMultiLvlLbl val="0"/>
      </c:catAx>
      <c:valAx>
        <c:axId val="606678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 Data size in Go</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3799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NF_EXT</c:v>
          </c:tx>
          <c:spPr>
            <a:ln w="28575" cap="rnd">
              <a:solidFill>
                <a:schemeClr val="accent1"/>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500F'!$N$9:$N$19</c:f>
              <c:numCache>
                <c:formatCode>General</c:formatCode>
                <c:ptCount val="11"/>
                <c:pt idx="0">
                  <c:v>0.93600000000000005</c:v>
                </c:pt>
                <c:pt idx="1">
                  <c:v>0.93500000000000005</c:v>
                </c:pt>
                <c:pt idx="2">
                  <c:v>0.92900000000000005</c:v>
                </c:pt>
                <c:pt idx="3">
                  <c:v>0.92800000000000005</c:v>
                </c:pt>
                <c:pt idx="4">
                  <c:v>0.92600000000000005</c:v>
                </c:pt>
                <c:pt idx="5">
                  <c:v>0.92500000000000004</c:v>
                </c:pt>
                <c:pt idx="6">
                  <c:v>0.92300000000000004</c:v>
                </c:pt>
                <c:pt idx="7">
                  <c:v>0.92400000000000004</c:v>
                </c:pt>
                <c:pt idx="8">
                  <c:v>0.91900000000000004</c:v>
                </c:pt>
                <c:pt idx="9">
                  <c:v>0.91800000000000004</c:v>
                </c:pt>
                <c:pt idx="10">
                  <c:v>0.92</c:v>
                </c:pt>
              </c:numCache>
            </c:numRef>
          </c:val>
          <c:smooth val="0"/>
          <c:extLst>
            <c:ext xmlns:c16="http://schemas.microsoft.com/office/drawing/2014/chart" uri="{C3380CC4-5D6E-409C-BE32-E72D297353CC}">
              <c16:uniqueId val="{00000000-CFB3-4151-952E-446E26C3EC62}"/>
            </c:ext>
          </c:extLst>
        </c:ser>
        <c:ser>
          <c:idx val="1"/>
          <c:order val="1"/>
          <c:tx>
            <c:v>NF_MLP</c:v>
          </c:tx>
          <c:spPr>
            <a:ln w="28575" cap="rnd">
              <a:solidFill>
                <a:schemeClr val="accent2"/>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500F'!$T$9:$T$19</c:f>
              <c:numCache>
                <c:formatCode>General</c:formatCode>
                <c:ptCount val="11"/>
                <c:pt idx="0">
                  <c:v>0.92100000000000004</c:v>
                </c:pt>
                <c:pt idx="1">
                  <c:v>0.92500000000000004</c:v>
                </c:pt>
                <c:pt idx="2">
                  <c:v>0.94199999999999995</c:v>
                </c:pt>
                <c:pt idx="3">
                  <c:v>0.94499999999999995</c:v>
                </c:pt>
                <c:pt idx="4">
                  <c:v>0.95199999999999996</c:v>
                </c:pt>
                <c:pt idx="5">
                  <c:v>0.95499999999999996</c:v>
                </c:pt>
                <c:pt idx="6">
                  <c:v>0.95899999999999996</c:v>
                </c:pt>
                <c:pt idx="7">
                  <c:v>0.95499999999999996</c:v>
                </c:pt>
                <c:pt idx="8">
                  <c:v>0.96099999999999997</c:v>
                </c:pt>
                <c:pt idx="9">
                  <c:v>0.95699999999999996</c:v>
                </c:pt>
                <c:pt idx="10">
                  <c:v>0.96099999999999997</c:v>
                </c:pt>
              </c:numCache>
            </c:numRef>
          </c:val>
          <c:smooth val="0"/>
          <c:extLst>
            <c:ext xmlns:c16="http://schemas.microsoft.com/office/drawing/2014/chart" uri="{C3380CC4-5D6E-409C-BE32-E72D297353CC}">
              <c16:uniqueId val="{00000001-CFB3-4151-952E-446E26C3EC62}"/>
            </c:ext>
          </c:extLst>
        </c:ser>
        <c:ser>
          <c:idx val="2"/>
          <c:order val="2"/>
          <c:tx>
            <c:v>F_EXT</c:v>
          </c:tx>
          <c:spPr>
            <a:ln w="28575" cap="rnd">
              <a:solidFill>
                <a:schemeClr val="accent3"/>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500F'!$N$25:$N$35</c:f>
              <c:numCache>
                <c:formatCode>General</c:formatCode>
                <c:ptCount val="11"/>
                <c:pt idx="0">
                  <c:v>0.94</c:v>
                </c:pt>
                <c:pt idx="1">
                  <c:v>0.93700000000000006</c:v>
                </c:pt>
                <c:pt idx="2">
                  <c:v>0.93500000000000005</c:v>
                </c:pt>
                <c:pt idx="3">
                  <c:v>0.93300000000000005</c:v>
                </c:pt>
                <c:pt idx="4">
                  <c:v>0.93100000000000005</c:v>
                </c:pt>
                <c:pt idx="5">
                  <c:v>0.93</c:v>
                </c:pt>
                <c:pt idx="6">
                  <c:v>0.93</c:v>
                </c:pt>
                <c:pt idx="7">
                  <c:v>0.93</c:v>
                </c:pt>
                <c:pt idx="8">
                  <c:v>0.92500000000000004</c:v>
                </c:pt>
                <c:pt idx="9">
                  <c:v>0.92400000000000004</c:v>
                </c:pt>
                <c:pt idx="10">
                  <c:v>0.92100000000000004</c:v>
                </c:pt>
              </c:numCache>
            </c:numRef>
          </c:val>
          <c:smooth val="0"/>
          <c:extLst>
            <c:ext xmlns:c16="http://schemas.microsoft.com/office/drawing/2014/chart" uri="{C3380CC4-5D6E-409C-BE32-E72D297353CC}">
              <c16:uniqueId val="{00000009-CFB3-4151-952E-446E26C3EC62}"/>
            </c:ext>
          </c:extLst>
        </c:ser>
        <c:ser>
          <c:idx val="3"/>
          <c:order val="3"/>
          <c:tx>
            <c:v>F_MLP</c:v>
          </c:tx>
          <c:spPr>
            <a:ln w="28575" cap="rnd">
              <a:solidFill>
                <a:schemeClr val="accent4"/>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500F'!$T$25:$T$35</c:f>
              <c:numCache>
                <c:formatCode>General</c:formatCode>
                <c:ptCount val="11"/>
                <c:pt idx="0">
                  <c:v>0.96099999999999997</c:v>
                </c:pt>
                <c:pt idx="1">
                  <c:v>0.95399999999999996</c:v>
                </c:pt>
                <c:pt idx="2">
                  <c:v>0.95499999999999996</c:v>
                </c:pt>
                <c:pt idx="3">
                  <c:v>0.95599999999999996</c:v>
                </c:pt>
                <c:pt idx="4">
                  <c:v>0.96499999999999997</c:v>
                </c:pt>
                <c:pt idx="5">
                  <c:v>0.95799999999999996</c:v>
                </c:pt>
                <c:pt idx="6">
                  <c:v>0.96599999999999997</c:v>
                </c:pt>
                <c:pt idx="7">
                  <c:v>0.96399999999999997</c:v>
                </c:pt>
                <c:pt idx="8">
                  <c:v>0.96399999999999997</c:v>
                </c:pt>
                <c:pt idx="9">
                  <c:v>0.96299999999999997</c:v>
                </c:pt>
                <c:pt idx="10">
                  <c:v>0.95799999999999996</c:v>
                </c:pt>
              </c:numCache>
            </c:numRef>
          </c:val>
          <c:smooth val="0"/>
          <c:extLst>
            <c:ext xmlns:c16="http://schemas.microsoft.com/office/drawing/2014/chart" uri="{C3380CC4-5D6E-409C-BE32-E72D297353CC}">
              <c16:uniqueId val="{0000000A-CFB3-4151-952E-446E26C3EC62}"/>
            </c:ext>
          </c:extLst>
        </c:ser>
        <c:dLbls>
          <c:showLegendKey val="0"/>
          <c:showVal val="0"/>
          <c:showCatName val="0"/>
          <c:showSerName val="0"/>
          <c:showPercent val="0"/>
          <c:showBubbleSize val="0"/>
        </c:dLbls>
        <c:smooth val="0"/>
        <c:axId val="337998271"/>
        <c:axId val="606678991"/>
      </c:lineChart>
      <c:catAx>
        <c:axId val="3379982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200" b="1" i="0" u="none" strike="noStrike" baseline="0">
                    <a:effectLst/>
                  </a:rPr>
                  <a:t>α</a:t>
                </a:r>
                <a:endParaRPr lang="en-CA"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06678991"/>
        <c:crosses val="autoZero"/>
        <c:auto val="1"/>
        <c:lblAlgn val="ctr"/>
        <c:lblOffset val="100"/>
        <c:noMultiLvlLbl val="0"/>
      </c:catAx>
      <c:valAx>
        <c:axId val="606678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Accuracy for Ext and MLP</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3799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ND_EXT</c:v>
          </c:tx>
          <c:spPr>
            <a:ln w="28575" cap="rnd">
              <a:solidFill>
                <a:schemeClr val="accent1"/>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500F'!$J$9:$J$19</c:f>
              <c:numCache>
                <c:formatCode>General</c:formatCode>
                <c:ptCount val="11"/>
                <c:pt idx="0">
                  <c:v>43356.62</c:v>
                </c:pt>
                <c:pt idx="1">
                  <c:v>71630.83</c:v>
                </c:pt>
                <c:pt idx="2">
                  <c:v>52920.18</c:v>
                </c:pt>
                <c:pt idx="3">
                  <c:v>41006.15</c:v>
                </c:pt>
                <c:pt idx="4">
                  <c:v>35535.96</c:v>
                </c:pt>
                <c:pt idx="5">
                  <c:v>29807.86</c:v>
                </c:pt>
                <c:pt idx="6">
                  <c:v>24888.55</c:v>
                </c:pt>
                <c:pt idx="7">
                  <c:v>21776.71</c:v>
                </c:pt>
                <c:pt idx="8">
                  <c:v>19989.32</c:v>
                </c:pt>
                <c:pt idx="9">
                  <c:v>16682</c:v>
                </c:pt>
                <c:pt idx="10">
                  <c:v>15809.04</c:v>
                </c:pt>
              </c:numCache>
            </c:numRef>
          </c:val>
          <c:smooth val="0"/>
          <c:extLst>
            <c:ext xmlns:c16="http://schemas.microsoft.com/office/drawing/2014/chart" uri="{C3380CC4-5D6E-409C-BE32-E72D297353CC}">
              <c16:uniqueId val="{00000000-8E0B-4475-8212-88FDDB03A8EE}"/>
            </c:ext>
          </c:extLst>
        </c:ser>
        <c:ser>
          <c:idx val="1"/>
          <c:order val="1"/>
          <c:tx>
            <c:v>ND_NLP</c:v>
          </c:tx>
          <c:spPr>
            <a:ln w="28575" cap="rnd">
              <a:solidFill>
                <a:schemeClr val="accent2"/>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500F'!$P$9:$P$19</c:f>
              <c:numCache>
                <c:formatCode>General</c:formatCode>
                <c:ptCount val="11"/>
                <c:pt idx="0">
                  <c:v>132425.28</c:v>
                </c:pt>
                <c:pt idx="1">
                  <c:v>153855.81</c:v>
                </c:pt>
                <c:pt idx="2">
                  <c:v>83118.63</c:v>
                </c:pt>
                <c:pt idx="3">
                  <c:v>63511.41</c:v>
                </c:pt>
                <c:pt idx="4">
                  <c:v>53216.59</c:v>
                </c:pt>
                <c:pt idx="5">
                  <c:v>50469.55</c:v>
                </c:pt>
                <c:pt idx="6">
                  <c:v>44541.86</c:v>
                </c:pt>
                <c:pt idx="7">
                  <c:v>34795.949999999997</c:v>
                </c:pt>
                <c:pt idx="8">
                  <c:v>37262.03</c:v>
                </c:pt>
                <c:pt idx="9">
                  <c:v>28932.34</c:v>
                </c:pt>
                <c:pt idx="10">
                  <c:v>25950.28</c:v>
                </c:pt>
              </c:numCache>
            </c:numRef>
          </c:val>
          <c:smooth val="0"/>
          <c:extLst>
            <c:ext xmlns:c16="http://schemas.microsoft.com/office/drawing/2014/chart" uri="{C3380CC4-5D6E-409C-BE32-E72D297353CC}">
              <c16:uniqueId val="{00000001-8E0B-4475-8212-88FDDB03A8EE}"/>
            </c:ext>
          </c:extLst>
        </c:ser>
        <c:ser>
          <c:idx val="2"/>
          <c:order val="2"/>
          <c:tx>
            <c:v>D_EXT</c:v>
          </c:tx>
          <c:spPr>
            <a:ln w="28575" cap="rnd">
              <a:solidFill>
                <a:schemeClr val="accent3"/>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500F'!$J$25:$J$35</c:f>
              <c:numCache>
                <c:formatCode>General</c:formatCode>
                <c:ptCount val="11"/>
                <c:pt idx="0">
                  <c:v>16523.21</c:v>
                </c:pt>
                <c:pt idx="1">
                  <c:v>31284.92</c:v>
                </c:pt>
                <c:pt idx="2">
                  <c:v>26527.48</c:v>
                </c:pt>
                <c:pt idx="3">
                  <c:v>22853.32</c:v>
                </c:pt>
                <c:pt idx="4">
                  <c:v>20840.75</c:v>
                </c:pt>
                <c:pt idx="5">
                  <c:v>19470.21</c:v>
                </c:pt>
                <c:pt idx="6">
                  <c:v>16947.310000000001</c:v>
                </c:pt>
                <c:pt idx="7">
                  <c:v>15329.24</c:v>
                </c:pt>
                <c:pt idx="8">
                  <c:v>14364.52</c:v>
                </c:pt>
                <c:pt idx="9">
                  <c:v>13159.25</c:v>
                </c:pt>
                <c:pt idx="10">
                  <c:v>12817.46</c:v>
                </c:pt>
              </c:numCache>
            </c:numRef>
          </c:val>
          <c:smooth val="0"/>
          <c:extLst>
            <c:ext xmlns:c16="http://schemas.microsoft.com/office/drawing/2014/chart" uri="{C3380CC4-5D6E-409C-BE32-E72D297353CC}">
              <c16:uniqueId val="{00000002-8E0B-4475-8212-88FDDB03A8EE}"/>
            </c:ext>
          </c:extLst>
        </c:ser>
        <c:ser>
          <c:idx val="3"/>
          <c:order val="3"/>
          <c:tx>
            <c:v>D_NLP</c:v>
          </c:tx>
          <c:spPr>
            <a:ln w="28575" cap="rnd">
              <a:solidFill>
                <a:schemeClr val="accent4"/>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500F'!$P$25:$P$35</c:f>
              <c:numCache>
                <c:formatCode>General</c:formatCode>
                <c:ptCount val="11"/>
                <c:pt idx="0">
                  <c:v>31672.04</c:v>
                </c:pt>
                <c:pt idx="1">
                  <c:v>55288.18</c:v>
                </c:pt>
                <c:pt idx="2">
                  <c:v>43932.47</c:v>
                </c:pt>
                <c:pt idx="3">
                  <c:v>37644.839999999997</c:v>
                </c:pt>
                <c:pt idx="4">
                  <c:v>38305.19</c:v>
                </c:pt>
                <c:pt idx="5">
                  <c:v>30441.200000000001</c:v>
                </c:pt>
                <c:pt idx="6">
                  <c:v>30873.919999999998</c:v>
                </c:pt>
                <c:pt idx="7">
                  <c:v>27910.69</c:v>
                </c:pt>
                <c:pt idx="8">
                  <c:v>24375.88</c:v>
                </c:pt>
                <c:pt idx="9">
                  <c:v>21965.66</c:v>
                </c:pt>
                <c:pt idx="10">
                  <c:v>20733.14</c:v>
                </c:pt>
              </c:numCache>
            </c:numRef>
          </c:val>
          <c:smooth val="0"/>
          <c:extLst>
            <c:ext xmlns:c16="http://schemas.microsoft.com/office/drawing/2014/chart" uri="{C3380CC4-5D6E-409C-BE32-E72D297353CC}">
              <c16:uniqueId val="{00000003-8E0B-4475-8212-88FDDB03A8EE}"/>
            </c:ext>
          </c:extLst>
        </c:ser>
        <c:dLbls>
          <c:showLegendKey val="0"/>
          <c:showVal val="0"/>
          <c:showCatName val="0"/>
          <c:showSerName val="0"/>
          <c:showPercent val="0"/>
          <c:showBubbleSize val="0"/>
        </c:dLbls>
        <c:smooth val="0"/>
        <c:axId val="337998271"/>
        <c:axId val="606678991"/>
      </c:lineChart>
      <c:catAx>
        <c:axId val="3379982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200" b="1" i="0" u="none" strike="noStrike" baseline="0">
                    <a:effectLst/>
                  </a:rPr>
                  <a:t>α</a:t>
                </a:r>
                <a:endParaRPr lang="en-CA" sz="12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06678991"/>
        <c:crosses val="autoZero"/>
        <c:auto val="1"/>
        <c:lblAlgn val="ctr"/>
        <c:lblOffset val="100"/>
        <c:noMultiLvlLbl val="0"/>
      </c:catAx>
      <c:valAx>
        <c:axId val="606678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Training time in secondes</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3799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NF</c:v>
          </c:tx>
          <c:spPr>
            <a:ln w="28575" cap="rnd">
              <a:solidFill>
                <a:schemeClr val="accent1"/>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500F'!$G$9:$G$19</c:f>
              <c:numCache>
                <c:formatCode>General</c:formatCode>
                <c:ptCount val="11"/>
                <c:pt idx="0">
                  <c:v>9242.02</c:v>
                </c:pt>
                <c:pt idx="1">
                  <c:v>10027.120000000001</c:v>
                </c:pt>
                <c:pt idx="2">
                  <c:v>3046.09</c:v>
                </c:pt>
                <c:pt idx="3">
                  <c:v>1887.17</c:v>
                </c:pt>
                <c:pt idx="4">
                  <c:v>1398.23</c:v>
                </c:pt>
                <c:pt idx="5">
                  <c:v>1104.4100000000001</c:v>
                </c:pt>
                <c:pt idx="6">
                  <c:v>831.79</c:v>
                </c:pt>
                <c:pt idx="7">
                  <c:v>675.52</c:v>
                </c:pt>
                <c:pt idx="8">
                  <c:v>544.9</c:v>
                </c:pt>
                <c:pt idx="9">
                  <c:v>445.49</c:v>
                </c:pt>
                <c:pt idx="10">
                  <c:v>388.28</c:v>
                </c:pt>
              </c:numCache>
            </c:numRef>
          </c:val>
          <c:smooth val="0"/>
          <c:extLst>
            <c:ext xmlns:c16="http://schemas.microsoft.com/office/drawing/2014/chart" uri="{C3380CC4-5D6E-409C-BE32-E72D297353CC}">
              <c16:uniqueId val="{00000000-07C4-4C80-B14A-1AD6CFE4223B}"/>
            </c:ext>
          </c:extLst>
        </c:ser>
        <c:ser>
          <c:idx val="1"/>
          <c:order val="1"/>
          <c:tx>
            <c:v>F</c:v>
          </c:tx>
          <c:spPr>
            <a:ln w="28575" cap="rnd">
              <a:solidFill>
                <a:schemeClr val="accent2"/>
              </a:solidFill>
              <a:round/>
            </a:ln>
            <a:effectLst/>
          </c:spPr>
          <c:marker>
            <c:symbol val="none"/>
          </c:marker>
          <c:cat>
            <c:numRef>
              <c:f>'Alpha Test 500F'!$B$9:$B$19</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500F'!$G$25:$G$35</c:f>
              <c:numCache>
                <c:formatCode>General</c:formatCode>
                <c:ptCount val="11"/>
                <c:pt idx="0">
                  <c:v>26557.7</c:v>
                </c:pt>
                <c:pt idx="1">
                  <c:v>17258.09</c:v>
                </c:pt>
                <c:pt idx="2">
                  <c:v>5877.87</c:v>
                </c:pt>
                <c:pt idx="3">
                  <c:v>3125.78</c:v>
                </c:pt>
                <c:pt idx="4">
                  <c:v>1928.83</c:v>
                </c:pt>
                <c:pt idx="5">
                  <c:v>1487.6</c:v>
                </c:pt>
                <c:pt idx="6">
                  <c:v>1101.3599999999999</c:v>
                </c:pt>
                <c:pt idx="7">
                  <c:v>879.88</c:v>
                </c:pt>
                <c:pt idx="8">
                  <c:v>749.75</c:v>
                </c:pt>
                <c:pt idx="9">
                  <c:v>593.33000000000004</c:v>
                </c:pt>
                <c:pt idx="10">
                  <c:v>537.41999999999996</c:v>
                </c:pt>
              </c:numCache>
            </c:numRef>
          </c:val>
          <c:smooth val="0"/>
          <c:extLst>
            <c:ext xmlns:c16="http://schemas.microsoft.com/office/drawing/2014/chart" uri="{C3380CC4-5D6E-409C-BE32-E72D297353CC}">
              <c16:uniqueId val="{00000001-07C4-4C80-B14A-1AD6CFE4223B}"/>
            </c:ext>
          </c:extLst>
        </c:ser>
        <c:dLbls>
          <c:showLegendKey val="0"/>
          <c:showVal val="0"/>
          <c:showCatName val="0"/>
          <c:showSerName val="0"/>
          <c:showPercent val="0"/>
          <c:showBubbleSize val="0"/>
        </c:dLbls>
        <c:smooth val="0"/>
        <c:axId val="337998271"/>
        <c:axId val="606678991"/>
      </c:lineChart>
      <c:catAx>
        <c:axId val="3379982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200" b="1" i="0" u="none" strike="noStrike" baseline="0">
                    <a:effectLst/>
                  </a:rPr>
                  <a:t>α</a:t>
                </a:r>
                <a:endParaRPr lang="en-CA" sz="12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06678991"/>
        <c:crosses val="autoZero"/>
        <c:auto val="1"/>
        <c:lblAlgn val="ctr"/>
        <c:lblOffset val="100"/>
        <c:noMultiLvlLbl val="0"/>
      </c:catAx>
      <c:valAx>
        <c:axId val="606678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Data generation time in secondes</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3799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NF</c:v>
          </c:tx>
          <c:spPr>
            <a:ln w="28575" cap="rnd">
              <a:solidFill>
                <a:schemeClr val="accent1"/>
              </a:solidFill>
              <a:round/>
            </a:ln>
            <a:effectLst/>
          </c:spPr>
          <c:marker>
            <c:symbol val="none"/>
          </c:marker>
          <c:cat>
            <c:numRef>
              <c:f>'Alpha Test 500F'!$B$47:$B$57</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500F'!$H$47:$H$57</c:f>
              <c:numCache>
                <c:formatCode>General</c:formatCode>
                <c:ptCount val="11"/>
                <c:pt idx="0">
                  <c:v>9.6</c:v>
                </c:pt>
                <c:pt idx="1">
                  <c:v>8.4</c:v>
                </c:pt>
                <c:pt idx="2">
                  <c:v>5.6</c:v>
                </c:pt>
                <c:pt idx="3">
                  <c:v>4.2</c:v>
                </c:pt>
                <c:pt idx="4">
                  <c:v>3.5</c:v>
                </c:pt>
                <c:pt idx="5">
                  <c:v>3</c:v>
                </c:pt>
                <c:pt idx="6">
                  <c:v>2.5</c:v>
                </c:pt>
                <c:pt idx="7">
                  <c:v>2.2000000000000002</c:v>
                </c:pt>
                <c:pt idx="8">
                  <c:v>1.9</c:v>
                </c:pt>
                <c:pt idx="9">
                  <c:v>1.7</c:v>
                </c:pt>
                <c:pt idx="10">
                  <c:v>1.6</c:v>
                </c:pt>
              </c:numCache>
            </c:numRef>
          </c:val>
          <c:smooth val="0"/>
          <c:extLst>
            <c:ext xmlns:c16="http://schemas.microsoft.com/office/drawing/2014/chart" uri="{C3380CC4-5D6E-409C-BE32-E72D297353CC}">
              <c16:uniqueId val="{00000000-9643-4C18-BC14-0E30D97BBAF1}"/>
            </c:ext>
          </c:extLst>
        </c:ser>
        <c:ser>
          <c:idx val="1"/>
          <c:order val="1"/>
          <c:tx>
            <c:v>F</c:v>
          </c:tx>
          <c:spPr>
            <a:ln w="28575" cap="rnd">
              <a:solidFill>
                <a:schemeClr val="accent2"/>
              </a:solidFill>
              <a:round/>
            </a:ln>
            <a:effectLst/>
          </c:spPr>
          <c:marker>
            <c:symbol val="none"/>
          </c:marker>
          <c:cat>
            <c:numRef>
              <c:f>'Alpha Test 500F'!$B$47:$B$57</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500F'!$H$63:$H$73</c:f>
              <c:numCache>
                <c:formatCode>General</c:formatCode>
                <c:ptCount val="11"/>
                <c:pt idx="0">
                  <c:v>8.6</c:v>
                </c:pt>
                <c:pt idx="1">
                  <c:v>7.6</c:v>
                </c:pt>
                <c:pt idx="2">
                  <c:v>5.3</c:v>
                </c:pt>
                <c:pt idx="3">
                  <c:v>4</c:v>
                </c:pt>
                <c:pt idx="4">
                  <c:v>3.3</c:v>
                </c:pt>
                <c:pt idx="5">
                  <c:v>2.9</c:v>
                </c:pt>
                <c:pt idx="6">
                  <c:v>2.4</c:v>
                </c:pt>
                <c:pt idx="7">
                  <c:v>2.1</c:v>
                </c:pt>
                <c:pt idx="8">
                  <c:v>1.9</c:v>
                </c:pt>
                <c:pt idx="9">
                  <c:v>1.7</c:v>
                </c:pt>
                <c:pt idx="10">
                  <c:v>1.6</c:v>
                </c:pt>
              </c:numCache>
            </c:numRef>
          </c:val>
          <c:smooth val="0"/>
          <c:extLst>
            <c:ext xmlns:c16="http://schemas.microsoft.com/office/drawing/2014/chart" uri="{C3380CC4-5D6E-409C-BE32-E72D297353CC}">
              <c16:uniqueId val="{00000001-9643-4C18-BC14-0E30D97BBAF1}"/>
            </c:ext>
          </c:extLst>
        </c:ser>
        <c:dLbls>
          <c:showLegendKey val="0"/>
          <c:showVal val="0"/>
          <c:showCatName val="0"/>
          <c:showSerName val="0"/>
          <c:showPercent val="0"/>
          <c:showBubbleSize val="0"/>
        </c:dLbls>
        <c:smooth val="0"/>
        <c:axId val="337998271"/>
        <c:axId val="606678991"/>
      </c:lineChart>
      <c:catAx>
        <c:axId val="337998271"/>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l-GR" sz="1400" b="1" i="0" u="none" strike="noStrike" baseline="0">
                    <a:effectLst/>
                  </a:rPr>
                  <a:t>α</a:t>
                </a:r>
                <a:endParaRPr lang="en-CA" sz="1400" b="1"/>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06678991"/>
        <c:crosses val="autoZero"/>
        <c:auto val="1"/>
        <c:lblAlgn val="ctr"/>
        <c:lblOffset val="100"/>
        <c:noMultiLvlLbl val="0"/>
      </c:catAx>
      <c:valAx>
        <c:axId val="606678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Data size in Go</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33799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0"/>
          <c:tx>
            <c:v>F_EXT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'Alpha Test 500F'!$B$47:$B$57</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500F'!$N$63:$N$73</c:f>
              <c:numCache>
                <c:formatCode>General</c:formatCode>
                <c:ptCount val="11"/>
                <c:pt idx="0">
                  <c:v>0.93500000000000005</c:v>
                </c:pt>
                <c:pt idx="1">
                  <c:v>0.93400000000000005</c:v>
                </c:pt>
                <c:pt idx="2">
                  <c:v>0.93</c:v>
                </c:pt>
                <c:pt idx="3">
                  <c:v>0.92800000000000005</c:v>
                </c:pt>
                <c:pt idx="4">
                  <c:v>0.92600000000000005</c:v>
                </c:pt>
                <c:pt idx="5">
                  <c:v>0.92400000000000004</c:v>
                </c:pt>
                <c:pt idx="6">
                  <c:v>0.92600000000000005</c:v>
                </c:pt>
                <c:pt idx="7">
                  <c:v>0.92300000000000004</c:v>
                </c:pt>
                <c:pt idx="8">
                  <c:v>0.92200000000000004</c:v>
                </c:pt>
                <c:pt idx="9">
                  <c:v>0.92100000000000004</c:v>
                </c:pt>
                <c:pt idx="10">
                  <c:v>0.92300000000000004</c:v>
                </c:pt>
              </c:numCache>
            </c:numRef>
          </c:val>
          <c:smooth val="0"/>
          <c:extLst>
            <c:ext xmlns:c16="http://schemas.microsoft.com/office/drawing/2014/chart" uri="{C3380CC4-5D6E-409C-BE32-E72D297353CC}">
              <c16:uniqueId val="{00000002-4C80-4647-80A3-CF064992F3E9}"/>
            </c:ext>
          </c:extLst>
        </c:ser>
        <c:ser>
          <c:idx val="0"/>
          <c:order val="1"/>
          <c:tx>
            <c:v>NF_EXT</c:v>
          </c:tx>
          <c:spPr>
            <a:ln w="28575" cap="rnd">
              <a:solidFill>
                <a:schemeClr val="accent2"/>
              </a:solidFill>
              <a:prstDash val="dash"/>
              <a:round/>
            </a:ln>
            <a:effectLst/>
          </c:spPr>
          <c:marker>
            <c:symbol val="star"/>
            <c:size val="5"/>
            <c:spPr>
              <a:noFill/>
              <a:ln w="9525">
                <a:solidFill>
                  <a:schemeClr val="accent1"/>
                </a:solidFill>
              </a:ln>
              <a:effectLst/>
            </c:spPr>
          </c:marker>
          <c:cat>
            <c:numRef>
              <c:f>'Alpha Test 500F'!$B$47:$B$57</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500F'!$N$47:$N$57</c:f>
              <c:numCache>
                <c:formatCode>General</c:formatCode>
                <c:ptCount val="11"/>
                <c:pt idx="0">
                  <c:v>0.93700000000000006</c:v>
                </c:pt>
                <c:pt idx="1">
                  <c:v>0.93300000000000005</c:v>
                </c:pt>
                <c:pt idx="2">
                  <c:v>0.93100000000000005</c:v>
                </c:pt>
                <c:pt idx="3">
                  <c:v>0.92900000000000005</c:v>
                </c:pt>
                <c:pt idx="4">
                  <c:v>0.92800000000000005</c:v>
                </c:pt>
                <c:pt idx="5">
                  <c:v>0.92600000000000005</c:v>
                </c:pt>
                <c:pt idx="6">
                  <c:v>0.92400000000000004</c:v>
                </c:pt>
                <c:pt idx="7">
                  <c:v>0.92400000000000004</c:v>
                </c:pt>
                <c:pt idx="8">
                  <c:v>0.92100000000000004</c:v>
                </c:pt>
                <c:pt idx="9">
                  <c:v>0.92</c:v>
                </c:pt>
                <c:pt idx="10">
                  <c:v>0.92200000000000004</c:v>
                </c:pt>
              </c:numCache>
            </c:numRef>
          </c:val>
          <c:smooth val="0"/>
          <c:extLst>
            <c:ext xmlns:c16="http://schemas.microsoft.com/office/drawing/2014/chart" uri="{C3380CC4-5D6E-409C-BE32-E72D297353CC}">
              <c16:uniqueId val="{00000000-4C80-4647-80A3-CF064992F3E9}"/>
            </c:ext>
          </c:extLst>
        </c:ser>
        <c:ser>
          <c:idx val="3"/>
          <c:order val="2"/>
          <c:tx>
            <c:v>F_MLP</c:v>
          </c:tx>
          <c:spPr>
            <a:ln w="28575" cap="rnd">
              <a:solidFill>
                <a:schemeClr val="accent3"/>
              </a:solidFill>
              <a:prstDash val="sysDash"/>
              <a:round/>
            </a:ln>
            <a:effectLst/>
          </c:spPr>
          <c:marker>
            <c:symbol val="square"/>
            <c:size val="5"/>
            <c:spPr>
              <a:solidFill>
                <a:schemeClr val="accent3"/>
              </a:solidFill>
              <a:ln w="9525">
                <a:solidFill>
                  <a:schemeClr val="accent3"/>
                </a:solidFill>
              </a:ln>
              <a:effectLst/>
            </c:spPr>
          </c:marker>
          <c:cat>
            <c:numRef>
              <c:f>'Alpha Test 500F'!$B$47:$B$57</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500F'!$T$63:$T$73</c:f>
              <c:numCache>
                <c:formatCode>General</c:formatCode>
                <c:ptCount val="11"/>
                <c:pt idx="0">
                  <c:v>0.96399999999999997</c:v>
                </c:pt>
                <c:pt idx="1">
                  <c:v>0.96199999999999997</c:v>
                </c:pt>
                <c:pt idx="2">
                  <c:v>0.96499999999999997</c:v>
                </c:pt>
                <c:pt idx="3">
                  <c:v>0.95799999999999996</c:v>
                </c:pt>
                <c:pt idx="4">
                  <c:v>0.96099999999999997</c:v>
                </c:pt>
                <c:pt idx="5">
                  <c:v>0.96499999999999997</c:v>
                </c:pt>
                <c:pt idx="6">
                  <c:v>0.96499999999999997</c:v>
                </c:pt>
                <c:pt idx="7">
                  <c:v>0.96199999999999997</c:v>
                </c:pt>
                <c:pt idx="8">
                  <c:v>0.96299999999999997</c:v>
                </c:pt>
                <c:pt idx="9">
                  <c:v>0.96399999999999997</c:v>
                </c:pt>
                <c:pt idx="10">
                  <c:v>0.96199999999999997</c:v>
                </c:pt>
              </c:numCache>
            </c:numRef>
          </c:val>
          <c:smooth val="0"/>
          <c:extLst>
            <c:ext xmlns:c16="http://schemas.microsoft.com/office/drawing/2014/chart" uri="{C3380CC4-5D6E-409C-BE32-E72D297353CC}">
              <c16:uniqueId val="{00000003-4C80-4647-80A3-CF064992F3E9}"/>
            </c:ext>
          </c:extLst>
        </c:ser>
        <c:ser>
          <c:idx val="1"/>
          <c:order val="3"/>
          <c:tx>
            <c:v>NF_MLP</c:v>
          </c:tx>
          <c:spPr>
            <a:ln w="28575" cap="rnd">
              <a:solidFill>
                <a:schemeClr val="accent4"/>
              </a:solidFill>
              <a:prstDash val="sysDot"/>
              <a:round/>
            </a:ln>
            <a:effectLst/>
          </c:spPr>
          <c:marker>
            <c:symbol val="circle"/>
            <c:size val="5"/>
            <c:spPr>
              <a:solidFill>
                <a:schemeClr val="accent4"/>
              </a:solidFill>
              <a:ln w="9525">
                <a:solidFill>
                  <a:schemeClr val="accent4"/>
                </a:solidFill>
              </a:ln>
              <a:effectLst/>
            </c:spPr>
          </c:marker>
          <c:cat>
            <c:numRef>
              <c:f>'Alpha Test 500F'!$B$47:$B$57</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500F'!$T$47:$T$57</c:f>
              <c:numCache>
                <c:formatCode>General</c:formatCode>
                <c:ptCount val="11"/>
                <c:pt idx="0">
                  <c:v>0.96199999999999997</c:v>
                </c:pt>
                <c:pt idx="1">
                  <c:v>0.96099999999999997</c:v>
                </c:pt>
                <c:pt idx="2">
                  <c:v>0.96199999999999997</c:v>
                </c:pt>
                <c:pt idx="3">
                  <c:v>0.96</c:v>
                </c:pt>
                <c:pt idx="4">
                  <c:v>0.96399999999999997</c:v>
                </c:pt>
                <c:pt idx="5">
                  <c:v>0.96299999999999997</c:v>
                </c:pt>
                <c:pt idx="6">
                  <c:v>0.96299999999999997</c:v>
                </c:pt>
                <c:pt idx="7">
                  <c:v>0.96599999999999997</c:v>
                </c:pt>
                <c:pt idx="8">
                  <c:v>0.96599999999999997</c:v>
                </c:pt>
                <c:pt idx="9">
                  <c:v>0.96099999999999997</c:v>
                </c:pt>
                <c:pt idx="10">
                  <c:v>0.96199999999999997</c:v>
                </c:pt>
              </c:numCache>
            </c:numRef>
          </c:val>
          <c:smooth val="0"/>
          <c:extLst>
            <c:ext xmlns:c16="http://schemas.microsoft.com/office/drawing/2014/chart" uri="{C3380CC4-5D6E-409C-BE32-E72D297353CC}">
              <c16:uniqueId val="{00000001-4C80-4647-80A3-CF064992F3E9}"/>
            </c:ext>
          </c:extLst>
        </c:ser>
        <c:dLbls>
          <c:showLegendKey val="0"/>
          <c:showVal val="0"/>
          <c:showCatName val="0"/>
          <c:showSerName val="0"/>
          <c:showPercent val="0"/>
          <c:showBubbleSize val="0"/>
        </c:dLbls>
        <c:marker val="1"/>
        <c:smooth val="0"/>
        <c:axId val="337998271"/>
        <c:axId val="606678991"/>
      </c:lineChart>
      <c:catAx>
        <c:axId val="337998271"/>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l-GR" sz="1400" b="1" i="0" u="none" strike="noStrike" baseline="0">
                    <a:effectLst/>
                  </a:rPr>
                  <a:t>α</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06678991"/>
        <c:crosses val="autoZero"/>
        <c:auto val="1"/>
        <c:lblAlgn val="ctr"/>
        <c:lblOffset val="100"/>
        <c:noMultiLvlLbl val="0"/>
      </c:catAx>
      <c:valAx>
        <c:axId val="606678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sz="1200"/>
                  <a:t>Accuracy for EXT and</a:t>
                </a:r>
                <a:r>
                  <a:rPr lang="en-CA" sz="1200" baseline="0"/>
                  <a:t> MLP</a:t>
                </a:r>
                <a:endParaRPr lang="en-CA"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33799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NF</c:v>
          </c:tx>
          <c:spPr>
            <a:ln w="28575" cap="rnd">
              <a:solidFill>
                <a:schemeClr val="accent1"/>
              </a:solidFill>
              <a:round/>
            </a:ln>
            <a:effectLst/>
          </c:spPr>
          <c:marker>
            <c:symbol val="none"/>
          </c:marker>
          <c:cat>
            <c:numRef>
              <c:f>'Alpha Test 500F'!$B$47:$B$57</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500F'!$D$83:$D$93</c:f>
              <c:numCache>
                <c:formatCode>General</c:formatCode>
                <c:ptCount val="11"/>
                <c:pt idx="0">
                  <c:v>35.838666666666668</c:v>
                </c:pt>
                <c:pt idx="1">
                  <c:v>31.179500000000001</c:v>
                </c:pt>
                <c:pt idx="2">
                  <c:v>20.540500000000002</c:v>
                </c:pt>
                <c:pt idx="3">
                  <c:v>15.181000000000001</c:v>
                </c:pt>
                <c:pt idx="4">
                  <c:v>12.740333333333332</c:v>
                </c:pt>
                <c:pt idx="5">
                  <c:v>10.879</c:v>
                </c:pt>
                <c:pt idx="6">
                  <c:v>9.0823333333333345</c:v>
                </c:pt>
                <c:pt idx="7">
                  <c:v>7.990333333333334</c:v>
                </c:pt>
                <c:pt idx="8">
                  <c:v>6.9928333333333335</c:v>
                </c:pt>
                <c:pt idx="9">
                  <c:v>6.2429999999999994</c:v>
                </c:pt>
                <c:pt idx="10">
                  <c:v>5.7701666666666664</c:v>
                </c:pt>
              </c:numCache>
            </c:numRef>
          </c:val>
          <c:smooth val="0"/>
          <c:extLst>
            <c:ext xmlns:c16="http://schemas.microsoft.com/office/drawing/2014/chart" uri="{C3380CC4-5D6E-409C-BE32-E72D297353CC}">
              <c16:uniqueId val="{00000000-AB65-475B-99B3-04B192769229}"/>
            </c:ext>
          </c:extLst>
        </c:ser>
        <c:ser>
          <c:idx val="1"/>
          <c:order val="1"/>
          <c:tx>
            <c:v>F</c:v>
          </c:tx>
          <c:spPr>
            <a:ln w="28575" cap="rnd">
              <a:solidFill>
                <a:schemeClr val="accent2"/>
              </a:solidFill>
              <a:round/>
            </a:ln>
            <a:effectLst/>
          </c:spPr>
          <c:marker>
            <c:symbol val="none"/>
          </c:marker>
          <c:cat>
            <c:numRef>
              <c:f>'Alpha Test 500F'!$B$47:$B$57</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500F'!$C$83:$C$93</c:f>
              <c:numCache>
                <c:formatCode>General</c:formatCode>
                <c:ptCount val="11"/>
                <c:pt idx="0">
                  <c:v>194.249</c:v>
                </c:pt>
                <c:pt idx="1">
                  <c:v>144.44</c:v>
                </c:pt>
                <c:pt idx="2">
                  <c:v>53.375166666666672</c:v>
                </c:pt>
                <c:pt idx="3">
                  <c:v>34.436166666666665</c:v>
                </c:pt>
                <c:pt idx="4">
                  <c:v>26.962333333333333</c:v>
                </c:pt>
                <c:pt idx="5">
                  <c:v>21.904666666666667</c:v>
                </c:pt>
                <c:pt idx="6">
                  <c:v>16.993500000000001</c:v>
                </c:pt>
                <c:pt idx="7">
                  <c:v>14.202</c:v>
                </c:pt>
                <c:pt idx="8">
                  <c:v>11.652999999999999</c:v>
                </c:pt>
                <c:pt idx="9">
                  <c:v>10.096</c:v>
                </c:pt>
                <c:pt idx="10">
                  <c:v>9.0478333333333332</c:v>
                </c:pt>
              </c:numCache>
            </c:numRef>
          </c:val>
          <c:smooth val="0"/>
          <c:extLst>
            <c:ext xmlns:c16="http://schemas.microsoft.com/office/drawing/2014/chart" uri="{C3380CC4-5D6E-409C-BE32-E72D297353CC}">
              <c16:uniqueId val="{00000001-AB65-475B-99B3-04B192769229}"/>
            </c:ext>
          </c:extLst>
        </c:ser>
        <c:dLbls>
          <c:showLegendKey val="0"/>
          <c:showVal val="0"/>
          <c:showCatName val="0"/>
          <c:showSerName val="0"/>
          <c:showPercent val="0"/>
          <c:showBubbleSize val="0"/>
        </c:dLbls>
        <c:smooth val="0"/>
        <c:axId val="337998271"/>
        <c:axId val="606678991"/>
      </c:lineChart>
      <c:catAx>
        <c:axId val="337998271"/>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l-GR" sz="1400" b="1" i="0" u="none" strike="noStrike" baseline="0">
                    <a:effectLst/>
                  </a:rPr>
                  <a:t>α</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06678991"/>
        <c:crosses val="autoZero"/>
        <c:auto val="1"/>
        <c:lblAlgn val="ctr"/>
        <c:lblOffset val="100"/>
        <c:noMultiLvlLbl val="0"/>
      </c:catAx>
      <c:valAx>
        <c:axId val="606678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baseline="0">
                    <a:effectLst/>
                  </a:rPr>
                  <a:t>Data generation time in minutes</a:t>
                </a:r>
                <a:endParaRPr lang="en-CA"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337998271"/>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'Alpha Test 500F'!$C$102</c:f>
              <c:strCache>
                <c:ptCount val="1"/>
                <c:pt idx="0">
                  <c:v>F_EXT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'Alpha Test 500F'!$B$103:$B$113</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500F'!$C$103:$C$113</c:f>
              <c:numCache>
                <c:formatCode>General</c:formatCode>
                <c:ptCount val="11"/>
                <c:pt idx="0">
                  <c:v>576.5139999999999</c:v>
                </c:pt>
                <c:pt idx="1">
                  <c:v>547.91233333333332</c:v>
                </c:pt>
                <c:pt idx="2">
                  <c:v>482.59300000000002</c:v>
                </c:pt>
                <c:pt idx="3">
                  <c:v>404.87833333333333</c:v>
                </c:pt>
                <c:pt idx="4">
                  <c:v>375.68566666666663</c:v>
                </c:pt>
                <c:pt idx="5">
                  <c:v>364.08</c:v>
                </c:pt>
                <c:pt idx="6">
                  <c:v>333.43199999999996</c:v>
                </c:pt>
                <c:pt idx="7">
                  <c:v>285.07733333333334</c:v>
                </c:pt>
                <c:pt idx="8">
                  <c:v>259.9545</c:v>
                </c:pt>
                <c:pt idx="9">
                  <c:v>259.15066666666667</c:v>
                </c:pt>
                <c:pt idx="10">
                  <c:v>245.72183333333334</c:v>
                </c:pt>
              </c:numCache>
            </c:numRef>
          </c:val>
          <c:smooth val="0"/>
          <c:extLst>
            <c:ext xmlns:c16="http://schemas.microsoft.com/office/drawing/2014/chart" uri="{C3380CC4-5D6E-409C-BE32-E72D297353CC}">
              <c16:uniqueId val="{00000000-6124-4BD8-B472-CC03D80C44E4}"/>
            </c:ext>
          </c:extLst>
        </c:ser>
        <c:ser>
          <c:idx val="1"/>
          <c:order val="1"/>
          <c:tx>
            <c:strRef>
              <c:f>'Alpha Test 500F'!$D$102</c:f>
              <c:strCache>
                <c:ptCount val="1"/>
                <c:pt idx="0">
                  <c:v>NF_EXT</c:v>
                </c:pt>
              </c:strCache>
            </c:strRef>
          </c:tx>
          <c:spPr>
            <a:ln w="28575" cap="rnd">
              <a:solidFill>
                <a:schemeClr val="accent2"/>
              </a:solidFill>
              <a:prstDash val="dash"/>
              <a:round/>
            </a:ln>
            <a:effectLst/>
          </c:spPr>
          <c:marker>
            <c:symbol val="star"/>
            <c:size val="5"/>
            <c:spPr>
              <a:noFill/>
              <a:ln w="9525">
                <a:solidFill>
                  <a:schemeClr val="accent2"/>
                </a:solidFill>
              </a:ln>
              <a:effectLst/>
            </c:spPr>
          </c:marker>
          <c:cat>
            <c:numRef>
              <c:f>'Alpha Test 500F'!$B$103:$B$113</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500F'!$D$103:$D$113</c:f>
              <c:numCache>
                <c:formatCode>General</c:formatCode>
                <c:ptCount val="11"/>
                <c:pt idx="0">
                  <c:v>621.55733333333342</c:v>
                </c:pt>
                <c:pt idx="1">
                  <c:v>593.34483333333333</c:v>
                </c:pt>
                <c:pt idx="2">
                  <c:v>510.35683333333333</c:v>
                </c:pt>
                <c:pt idx="3">
                  <c:v>448.77866666666671</c:v>
                </c:pt>
                <c:pt idx="4">
                  <c:v>410.86716666666666</c:v>
                </c:pt>
                <c:pt idx="5">
                  <c:v>379.32516666666663</c:v>
                </c:pt>
                <c:pt idx="6">
                  <c:v>345.84716666666668</c:v>
                </c:pt>
                <c:pt idx="7">
                  <c:v>307.39749999999998</c:v>
                </c:pt>
                <c:pt idx="8">
                  <c:v>275.81400000000002</c:v>
                </c:pt>
                <c:pt idx="9">
                  <c:v>253.77466666666666</c:v>
                </c:pt>
                <c:pt idx="10">
                  <c:v>238.56933333333333</c:v>
                </c:pt>
              </c:numCache>
            </c:numRef>
          </c:val>
          <c:smooth val="0"/>
          <c:extLst>
            <c:ext xmlns:c16="http://schemas.microsoft.com/office/drawing/2014/chart" uri="{C3380CC4-5D6E-409C-BE32-E72D297353CC}">
              <c16:uniqueId val="{00000001-6124-4BD8-B472-CC03D80C44E4}"/>
            </c:ext>
          </c:extLst>
        </c:ser>
        <c:ser>
          <c:idx val="2"/>
          <c:order val="2"/>
          <c:tx>
            <c:strRef>
              <c:f>'Alpha Test 500F'!$E$102</c:f>
              <c:strCache>
                <c:ptCount val="1"/>
                <c:pt idx="0">
                  <c:v>F_MLP</c:v>
                </c:pt>
              </c:strCache>
            </c:strRef>
          </c:tx>
          <c:spPr>
            <a:ln w="28575" cap="rnd">
              <a:solidFill>
                <a:schemeClr val="accent3"/>
              </a:solidFill>
              <a:prstDash val="sysDash"/>
              <a:round/>
            </a:ln>
            <a:effectLst/>
          </c:spPr>
          <c:marker>
            <c:symbol val="square"/>
            <c:size val="5"/>
            <c:spPr>
              <a:solidFill>
                <a:schemeClr val="accent3"/>
              </a:solidFill>
              <a:ln w="9525">
                <a:solidFill>
                  <a:schemeClr val="accent3"/>
                </a:solidFill>
              </a:ln>
              <a:effectLst/>
            </c:spPr>
          </c:marker>
          <c:cat>
            <c:numRef>
              <c:f>'Alpha Test 500F'!$B$103:$B$113</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500F'!$E$103:$E$113</c:f>
              <c:numCache>
                <c:formatCode>General</c:formatCode>
                <c:ptCount val="11"/>
                <c:pt idx="0">
                  <c:v>1075.9001666666668</c:v>
                </c:pt>
                <c:pt idx="1">
                  <c:v>915.75633333333326</c:v>
                </c:pt>
                <c:pt idx="2">
                  <c:v>826.66649999999993</c:v>
                </c:pt>
                <c:pt idx="3">
                  <c:v>629.92700000000002</c:v>
                </c:pt>
                <c:pt idx="4">
                  <c:v>587.85649999999998</c:v>
                </c:pt>
                <c:pt idx="5">
                  <c:v>558.20383333333336</c:v>
                </c:pt>
                <c:pt idx="6">
                  <c:v>574.5623333333333</c:v>
                </c:pt>
                <c:pt idx="7">
                  <c:v>486.48499999999996</c:v>
                </c:pt>
                <c:pt idx="8">
                  <c:v>386.74116666666669</c:v>
                </c:pt>
                <c:pt idx="9">
                  <c:v>422.70016666666663</c:v>
                </c:pt>
                <c:pt idx="10">
                  <c:v>393.33283333333333</c:v>
                </c:pt>
              </c:numCache>
            </c:numRef>
          </c:val>
          <c:smooth val="0"/>
          <c:extLst>
            <c:ext xmlns:c16="http://schemas.microsoft.com/office/drawing/2014/chart" uri="{C3380CC4-5D6E-409C-BE32-E72D297353CC}">
              <c16:uniqueId val="{00000002-6124-4BD8-B472-CC03D80C44E4}"/>
            </c:ext>
          </c:extLst>
        </c:ser>
        <c:ser>
          <c:idx val="3"/>
          <c:order val="3"/>
          <c:tx>
            <c:strRef>
              <c:f>'Alpha Test 500F'!$F$102</c:f>
              <c:strCache>
                <c:ptCount val="1"/>
                <c:pt idx="0">
                  <c:v>NF_MLP</c:v>
                </c:pt>
              </c:strCache>
            </c:strRef>
          </c:tx>
          <c:spPr>
            <a:ln w="28575" cap="rnd">
              <a:solidFill>
                <a:schemeClr val="accent4"/>
              </a:solidFill>
              <a:prstDash val="sysDot"/>
              <a:round/>
            </a:ln>
            <a:effectLst/>
          </c:spPr>
          <c:marker>
            <c:symbol val="circle"/>
            <c:size val="5"/>
            <c:spPr>
              <a:solidFill>
                <a:schemeClr val="accent4"/>
              </a:solidFill>
              <a:ln w="9525">
                <a:solidFill>
                  <a:schemeClr val="accent4"/>
                </a:solidFill>
              </a:ln>
              <a:effectLst/>
            </c:spPr>
          </c:marker>
          <c:cat>
            <c:numRef>
              <c:f>'Alpha Test 500F'!$B$103:$B$113</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'Alpha Test 500F'!$F$103:$F$113</c:f>
              <c:numCache>
                <c:formatCode>General</c:formatCode>
                <c:ptCount val="11"/>
                <c:pt idx="0">
                  <c:v>1255.8028333333334</c:v>
                </c:pt>
                <c:pt idx="1">
                  <c:v>1099.9690000000001</c:v>
                </c:pt>
                <c:pt idx="2">
                  <c:v>793.94083333333333</c:v>
                </c:pt>
                <c:pt idx="3">
                  <c:v>809.60649999999998</c:v>
                </c:pt>
                <c:pt idx="4">
                  <c:v>604.27516666666668</c:v>
                </c:pt>
                <c:pt idx="5">
                  <c:v>602.0236666666666</c:v>
                </c:pt>
                <c:pt idx="6">
                  <c:v>466.78416666666664</c:v>
                </c:pt>
                <c:pt idx="7">
                  <c:v>589.56433333333337</c:v>
                </c:pt>
                <c:pt idx="8">
                  <c:v>472.24083333333334</c:v>
                </c:pt>
                <c:pt idx="9">
                  <c:v>355.09733333333332</c:v>
                </c:pt>
                <c:pt idx="10">
                  <c:v>430.40466666666663</c:v>
                </c:pt>
              </c:numCache>
            </c:numRef>
          </c:val>
          <c:smooth val="0"/>
          <c:extLst>
            <c:ext xmlns:c16="http://schemas.microsoft.com/office/drawing/2014/chart" uri="{C3380CC4-5D6E-409C-BE32-E72D297353CC}">
              <c16:uniqueId val="{00000003-6124-4BD8-B472-CC03D80C44E4}"/>
            </c:ext>
          </c:extLst>
        </c:ser>
        <c:dLbls>
          <c:showLegendKey val="0"/>
          <c:showVal val="0"/>
          <c:showCatName val="0"/>
          <c:showSerName val="0"/>
          <c:showPercent val="0"/>
          <c:showBubbleSize val="0"/>
        </c:dLbls>
        <c:marker val="1"/>
        <c:smooth val="0"/>
        <c:axId val="1316613103"/>
        <c:axId val="1316614767"/>
      </c:lineChart>
      <c:catAx>
        <c:axId val="1316613103"/>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l-GR" sz="1400" b="1" i="0" baseline="0">
                    <a:effectLst/>
                  </a:rPr>
                  <a:t>α</a:t>
                </a:r>
                <a:endParaRPr lang="fr-CA" sz="1400">
                  <a:effectLst/>
                </a:endParaRP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316614767"/>
        <c:crosses val="autoZero"/>
        <c:auto val="1"/>
        <c:lblAlgn val="ctr"/>
        <c:lblOffset val="100"/>
        <c:noMultiLvlLbl val="0"/>
      </c:catAx>
      <c:valAx>
        <c:axId val="1316614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baseline="0">
                    <a:effectLst/>
                  </a:rPr>
                  <a:t>Training time in minutes</a:t>
                </a:r>
                <a:endParaRPr lang="fr-CA"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31661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 Fbscore: Fixed Motifs(7),</a:t>
            </a:r>
            <a:r>
              <a:rPr lang="en-CA" baseline="0"/>
              <a:t> NbOccrs&gt;=2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Compar_VS_Infernal!$U$13:$U$17</c:f>
              <c:numCache>
                <c:formatCode>General</c:formatCode>
                <c:ptCount val="5"/>
                <c:pt idx="0">
                  <c:v>0.43262411347517699</c:v>
                </c:pt>
                <c:pt idx="1">
                  <c:v>0.458382877526753</c:v>
                </c:pt>
                <c:pt idx="2">
                  <c:v>0.54912836767036399</c:v>
                </c:pt>
                <c:pt idx="3">
                  <c:v>0.56671619613670099</c:v>
                </c:pt>
                <c:pt idx="4">
                  <c:v>0.61629811629811604</c:v>
                </c:pt>
              </c:numCache>
            </c:numRef>
          </c:val>
          <c:extLst>
            <c:ext xmlns:c16="http://schemas.microsoft.com/office/drawing/2014/chart" uri="{C3380CC4-5D6E-409C-BE32-E72D297353CC}">
              <c16:uniqueId val="{00000000-08DB-4055-834D-6ECA0B6C0B8C}"/>
            </c:ext>
          </c:extLst>
        </c:ser>
        <c:ser>
          <c:idx val="1"/>
          <c:order val="1"/>
          <c:tx>
            <c:v>EXT_Fbs</c:v>
          </c:tx>
          <c:spPr>
            <a:solidFill>
              <a:schemeClr val="accent2"/>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Compar_VS_Infernal!$X$13:$X$17</c:f>
              <c:numCache>
                <c:formatCode>General</c:formatCode>
                <c:ptCount val="5"/>
                <c:pt idx="0">
                  <c:v>0.43354017454697202</c:v>
                </c:pt>
                <c:pt idx="1">
                  <c:v>0.46258317451124398</c:v>
                </c:pt>
                <c:pt idx="2">
                  <c:v>0.55218973363008494</c:v>
                </c:pt>
                <c:pt idx="3">
                  <c:v>0.56614021411038995</c:v>
                </c:pt>
                <c:pt idx="4">
                  <c:v>0.62181924656194199</c:v>
                </c:pt>
              </c:numCache>
            </c:numRef>
          </c:val>
          <c:extLst>
            <c:ext xmlns:c16="http://schemas.microsoft.com/office/drawing/2014/chart" uri="{C3380CC4-5D6E-409C-BE32-E72D297353CC}">
              <c16:uniqueId val="{00000002-08DB-4055-834D-6ECA0B6C0B8C}"/>
            </c:ext>
          </c:extLst>
        </c:ser>
        <c:ser>
          <c:idx val="2"/>
          <c:order val="2"/>
          <c:tx>
            <c:v>NLP_Ac</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Compar_VS_Infernal!$AE$13:$AE$17</c:f>
              <c:numCache>
                <c:formatCode>General</c:formatCode>
                <c:ptCount val="5"/>
                <c:pt idx="0">
                  <c:v>0.43144208037824999</c:v>
                </c:pt>
                <c:pt idx="1">
                  <c:v>0.45541022592152097</c:v>
                </c:pt>
                <c:pt idx="2">
                  <c:v>0.54833597464342299</c:v>
                </c:pt>
                <c:pt idx="3">
                  <c:v>0.56225854383358098</c:v>
                </c:pt>
                <c:pt idx="4">
                  <c:v>0.65131040131040097</c:v>
                </c:pt>
              </c:numCache>
            </c:numRef>
          </c:val>
          <c:extLst>
            <c:ext xmlns:c16="http://schemas.microsoft.com/office/drawing/2014/chart" uri="{C3380CC4-5D6E-409C-BE32-E72D297353CC}">
              <c16:uniqueId val="{00000003-08DB-4055-834D-6ECA0B6C0B8C}"/>
            </c:ext>
          </c:extLst>
        </c:ser>
        <c:ser>
          <c:idx val="3"/>
          <c:order val="3"/>
          <c:tx>
            <c:v>NLP_Fbs</c:v>
          </c:tx>
          <c:spPr>
            <a:solidFill>
              <a:schemeClr val="accent4"/>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Compar_VS_Infernal!$AH$13:$AH$17</c:f>
              <c:numCache>
                <c:formatCode>General</c:formatCode>
                <c:ptCount val="5"/>
                <c:pt idx="0">
                  <c:v>0.439774311192624</c:v>
                </c:pt>
                <c:pt idx="1">
                  <c:v>0.471544487220941</c:v>
                </c:pt>
                <c:pt idx="2">
                  <c:v>0.55956968315352795</c:v>
                </c:pt>
                <c:pt idx="3">
                  <c:v>0.56529179484726799</c:v>
                </c:pt>
                <c:pt idx="4">
                  <c:v>0.65495602767916306</c:v>
                </c:pt>
              </c:numCache>
            </c:numRef>
          </c:val>
          <c:extLst>
            <c:ext xmlns:c16="http://schemas.microsoft.com/office/drawing/2014/chart" uri="{C3380CC4-5D6E-409C-BE32-E72D297353CC}">
              <c16:uniqueId val="{00000004-08DB-4055-834D-6ECA0B6C0B8C}"/>
            </c:ext>
          </c:extLst>
        </c:ser>
        <c:ser>
          <c:idx val="4"/>
          <c:order val="4"/>
          <c:tx>
            <c:v>VT_Ac</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Compar_VS_Infernal!$AN$13:$AN$17</c:f>
              <c:numCache>
                <c:formatCode>General</c:formatCode>
                <c:ptCount val="5"/>
                <c:pt idx="0">
                  <c:v>0.44326241134751698</c:v>
                </c:pt>
                <c:pt idx="1">
                  <c:v>0.47086801426872699</c:v>
                </c:pt>
                <c:pt idx="2">
                  <c:v>0.56735340729001504</c:v>
                </c:pt>
                <c:pt idx="3">
                  <c:v>0.58751857355126302</c:v>
                </c:pt>
                <c:pt idx="4">
                  <c:v>0.66707616707616701</c:v>
                </c:pt>
              </c:numCache>
            </c:numRef>
          </c:val>
          <c:extLst>
            <c:ext xmlns:c16="http://schemas.microsoft.com/office/drawing/2014/chart" uri="{C3380CC4-5D6E-409C-BE32-E72D297353CC}">
              <c16:uniqueId val="{00000005-08DB-4055-834D-6ECA0B6C0B8C}"/>
            </c:ext>
          </c:extLst>
        </c:ser>
        <c:ser>
          <c:idx val="5"/>
          <c:order val="5"/>
          <c:tx>
            <c:v>VT_Fbs</c:v>
          </c:tx>
          <c:spPr>
            <a:solidFill>
              <a:schemeClr val="accent6"/>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Compar_VS_Infernal!$AQ$13:$AQ$17</c:f>
              <c:numCache>
                <c:formatCode>General</c:formatCode>
                <c:ptCount val="5"/>
                <c:pt idx="0">
                  <c:v>0.44559830430716002</c:v>
                </c:pt>
                <c:pt idx="1">
                  <c:v>0.47954814706119397</c:v>
                </c:pt>
                <c:pt idx="2">
                  <c:v>0.572866516536779</c:v>
                </c:pt>
                <c:pt idx="3">
                  <c:v>0.59055407432833695</c:v>
                </c:pt>
                <c:pt idx="4">
                  <c:v>0.66942588692221505</c:v>
                </c:pt>
              </c:numCache>
            </c:numRef>
          </c:val>
          <c:extLst>
            <c:ext xmlns:c16="http://schemas.microsoft.com/office/drawing/2014/chart" uri="{C3380CC4-5D6E-409C-BE32-E72D297353CC}">
              <c16:uniqueId val="{00000006-08DB-4055-834D-6ECA0B6C0B8C}"/>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 Fbscore: Fixed Motifs(7),</a:t>
            </a:r>
            <a:r>
              <a:rPr lang="en-CA" baseline="0"/>
              <a:t> NbOccrs&gt;=1</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Compar_VS_Infernal!$U$18:$U$22</c:f>
              <c:numCache>
                <c:formatCode>General</c:formatCode>
                <c:ptCount val="5"/>
                <c:pt idx="0">
                  <c:v>0.97163120567375805</c:v>
                </c:pt>
                <c:pt idx="1">
                  <c:v>0.96135552913198496</c:v>
                </c:pt>
                <c:pt idx="2">
                  <c:v>0.94532488114104596</c:v>
                </c:pt>
                <c:pt idx="3">
                  <c:v>0.91411589895988099</c:v>
                </c:pt>
                <c:pt idx="4">
                  <c:v>0.90909090909090895</c:v>
                </c:pt>
              </c:numCache>
            </c:numRef>
          </c:val>
          <c:extLst>
            <c:ext xmlns:c16="http://schemas.microsoft.com/office/drawing/2014/chart" uri="{C3380CC4-5D6E-409C-BE32-E72D297353CC}">
              <c16:uniqueId val="{00000000-2B5F-4E48-BEDE-86C44DA70B2E}"/>
            </c:ext>
          </c:extLst>
        </c:ser>
        <c:ser>
          <c:idx val="1"/>
          <c:order val="1"/>
          <c:tx>
            <c:v>EXT_Fbs</c:v>
          </c:tx>
          <c:spPr>
            <a:solidFill>
              <a:schemeClr val="accent2"/>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Compar_VS_Infernal!$X$18:$X$22</c:f>
              <c:numCache>
                <c:formatCode>General</c:formatCode>
                <c:ptCount val="5"/>
                <c:pt idx="0">
                  <c:v>0.97026321605810695</c:v>
                </c:pt>
                <c:pt idx="1">
                  <c:v>0.95870359794443405</c:v>
                </c:pt>
                <c:pt idx="2">
                  <c:v>0.94015718757256905</c:v>
                </c:pt>
                <c:pt idx="3">
                  <c:v>0.91287964496057805</c:v>
                </c:pt>
                <c:pt idx="4">
                  <c:v>0.90761097899743004</c:v>
                </c:pt>
              </c:numCache>
            </c:numRef>
          </c:val>
          <c:extLst>
            <c:ext xmlns:c16="http://schemas.microsoft.com/office/drawing/2014/chart" uri="{C3380CC4-5D6E-409C-BE32-E72D297353CC}">
              <c16:uniqueId val="{00000001-2B5F-4E48-BEDE-86C44DA70B2E}"/>
            </c:ext>
          </c:extLst>
        </c:ser>
        <c:ser>
          <c:idx val="2"/>
          <c:order val="2"/>
          <c:tx>
            <c:v>NLP_Ac</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Compar_VS_Infernal!$AE$18:$AE$22</c:f>
              <c:numCache>
                <c:formatCode>General</c:formatCode>
                <c:ptCount val="5"/>
                <c:pt idx="0">
                  <c:v>0.98899999999999999</c:v>
                </c:pt>
                <c:pt idx="1">
                  <c:v>0.98399999999999999</c:v>
                </c:pt>
                <c:pt idx="2">
                  <c:v>0.98199999999999998</c:v>
                </c:pt>
                <c:pt idx="3">
                  <c:v>0.97499999999999998</c:v>
                </c:pt>
                <c:pt idx="4">
                  <c:v>0.97099999999999997</c:v>
                </c:pt>
              </c:numCache>
            </c:numRef>
          </c:val>
          <c:extLst>
            <c:ext xmlns:c16="http://schemas.microsoft.com/office/drawing/2014/chart" uri="{C3380CC4-5D6E-409C-BE32-E72D297353CC}">
              <c16:uniqueId val="{00000002-2B5F-4E48-BEDE-86C44DA70B2E}"/>
            </c:ext>
          </c:extLst>
        </c:ser>
        <c:ser>
          <c:idx val="3"/>
          <c:order val="3"/>
          <c:tx>
            <c:v>NLP_Fbs</c:v>
          </c:tx>
          <c:spPr>
            <a:solidFill>
              <a:schemeClr val="accent4"/>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Compar_VS_Infernal!$AH$18:$AH$22</c:f>
              <c:numCache>
                <c:formatCode>General</c:formatCode>
                <c:ptCount val="5"/>
                <c:pt idx="0">
                  <c:v>0.98799999999999999</c:v>
                </c:pt>
                <c:pt idx="1">
                  <c:v>0.98199999999999998</c:v>
                </c:pt>
                <c:pt idx="2">
                  <c:v>0.97899999999999998</c:v>
                </c:pt>
                <c:pt idx="3">
                  <c:v>0.97199999999999998</c:v>
                </c:pt>
                <c:pt idx="4">
                  <c:v>0.97</c:v>
                </c:pt>
              </c:numCache>
            </c:numRef>
          </c:val>
          <c:extLst>
            <c:ext xmlns:c16="http://schemas.microsoft.com/office/drawing/2014/chart" uri="{C3380CC4-5D6E-409C-BE32-E72D297353CC}">
              <c16:uniqueId val="{00000003-2B5F-4E48-BEDE-86C44DA70B2E}"/>
            </c:ext>
          </c:extLst>
        </c:ser>
        <c:ser>
          <c:idx val="4"/>
          <c:order val="4"/>
          <c:tx>
            <c:v>VT_Ac</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Compar_VS_Infernal!$AN$18:$AN$22</c:f>
              <c:numCache>
                <c:formatCode>General</c:formatCode>
                <c:ptCount val="5"/>
                <c:pt idx="0">
                  <c:v>0.98345153664302598</c:v>
                </c:pt>
                <c:pt idx="1">
                  <c:v>0.97978596908442295</c:v>
                </c:pt>
                <c:pt idx="2">
                  <c:v>0.97345483359746399</c:v>
                </c:pt>
                <c:pt idx="3">
                  <c:v>0.96285289747399705</c:v>
                </c:pt>
                <c:pt idx="4">
                  <c:v>0.95925470925470901</c:v>
                </c:pt>
              </c:numCache>
            </c:numRef>
          </c:val>
          <c:extLst>
            <c:ext xmlns:c16="http://schemas.microsoft.com/office/drawing/2014/chart" uri="{C3380CC4-5D6E-409C-BE32-E72D297353CC}">
              <c16:uniqueId val="{00000004-2B5F-4E48-BEDE-86C44DA70B2E}"/>
            </c:ext>
          </c:extLst>
        </c:ser>
        <c:ser>
          <c:idx val="5"/>
          <c:order val="5"/>
          <c:tx>
            <c:v>VT_Fbs</c:v>
          </c:tx>
          <c:spPr>
            <a:solidFill>
              <a:schemeClr val="accent6"/>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Compar_VS_Infernal!$AQ$18:$AQ$22</c:f>
              <c:numCache>
                <c:formatCode>General</c:formatCode>
                <c:ptCount val="5"/>
                <c:pt idx="0">
                  <c:v>0.98182106813035597</c:v>
                </c:pt>
                <c:pt idx="1">
                  <c:v>0.97729022127458898</c:v>
                </c:pt>
                <c:pt idx="2">
                  <c:v>0.97022556985227604</c:v>
                </c:pt>
                <c:pt idx="3">
                  <c:v>0.96110647525451098</c:v>
                </c:pt>
                <c:pt idx="4">
                  <c:v>0.95791348698684597</c:v>
                </c:pt>
              </c:numCache>
            </c:numRef>
          </c:val>
          <c:extLst>
            <c:ext xmlns:c16="http://schemas.microsoft.com/office/drawing/2014/chart" uri="{C3380CC4-5D6E-409C-BE32-E72D297353CC}">
              <c16:uniqueId val="{00000005-2B5F-4E48-BEDE-86C44DA70B2E}"/>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max val="1"/>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majorUnit val="1.0000000000000002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 Fbscore: min=2, max=7,</a:t>
            </a:r>
            <a:r>
              <a:rPr lang="en-CA" baseline="0"/>
              <a:t> NbOccrs&gt;=2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Compar_VS_Infernal!$U$23:$U$27</c:f>
              <c:numCache>
                <c:formatCode>General</c:formatCode>
                <c:ptCount val="5"/>
                <c:pt idx="0">
                  <c:v>0.98345153664302598</c:v>
                </c:pt>
                <c:pt idx="1">
                  <c:v>0.97681331747919098</c:v>
                </c:pt>
                <c:pt idx="2">
                  <c:v>0.97305863708399298</c:v>
                </c:pt>
                <c:pt idx="3">
                  <c:v>0.97206537890044498</c:v>
                </c:pt>
                <c:pt idx="4">
                  <c:v>0.96478296478296399</c:v>
                </c:pt>
              </c:numCache>
            </c:numRef>
          </c:val>
          <c:extLst>
            <c:ext xmlns:c16="http://schemas.microsoft.com/office/drawing/2014/chart" uri="{C3380CC4-5D6E-409C-BE32-E72D297353CC}">
              <c16:uniqueId val="{00000000-7220-494C-9AC1-081E4839168B}"/>
            </c:ext>
          </c:extLst>
        </c:ser>
        <c:ser>
          <c:idx val="1"/>
          <c:order val="1"/>
          <c:tx>
            <c:v>EXT_Fbs</c:v>
          </c:tx>
          <c:spPr>
            <a:solidFill>
              <a:schemeClr val="accent2"/>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Compar_VS_Infernal!$X$23:$X$27</c:f>
              <c:numCache>
                <c:formatCode>General</c:formatCode>
                <c:ptCount val="5"/>
                <c:pt idx="0">
                  <c:v>0.98225735291316096</c:v>
                </c:pt>
                <c:pt idx="1">
                  <c:v>0.97505972227134197</c:v>
                </c:pt>
                <c:pt idx="2">
                  <c:v>0.96954780904940596</c:v>
                </c:pt>
                <c:pt idx="3">
                  <c:v>0.96978951107951095</c:v>
                </c:pt>
                <c:pt idx="4">
                  <c:v>0.96267789772217205</c:v>
                </c:pt>
              </c:numCache>
            </c:numRef>
          </c:val>
          <c:extLst>
            <c:ext xmlns:c16="http://schemas.microsoft.com/office/drawing/2014/chart" uri="{C3380CC4-5D6E-409C-BE32-E72D297353CC}">
              <c16:uniqueId val="{00000001-7220-494C-9AC1-081E4839168B}"/>
            </c:ext>
          </c:extLst>
        </c:ser>
        <c:ser>
          <c:idx val="2"/>
          <c:order val="2"/>
          <c:tx>
            <c:v>NLP_Ac</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Compar_VS_Infernal!$AE$23:$AE$27</c:f>
              <c:numCache>
                <c:formatCode>General</c:formatCode>
                <c:ptCount val="5"/>
                <c:pt idx="0">
                  <c:v>0.96499999999999997</c:v>
                </c:pt>
                <c:pt idx="1">
                  <c:v>0.96399999999999997</c:v>
                </c:pt>
                <c:pt idx="2">
                  <c:v>0.95199999999999996</c:v>
                </c:pt>
                <c:pt idx="3">
                  <c:v>0.94299999999999995</c:v>
                </c:pt>
                <c:pt idx="4">
                  <c:v>0.94399999999999995</c:v>
                </c:pt>
              </c:numCache>
            </c:numRef>
          </c:val>
          <c:extLst>
            <c:ext xmlns:c16="http://schemas.microsoft.com/office/drawing/2014/chart" uri="{C3380CC4-5D6E-409C-BE32-E72D297353CC}">
              <c16:uniqueId val="{00000002-7220-494C-9AC1-081E4839168B}"/>
            </c:ext>
          </c:extLst>
        </c:ser>
        <c:ser>
          <c:idx val="3"/>
          <c:order val="3"/>
          <c:tx>
            <c:v>NLP_Fbs</c:v>
          </c:tx>
          <c:spPr>
            <a:solidFill>
              <a:schemeClr val="accent4"/>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Compar_VS_Infernal!$AH$23:$AH$27</c:f>
              <c:numCache>
                <c:formatCode>General</c:formatCode>
                <c:ptCount val="5"/>
                <c:pt idx="0">
                  <c:v>0.96399999999999997</c:v>
                </c:pt>
                <c:pt idx="1">
                  <c:v>0.96099999999999997</c:v>
                </c:pt>
                <c:pt idx="2">
                  <c:v>0.94799999999999995</c:v>
                </c:pt>
                <c:pt idx="3">
                  <c:v>0.93899999999999995</c:v>
                </c:pt>
                <c:pt idx="4">
                  <c:v>0.94</c:v>
                </c:pt>
              </c:numCache>
            </c:numRef>
          </c:val>
          <c:extLst>
            <c:ext xmlns:c16="http://schemas.microsoft.com/office/drawing/2014/chart" uri="{C3380CC4-5D6E-409C-BE32-E72D297353CC}">
              <c16:uniqueId val="{00000003-7220-494C-9AC1-081E4839168B}"/>
            </c:ext>
          </c:extLst>
        </c:ser>
        <c:ser>
          <c:idx val="4"/>
          <c:order val="4"/>
          <c:tx>
            <c:v>VT_Ac</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Compar_VS_Infernal!$AN$23:$AN$27</c:f>
              <c:numCache>
                <c:formatCode>General</c:formatCode>
                <c:ptCount val="5"/>
                <c:pt idx="0">
                  <c:v>0.97163120567375805</c:v>
                </c:pt>
                <c:pt idx="1">
                  <c:v>0.97027348394768098</c:v>
                </c:pt>
                <c:pt idx="2">
                  <c:v>0.96513470681458002</c:v>
                </c:pt>
                <c:pt idx="3">
                  <c:v>0.95274888558692405</c:v>
                </c:pt>
                <c:pt idx="4">
                  <c:v>0.95331695331695299</c:v>
                </c:pt>
              </c:numCache>
            </c:numRef>
          </c:val>
          <c:extLst>
            <c:ext xmlns:c16="http://schemas.microsoft.com/office/drawing/2014/chart" uri="{C3380CC4-5D6E-409C-BE32-E72D297353CC}">
              <c16:uniqueId val="{00000004-7220-494C-9AC1-081E4839168B}"/>
            </c:ext>
          </c:extLst>
        </c:ser>
        <c:ser>
          <c:idx val="5"/>
          <c:order val="5"/>
          <c:tx>
            <c:v>VT_Fbs</c:v>
          </c:tx>
          <c:spPr>
            <a:solidFill>
              <a:schemeClr val="accent6"/>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Compar_VS_Infernal!$AQ$23:$AQ$27</c:f>
              <c:numCache>
                <c:formatCode>General</c:formatCode>
                <c:ptCount val="5"/>
                <c:pt idx="0">
                  <c:v>0.96980532707073897</c:v>
                </c:pt>
                <c:pt idx="1">
                  <c:v>0.96952152313705298</c:v>
                </c:pt>
                <c:pt idx="2">
                  <c:v>0.961163585635883</c:v>
                </c:pt>
                <c:pt idx="3">
                  <c:v>0.94839503399528502</c:v>
                </c:pt>
                <c:pt idx="4">
                  <c:v>0.94924793251101203</c:v>
                </c:pt>
              </c:numCache>
            </c:numRef>
          </c:val>
          <c:extLst>
            <c:ext xmlns:c16="http://schemas.microsoft.com/office/drawing/2014/chart" uri="{C3380CC4-5D6E-409C-BE32-E72D297353CC}">
              <c16:uniqueId val="{00000005-7220-494C-9AC1-081E4839168B}"/>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max val="1"/>
          <c:min val="0.9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majorUnit val="1.0000000000000002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 Fbscore: min=2, max=7,</a:t>
            </a:r>
            <a:r>
              <a:rPr lang="en-CA" baseline="0"/>
              <a:t> NbOccrs&gt;=1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Compar_VS_Infernal!$U$28:$U$32</c:f>
              <c:numCache>
                <c:formatCode>General</c:formatCode>
                <c:ptCount val="5"/>
                <c:pt idx="0">
                  <c:v>0.97281323877068504</c:v>
                </c:pt>
                <c:pt idx="1">
                  <c:v>0.96670630202140295</c:v>
                </c:pt>
                <c:pt idx="2">
                  <c:v>0.95919175911251897</c:v>
                </c:pt>
                <c:pt idx="3">
                  <c:v>0.94947994056463503</c:v>
                </c:pt>
                <c:pt idx="4">
                  <c:v>0.94840294840294803</c:v>
                </c:pt>
              </c:numCache>
            </c:numRef>
          </c:val>
          <c:extLst>
            <c:ext xmlns:c16="http://schemas.microsoft.com/office/drawing/2014/chart" uri="{C3380CC4-5D6E-409C-BE32-E72D297353CC}">
              <c16:uniqueId val="{00000000-0D3A-4E21-8E87-FB4840D5AED1}"/>
            </c:ext>
          </c:extLst>
        </c:ser>
        <c:ser>
          <c:idx val="1"/>
          <c:order val="1"/>
          <c:tx>
            <c:v>EXT_Fbs</c:v>
          </c:tx>
          <c:spPr>
            <a:solidFill>
              <a:schemeClr val="accent2"/>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Compar_VS_Infernal!$X$28:$X$32</c:f>
              <c:numCache>
                <c:formatCode>General</c:formatCode>
                <c:ptCount val="5"/>
                <c:pt idx="0">
                  <c:v>0.97071087907620401</c:v>
                </c:pt>
                <c:pt idx="1">
                  <c:v>0.96362732113611105</c:v>
                </c:pt>
                <c:pt idx="2">
                  <c:v>0.95307339115754997</c:v>
                </c:pt>
                <c:pt idx="3">
                  <c:v>0.944421722396522</c:v>
                </c:pt>
                <c:pt idx="4">
                  <c:v>0.94745214711708603</c:v>
                </c:pt>
              </c:numCache>
            </c:numRef>
          </c:val>
          <c:extLst>
            <c:ext xmlns:c16="http://schemas.microsoft.com/office/drawing/2014/chart" uri="{C3380CC4-5D6E-409C-BE32-E72D297353CC}">
              <c16:uniqueId val="{00000001-0D3A-4E21-8E87-FB4840D5AED1}"/>
            </c:ext>
          </c:extLst>
        </c:ser>
        <c:ser>
          <c:idx val="2"/>
          <c:order val="2"/>
          <c:tx>
            <c:v>NLP_Ac</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Compar_VS_Infernal!$AE$28:$AE$32</c:f>
              <c:numCache>
                <c:formatCode>General</c:formatCode>
                <c:ptCount val="5"/>
                <c:pt idx="0">
                  <c:v>0.98299999999999998</c:v>
                </c:pt>
                <c:pt idx="1">
                  <c:v>0.98</c:v>
                </c:pt>
                <c:pt idx="2">
                  <c:v>0.97499999999999998</c:v>
                </c:pt>
                <c:pt idx="3">
                  <c:v>0.96199999999999997</c:v>
                </c:pt>
                <c:pt idx="4">
                  <c:v>0.95399999999999996</c:v>
                </c:pt>
              </c:numCache>
            </c:numRef>
          </c:val>
          <c:extLst>
            <c:ext xmlns:c16="http://schemas.microsoft.com/office/drawing/2014/chart" uri="{C3380CC4-5D6E-409C-BE32-E72D297353CC}">
              <c16:uniqueId val="{00000002-0D3A-4E21-8E87-FB4840D5AED1}"/>
            </c:ext>
          </c:extLst>
        </c:ser>
        <c:ser>
          <c:idx val="3"/>
          <c:order val="3"/>
          <c:tx>
            <c:v>NLP_Fbs</c:v>
          </c:tx>
          <c:spPr>
            <a:solidFill>
              <a:schemeClr val="accent4"/>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Compar_VS_Infernal!$AH$28:$AH$32</c:f>
              <c:numCache>
                <c:formatCode>General</c:formatCode>
                <c:ptCount val="5"/>
                <c:pt idx="0">
                  <c:v>0.98099999999999998</c:v>
                </c:pt>
                <c:pt idx="1">
                  <c:v>0.97799999999999998</c:v>
                </c:pt>
                <c:pt idx="2">
                  <c:v>0.97199999999999998</c:v>
                </c:pt>
                <c:pt idx="3">
                  <c:v>0.95899999999999996</c:v>
                </c:pt>
                <c:pt idx="4">
                  <c:v>0.94899999999999995</c:v>
                </c:pt>
              </c:numCache>
            </c:numRef>
          </c:val>
          <c:extLst>
            <c:ext xmlns:c16="http://schemas.microsoft.com/office/drawing/2014/chart" uri="{C3380CC4-5D6E-409C-BE32-E72D297353CC}">
              <c16:uniqueId val="{00000003-0D3A-4E21-8E87-FB4840D5AED1}"/>
            </c:ext>
          </c:extLst>
        </c:ser>
        <c:ser>
          <c:idx val="4"/>
          <c:order val="4"/>
          <c:tx>
            <c:v>VT_Ac</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Compar_VS_Infernal!$AN$28:$AN$32</c:f>
              <c:numCache>
                <c:formatCode>General</c:formatCode>
                <c:ptCount val="5"/>
                <c:pt idx="0">
                  <c:v>0.98817966903073196</c:v>
                </c:pt>
                <c:pt idx="1">
                  <c:v>0.985731272294887</c:v>
                </c:pt>
                <c:pt idx="2">
                  <c:v>0.98019017432646505</c:v>
                </c:pt>
                <c:pt idx="3">
                  <c:v>0.97355126300148498</c:v>
                </c:pt>
                <c:pt idx="4">
                  <c:v>0.96805896805896796</c:v>
                </c:pt>
              </c:numCache>
            </c:numRef>
          </c:val>
          <c:extLst>
            <c:ext xmlns:c16="http://schemas.microsoft.com/office/drawing/2014/chart" uri="{C3380CC4-5D6E-409C-BE32-E72D297353CC}">
              <c16:uniqueId val="{00000004-0D3A-4E21-8E87-FB4840D5AED1}"/>
            </c:ext>
          </c:extLst>
        </c:ser>
        <c:ser>
          <c:idx val="5"/>
          <c:order val="5"/>
          <c:tx>
            <c:v>VT_Fbs</c:v>
          </c:tx>
          <c:spPr>
            <a:solidFill>
              <a:schemeClr val="accent6"/>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Compar_VS_Infernal!$AQ$28:$AQ$32</c:f>
              <c:numCache>
                <c:formatCode>General</c:formatCode>
                <c:ptCount val="5"/>
                <c:pt idx="0">
                  <c:v>0.98661847378627499</c:v>
                </c:pt>
                <c:pt idx="1">
                  <c:v>0.98439872556699504</c:v>
                </c:pt>
                <c:pt idx="2">
                  <c:v>0.97732281889351502</c:v>
                </c:pt>
                <c:pt idx="3">
                  <c:v>0.970429945407003</c:v>
                </c:pt>
                <c:pt idx="4">
                  <c:v>0.96565056599757904</c:v>
                </c:pt>
              </c:numCache>
            </c:numRef>
          </c:val>
          <c:extLst>
            <c:ext xmlns:c16="http://schemas.microsoft.com/office/drawing/2014/chart" uri="{C3380CC4-5D6E-409C-BE32-E72D297353CC}">
              <c16:uniqueId val="{00000005-0D3A-4E21-8E87-FB4840D5AED1}"/>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max val="1"/>
          <c:min val="0.9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majorUnit val="1.0000000000000002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Training</a:t>
            </a:r>
            <a:r>
              <a:rPr lang="en-CA" baseline="0"/>
              <a:t> Time</a:t>
            </a:r>
            <a:r>
              <a:rPr lang="en-CA"/>
              <a:t>: Fixed Motifs(7),</a:t>
            </a:r>
            <a:r>
              <a:rPr lang="en-CA" baseline="0"/>
              <a:t> NbOccrs&gt;=2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Compar_VS_Infernal!$Q$13:$Q$17</c:f>
              <c:numCache>
                <c:formatCode>General</c:formatCode>
                <c:ptCount val="5"/>
                <c:pt idx="0">
                  <c:v>3.9519684314727699</c:v>
                </c:pt>
                <c:pt idx="1">
                  <c:v>12.826812028884801</c:v>
                </c:pt>
                <c:pt idx="2">
                  <c:v>37.129235744476297</c:v>
                </c:pt>
                <c:pt idx="3">
                  <c:v>66.768455982208195</c:v>
                </c:pt>
                <c:pt idx="4">
                  <c:v>164.85369348526001</c:v>
                </c:pt>
              </c:numCache>
            </c:numRef>
          </c:val>
          <c:extLst>
            <c:ext xmlns:c16="http://schemas.microsoft.com/office/drawing/2014/chart" uri="{C3380CC4-5D6E-409C-BE32-E72D297353CC}">
              <c16:uniqueId val="{00000000-0834-42F3-8ABF-622E0398011C}"/>
            </c:ext>
          </c:extLst>
        </c:ser>
        <c:ser>
          <c:idx val="2"/>
          <c:order val="1"/>
          <c:tx>
            <c:v>NLP</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Compar_VS_Infernal!$AA$13:$AA$17</c:f>
              <c:numCache>
                <c:formatCode>General</c:formatCode>
                <c:ptCount val="5"/>
                <c:pt idx="0">
                  <c:v>20.681400299072202</c:v>
                </c:pt>
                <c:pt idx="1">
                  <c:v>51.127420186996403</c:v>
                </c:pt>
                <c:pt idx="2">
                  <c:v>75.226695537567096</c:v>
                </c:pt>
                <c:pt idx="3">
                  <c:v>133.906918525695</c:v>
                </c:pt>
                <c:pt idx="4">
                  <c:v>170.60507845878601</c:v>
                </c:pt>
              </c:numCache>
            </c:numRef>
          </c:val>
          <c:extLst>
            <c:ext xmlns:c16="http://schemas.microsoft.com/office/drawing/2014/chart" uri="{C3380CC4-5D6E-409C-BE32-E72D297353CC}">
              <c16:uniqueId val="{00000002-0834-42F3-8ABF-622E0398011C}"/>
            </c:ext>
          </c:extLst>
        </c:ser>
        <c:ser>
          <c:idx val="4"/>
          <c:order val="2"/>
          <c:tx>
            <c:v>VT</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Compar_VS_Infernal!$AJ$13:$AJ$17</c:f>
              <c:numCache>
                <c:formatCode>General</c:formatCode>
                <c:ptCount val="5"/>
                <c:pt idx="0">
                  <c:v>22.842877149581899</c:v>
                </c:pt>
                <c:pt idx="1">
                  <c:v>55.069372415542603</c:v>
                </c:pt>
                <c:pt idx="2">
                  <c:v>107.56904006004299</c:v>
                </c:pt>
                <c:pt idx="3">
                  <c:v>178.164548873901</c:v>
                </c:pt>
                <c:pt idx="4">
                  <c:v>333.275682687759</c:v>
                </c:pt>
              </c:numCache>
            </c:numRef>
          </c:val>
          <c:extLst>
            <c:ext xmlns:c16="http://schemas.microsoft.com/office/drawing/2014/chart" uri="{C3380CC4-5D6E-409C-BE32-E72D297353CC}">
              <c16:uniqueId val="{00000004-0834-42F3-8ABF-622E0398011C}"/>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Training Time</a:t>
            </a:r>
            <a:r>
              <a:rPr lang="en-CA"/>
              <a:t>: Fixed Motifs(7),</a:t>
            </a:r>
            <a:r>
              <a:rPr lang="en-CA" baseline="0"/>
              <a:t> NbOccrs&gt;=1</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Compar_VS_Infernal!$Q$18:$Q$22</c:f>
              <c:numCache>
                <c:formatCode>General</c:formatCode>
                <c:ptCount val="5"/>
                <c:pt idx="0">
                  <c:v>100.403480768203</c:v>
                </c:pt>
                <c:pt idx="1">
                  <c:v>232.58802223205501</c:v>
                </c:pt>
                <c:pt idx="2">
                  <c:v>394.02485203742901</c:v>
                </c:pt>
                <c:pt idx="3">
                  <c:v>553.23841190338101</c:v>
                </c:pt>
                <c:pt idx="4">
                  <c:v>861.83256936073303</c:v>
                </c:pt>
              </c:numCache>
            </c:numRef>
          </c:val>
          <c:extLst>
            <c:ext xmlns:c16="http://schemas.microsoft.com/office/drawing/2014/chart" uri="{C3380CC4-5D6E-409C-BE32-E72D297353CC}">
              <c16:uniqueId val="{00000000-D890-4381-BA95-4A4E8FE0ED86}"/>
            </c:ext>
          </c:extLst>
        </c:ser>
        <c:ser>
          <c:idx val="2"/>
          <c:order val="1"/>
          <c:tx>
            <c:v>NLP</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Compar_VS_Infernal!$AA$18:$AA$22</c:f>
              <c:numCache>
                <c:formatCode>General</c:formatCode>
                <c:ptCount val="5"/>
                <c:pt idx="0">
                  <c:v>84.16</c:v>
                </c:pt>
                <c:pt idx="1">
                  <c:v>207.53</c:v>
                </c:pt>
                <c:pt idx="2">
                  <c:v>397.13</c:v>
                </c:pt>
                <c:pt idx="3">
                  <c:v>447.69</c:v>
                </c:pt>
                <c:pt idx="4">
                  <c:v>774.48</c:v>
                </c:pt>
              </c:numCache>
            </c:numRef>
          </c:val>
          <c:extLst>
            <c:ext xmlns:c16="http://schemas.microsoft.com/office/drawing/2014/chart" uri="{C3380CC4-5D6E-409C-BE32-E72D297353CC}">
              <c16:uniqueId val="{00000002-D890-4381-BA95-4A4E8FE0ED86}"/>
            </c:ext>
          </c:extLst>
        </c:ser>
        <c:ser>
          <c:idx val="4"/>
          <c:order val="2"/>
          <c:tx>
            <c:v>VT</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Compar_VS_Infernal!$AJ$18:$AJ$22</c:f>
              <c:numCache>
                <c:formatCode>General</c:formatCode>
                <c:ptCount val="5"/>
                <c:pt idx="0">
                  <c:v>317.61241197586003</c:v>
                </c:pt>
                <c:pt idx="1">
                  <c:v>715.24137735366799</c:v>
                </c:pt>
                <c:pt idx="2">
                  <c:v>981.10202932357697</c:v>
                </c:pt>
                <c:pt idx="3">
                  <c:v>1298.58765006065</c:v>
                </c:pt>
                <c:pt idx="4">
                  <c:v>1747.82781171798</c:v>
                </c:pt>
              </c:numCache>
            </c:numRef>
          </c:val>
          <c:extLst>
            <c:ext xmlns:c16="http://schemas.microsoft.com/office/drawing/2014/chart" uri="{C3380CC4-5D6E-409C-BE32-E72D297353CC}">
              <c16:uniqueId val="{00000004-D890-4381-BA95-4A4E8FE0ED86}"/>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Training Time</a:t>
            </a:r>
            <a:r>
              <a:rPr lang="en-CA"/>
              <a:t>: min=2, max=7,</a:t>
            </a:r>
            <a:r>
              <a:rPr lang="en-CA" baseline="0"/>
              <a:t> NbOccrs&gt;=2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Compar_VS_Infernal!$Q$23:$Q$27</c:f>
              <c:numCache>
                <c:formatCode>General</c:formatCode>
                <c:ptCount val="5"/>
                <c:pt idx="0">
                  <c:v>10.529287576675401</c:v>
                </c:pt>
                <c:pt idx="1">
                  <c:v>39.512249946594203</c:v>
                </c:pt>
                <c:pt idx="2">
                  <c:v>91.836921215057302</c:v>
                </c:pt>
                <c:pt idx="3">
                  <c:v>159.92477822303701</c:v>
                </c:pt>
                <c:pt idx="4">
                  <c:v>331.40730261802599</c:v>
                </c:pt>
              </c:numCache>
            </c:numRef>
          </c:val>
          <c:extLst>
            <c:ext xmlns:c16="http://schemas.microsoft.com/office/drawing/2014/chart" uri="{C3380CC4-5D6E-409C-BE32-E72D297353CC}">
              <c16:uniqueId val="{00000000-B79F-4915-B7EF-F69AA769C8C3}"/>
            </c:ext>
          </c:extLst>
        </c:ser>
        <c:ser>
          <c:idx val="2"/>
          <c:order val="1"/>
          <c:tx>
            <c:v>NLP</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Compar_VS_Infernal!$AA$23:$AA$27</c:f>
              <c:numCache>
                <c:formatCode>General</c:formatCode>
                <c:ptCount val="5"/>
                <c:pt idx="0">
                  <c:v>15.57</c:v>
                </c:pt>
                <c:pt idx="1">
                  <c:v>29.9</c:v>
                </c:pt>
                <c:pt idx="2">
                  <c:v>73.87</c:v>
                </c:pt>
                <c:pt idx="3">
                  <c:v>142.97</c:v>
                </c:pt>
                <c:pt idx="4">
                  <c:v>346.5</c:v>
                </c:pt>
              </c:numCache>
            </c:numRef>
          </c:val>
          <c:extLst>
            <c:ext xmlns:c16="http://schemas.microsoft.com/office/drawing/2014/chart" uri="{C3380CC4-5D6E-409C-BE32-E72D297353CC}">
              <c16:uniqueId val="{00000002-B79F-4915-B7EF-F69AA769C8C3}"/>
            </c:ext>
          </c:extLst>
        </c:ser>
        <c:ser>
          <c:idx val="4"/>
          <c:order val="2"/>
          <c:tx>
            <c:v>VT</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Compar_VS_Infernal!$AJ$23:$AJ$27</c:f>
              <c:numCache>
                <c:formatCode>General</c:formatCode>
                <c:ptCount val="5"/>
                <c:pt idx="0">
                  <c:v>53.5368556976318</c:v>
                </c:pt>
                <c:pt idx="1">
                  <c:v>119.20368695259</c:v>
                </c:pt>
                <c:pt idx="2">
                  <c:v>245.53106307983299</c:v>
                </c:pt>
                <c:pt idx="3">
                  <c:v>351.925224542617</c:v>
                </c:pt>
                <c:pt idx="4">
                  <c:v>790.61459541320801</c:v>
                </c:pt>
              </c:numCache>
            </c:numRef>
          </c:val>
          <c:extLst>
            <c:ext xmlns:c16="http://schemas.microsoft.com/office/drawing/2014/chart" uri="{C3380CC4-5D6E-409C-BE32-E72D297353CC}">
              <c16:uniqueId val="{00000004-B79F-4915-B7EF-F69AA769C8C3}"/>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Training Time</a:t>
            </a:r>
            <a:r>
              <a:rPr lang="en-CA"/>
              <a:t>: min=2, max=7,</a:t>
            </a:r>
            <a:r>
              <a:rPr lang="en-CA" baseline="0"/>
              <a:t> NbOccrs&gt;=1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Compar_VS_Infernal!$Q$28:$Q$32</c:f>
              <c:numCache>
                <c:formatCode>General</c:formatCode>
                <c:ptCount val="5"/>
                <c:pt idx="0">
                  <c:v>105.957098960876</c:v>
                </c:pt>
                <c:pt idx="1">
                  <c:v>139.19957494735701</c:v>
                </c:pt>
                <c:pt idx="2">
                  <c:v>159.425861835479</c:v>
                </c:pt>
                <c:pt idx="3">
                  <c:v>156.636783361434</c:v>
                </c:pt>
                <c:pt idx="4">
                  <c:v>196.617933273315</c:v>
                </c:pt>
              </c:numCache>
            </c:numRef>
          </c:val>
          <c:extLst>
            <c:ext xmlns:c16="http://schemas.microsoft.com/office/drawing/2014/chart" uri="{C3380CC4-5D6E-409C-BE32-E72D297353CC}">
              <c16:uniqueId val="{00000000-A2E4-43A4-8920-3CD309094016}"/>
            </c:ext>
          </c:extLst>
        </c:ser>
        <c:ser>
          <c:idx val="2"/>
          <c:order val="1"/>
          <c:tx>
            <c:v>NLP</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Compar_VS_Infernal!$AA$28:$AA$32</c:f>
              <c:numCache>
                <c:formatCode>General</c:formatCode>
                <c:ptCount val="5"/>
                <c:pt idx="0">
                  <c:v>92.31</c:v>
                </c:pt>
                <c:pt idx="1">
                  <c:v>175.59</c:v>
                </c:pt>
                <c:pt idx="2">
                  <c:v>573.71</c:v>
                </c:pt>
                <c:pt idx="3">
                  <c:v>642.84</c:v>
                </c:pt>
                <c:pt idx="4">
                  <c:v>999.19</c:v>
                </c:pt>
              </c:numCache>
            </c:numRef>
          </c:val>
          <c:extLst>
            <c:ext xmlns:c16="http://schemas.microsoft.com/office/drawing/2014/chart" uri="{C3380CC4-5D6E-409C-BE32-E72D297353CC}">
              <c16:uniqueId val="{00000002-A2E4-43A4-8920-3CD309094016}"/>
            </c:ext>
          </c:extLst>
        </c:ser>
        <c:ser>
          <c:idx val="4"/>
          <c:order val="2"/>
          <c:tx>
            <c:v>VT</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Compar_VS_Infernal!$AJ$28:$AJ$32</c:f>
              <c:numCache>
                <c:formatCode>General</c:formatCode>
                <c:ptCount val="5"/>
                <c:pt idx="0">
                  <c:v>388.98509359359701</c:v>
                </c:pt>
                <c:pt idx="1">
                  <c:v>668.45777082443203</c:v>
                </c:pt>
                <c:pt idx="2">
                  <c:v>1092.04245471954</c:v>
                </c:pt>
                <c:pt idx="3">
                  <c:v>1136.55232286453</c:v>
                </c:pt>
                <c:pt idx="4">
                  <c:v>1905.48860502243</c:v>
                </c:pt>
              </c:numCache>
            </c:numRef>
          </c:val>
          <c:extLst>
            <c:ext xmlns:c16="http://schemas.microsoft.com/office/drawing/2014/chart" uri="{C3380CC4-5D6E-409C-BE32-E72D297353CC}">
              <c16:uniqueId val="{00000004-A2E4-43A4-8920-3CD309094016}"/>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Test</a:t>
            </a:r>
            <a:r>
              <a:rPr lang="en-CA" baseline="0"/>
              <a:t> Time</a:t>
            </a:r>
            <a:r>
              <a:rPr lang="en-CA"/>
              <a:t>: Fixed Motifs(7),</a:t>
            </a:r>
            <a:r>
              <a:rPr lang="en-CA" baseline="0"/>
              <a:t> NbOccrs&gt;=2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Compar_VS_Infernal!$T$13:$T$17</c:f>
              <c:numCache>
                <c:formatCode>General</c:formatCode>
                <c:ptCount val="5"/>
                <c:pt idx="0">
                  <c:v>0.60709643363952603</c:v>
                </c:pt>
                <c:pt idx="1">
                  <c:v>1.6386520862579299</c:v>
                </c:pt>
                <c:pt idx="2">
                  <c:v>3.47119760513305</c:v>
                </c:pt>
                <c:pt idx="3">
                  <c:v>7.4698667526245099</c:v>
                </c:pt>
                <c:pt idx="4">
                  <c:v>17.8908946514129</c:v>
                </c:pt>
              </c:numCache>
            </c:numRef>
          </c:val>
          <c:extLst>
            <c:ext xmlns:c16="http://schemas.microsoft.com/office/drawing/2014/chart" uri="{C3380CC4-5D6E-409C-BE32-E72D297353CC}">
              <c16:uniqueId val="{00000000-239E-4051-AA40-3F1DA666D906}"/>
            </c:ext>
          </c:extLst>
        </c:ser>
        <c:ser>
          <c:idx val="2"/>
          <c:order val="1"/>
          <c:tx>
            <c:v>NLP</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Compar_VS_Infernal!$AD$13:$AD$17</c:f>
              <c:numCache>
                <c:formatCode>General</c:formatCode>
                <c:ptCount val="5"/>
                <c:pt idx="0">
                  <c:v>0.142600297927856</c:v>
                </c:pt>
                <c:pt idx="1">
                  <c:v>0.150517463684082</c:v>
                </c:pt>
                <c:pt idx="2">
                  <c:v>0.20486474037170399</c:v>
                </c:pt>
                <c:pt idx="3">
                  <c:v>0.33744978904724099</c:v>
                </c:pt>
                <c:pt idx="4">
                  <c:v>0.45205307006835899</c:v>
                </c:pt>
              </c:numCache>
            </c:numRef>
          </c:val>
          <c:extLst>
            <c:ext xmlns:c16="http://schemas.microsoft.com/office/drawing/2014/chart" uri="{C3380CC4-5D6E-409C-BE32-E72D297353CC}">
              <c16:uniqueId val="{00000001-239E-4051-AA40-3F1DA666D906}"/>
            </c:ext>
          </c:extLst>
        </c:ser>
        <c:ser>
          <c:idx val="4"/>
          <c:order val="2"/>
          <c:tx>
            <c:v>VT</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Compar_VS_Infernal!$AM$13:$AM$17</c:f>
              <c:numCache>
                <c:formatCode>General</c:formatCode>
                <c:ptCount val="5"/>
                <c:pt idx="0">
                  <c:v>0.78044867515563898</c:v>
                </c:pt>
                <c:pt idx="1">
                  <c:v>2.0513856410980198</c:v>
                </c:pt>
                <c:pt idx="2">
                  <c:v>4.19657254219055</c:v>
                </c:pt>
                <c:pt idx="3">
                  <c:v>9.0689620971679599</c:v>
                </c:pt>
                <c:pt idx="4">
                  <c:v>18.6442196369171</c:v>
                </c:pt>
              </c:numCache>
            </c:numRef>
          </c:val>
          <c:extLst>
            <c:ext xmlns:c16="http://schemas.microsoft.com/office/drawing/2014/chart" uri="{C3380CC4-5D6E-409C-BE32-E72D297353CC}">
              <c16:uniqueId val="{00000002-239E-4051-AA40-3F1DA666D906}"/>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Test Time</a:t>
            </a:r>
            <a:r>
              <a:rPr lang="en-CA"/>
              <a:t>: Fixed Motifs(7),</a:t>
            </a:r>
            <a:r>
              <a:rPr lang="en-CA" baseline="0"/>
              <a:t> NbOccrs&gt;=1</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Compar_VS_Infernal!$T$18:$T$22</c:f>
              <c:numCache>
                <c:formatCode>General</c:formatCode>
                <c:ptCount val="5"/>
                <c:pt idx="0">
                  <c:v>1.6596920490264799</c:v>
                </c:pt>
                <c:pt idx="1">
                  <c:v>5.4836337566375697</c:v>
                </c:pt>
                <c:pt idx="2">
                  <c:v>10.541394233703601</c:v>
                </c:pt>
                <c:pt idx="3">
                  <c:v>16.818110704421901</c:v>
                </c:pt>
                <c:pt idx="4">
                  <c:v>28.601122856140101</c:v>
                </c:pt>
              </c:numCache>
            </c:numRef>
          </c:val>
          <c:extLst>
            <c:ext xmlns:c16="http://schemas.microsoft.com/office/drawing/2014/chart" uri="{C3380CC4-5D6E-409C-BE32-E72D297353CC}">
              <c16:uniqueId val="{00000000-ADC0-4F93-B680-8E41F2542036}"/>
            </c:ext>
          </c:extLst>
        </c:ser>
        <c:ser>
          <c:idx val="2"/>
          <c:order val="1"/>
          <c:tx>
            <c:v>NLP</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Compar_VS_Infernal!$AD$18:$AD$22</c:f>
              <c:numCache>
                <c:formatCode>General</c:formatCode>
                <c:ptCount val="5"/>
                <c:pt idx="0">
                  <c:v>0.92</c:v>
                </c:pt>
                <c:pt idx="1">
                  <c:v>2.4300000000000002</c:v>
                </c:pt>
                <c:pt idx="2">
                  <c:v>4.0199999999999996</c:v>
                </c:pt>
                <c:pt idx="3">
                  <c:v>6.55</c:v>
                </c:pt>
                <c:pt idx="4">
                  <c:v>9.01</c:v>
                </c:pt>
              </c:numCache>
            </c:numRef>
          </c:val>
          <c:extLst>
            <c:ext xmlns:c16="http://schemas.microsoft.com/office/drawing/2014/chart" uri="{C3380CC4-5D6E-409C-BE32-E72D297353CC}">
              <c16:uniqueId val="{00000001-ADC0-4F93-B680-8E41F2542036}"/>
            </c:ext>
          </c:extLst>
        </c:ser>
        <c:ser>
          <c:idx val="4"/>
          <c:order val="2"/>
          <c:tx>
            <c:v>VT</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Compar_VS_Infernal!$AM$18:$AM$22</c:f>
              <c:numCache>
                <c:formatCode>General</c:formatCode>
                <c:ptCount val="5"/>
                <c:pt idx="0">
                  <c:v>3.4246060848236</c:v>
                </c:pt>
                <c:pt idx="1">
                  <c:v>10.34961104393</c:v>
                </c:pt>
                <c:pt idx="2">
                  <c:v>19.1737349033355</c:v>
                </c:pt>
                <c:pt idx="3">
                  <c:v>29.784922361373901</c:v>
                </c:pt>
                <c:pt idx="4">
                  <c:v>46.565597534179602</c:v>
                </c:pt>
              </c:numCache>
            </c:numRef>
          </c:val>
          <c:extLst>
            <c:ext xmlns:c16="http://schemas.microsoft.com/office/drawing/2014/chart" uri="{C3380CC4-5D6E-409C-BE32-E72D297353CC}">
              <c16:uniqueId val="{00000002-ADC0-4F93-B680-8E41F2542036}"/>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Test Time</a:t>
            </a:r>
            <a:r>
              <a:rPr lang="en-CA"/>
              <a:t>: min=2, max=7,</a:t>
            </a:r>
            <a:r>
              <a:rPr lang="en-CA" baseline="0"/>
              <a:t> NbOccrs&gt;=2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Compar_VS_Infernal!$T$23:$T$27</c:f>
              <c:numCache>
                <c:formatCode>General</c:formatCode>
                <c:ptCount val="5"/>
                <c:pt idx="0">
                  <c:v>0.76106095314025801</c:v>
                </c:pt>
                <c:pt idx="1">
                  <c:v>2.1595063209533598</c:v>
                </c:pt>
                <c:pt idx="2">
                  <c:v>4.5884373188018799</c:v>
                </c:pt>
                <c:pt idx="3">
                  <c:v>9.9849634170532209</c:v>
                </c:pt>
                <c:pt idx="4">
                  <c:v>18.190692663192699</c:v>
                </c:pt>
              </c:numCache>
            </c:numRef>
          </c:val>
          <c:extLst>
            <c:ext xmlns:c16="http://schemas.microsoft.com/office/drawing/2014/chart" uri="{C3380CC4-5D6E-409C-BE32-E72D297353CC}">
              <c16:uniqueId val="{00000000-9A39-4691-A8D6-926E9BCDFCAB}"/>
            </c:ext>
          </c:extLst>
        </c:ser>
        <c:ser>
          <c:idx val="2"/>
          <c:order val="1"/>
          <c:tx>
            <c:v>NLP</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Compar_VS_Infernal!$AD$23:$AD$27</c:f>
              <c:numCache>
                <c:formatCode>General</c:formatCode>
                <c:ptCount val="5"/>
                <c:pt idx="0">
                  <c:v>0.27</c:v>
                </c:pt>
                <c:pt idx="1">
                  <c:v>0.6</c:v>
                </c:pt>
                <c:pt idx="2">
                  <c:v>1.01</c:v>
                </c:pt>
                <c:pt idx="3">
                  <c:v>1.64</c:v>
                </c:pt>
                <c:pt idx="4">
                  <c:v>2.98</c:v>
                </c:pt>
              </c:numCache>
            </c:numRef>
          </c:val>
          <c:extLst>
            <c:ext xmlns:c16="http://schemas.microsoft.com/office/drawing/2014/chart" uri="{C3380CC4-5D6E-409C-BE32-E72D297353CC}">
              <c16:uniqueId val="{00000001-9A39-4691-A8D6-926E9BCDFCAB}"/>
            </c:ext>
          </c:extLst>
        </c:ser>
        <c:ser>
          <c:idx val="4"/>
          <c:order val="2"/>
          <c:tx>
            <c:v>VT</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Compar_VS_Infernal!$AM$23:$AM$27</c:f>
              <c:numCache>
                <c:formatCode>General</c:formatCode>
                <c:ptCount val="5"/>
                <c:pt idx="0">
                  <c:v>1.33346843719482</c:v>
                </c:pt>
                <c:pt idx="1">
                  <c:v>3.5372045040130602</c:v>
                </c:pt>
                <c:pt idx="2">
                  <c:v>8.1006000041961599</c:v>
                </c:pt>
                <c:pt idx="3">
                  <c:v>13.889479875564501</c:v>
                </c:pt>
                <c:pt idx="4">
                  <c:v>28.053154706954899</c:v>
                </c:pt>
              </c:numCache>
            </c:numRef>
          </c:val>
          <c:extLst>
            <c:ext xmlns:c16="http://schemas.microsoft.com/office/drawing/2014/chart" uri="{C3380CC4-5D6E-409C-BE32-E72D297353CC}">
              <c16:uniqueId val="{00000002-9A39-4691-A8D6-926E9BCDFCAB}"/>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Test Time</a:t>
            </a:r>
            <a:r>
              <a:rPr lang="en-CA"/>
              <a:t>: min=2, max=7,</a:t>
            </a:r>
            <a:r>
              <a:rPr lang="en-CA" baseline="0"/>
              <a:t> NbOccrs&gt;=1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Compar_VS_Infernal!$T$28:$T$32</c:f>
              <c:numCache>
                <c:formatCode>General</c:formatCode>
                <c:ptCount val="5"/>
                <c:pt idx="0">
                  <c:v>1.8217525482177701</c:v>
                </c:pt>
                <c:pt idx="1">
                  <c:v>4.9726295471191397</c:v>
                </c:pt>
                <c:pt idx="2">
                  <c:v>8.3173565864562899</c:v>
                </c:pt>
                <c:pt idx="3">
                  <c:v>12.1419417858123</c:v>
                </c:pt>
                <c:pt idx="4">
                  <c:v>19.217459201812702</c:v>
                </c:pt>
              </c:numCache>
            </c:numRef>
          </c:val>
          <c:extLst>
            <c:ext xmlns:c16="http://schemas.microsoft.com/office/drawing/2014/chart" uri="{C3380CC4-5D6E-409C-BE32-E72D297353CC}">
              <c16:uniqueId val="{00000000-1DA7-4C2F-8129-183FD0F48810}"/>
            </c:ext>
          </c:extLst>
        </c:ser>
        <c:ser>
          <c:idx val="2"/>
          <c:order val="1"/>
          <c:tx>
            <c:v>NLP</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Compar_VS_Infernal!$AD$28:$AD$32</c:f>
              <c:numCache>
                <c:formatCode>General</c:formatCode>
                <c:ptCount val="5"/>
                <c:pt idx="0">
                  <c:v>1.5</c:v>
                </c:pt>
                <c:pt idx="1">
                  <c:v>3.51</c:v>
                </c:pt>
                <c:pt idx="2">
                  <c:v>6.02</c:v>
                </c:pt>
                <c:pt idx="3">
                  <c:v>8.2200000000000006</c:v>
                </c:pt>
                <c:pt idx="4">
                  <c:v>12.46</c:v>
                </c:pt>
              </c:numCache>
            </c:numRef>
          </c:val>
          <c:extLst>
            <c:ext xmlns:c16="http://schemas.microsoft.com/office/drawing/2014/chart" uri="{C3380CC4-5D6E-409C-BE32-E72D297353CC}">
              <c16:uniqueId val="{00000001-1DA7-4C2F-8129-183FD0F48810}"/>
            </c:ext>
          </c:extLst>
        </c:ser>
        <c:ser>
          <c:idx val="4"/>
          <c:order val="2"/>
          <c:tx>
            <c:v>VT</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Compar_VS_Infernal!$AM$28:$AM$32</c:f>
              <c:numCache>
                <c:formatCode>General</c:formatCode>
                <c:ptCount val="5"/>
                <c:pt idx="0">
                  <c:v>4.8487684726714999</c:v>
                </c:pt>
                <c:pt idx="1">
                  <c:v>12.7592895030975</c:v>
                </c:pt>
                <c:pt idx="2">
                  <c:v>22.8894155025482</c:v>
                </c:pt>
                <c:pt idx="3">
                  <c:v>34.710736513137803</c:v>
                </c:pt>
                <c:pt idx="4">
                  <c:v>56.990034580230699</c:v>
                </c:pt>
              </c:numCache>
            </c:numRef>
          </c:val>
          <c:extLst>
            <c:ext xmlns:c16="http://schemas.microsoft.com/office/drawing/2014/chart" uri="{C3380CC4-5D6E-409C-BE32-E72D297353CC}">
              <c16:uniqueId val="{00000002-1DA7-4C2F-8129-183FD0F48810}"/>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 Fbscore NLP: Fixed (F), Between(B)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2"/>
          <c:order val="0"/>
          <c:tx>
            <c:v>NLP_Ac_F_2</c:v>
          </c:tx>
          <c:spPr>
            <a:solidFill>
              <a:schemeClr val="accent3"/>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Compar_VS_Infernal!$AE$13:$AE$17</c:f>
              <c:numCache>
                <c:formatCode>General</c:formatCode>
                <c:ptCount val="5"/>
                <c:pt idx="0">
                  <c:v>0.43144208037824999</c:v>
                </c:pt>
                <c:pt idx="1">
                  <c:v>0.45541022592152097</c:v>
                </c:pt>
                <c:pt idx="2">
                  <c:v>0.54833597464342299</c:v>
                </c:pt>
                <c:pt idx="3">
                  <c:v>0.56225854383358098</c:v>
                </c:pt>
                <c:pt idx="4">
                  <c:v>0.65131040131040097</c:v>
                </c:pt>
              </c:numCache>
            </c:numRef>
          </c:val>
          <c:extLst>
            <c:ext xmlns:c16="http://schemas.microsoft.com/office/drawing/2014/chart" uri="{C3380CC4-5D6E-409C-BE32-E72D297353CC}">
              <c16:uniqueId val="{00000002-CDB6-47C9-A8E8-659DAE95D194}"/>
            </c:ext>
          </c:extLst>
        </c:ser>
        <c:ser>
          <c:idx val="3"/>
          <c:order val="1"/>
          <c:tx>
            <c:v>NLP_Fbs_F_2</c:v>
          </c:tx>
          <c:spPr>
            <a:solidFill>
              <a:schemeClr val="accent4"/>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Compar_VS_Infernal!$AH$13:$AH$17</c:f>
              <c:numCache>
                <c:formatCode>General</c:formatCode>
                <c:ptCount val="5"/>
                <c:pt idx="0">
                  <c:v>0.439774311192624</c:v>
                </c:pt>
                <c:pt idx="1">
                  <c:v>0.471544487220941</c:v>
                </c:pt>
                <c:pt idx="2">
                  <c:v>0.55956968315352795</c:v>
                </c:pt>
                <c:pt idx="3">
                  <c:v>0.56529179484726799</c:v>
                </c:pt>
                <c:pt idx="4">
                  <c:v>0.65495602767916306</c:v>
                </c:pt>
              </c:numCache>
            </c:numRef>
          </c:val>
          <c:extLst>
            <c:ext xmlns:c16="http://schemas.microsoft.com/office/drawing/2014/chart" uri="{C3380CC4-5D6E-409C-BE32-E72D297353CC}">
              <c16:uniqueId val="{00000003-CDB6-47C9-A8E8-659DAE95D194}"/>
            </c:ext>
          </c:extLst>
        </c:ser>
        <c:ser>
          <c:idx val="0"/>
          <c:order val="2"/>
          <c:tx>
            <c:v>NLP_Ac_F_1</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Compar_VS_Infernal!$AE$18:$AE$22</c:f>
              <c:numCache>
                <c:formatCode>General</c:formatCode>
                <c:ptCount val="5"/>
                <c:pt idx="0">
                  <c:v>0.98899999999999999</c:v>
                </c:pt>
                <c:pt idx="1">
                  <c:v>0.98399999999999999</c:v>
                </c:pt>
                <c:pt idx="2">
                  <c:v>0.98199999999999998</c:v>
                </c:pt>
                <c:pt idx="3">
                  <c:v>0.97499999999999998</c:v>
                </c:pt>
                <c:pt idx="4">
                  <c:v>0.97099999999999997</c:v>
                </c:pt>
              </c:numCache>
            </c:numRef>
          </c:val>
          <c:extLst>
            <c:ext xmlns:c16="http://schemas.microsoft.com/office/drawing/2014/chart" uri="{C3380CC4-5D6E-409C-BE32-E72D297353CC}">
              <c16:uniqueId val="{00000007-CDB6-47C9-A8E8-659DAE95D194}"/>
            </c:ext>
          </c:extLst>
        </c:ser>
        <c:ser>
          <c:idx val="1"/>
          <c:order val="3"/>
          <c:tx>
            <c:v>NLP_Fbs_F_1</c:v>
          </c:tx>
          <c:spPr>
            <a:solidFill>
              <a:schemeClr val="accent2"/>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Compar_VS_Infernal!$AH$18:$AH$22</c:f>
              <c:numCache>
                <c:formatCode>General</c:formatCode>
                <c:ptCount val="5"/>
                <c:pt idx="0">
                  <c:v>0.98799999999999999</c:v>
                </c:pt>
                <c:pt idx="1">
                  <c:v>0.98199999999999998</c:v>
                </c:pt>
                <c:pt idx="2">
                  <c:v>0.97899999999999998</c:v>
                </c:pt>
                <c:pt idx="3">
                  <c:v>0.97199999999999998</c:v>
                </c:pt>
                <c:pt idx="4">
                  <c:v>0.97</c:v>
                </c:pt>
              </c:numCache>
            </c:numRef>
          </c:val>
          <c:extLst>
            <c:ext xmlns:c16="http://schemas.microsoft.com/office/drawing/2014/chart" uri="{C3380CC4-5D6E-409C-BE32-E72D297353CC}">
              <c16:uniqueId val="{00000008-CDB6-47C9-A8E8-659DAE95D194}"/>
            </c:ext>
          </c:extLst>
        </c:ser>
        <c:ser>
          <c:idx val="4"/>
          <c:order val="4"/>
          <c:tx>
            <c:v>NLP_Ac_B_2</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Compar_VS_Infernal!$AE$23:$AE$27</c:f>
              <c:numCache>
                <c:formatCode>General</c:formatCode>
                <c:ptCount val="5"/>
                <c:pt idx="0">
                  <c:v>0.96499999999999997</c:v>
                </c:pt>
                <c:pt idx="1">
                  <c:v>0.96399999999999997</c:v>
                </c:pt>
                <c:pt idx="2">
                  <c:v>0.95199999999999996</c:v>
                </c:pt>
                <c:pt idx="3">
                  <c:v>0.94299999999999995</c:v>
                </c:pt>
                <c:pt idx="4">
                  <c:v>0.94399999999999995</c:v>
                </c:pt>
              </c:numCache>
            </c:numRef>
          </c:val>
          <c:extLst>
            <c:ext xmlns:c16="http://schemas.microsoft.com/office/drawing/2014/chart" uri="{C3380CC4-5D6E-409C-BE32-E72D297353CC}">
              <c16:uniqueId val="{00000009-CDB6-47C9-A8E8-659DAE95D194}"/>
            </c:ext>
          </c:extLst>
        </c:ser>
        <c:ser>
          <c:idx val="5"/>
          <c:order val="5"/>
          <c:tx>
            <c:v>NLP_Fbs_B_2</c:v>
          </c:tx>
          <c:spPr>
            <a:solidFill>
              <a:schemeClr val="accent6"/>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Compar_VS_Infernal!$AH$23:$AH$27</c:f>
              <c:numCache>
                <c:formatCode>General</c:formatCode>
                <c:ptCount val="5"/>
                <c:pt idx="0">
                  <c:v>0.96399999999999997</c:v>
                </c:pt>
                <c:pt idx="1">
                  <c:v>0.96099999999999997</c:v>
                </c:pt>
                <c:pt idx="2">
                  <c:v>0.94799999999999995</c:v>
                </c:pt>
                <c:pt idx="3">
                  <c:v>0.93899999999999995</c:v>
                </c:pt>
                <c:pt idx="4">
                  <c:v>0.94</c:v>
                </c:pt>
              </c:numCache>
            </c:numRef>
          </c:val>
          <c:extLst>
            <c:ext xmlns:c16="http://schemas.microsoft.com/office/drawing/2014/chart" uri="{C3380CC4-5D6E-409C-BE32-E72D297353CC}">
              <c16:uniqueId val="{0000000A-CDB6-47C9-A8E8-659DAE95D194}"/>
            </c:ext>
          </c:extLst>
        </c:ser>
        <c:ser>
          <c:idx val="6"/>
          <c:order val="6"/>
          <c:tx>
            <c:v>NLP_Ac_B_1</c:v>
          </c:tx>
          <c:spPr>
            <a:solidFill>
              <a:schemeClr val="accent1">
                <a:lumMod val="60000"/>
              </a:schemeClr>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Compar_VS_Infernal!$AE$28:$AE$32</c:f>
              <c:numCache>
                <c:formatCode>General</c:formatCode>
                <c:ptCount val="5"/>
                <c:pt idx="0">
                  <c:v>0.98299999999999998</c:v>
                </c:pt>
                <c:pt idx="1">
                  <c:v>0.98</c:v>
                </c:pt>
                <c:pt idx="2">
                  <c:v>0.97499999999999998</c:v>
                </c:pt>
                <c:pt idx="3">
                  <c:v>0.96199999999999997</c:v>
                </c:pt>
                <c:pt idx="4">
                  <c:v>0.95399999999999996</c:v>
                </c:pt>
              </c:numCache>
            </c:numRef>
          </c:val>
          <c:extLst>
            <c:ext xmlns:c16="http://schemas.microsoft.com/office/drawing/2014/chart" uri="{C3380CC4-5D6E-409C-BE32-E72D297353CC}">
              <c16:uniqueId val="{0000000B-CDB6-47C9-A8E8-659DAE95D194}"/>
            </c:ext>
          </c:extLst>
        </c:ser>
        <c:ser>
          <c:idx val="7"/>
          <c:order val="7"/>
          <c:tx>
            <c:v>NLP_Fbs_B_1</c:v>
          </c:tx>
          <c:spPr>
            <a:solidFill>
              <a:schemeClr val="accent2">
                <a:lumMod val="60000"/>
              </a:schemeClr>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Compar_VS_Infernal!$AH$28:$AH$32</c:f>
              <c:numCache>
                <c:formatCode>General</c:formatCode>
                <c:ptCount val="5"/>
                <c:pt idx="0">
                  <c:v>0.98099999999999998</c:v>
                </c:pt>
                <c:pt idx="1">
                  <c:v>0.97799999999999998</c:v>
                </c:pt>
                <c:pt idx="2">
                  <c:v>0.97199999999999998</c:v>
                </c:pt>
                <c:pt idx="3">
                  <c:v>0.95899999999999996</c:v>
                </c:pt>
                <c:pt idx="4">
                  <c:v>0.94899999999999995</c:v>
                </c:pt>
              </c:numCache>
            </c:numRef>
          </c:val>
          <c:extLst>
            <c:ext xmlns:c16="http://schemas.microsoft.com/office/drawing/2014/chart" uri="{C3380CC4-5D6E-409C-BE32-E72D297353CC}">
              <c16:uniqueId val="{0000000C-CDB6-47C9-A8E8-659DAE95D194}"/>
            </c:ext>
          </c:extLst>
        </c:ser>
        <c:dLbls>
          <c:showLegendKey val="0"/>
          <c:showVal val="0"/>
          <c:showCatName val="0"/>
          <c:showSerName val="0"/>
          <c:showPercent val="0"/>
          <c:showBubbleSize val="0"/>
        </c:dLbls>
        <c:gapWidth val="150"/>
        <c:axId val="1773685807"/>
        <c:axId val="839752159"/>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 Fbscore NLP: Fixed (F), Between(B)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2"/>
          <c:tx>
            <c:v>NLP_Ac_F_1</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Compar_VS_Infernal!$AE$18:$AE$22</c:f>
              <c:numCache>
                <c:formatCode>General</c:formatCode>
                <c:ptCount val="5"/>
                <c:pt idx="0">
                  <c:v>0.98899999999999999</c:v>
                </c:pt>
                <c:pt idx="1">
                  <c:v>0.98399999999999999</c:v>
                </c:pt>
                <c:pt idx="2">
                  <c:v>0.98199999999999998</c:v>
                </c:pt>
                <c:pt idx="3">
                  <c:v>0.97499999999999998</c:v>
                </c:pt>
                <c:pt idx="4">
                  <c:v>0.97099999999999997</c:v>
                </c:pt>
              </c:numCache>
            </c:numRef>
          </c:val>
          <c:extLst>
            <c:ext xmlns:c16="http://schemas.microsoft.com/office/drawing/2014/chart" uri="{C3380CC4-5D6E-409C-BE32-E72D297353CC}">
              <c16:uniqueId val="{00000002-0A6F-4D78-905D-3F3AD072273C}"/>
            </c:ext>
          </c:extLst>
        </c:ser>
        <c:ser>
          <c:idx val="1"/>
          <c:order val="3"/>
          <c:tx>
            <c:v>NLP_Fbs_F_1</c:v>
          </c:tx>
          <c:spPr>
            <a:solidFill>
              <a:schemeClr val="accent2"/>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Compar_VS_Infernal!$AH$18:$AH$22</c:f>
              <c:numCache>
                <c:formatCode>General</c:formatCode>
                <c:ptCount val="5"/>
                <c:pt idx="0">
                  <c:v>0.98799999999999999</c:v>
                </c:pt>
                <c:pt idx="1">
                  <c:v>0.98199999999999998</c:v>
                </c:pt>
                <c:pt idx="2">
                  <c:v>0.97899999999999998</c:v>
                </c:pt>
                <c:pt idx="3">
                  <c:v>0.97199999999999998</c:v>
                </c:pt>
                <c:pt idx="4">
                  <c:v>0.97</c:v>
                </c:pt>
              </c:numCache>
            </c:numRef>
          </c:val>
          <c:extLst>
            <c:ext xmlns:c16="http://schemas.microsoft.com/office/drawing/2014/chart" uri="{C3380CC4-5D6E-409C-BE32-E72D297353CC}">
              <c16:uniqueId val="{00000003-0A6F-4D78-905D-3F3AD072273C}"/>
            </c:ext>
          </c:extLst>
        </c:ser>
        <c:ser>
          <c:idx val="4"/>
          <c:order val="4"/>
          <c:tx>
            <c:v>NLP_Ac_B_2</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Compar_VS_Infernal!$AE$23:$AE$27</c:f>
              <c:numCache>
                <c:formatCode>General</c:formatCode>
                <c:ptCount val="5"/>
                <c:pt idx="0">
                  <c:v>0.96499999999999997</c:v>
                </c:pt>
                <c:pt idx="1">
                  <c:v>0.96399999999999997</c:v>
                </c:pt>
                <c:pt idx="2">
                  <c:v>0.95199999999999996</c:v>
                </c:pt>
                <c:pt idx="3">
                  <c:v>0.94299999999999995</c:v>
                </c:pt>
                <c:pt idx="4">
                  <c:v>0.94399999999999995</c:v>
                </c:pt>
              </c:numCache>
            </c:numRef>
          </c:val>
          <c:extLst>
            <c:ext xmlns:c16="http://schemas.microsoft.com/office/drawing/2014/chart" uri="{C3380CC4-5D6E-409C-BE32-E72D297353CC}">
              <c16:uniqueId val="{00000004-0A6F-4D78-905D-3F3AD072273C}"/>
            </c:ext>
          </c:extLst>
        </c:ser>
        <c:ser>
          <c:idx val="5"/>
          <c:order val="5"/>
          <c:tx>
            <c:v>NLP_Fbs_B_2</c:v>
          </c:tx>
          <c:spPr>
            <a:solidFill>
              <a:schemeClr val="accent6"/>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Compar_VS_Infernal!$AH$23:$AH$27</c:f>
              <c:numCache>
                <c:formatCode>General</c:formatCode>
                <c:ptCount val="5"/>
                <c:pt idx="0">
                  <c:v>0.96399999999999997</c:v>
                </c:pt>
                <c:pt idx="1">
                  <c:v>0.96099999999999997</c:v>
                </c:pt>
                <c:pt idx="2">
                  <c:v>0.94799999999999995</c:v>
                </c:pt>
                <c:pt idx="3">
                  <c:v>0.93899999999999995</c:v>
                </c:pt>
                <c:pt idx="4">
                  <c:v>0.94</c:v>
                </c:pt>
              </c:numCache>
            </c:numRef>
          </c:val>
          <c:extLst>
            <c:ext xmlns:c16="http://schemas.microsoft.com/office/drawing/2014/chart" uri="{C3380CC4-5D6E-409C-BE32-E72D297353CC}">
              <c16:uniqueId val="{00000005-0A6F-4D78-905D-3F3AD072273C}"/>
            </c:ext>
          </c:extLst>
        </c:ser>
        <c:ser>
          <c:idx val="6"/>
          <c:order val="6"/>
          <c:tx>
            <c:v>NLP_Ac_B_1</c:v>
          </c:tx>
          <c:spPr>
            <a:solidFill>
              <a:schemeClr val="accent1">
                <a:lumMod val="60000"/>
              </a:schemeClr>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Compar_VS_Infernal!$AE$28:$AE$32</c:f>
              <c:numCache>
                <c:formatCode>General</c:formatCode>
                <c:ptCount val="5"/>
                <c:pt idx="0">
                  <c:v>0.98299999999999998</c:v>
                </c:pt>
                <c:pt idx="1">
                  <c:v>0.98</c:v>
                </c:pt>
                <c:pt idx="2">
                  <c:v>0.97499999999999998</c:v>
                </c:pt>
                <c:pt idx="3">
                  <c:v>0.96199999999999997</c:v>
                </c:pt>
                <c:pt idx="4">
                  <c:v>0.95399999999999996</c:v>
                </c:pt>
              </c:numCache>
            </c:numRef>
          </c:val>
          <c:extLst>
            <c:ext xmlns:c16="http://schemas.microsoft.com/office/drawing/2014/chart" uri="{C3380CC4-5D6E-409C-BE32-E72D297353CC}">
              <c16:uniqueId val="{00000006-0A6F-4D78-905D-3F3AD072273C}"/>
            </c:ext>
          </c:extLst>
        </c:ser>
        <c:ser>
          <c:idx val="7"/>
          <c:order val="7"/>
          <c:tx>
            <c:v>NLP_Fbs_B_1</c:v>
          </c:tx>
          <c:spPr>
            <a:solidFill>
              <a:schemeClr val="accent2">
                <a:lumMod val="60000"/>
              </a:schemeClr>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Compar_VS_Infernal!$AH$28:$AH$32</c:f>
              <c:numCache>
                <c:formatCode>General</c:formatCode>
                <c:ptCount val="5"/>
                <c:pt idx="0">
                  <c:v>0.98099999999999998</c:v>
                </c:pt>
                <c:pt idx="1">
                  <c:v>0.97799999999999998</c:v>
                </c:pt>
                <c:pt idx="2">
                  <c:v>0.97199999999999998</c:v>
                </c:pt>
                <c:pt idx="3">
                  <c:v>0.95899999999999996</c:v>
                </c:pt>
                <c:pt idx="4">
                  <c:v>0.94899999999999995</c:v>
                </c:pt>
              </c:numCache>
            </c:numRef>
          </c:val>
          <c:extLst>
            <c:ext xmlns:c16="http://schemas.microsoft.com/office/drawing/2014/chart" uri="{C3380CC4-5D6E-409C-BE32-E72D297353CC}">
              <c16:uniqueId val="{00000007-0A6F-4D78-905D-3F3AD072273C}"/>
            </c:ext>
          </c:extLst>
        </c:ser>
        <c:dLbls>
          <c:showLegendKey val="0"/>
          <c:showVal val="0"/>
          <c:showCatName val="0"/>
          <c:showSerName val="0"/>
          <c:showPercent val="0"/>
          <c:showBubbleSize val="0"/>
        </c:dLbls>
        <c:gapWidth val="150"/>
        <c:axId val="1773685807"/>
        <c:axId val="839752159"/>
        <c:extLst>
          <c:ext xmlns:c15="http://schemas.microsoft.com/office/drawing/2012/chart" uri="{02D57815-91ED-43cb-92C2-25804820EDAC}">
            <c15:filteredBarSeries>
              <c15:ser>
                <c:idx val="2"/>
                <c:order val="0"/>
                <c:tx>
                  <c:v>NLP_Ac_F_2</c:v>
                </c:tx>
                <c:spPr>
                  <a:solidFill>
                    <a:schemeClr val="accent3"/>
                  </a:solidFill>
                  <a:ln>
                    <a:noFill/>
                  </a:ln>
                  <a:effectLst/>
                </c:spPr>
                <c:invertIfNegative val="0"/>
                <c:cat>
                  <c:numRef>
                    <c:extLst>
                      <c:ext uri="{02D57815-91ED-43cb-92C2-25804820EDAC}">
                        <c15:formulaRef>
                          <c15:sqref>Compar_VS_Infernal!$F$13:$F$17</c15:sqref>
                        </c15:formulaRef>
                      </c:ext>
                    </c:extLst>
                    <c:numCache>
                      <c:formatCode>General</c:formatCode>
                      <c:ptCount val="5"/>
                      <c:pt idx="0">
                        <c:v>100</c:v>
                      </c:pt>
                      <c:pt idx="1">
                        <c:v>200</c:v>
                      </c:pt>
                      <c:pt idx="2">
                        <c:v>300</c:v>
                      </c:pt>
                      <c:pt idx="3">
                        <c:v>400</c:v>
                      </c:pt>
                      <c:pt idx="4">
                        <c:v>500</c:v>
                      </c:pt>
                    </c:numCache>
                  </c:numRef>
                </c:cat>
                <c:val>
                  <c:numRef>
                    <c:extLst>
                      <c:ext uri="{02D57815-91ED-43cb-92C2-25804820EDAC}">
                        <c15:formulaRef>
                          <c15:sqref>Compar_VS_Infernal!$AE$13:$AE$17</c15:sqref>
                        </c15:formulaRef>
                      </c:ext>
                    </c:extLst>
                    <c:numCache>
                      <c:formatCode>General</c:formatCode>
                      <c:ptCount val="5"/>
                      <c:pt idx="0">
                        <c:v>0.43144208037824999</c:v>
                      </c:pt>
                      <c:pt idx="1">
                        <c:v>0.45541022592152097</c:v>
                      </c:pt>
                      <c:pt idx="2">
                        <c:v>0.54833597464342299</c:v>
                      </c:pt>
                      <c:pt idx="3">
                        <c:v>0.56225854383358098</c:v>
                      </c:pt>
                      <c:pt idx="4">
                        <c:v>0.65131040131040097</c:v>
                      </c:pt>
                    </c:numCache>
                  </c:numRef>
                </c:val>
                <c:extLst>
                  <c:ext xmlns:c16="http://schemas.microsoft.com/office/drawing/2014/chart" uri="{C3380CC4-5D6E-409C-BE32-E72D297353CC}">
                    <c16:uniqueId val="{00000000-0A6F-4D78-905D-3F3AD072273C}"/>
                  </c:ext>
                </c:extLst>
              </c15:ser>
            </c15:filteredBarSeries>
            <c15:filteredBarSeries>
              <c15:ser>
                <c:idx val="3"/>
                <c:order val="1"/>
                <c:tx>
                  <c:v>NLP_Fbs_F_2</c:v>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Compar_VS_Infernal!$F$13:$F$17</c15:sqref>
                        </c15:formulaRef>
                      </c:ext>
                    </c:extLst>
                    <c:numCache>
                      <c:formatCode>General</c:formatCode>
                      <c:ptCount val="5"/>
                      <c:pt idx="0">
                        <c:v>100</c:v>
                      </c:pt>
                      <c:pt idx="1">
                        <c:v>200</c:v>
                      </c:pt>
                      <c:pt idx="2">
                        <c:v>300</c:v>
                      </c:pt>
                      <c:pt idx="3">
                        <c:v>400</c:v>
                      </c:pt>
                      <c:pt idx="4">
                        <c:v>500</c:v>
                      </c:pt>
                    </c:numCache>
                  </c:numRef>
                </c:cat>
                <c:val>
                  <c:numRef>
                    <c:extLst xmlns:c15="http://schemas.microsoft.com/office/drawing/2012/chart">
                      <c:ext xmlns:c15="http://schemas.microsoft.com/office/drawing/2012/chart" uri="{02D57815-91ED-43cb-92C2-25804820EDAC}">
                        <c15:formulaRef>
                          <c15:sqref>Compar_VS_Infernal!$AH$13:$AH$17</c15:sqref>
                        </c15:formulaRef>
                      </c:ext>
                    </c:extLst>
                    <c:numCache>
                      <c:formatCode>General</c:formatCode>
                      <c:ptCount val="5"/>
                      <c:pt idx="0">
                        <c:v>0.439774311192624</c:v>
                      </c:pt>
                      <c:pt idx="1">
                        <c:v>0.471544487220941</c:v>
                      </c:pt>
                      <c:pt idx="2">
                        <c:v>0.55956968315352795</c:v>
                      </c:pt>
                      <c:pt idx="3">
                        <c:v>0.56529179484726799</c:v>
                      </c:pt>
                      <c:pt idx="4">
                        <c:v>0.65495602767916306</c:v>
                      </c:pt>
                    </c:numCache>
                  </c:numRef>
                </c:val>
                <c:extLst xmlns:c15="http://schemas.microsoft.com/office/drawing/2012/chart">
                  <c:ext xmlns:c16="http://schemas.microsoft.com/office/drawing/2014/chart" uri="{C3380CC4-5D6E-409C-BE32-E72D297353CC}">
                    <c16:uniqueId val="{00000001-0A6F-4D78-905D-3F3AD072273C}"/>
                  </c:ext>
                </c:extLst>
              </c15:ser>
            </c15:filteredBarSeries>
          </c:ext>
        </c:extLst>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 Fbscore </a:t>
            </a:r>
            <a:r>
              <a:rPr lang="en-CA" b="1"/>
              <a:t>EXT</a:t>
            </a:r>
            <a:r>
              <a:rPr lang="en-CA"/>
              <a:t>: Fixed (F), Between(B)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EXT_Ac_F_1</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Compar_VS_Infernal!$U$18:$U$22</c:f>
              <c:numCache>
                <c:formatCode>General</c:formatCode>
                <c:ptCount val="5"/>
                <c:pt idx="0">
                  <c:v>0.97163120567375805</c:v>
                </c:pt>
                <c:pt idx="1">
                  <c:v>0.96135552913198496</c:v>
                </c:pt>
                <c:pt idx="2">
                  <c:v>0.94532488114104596</c:v>
                </c:pt>
                <c:pt idx="3">
                  <c:v>0.91411589895988099</c:v>
                </c:pt>
                <c:pt idx="4">
                  <c:v>0.90909090909090895</c:v>
                </c:pt>
              </c:numCache>
            </c:numRef>
          </c:val>
          <c:extLst>
            <c:ext xmlns:c16="http://schemas.microsoft.com/office/drawing/2014/chart" uri="{C3380CC4-5D6E-409C-BE32-E72D297353CC}">
              <c16:uniqueId val="{00000000-E961-4D04-B664-50306896E73F}"/>
            </c:ext>
          </c:extLst>
        </c:ser>
        <c:ser>
          <c:idx val="1"/>
          <c:order val="1"/>
          <c:tx>
            <c:v>EXT_Fbs_F_1</c:v>
          </c:tx>
          <c:spPr>
            <a:solidFill>
              <a:schemeClr val="accent2"/>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Compar_VS_Infernal!$X$18:$X$22</c:f>
              <c:numCache>
                <c:formatCode>General</c:formatCode>
                <c:ptCount val="5"/>
                <c:pt idx="0">
                  <c:v>0.97026321605810695</c:v>
                </c:pt>
                <c:pt idx="1">
                  <c:v>0.95870359794443405</c:v>
                </c:pt>
                <c:pt idx="2">
                  <c:v>0.94015718757256905</c:v>
                </c:pt>
                <c:pt idx="3">
                  <c:v>0.91287964496057805</c:v>
                </c:pt>
                <c:pt idx="4">
                  <c:v>0.90761097899743004</c:v>
                </c:pt>
              </c:numCache>
            </c:numRef>
          </c:val>
          <c:extLst>
            <c:ext xmlns:c16="http://schemas.microsoft.com/office/drawing/2014/chart" uri="{C3380CC4-5D6E-409C-BE32-E72D297353CC}">
              <c16:uniqueId val="{00000001-E961-4D04-B664-50306896E73F}"/>
            </c:ext>
          </c:extLst>
        </c:ser>
        <c:ser>
          <c:idx val="4"/>
          <c:order val="2"/>
          <c:tx>
            <c:v>EXT_Ac_B_2</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Compar_VS_Infernal!$U$23:$U$27</c:f>
              <c:numCache>
                <c:formatCode>General</c:formatCode>
                <c:ptCount val="5"/>
                <c:pt idx="0">
                  <c:v>0.98345153664302598</c:v>
                </c:pt>
                <c:pt idx="1">
                  <c:v>0.97681331747919098</c:v>
                </c:pt>
                <c:pt idx="2">
                  <c:v>0.97305863708399298</c:v>
                </c:pt>
                <c:pt idx="3">
                  <c:v>0.97206537890044498</c:v>
                </c:pt>
                <c:pt idx="4">
                  <c:v>0.96478296478296399</c:v>
                </c:pt>
              </c:numCache>
            </c:numRef>
          </c:val>
          <c:extLst>
            <c:ext xmlns:c16="http://schemas.microsoft.com/office/drawing/2014/chart" uri="{C3380CC4-5D6E-409C-BE32-E72D297353CC}">
              <c16:uniqueId val="{00000002-E961-4D04-B664-50306896E73F}"/>
            </c:ext>
          </c:extLst>
        </c:ser>
        <c:ser>
          <c:idx val="5"/>
          <c:order val="3"/>
          <c:tx>
            <c:v>EXT_Fbs_B_2</c:v>
          </c:tx>
          <c:spPr>
            <a:solidFill>
              <a:schemeClr val="accent6"/>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Compar_VS_Infernal!$X$23:$X$27</c:f>
              <c:numCache>
                <c:formatCode>General</c:formatCode>
                <c:ptCount val="5"/>
                <c:pt idx="0">
                  <c:v>0.98225735291316096</c:v>
                </c:pt>
                <c:pt idx="1">
                  <c:v>0.97505972227134197</c:v>
                </c:pt>
                <c:pt idx="2">
                  <c:v>0.96954780904940596</c:v>
                </c:pt>
                <c:pt idx="3">
                  <c:v>0.96978951107951095</c:v>
                </c:pt>
                <c:pt idx="4">
                  <c:v>0.96267789772217205</c:v>
                </c:pt>
              </c:numCache>
            </c:numRef>
          </c:val>
          <c:extLst>
            <c:ext xmlns:c16="http://schemas.microsoft.com/office/drawing/2014/chart" uri="{C3380CC4-5D6E-409C-BE32-E72D297353CC}">
              <c16:uniqueId val="{00000003-E961-4D04-B664-50306896E73F}"/>
            </c:ext>
          </c:extLst>
        </c:ser>
        <c:ser>
          <c:idx val="6"/>
          <c:order val="4"/>
          <c:tx>
            <c:v>EXT_Ac_B_1</c:v>
          </c:tx>
          <c:spPr>
            <a:solidFill>
              <a:schemeClr val="accent1">
                <a:lumMod val="60000"/>
              </a:schemeClr>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Compar_VS_Infernal!$U$28:$U$32</c:f>
              <c:numCache>
                <c:formatCode>General</c:formatCode>
                <c:ptCount val="5"/>
                <c:pt idx="0">
                  <c:v>0.97281323877068504</c:v>
                </c:pt>
                <c:pt idx="1">
                  <c:v>0.96670630202140295</c:v>
                </c:pt>
                <c:pt idx="2">
                  <c:v>0.95919175911251897</c:v>
                </c:pt>
                <c:pt idx="3">
                  <c:v>0.94947994056463503</c:v>
                </c:pt>
                <c:pt idx="4">
                  <c:v>0.94840294840294803</c:v>
                </c:pt>
              </c:numCache>
            </c:numRef>
          </c:val>
          <c:extLst>
            <c:ext xmlns:c16="http://schemas.microsoft.com/office/drawing/2014/chart" uri="{C3380CC4-5D6E-409C-BE32-E72D297353CC}">
              <c16:uniqueId val="{00000004-E961-4D04-B664-50306896E73F}"/>
            </c:ext>
          </c:extLst>
        </c:ser>
        <c:ser>
          <c:idx val="7"/>
          <c:order val="5"/>
          <c:tx>
            <c:v>EXT_Fbs_B_1</c:v>
          </c:tx>
          <c:spPr>
            <a:solidFill>
              <a:schemeClr val="accent2">
                <a:lumMod val="60000"/>
              </a:schemeClr>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Compar_VS_Infernal!$X$28:$X$32</c:f>
              <c:numCache>
                <c:formatCode>General</c:formatCode>
                <c:ptCount val="5"/>
                <c:pt idx="0">
                  <c:v>0.97071087907620401</c:v>
                </c:pt>
                <c:pt idx="1">
                  <c:v>0.96362732113611105</c:v>
                </c:pt>
                <c:pt idx="2">
                  <c:v>0.95307339115754997</c:v>
                </c:pt>
                <c:pt idx="3">
                  <c:v>0.944421722396522</c:v>
                </c:pt>
                <c:pt idx="4">
                  <c:v>0.94745214711708603</c:v>
                </c:pt>
              </c:numCache>
            </c:numRef>
          </c:val>
          <c:extLst>
            <c:ext xmlns:c16="http://schemas.microsoft.com/office/drawing/2014/chart" uri="{C3380CC4-5D6E-409C-BE32-E72D297353CC}">
              <c16:uniqueId val="{00000005-E961-4D04-B664-50306896E73F}"/>
            </c:ext>
          </c:extLst>
        </c:ser>
        <c:dLbls>
          <c:showLegendKey val="0"/>
          <c:showVal val="0"/>
          <c:showCatName val="0"/>
          <c:showSerName val="0"/>
          <c:showPercent val="0"/>
          <c:showBubbleSize val="0"/>
        </c:dLbls>
        <c:gapWidth val="150"/>
        <c:axId val="1773685807"/>
        <c:axId val="839752159"/>
        <c:extLst/>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 Fbscore </a:t>
            </a:r>
            <a:r>
              <a:rPr lang="en-CA" b="1"/>
              <a:t>VOT</a:t>
            </a:r>
            <a:r>
              <a:rPr lang="en-CA"/>
              <a:t>: Fixed (F), Between(B)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VT_Ac_F_1</c:v>
          </c:tx>
          <c:spPr>
            <a:solidFill>
              <a:schemeClr val="accent1"/>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Compar_VS_Infernal!$AN$18:$AN$22</c:f>
              <c:numCache>
                <c:formatCode>General</c:formatCode>
                <c:ptCount val="5"/>
                <c:pt idx="0">
                  <c:v>0.98345153664302598</c:v>
                </c:pt>
                <c:pt idx="1">
                  <c:v>0.97978596908442295</c:v>
                </c:pt>
                <c:pt idx="2">
                  <c:v>0.97345483359746399</c:v>
                </c:pt>
                <c:pt idx="3">
                  <c:v>0.96285289747399705</c:v>
                </c:pt>
                <c:pt idx="4">
                  <c:v>0.95925470925470901</c:v>
                </c:pt>
              </c:numCache>
            </c:numRef>
          </c:val>
          <c:extLst>
            <c:ext xmlns:c16="http://schemas.microsoft.com/office/drawing/2014/chart" uri="{C3380CC4-5D6E-409C-BE32-E72D297353CC}">
              <c16:uniqueId val="{00000000-B004-4669-B32A-3634DA73747C}"/>
            </c:ext>
          </c:extLst>
        </c:ser>
        <c:ser>
          <c:idx val="1"/>
          <c:order val="1"/>
          <c:tx>
            <c:v>VT_Fbs_F_1</c:v>
          </c:tx>
          <c:spPr>
            <a:solidFill>
              <a:schemeClr val="accent2"/>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Compar_VS_Infernal!$AQ$18:$AQ$22</c:f>
              <c:numCache>
                <c:formatCode>General</c:formatCode>
                <c:ptCount val="5"/>
                <c:pt idx="0">
                  <c:v>0.98182106813035597</c:v>
                </c:pt>
                <c:pt idx="1">
                  <c:v>0.97729022127458898</c:v>
                </c:pt>
                <c:pt idx="2">
                  <c:v>0.97022556985227604</c:v>
                </c:pt>
                <c:pt idx="3">
                  <c:v>0.96110647525451098</c:v>
                </c:pt>
                <c:pt idx="4">
                  <c:v>0.95791348698684597</c:v>
                </c:pt>
              </c:numCache>
            </c:numRef>
          </c:val>
          <c:extLst>
            <c:ext xmlns:c16="http://schemas.microsoft.com/office/drawing/2014/chart" uri="{C3380CC4-5D6E-409C-BE32-E72D297353CC}">
              <c16:uniqueId val="{00000001-B004-4669-B32A-3634DA73747C}"/>
            </c:ext>
          </c:extLst>
        </c:ser>
        <c:ser>
          <c:idx val="4"/>
          <c:order val="2"/>
          <c:tx>
            <c:v>VT_Ac_B_2</c:v>
          </c:tx>
          <c:spPr>
            <a:solidFill>
              <a:schemeClr val="accent5"/>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Compar_VS_Infernal!$AN$23:$AN$27</c:f>
              <c:numCache>
                <c:formatCode>General</c:formatCode>
                <c:ptCount val="5"/>
                <c:pt idx="0">
                  <c:v>0.97163120567375805</c:v>
                </c:pt>
                <c:pt idx="1">
                  <c:v>0.97027348394768098</c:v>
                </c:pt>
                <c:pt idx="2">
                  <c:v>0.96513470681458002</c:v>
                </c:pt>
                <c:pt idx="3">
                  <c:v>0.95274888558692405</c:v>
                </c:pt>
                <c:pt idx="4">
                  <c:v>0.95331695331695299</c:v>
                </c:pt>
              </c:numCache>
            </c:numRef>
          </c:val>
          <c:extLst>
            <c:ext xmlns:c16="http://schemas.microsoft.com/office/drawing/2014/chart" uri="{C3380CC4-5D6E-409C-BE32-E72D297353CC}">
              <c16:uniqueId val="{00000002-B004-4669-B32A-3634DA73747C}"/>
            </c:ext>
          </c:extLst>
        </c:ser>
        <c:ser>
          <c:idx val="5"/>
          <c:order val="3"/>
          <c:tx>
            <c:v>VT_Fbs_B_2</c:v>
          </c:tx>
          <c:spPr>
            <a:solidFill>
              <a:schemeClr val="accent6"/>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Compar_VS_Infernal!$AQ$23:$AQ$27</c:f>
              <c:numCache>
                <c:formatCode>General</c:formatCode>
                <c:ptCount val="5"/>
                <c:pt idx="0">
                  <c:v>0.96980532707073897</c:v>
                </c:pt>
                <c:pt idx="1">
                  <c:v>0.96952152313705298</c:v>
                </c:pt>
                <c:pt idx="2">
                  <c:v>0.961163585635883</c:v>
                </c:pt>
                <c:pt idx="3">
                  <c:v>0.94839503399528502</c:v>
                </c:pt>
                <c:pt idx="4">
                  <c:v>0.94924793251101203</c:v>
                </c:pt>
              </c:numCache>
            </c:numRef>
          </c:val>
          <c:extLst>
            <c:ext xmlns:c16="http://schemas.microsoft.com/office/drawing/2014/chart" uri="{C3380CC4-5D6E-409C-BE32-E72D297353CC}">
              <c16:uniqueId val="{00000003-B004-4669-B32A-3634DA73747C}"/>
            </c:ext>
          </c:extLst>
        </c:ser>
        <c:ser>
          <c:idx val="6"/>
          <c:order val="4"/>
          <c:tx>
            <c:v>VT_Ac_B_1</c:v>
          </c:tx>
          <c:spPr>
            <a:solidFill>
              <a:schemeClr val="accent1">
                <a:lumMod val="60000"/>
              </a:schemeClr>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Compar_VS_Infernal!$AN$28:$AN$32</c:f>
              <c:numCache>
                <c:formatCode>General</c:formatCode>
                <c:ptCount val="5"/>
                <c:pt idx="0">
                  <c:v>0.98817966903073196</c:v>
                </c:pt>
                <c:pt idx="1">
                  <c:v>0.985731272294887</c:v>
                </c:pt>
                <c:pt idx="2">
                  <c:v>0.98019017432646505</c:v>
                </c:pt>
                <c:pt idx="3">
                  <c:v>0.97355126300148498</c:v>
                </c:pt>
                <c:pt idx="4">
                  <c:v>0.96805896805896796</c:v>
                </c:pt>
              </c:numCache>
            </c:numRef>
          </c:val>
          <c:extLst>
            <c:ext xmlns:c16="http://schemas.microsoft.com/office/drawing/2014/chart" uri="{C3380CC4-5D6E-409C-BE32-E72D297353CC}">
              <c16:uniqueId val="{00000004-B004-4669-B32A-3634DA73747C}"/>
            </c:ext>
          </c:extLst>
        </c:ser>
        <c:ser>
          <c:idx val="7"/>
          <c:order val="5"/>
          <c:tx>
            <c:v>VT_Fbs_B_1</c:v>
          </c:tx>
          <c:spPr>
            <a:solidFill>
              <a:schemeClr val="accent2">
                <a:lumMod val="60000"/>
              </a:schemeClr>
            </a:solidFill>
            <a:ln>
              <a:noFill/>
            </a:ln>
            <a:effectLst/>
          </c:spPr>
          <c:invertIfNegative val="0"/>
          <c:cat>
            <c:numRef>
              <c:f>Compar_VS_Infernal!$F$13:$F$17</c:f>
              <c:numCache>
                <c:formatCode>General</c:formatCode>
                <c:ptCount val="5"/>
                <c:pt idx="0">
                  <c:v>100</c:v>
                </c:pt>
                <c:pt idx="1">
                  <c:v>200</c:v>
                </c:pt>
                <c:pt idx="2">
                  <c:v>300</c:v>
                </c:pt>
                <c:pt idx="3">
                  <c:v>400</c:v>
                </c:pt>
                <c:pt idx="4">
                  <c:v>500</c:v>
                </c:pt>
              </c:numCache>
            </c:numRef>
          </c:cat>
          <c:val>
            <c:numRef>
              <c:f>Compar_VS_Infernal!$AQ$28:$AQ$32</c:f>
              <c:numCache>
                <c:formatCode>General</c:formatCode>
                <c:ptCount val="5"/>
                <c:pt idx="0">
                  <c:v>0.98661847378627499</c:v>
                </c:pt>
                <c:pt idx="1">
                  <c:v>0.98439872556699504</c:v>
                </c:pt>
                <c:pt idx="2">
                  <c:v>0.97732281889351502</c:v>
                </c:pt>
                <c:pt idx="3">
                  <c:v>0.970429945407003</c:v>
                </c:pt>
                <c:pt idx="4">
                  <c:v>0.96565056599757904</c:v>
                </c:pt>
              </c:numCache>
            </c:numRef>
          </c:val>
          <c:extLst>
            <c:ext xmlns:c16="http://schemas.microsoft.com/office/drawing/2014/chart" uri="{C3380CC4-5D6E-409C-BE32-E72D297353CC}">
              <c16:uniqueId val="{00000005-B004-4669-B32A-3634DA73747C}"/>
            </c:ext>
          </c:extLst>
        </c:ser>
        <c:dLbls>
          <c:showLegendKey val="0"/>
          <c:showVal val="0"/>
          <c:showCatName val="0"/>
          <c:showSerName val="0"/>
          <c:showPercent val="0"/>
          <c:showBubbleSize val="0"/>
        </c:dLbls>
        <c:gapWidth val="150"/>
        <c:axId val="1773685807"/>
        <c:axId val="839752159"/>
        <c:extLst/>
      </c:barChart>
      <c:catAx>
        <c:axId val="1773685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39752159"/>
        <c:crosses val="autoZero"/>
        <c:auto val="1"/>
        <c:lblAlgn val="ctr"/>
        <c:lblOffset val="100"/>
        <c:noMultiLvlLbl val="0"/>
      </c:catAx>
      <c:valAx>
        <c:axId val="839752159"/>
        <c:scaling>
          <c:orientation val="minMax"/>
          <c:min val="0.9400000000000000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368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EXT_f7_g1_acc</c:v>
          </c:tx>
          <c:spPr>
            <a:ln w="28575" cap="rnd">
              <a:solidFill>
                <a:schemeClr val="accent1"/>
              </a:solidFill>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Cobius_VS_infernal_2_Blastn!$U$37:$U$40</c:f>
              <c:numCache>
                <c:formatCode>General</c:formatCode>
                <c:ptCount val="4"/>
                <c:pt idx="0">
                  <c:v>0.97163120567375805</c:v>
                </c:pt>
                <c:pt idx="1">
                  <c:v>0.96135552913198496</c:v>
                </c:pt>
                <c:pt idx="2">
                  <c:v>0.94532488114104596</c:v>
                </c:pt>
                <c:pt idx="3">
                  <c:v>0.91411589895988099</c:v>
                </c:pt>
              </c:numCache>
            </c:numRef>
          </c:val>
          <c:smooth val="0"/>
          <c:extLst>
            <c:ext xmlns:c16="http://schemas.microsoft.com/office/drawing/2014/chart" uri="{C3380CC4-5D6E-409C-BE32-E72D297353CC}">
              <c16:uniqueId val="{00000000-E934-4951-B3A1-D2AD7568852A}"/>
            </c:ext>
          </c:extLst>
        </c:ser>
        <c:ser>
          <c:idx val="1"/>
          <c:order val="1"/>
          <c:tx>
            <c:v>EXT_B2-7_g2</c:v>
          </c:tx>
          <c:spPr>
            <a:ln w="28575" cap="rnd">
              <a:solidFill>
                <a:schemeClr val="accent2"/>
              </a:solidFill>
              <a:prstDash val="sysDot"/>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Cobius_VS_infernal_2_Blastn!$U$41:$U$44</c:f>
              <c:numCache>
                <c:formatCode>General</c:formatCode>
                <c:ptCount val="4"/>
                <c:pt idx="0">
                  <c:v>0.98345153664302598</c:v>
                </c:pt>
                <c:pt idx="1">
                  <c:v>0.97681331747919098</c:v>
                </c:pt>
                <c:pt idx="2">
                  <c:v>0.97305863708399298</c:v>
                </c:pt>
                <c:pt idx="3">
                  <c:v>0.97206537890044498</c:v>
                </c:pt>
              </c:numCache>
            </c:numRef>
          </c:val>
          <c:smooth val="0"/>
          <c:extLst>
            <c:ext xmlns:c16="http://schemas.microsoft.com/office/drawing/2014/chart" uri="{C3380CC4-5D6E-409C-BE32-E72D297353CC}">
              <c16:uniqueId val="{00000002-E934-4951-B3A1-D2AD7568852A}"/>
            </c:ext>
          </c:extLst>
        </c:ser>
        <c:ser>
          <c:idx val="2"/>
          <c:order val="2"/>
          <c:tx>
            <c:v>EXT_B2-7_g1</c:v>
          </c:tx>
          <c:spPr>
            <a:ln w="28575" cap="rnd">
              <a:solidFill>
                <a:schemeClr val="accent3"/>
              </a:solidFill>
              <a:prstDash val="sysDash"/>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Cobius_VS_infernal_2_Blastn!$U$45:$U$48</c:f>
              <c:numCache>
                <c:formatCode>General</c:formatCode>
                <c:ptCount val="4"/>
                <c:pt idx="0">
                  <c:v>0.97281323877068504</c:v>
                </c:pt>
                <c:pt idx="1">
                  <c:v>0.96670630202140295</c:v>
                </c:pt>
                <c:pt idx="2">
                  <c:v>0.95919175911251897</c:v>
                </c:pt>
                <c:pt idx="3">
                  <c:v>0.94947994056463503</c:v>
                </c:pt>
              </c:numCache>
            </c:numRef>
          </c:val>
          <c:smooth val="0"/>
          <c:extLst>
            <c:ext xmlns:c16="http://schemas.microsoft.com/office/drawing/2014/chart" uri="{C3380CC4-5D6E-409C-BE32-E72D297353CC}">
              <c16:uniqueId val="{00000003-E934-4951-B3A1-D2AD7568852A}"/>
            </c:ext>
          </c:extLst>
        </c:ser>
        <c:ser>
          <c:idx val="3"/>
          <c:order val="3"/>
          <c:tx>
            <c:v>RDF_f7_g1</c:v>
          </c:tx>
          <c:spPr>
            <a:ln w="28575" cap="sq">
              <a:solidFill>
                <a:schemeClr val="accent4"/>
              </a:solidFill>
              <a:prstDash val="dash"/>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Cobius_VS_infernal_2_Blastn!$AD$37:$AD$40</c:f>
              <c:numCache>
                <c:formatCode>General</c:formatCode>
                <c:ptCount val="4"/>
                <c:pt idx="0">
                  <c:v>0.97517730496453903</c:v>
                </c:pt>
                <c:pt idx="1">
                  <c:v>0.96848989298454202</c:v>
                </c:pt>
                <c:pt idx="2">
                  <c:v>0.950079239302694</c:v>
                </c:pt>
                <c:pt idx="3">
                  <c:v>0.91887072808320902</c:v>
                </c:pt>
              </c:numCache>
            </c:numRef>
          </c:val>
          <c:smooth val="0"/>
          <c:extLst>
            <c:ext xmlns:c16="http://schemas.microsoft.com/office/drawing/2014/chart" uri="{C3380CC4-5D6E-409C-BE32-E72D297353CC}">
              <c16:uniqueId val="{00000004-E934-4951-B3A1-D2AD7568852A}"/>
            </c:ext>
          </c:extLst>
        </c:ser>
        <c:ser>
          <c:idx val="4"/>
          <c:order val="4"/>
          <c:tx>
            <c:v>RDF_B2-7_g2</c:v>
          </c:tx>
          <c:spPr>
            <a:ln w="28575" cap="sq">
              <a:solidFill>
                <a:schemeClr val="accent5"/>
              </a:solidFill>
              <a:prstDash val="sysDot"/>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Cobius_VS_infernal_2_Blastn!$AD$41:$AD$44</c:f>
              <c:numCache>
                <c:formatCode>General</c:formatCode>
                <c:ptCount val="4"/>
                <c:pt idx="0">
                  <c:v>0.98108747044917199</c:v>
                </c:pt>
                <c:pt idx="1">
                  <c:v>0.97086801426872704</c:v>
                </c:pt>
                <c:pt idx="2">
                  <c:v>0.97068145800316896</c:v>
                </c:pt>
                <c:pt idx="3">
                  <c:v>0.96523031203566101</c:v>
                </c:pt>
              </c:numCache>
            </c:numRef>
          </c:val>
          <c:smooth val="0"/>
          <c:extLst>
            <c:ext xmlns:c16="http://schemas.microsoft.com/office/drawing/2014/chart" uri="{C3380CC4-5D6E-409C-BE32-E72D297353CC}">
              <c16:uniqueId val="{00000005-E934-4951-B3A1-D2AD7568852A}"/>
            </c:ext>
          </c:extLst>
        </c:ser>
        <c:ser>
          <c:idx val="5"/>
          <c:order val="5"/>
          <c:tx>
            <c:v>RDF_B2-7_g1</c:v>
          </c:tx>
          <c:spPr>
            <a:ln w="28575" cap="rnd">
              <a:solidFill>
                <a:schemeClr val="accent6"/>
              </a:solidFill>
              <a:prstDash val="lgDash"/>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Cobius_VS_infernal_2_Blastn!$AD$45:$AD$48</c:f>
              <c:numCache>
                <c:formatCode>General</c:formatCode>
                <c:ptCount val="4"/>
                <c:pt idx="0">
                  <c:v>0.98226950354609899</c:v>
                </c:pt>
                <c:pt idx="1">
                  <c:v>0.97502972651605202</c:v>
                </c:pt>
                <c:pt idx="2">
                  <c:v>0.962361331220285</c:v>
                </c:pt>
                <c:pt idx="3">
                  <c:v>0.95839524517087604</c:v>
                </c:pt>
              </c:numCache>
            </c:numRef>
          </c:val>
          <c:smooth val="0"/>
          <c:extLst>
            <c:ext xmlns:c16="http://schemas.microsoft.com/office/drawing/2014/chart" uri="{C3380CC4-5D6E-409C-BE32-E72D297353CC}">
              <c16:uniqueId val="{00000006-E934-4951-B3A1-D2AD7568852A}"/>
            </c:ext>
          </c:extLst>
        </c:ser>
        <c:ser>
          <c:idx val="6"/>
          <c:order val="6"/>
          <c:tx>
            <c:v>MLP_f7_g1</c:v>
          </c:tx>
          <c:spPr>
            <a:ln w="28575" cap="rnd" cmpd="dbl">
              <a:solidFill>
                <a:schemeClr val="accent1">
                  <a:lumMod val="60000"/>
                </a:schemeClr>
              </a:solidFill>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Cobius_VS_infernal_2_Blastn!$AO$37:$AO$40</c:f>
              <c:numCache>
                <c:formatCode>General</c:formatCode>
                <c:ptCount val="4"/>
                <c:pt idx="0">
                  <c:v>0.98899999999999999</c:v>
                </c:pt>
                <c:pt idx="1">
                  <c:v>0.98599999999999999</c:v>
                </c:pt>
                <c:pt idx="2">
                  <c:v>0.98199999999999998</c:v>
                </c:pt>
                <c:pt idx="3">
                  <c:v>0.97699999999999998</c:v>
                </c:pt>
              </c:numCache>
            </c:numRef>
          </c:val>
          <c:smooth val="0"/>
          <c:extLst>
            <c:ext xmlns:c16="http://schemas.microsoft.com/office/drawing/2014/chart" uri="{C3380CC4-5D6E-409C-BE32-E72D297353CC}">
              <c16:uniqueId val="{00000007-E934-4951-B3A1-D2AD7568852A}"/>
            </c:ext>
          </c:extLst>
        </c:ser>
        <c:ser>
          <c:idx val="7"/>
          <c:order val="7"/>
          <c:tx>
            <c:v>MLP_B2-7_g2</c:v>
          </c:tx>
          <c:spPr>
            <a:ln w="28575" cap="rnd" cmpd="dbl">
              <a:solidFill>
                <a:schemeClr val="accent2">
                  <a:lumMod val="60000"/>
                </a:schemeClr>
              </a:solidFill>
              <a:prstDash val="lgDash"/>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Cobius_VS_infernal_2_Blastn!$AN$41:$AN$44</c:f>
              <c:numCache>
                <c:formatCode>General</c:formatCode>
                <c:ptCount val="4"/>
                <c:pt idx="0">
                  <c:v>0.96499999999999997</c:v>
                </c:pt>
                <c:pt idx="1">
                  <c:v>0.96399999999999997</c:v>
                </c:pt>
                <c:pt idx="2">
                  <c:v>0.95199999999999996</c:v>
                </c:pt>
                <c:pt idx="3">
                  <c:v>0.94299999999999995</c:v>
                </c:pt>
              </c:numCache>
            </c:numRef>
          </c:val>
          <c:smooth val="0"/>
          <c:extLst>
            <c:ext xmlns:c16="http://schemas.microsoft.com/office/drawing/2014/chart" uri="{C3380CC4-5D6E-409C-BE32-E72D297353CC}">
              <c16:uniqueId val="{00000008-E934-4951-B3A1-D2AD7568852A}"/>
            </c:ext>
          </c:extLst>
        </c:ser>
        <c:ser>
          <c:idx val="8"/>
          <c:order val="8"/>
          <c:tx>
            <c:v>MLP_B2-7_g1</c:v>
          </c:tx>
          <c:spPr>
            <a:ln w="28575" cap="rnd" cmpd="dbl">
              <a:solidFill>
                <a:schemeClr val="accent3">
                  <a:lumMod val="60000"/>
                </a:schemeClr>
              </a:solidFill>
              <a:prstDash val="dash"/>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Cobius_VS_infernal_2_Blastn!$AN$45:$AN$48</c:f>
              <c:numCache>
                <c:formatCode>General</c:formatCode>
                <c:ptCount val="4"/>
                <c:pt idx="0">
                  <c:v>0.98299999999999998</c:v>
                </c:pt>
                <c:pt idx="1">
                  <c:v>0.98</c:v>
                </c:pt>
                <c:pt idx="2">
                  <c:v>0.97499999999999998</c:v>
                </c:pt>
                <c:pt idx="3">
                  <c:v>0.96199999999999997</c:v>
                </c:pt>
              </c:numCache>
            </c:numRef>
          </c:val>
          <c:smooth val="0"/>
          <c:extLst>
            <c:ext xmlns:c16="http://schemas.microsoft.com/office/drawing/2014/chart" uri="{C3380CC4-5D6E-409C-BE32-E72D297353CC}">
              <c16:uniqueId val="{00000009-E934-4951-B3A1-D2AD7568852A}"/>
            </c:ext>
          </c:extLst>
        </c:ser>
        <c:ser>
          <c:idx val="9"/>
          <c:order val="9"/>
          <c:tx>
            <c:v>VT_f7_g1</c:v>
          </c:tx>
          <c:spPr>
            <a:ln w="28575" cap="rnd" cmpd="tri">
              <a:solidFill>
                <a:schemeClr val="accent4">
                  <a:lumMod val="60000"/>
                </a:schemeClr>
              </a:solidFill>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Cobius_VS_infernal_2_Blastn!$AW$37:$AW$40</c:f>
              <c:numCache>
                <c:formatCode>General</c:formatCode>
                <c:ptCount val="4"/>
                <c:pt idx="0">
                  <c:v>0.98581560283687897</c:v>
                </c:pt>
                <c:pt idx="1">
                  <c:v>0.97859690844233005</c:v>
                </c:pt>
                <c:pt idx="2">
                  <c:v>0.97147385103011097</c:v>
                </c:pt>
                <c:pt idx="3">
                  <c:v>0.96017830609212396</c:v>
                </c:pt>
              </c:numCache>
            </c:numRef>
          </c:val>
          <c:smooth val="0"/>
          <c:extLst>
            <c:ext xmlns:c16="http://schemas.microsoft.com/office/drawing/2014/chart" uri="{C3380CC4-5D6E-409C-BE32-E72D297353CC}">
              <c16:uniqueId val="{0000000A-E934-4951-B3A1-D2AD7568852A}"/>
            </c:ext>
          </c:extLst>
        </c:ser>
        <c:ser>
          <c:idx val="10"/>
          <c:order val="10"/>
          <c:tx>
            <c:v>VT_B2-7_g2</c:v>
          </c:tx>
          <c:spPr>
            <a:ln w="28575" cap="rnd" cmpd="tri">
              <a:solidFill>
                <a:schemeClr val="accent5">
                  <a:lumMod val="60000"/>
                </a:schemeClr>
              </a:solidFill>
              <a:prstDash val="lgDash"/>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Cobius_VS_infernal_2_Blastn!$AW$41:$AW$44</c:f>
              <c:numCache>
                <c:formatCode>General</c:formatCode>
                <c:ptCount val="4"/>
                <c:pt idx="0">
                  <c:v>0.97163120567375805</c:v>
                </c:pt>
                <c:pt idx="1">
                  <c:v>0.97146254458977399</c:v>
                </c:pt>
                <c:pt idx="2">
                  <c:v>0.96751188589540404</c:v>
                </c:pt>
                <c:pt idx="3">
                  <c:v>0.95661218424962802</c:v>
                </c:pt>
              </c:numCache>
            </c:numRef>
          </c:val>
          <c:smooth val="0"/>
          <c:extLst>
            <c:ext xmlns:c16="http://schemas.microsoft.com/office/drawing/2014/chart" uri="{C3380CC4-5D6E-409C-BE32-E72D297353CC}">
              <c16:uniqueId val="{0000000B-E934-4951-B3A1-D2AD7568852A}"/>
            </c:ext>
          </c:extLst>
        </c:ser>
        <c:ser>
          <c:idx val="11"/>
          <c:order val="11"/>
          <c:tx>
            <c:v>VT_B2-7_g1</c:v>
          </c:tx>
          <c:spPr>
            <a:ln w="28575" cap="rnd" cmpd="tri">
              <a:solidFill>
                <a:schemeClr val="accent6">
                  <a:lumMod val="60000"/>
                </a:schemeClr>
              </a:solidFill>
              <a:prstDash val="sysDash"/>
              <a:round/>
            </a:ln>
            <a:effectLst/>
          </c:spPr>
          <c:marker>
            <c:symbol val="none"/>
          </c:marker>
          <c:cat>
            <c:numRef>
              <c:f>Cobius_VS_infernal_2_Blastn!$F$37:$F$40</c:f>
              <c:numCache>
                <c:formatCode>General</c:formatCode>
                <c:ptCount val="4"/>
                <c:pt idx="0">
                  <c:v>100</c:v>
                </c:pt>
                <c:pt idx="1">
                  <c:v>200</c:v>
                </c:pt>
                <c:pt idx="2">
                  <c:v>300</c:v>
                </c:pt>
                <c:pt idx="3">
                  <c:v>400</c:v>
                </c:pt>
              </c:numCache>
            </c:numRef>
          </c:cat>
          <c:val>
            <c:numRef>
              <c:f>Cobius_VS_infernal_2_Blastn!$AW$45:$AW$48</c:f>
              <c:numCache>
                <c:formatCode>General</c:formatCode>
                <c:ptCount val="4"/>
                <c:pt idx="0">
                  <c:v>0.98699763593380596</c:v>
                </c:pt>
                <c:pt idx="1">
                  <c:v>0.98513674197384005</c:v>
                </c:pt>
                <c:pt idx="2">
                  <c:v>0.97900158478605304</c:v>
                </c:pt>
                <c:pt idx="3">
                  <c:v>0.97057949479940497</c:v>
                </c:pt>
              </c:numCache>
            </c:numRef>
          </c:val>
          <c:smooth val="0"/>
          <c:extLst>
            <c:ext xmlns:c16="http://schemas.microsoft.com/office/drawing/2014/chart" uri="{C3380CC4-5D6E-409C-BE32-E72D297353CC}">
              <c16:uniqueId val="{0000000C-E934-4951-B3A1-D2AD7568852A}"/>
            </c:ext>
          </c:extLst>
        </c:ser>
        <c:dLbls>
          <c:showLegendKey val="0"/>
          <c:showVal val="0"/>
          <c:showCatName val="0"/>
          <c:showSerName val="0"/>
          <c:showPercent val="0"/>
          <c:showBubbleSize val="0"/>
        </c:dLbls>
        <c:smooth val="0"/>
        <c:axId val="871129375"/>
        <c:axId val="871123967"/>
      </c:lineChart>
      <c:catAx>
        <c:axId val="8711293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nb Family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1123967"/>
        <c:crosses val="autoZero"/>
        <c:auto val="1"/>
        <c:lblAlgn val="ctr"/>
        <c:lblOffset val="100"/>
        <c:noMultiLvlLbl val="0"/>
      </c:catAx>
      <c:valAx>
        <c:axId val="871123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112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6"/>
          <c:order val="0"/>
          <c:tx>
            <c:strRef>
              <c:f>Cobius_VS_infernal_2_Blastn!$J$62</c:f>
              <c:strCache>
                <c:ptCount val="1"/>
                <c:pt idx="0">
                  <c:v>MLP  F=7, γ=1</c:v>
                </c:pt>
              </c:strCache>
            </c:strRef>
          </c:tx>
          <c:spPr>
            <a:ln w="28575" cap="rnd" cmpd="sng">
              <a:solidFill>
                <a:schemeClr val="accent1">
                  <a:lumMod val="60000"/>
                </a:schemeClr>
              </a:solidFill>
              <a:prstDash val="solid"/>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Cobius_VS_infernal_2_Blastn!$X$67:$X$70</c:f>
              <c:numCache>
                <c:formatCode>0.00</c:formatCode>
                <c:ptCount val="4"/>
                <c:pt idx="0">
                  <c:v>1.5403333333333333</c:v>
                </c:pt>
                <c:pt idx="1">
                  <c:v>3.8206666666666669</c:v>
                </c:pt>
                <c:pt idx="2">
                  <c:v>7.2211666666666661</c:v>
                </c:pt>
                <c:pt idx="3">
                  <c:v>8.2811666666666675</c:v>
                </c:pt>
              </c:numCache>
            </c:numRef>
          </c:val>
          <c:smooth val="0"/>
          <c:extLst>
            <c:ext xmlns:c16="http://schemas.microsoft.com/office/drawing/2014/chart" uri="{C3380CC4-5D6E-409C-BE32-E72D297353CC}">
              <c16:uniqueId val="{00000006-CDF1-4E24-BD06-EEA6CC6A27E3}"/>
            </c:ext>
          </c:extLst>
        </c:ser>
        <c:ser>
          <c:idx val="1"/>
          <c:order val="1"/>
          <c:tx>
            <c:strRef>
              <c:f>Cobius_VS_infernal_2_Blastn!$J$60</c:f>
              <c:strCache>
                <c:ptCount val="1"/>
                <c:pt idx="0">
                  <c:v>EXT C[2, 7], γ=2</c:v>
                </c:pt>
              </c:strCache>
            </c:strRef>
          </c:tx>
          <c:spPr>
            <a:ln w="28575" cap="rnd">
              <a:solidFill>
                <a:schemeClr val="accent2"/>
              </a:solidFill>
              <a:prstDash val="sysDot"/>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Cobius_VS_infernal_2_Blastn!$R$67:$R$70</c:f>
              <c:numCache>
                <c:formatCode>0.00</c:formatCode>
                <c:ptCount val="4"/>
                <c:pt idx="0">
                  <c:v>0.17548812627792335</c:v>
                </c:pt>
                <c:pt idx="1">
                  <c:v>0.65853749910990333</c:v>
                </c:pt>
                <c:pt idx="2">
                  <c:v>1.5306153535842884</c:v>
                </c:pt>
                <c:pt idx="3">
                  <c:v>2.66541297038395</c:v>
                </c:pt>
              </c:numCache>
            </c:numRef>
          </c:val>
          <c:smooth val="0"/>
          <c:extLst>
            <c:ext xmlns:c16="http://schemas.microsoft.com/office/drawing/2014/chart" uri="{C3380CC4-5D6E-409C-BE32-E72D297353CC}">
              <c16:uniqueId val="{00000001-CDF1-4E24-BD06-EEA6CC6A27E3}"/>
            </c:ext>
          </c:extLst>
        </c:ser>
        <c:ser>
          <c:idx val="4"/>
          <c:order val="2"/>
          <c:tx>
            <c:strRef>
              <c:f>Cobius_VS_infernal_2_Blastn!$J$61</c:f>
              <c:strCache>
                <c:ptCount val="1"/>
                <c:pt idx="0">
                  <c:v>RDF C[2, 7], γ=2</c:v>
                </c:pt>
              </c:strCache>
            </c:strRef>
          </c:tx>
          <c:spPr>
            <a:ln w="28575" cap="rnd">
              <a:solidFill>
                <a:schemeClr val="accent5"/>
              </a:solidFill>
              <a:prstDash val="sys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Cobius_VS_infernal_2_Blastn!$U$67:$U$70</c:f>
              <c:numCache>
                <c:formatCode>0.00</c:formatCode>
                <c:ptCount val="4"/>
                <c:pt idx="0">
                  <c:v>0.84653545618057169</c:v>
                </c:pt>
                <c:pt idx="1">
                  <c:v>1.6226134816805518</c:v>
                </c:pt>
                <c:pt idx="2">
                  <c:v>3.0028403480847667</c:v>
                </c:pt>
                <c:pt idx="3">
                  <c:v>4.6443646669387668</c:v>
                </c:pt>
              </c:numCache>
            </c:numRef>
          </c:val>
          <c:smooth val="0"/>
          <c:extLst>
            <c:ext xmlns:c16="http://schemas.microsoft.com/office/drawing/2014/chart" uri="{C3380CC4-5D6E-409C-BE32-E72D297353CC}">
              <c16:uniqueId val="{00000004-CDF1-4E24-BD06-EEA6CC6A27E3}"/>
            </c:ext>
          </c:extLst>
        </c:ser>
        <c:ser>
          <c:idx val="11"/>
          <c:order val="3"/>
          <c:tx>
            <c:strRef>
              <c:f>Cobius_VS_infernal_2_Blastn!$J$63</c:f>
              <c:strCache>
                <c:ptCount val="1"/>
                <c:pt idx="0">
                  <c:v>VOT C[2, 7], γ=1</c:v>
                </c:pt>
              </c:strCache>
            </c:strRef>
          </c:tx>
          <c:spPr>
            <a:ln w="28575" cap="rnd" cmpd="tri">
              <a:solidFill>
                <a:schemeClr val="accent6">
                  <a:lumMod val="60000"/>
                </a:schemeClr>
              </a:solidFill>
              <a:prstDash val="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Cobius_VS_infernal_2_Blastn!$AA$67:$AA$70</c:f>
              <c:numCache>
                <c:formatCode>0.00</c:formatCode>
                <c:ptCount val="4"/>
                <c:pt idx="0">
                  <c:v>19.775359702110165</c:v>
                </c:pt>
                <c:pt idx="1">
                  <c:v>31.718522711594836</c:v>
                </c:pt>
                <c:pt idx="2">
                  <c:v>46.108568064371667</c:v>
                </c:pt>
                <c:pt idx="3">
                  <c:v>53.413183375199502</c:v>
                </c:pt>
              </c:numCache>
            </c:numRef>
          </c:val>
          <c:smooth val="0"/>
          <c:extLst>
            <c:ext xmlns:c16="http://schemas.microsoft.com/office/drawing/2014/chart" uri="{C3380CC4-5D6E-409C-BE32-E72D297353CC}">
              <c16:uniqueId val="{0000000B-CDF1-4E24-BD06-EEA6CC6A27E3}"/>
            </c:ext>
          </c:extLst>
        </c:ser>
        <c:ser>
          <c:idx val="2"/>
          <c:order val="4"/>
          <c:tx>
            <c:v>Blastn(av-s)</c:v>
          </c:tx>
          <c:spPr>
            <a:ln w="28575" cap="sq" cmpd="thinThick">
              <a:solidFill>
                <a:schemeClr val="accent6"/>
              </a:solidFill>
              <a:prstDash val="lg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Cobius_VS_infernal_2_Blastn!$C$60:$C$63</c:f>
              <c:numCache>
                <c:formatCode>0.00</c:formatCode>
                <c:ptCount val="4"/>
                <c:pt idx="0">
                  <c:v>0.42</c:v>
                </c:pt>
                <c:pt idx="1">
                  <c:v>0.57999999999999996</c:v>
                </c:pt>
                <c:pt idx="2">
                  <c:v>0.64</c:v>
                </c:pt>
                <c:pt idx="3">
                  <c:v>0.97</c:v>
                </c:pt>
              </c:numCache>
            </c:numRef>
          </c:val>
          <c:smooth val="0"/>
          <c:extLst>
            <c:ext xmlns:c16="http://schemas.microsoft.com/office/drawing/2014/chart" uri="{C3380CC4-5D6E-409C-BE32-E72D297353CC}">
              <c16:uniqueId val="{00000001-0027-4F33-8BF9-1154B0BAF5B3}"/>
            </c:ext>
          </c:extLst>
        </c:ser>
        <c:ser>
          <c:idx val="0"/>
          <c:order val="5"/>
          <c:tx>
            <c:v>Inf_hmm_cm</c:v>
          </c:tx>
          <c:spPr>
            <a:ln w="28575" cap="sq" cmpd="dbl">
              <a:solidFill>
                <a:schemeClr val="accent1"/>
              </a:solidFill>
              <a:prstDash val="lgDashDotDot"/>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Cobius_VS_infernal_2_Blastn!$Z$55:$Z$58</c:f>
              <c:numCache>
                <c:formatCode>General</c:formatCode>
                <c:ptCount val="4"/>
                <c:pt idx="0">
                  <c:v>4090.9139999999998</c:v>
                </c:pt>
                <c:pt idx="1">
                  <c:v>7362.384</c:v>
                </c:pt>
                <c:pt idx="2">
                  <c:v>12614.184000000001</c:v>
                </c:pt>
                <c:pt idx="3">
                  <c:v>16423.901999999998</c:v>
                </c:pt>
              </c:numCache>
            </c:numRef>
          </c:val>
          <c:smooth val="0"/>
          <c:extLst>
            <c:ext xmlns:c16="http://schemas.microsoft.com/office/drawing/2014/chart" uri="{C3380CC4-5D6E-409C-BE32-E72D297353CC}">
              <c16:uniqueId val="{0000000D-CDF1-4E24-BD06-EEA6CC6A27E3}"/>
            </c:ext>
          </c:extLst>
        </c:ser>
        <c:dLbls>
          <c:showLegendKey val="0"/>
          <c:showVal val="0"/>
          <c:showCatName val="0"/>
          <c:showSerName val="0"/>
          <c:showPercent val="0"/>
          <c:showBubbleSize val="0"/>
        </c:dLbls>
        <c:smooth val="0"/>
        <c:axId val="871129375"/>
        <c:axId val="871123967"/>
      </c:lineChart>
      <c:catAx>
        <c:axId val="871129375"/>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Number of families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871123967"/>
        <c:crosses val="autoZero"/>
        <c:auto val="1"/>
        <c:lblAlgn val="ctr"/>
        <c:lblOffset val="100"/>
        <c:noMultiLvlLbl val="0"/>
      </c:catAx>
      <c:valAx>
        <c:axId val="871123967"/>
        <c:scaling>
          <c:logBase val="5"/>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Model generation time in minutes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87112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6"/>
          <c:order val="0"/>
          <c:tx>
            <c:strRef>
              <c:f>Cobius_VS_infernal_2_Blastn!$J$62</c:f>
              <c:strCache>
                <c:ptCount val="1"/>
                <c:pt idx="0">
                  <c:v>MLP  F=7, γ=1</c:v>
                </c:pt>
              </c:strCache>
            </c:strRef>
          </c:tx>
          <c:spPr>
            <a:ln w="28575" cap="rnd" cmpd="sng">
              <a:solidFill>
                <a:schemeClr val="accent1">
                  <a:lumMod val="60000"/>
                </a:schemeClr>
              </a:solidFill>
              <a:prstDash val="solid"/>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Cobius_VS_infernal_2_Blastn!$Y$67:$Y$70</c:f>
              <c:numCache>
                <c:formatCode>General</c:formatCode>
                <c:ptCount val="4"/>
                <c:pt idx="0">
                  <c:v>0.92</c:v>
                </c:pt>
                <c:pt idx="1">
                  <c:v>2.4300000000000002</c:v>
                </c:pt>
                <c:pt idx="2">
                  <c:v>4.0199999999999996</c:v>
                </c:pt>
                <c:pt idx="3">
                  <c:v>6.55</c:v>
                </c:pt>
              </c:numCache>
            </c:numRef>
          </c:val>
          <c:smooth val="0"/>
          <c:extLst>
            <c:ext xmlns:c16="http://schemas.microsoft.com/office/drawing/2014/chart" uri="{C3380CC4-5D6E-409C-BE32-E72D297353CC}">
              <c16:uniqueId val="{00000002-5366-4BB6-A1AE-E07E8951DD11}"/>
            </c:ext>
          </c:extLst>
        </c:ser>
        <c:ser>
          <c:idx val="1"/>
          <c:order val="1"/>
          <c:tx>
            <c:strRef>
              <c:f>Cobius_VS_infernal_2_Blastn!$J$60</c:f>
              <c:strCache>
                <c:ptCount val="1"/>
                <c:pt idx="0">
                  <c:v>EXT C[2, 7], γ=2</c:v>
                </c:pt>
              </c:strCache>
            </c:strRef>
          </c:tx>
          <c:spPr>
            <a:ln w="28575" cap="rnd">
              <a:solidFill>
                <a:schemeClr val="accent2"/>
              </a:solidFill>
              <a:prstDash val="sysDot"/>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Cobius_VS_infernal_2_Blastn!$S$67:$S$70</c:f>
              <c:numCache>
                <c:formatCode>0.00</c:formatCode>
                <c:ptCount val="4"/>
                <c:pt idx="0">
                  <c:v>0.76106095314025801</c:v>
                </c:pt>
                <c:pt idx="1">
                  <c:v>2.1595063209533598</c:v>
                </c:pt>
                <c:pt idx="2">
                  <c:v>4.5884373188018799</c:v>
                </c:pt>
                <c:pt idx="3">
                  <c:v>9.9849634170532209</c:v>
                </c:pt>
              </c:numCache>
            </c:numRef>
          </c:val>
          <c:smooth val="0"/>
          <c:extLst>
            <c:ext xmlns:c16="http://schemas.microsoft.com/office/drawing/2014/chart" uri="{C3380CC4-5D6E-409C-BE32-E72D297353CC}">
              <c16:uniqueId val="{00000000-5366-4BB6-A1AE-E07E8951DD11}"/>
            </c:ext>
          </c:extLst>
        </c:ser>
        <c:ser>
          <c:idx val="4"/>
          <c:order val="2"/>
          <c:tx>
            <c:strRef>
              <c:f>Cobius_VS_infernal_2_Blastn!$J$61</c:f>
              <c:strCache>
                <c:ptCount val="1"/>
                <c:pt idx="0">
                  <c:v>RDF C[2, 7], γ=2</c:v>
                </c:pt>
              </c:strCache>
            </c:strRef>
          </c:tx>
          <c:spPr>
            <a:ln w="28575" cap="rnd">
              <a:solidFill>
                <a:schemeClr val="accent5"/>
              </a:solidFill>
              <a:prstDash val="sys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Cobius_VS_infernal_2_Blastn!$V$67:$V$70</c:f>
              <c:numCache>
                <c:formatCode>General</c:formatCode>
                <c:ptCount val="4"/>
                <c:pt idx="0">
                  <c:v>0.760084629058837</c:v>
                </c:pt>
                <c:pt idx="1">
                  <c:v>3.3795149326324401</c:v>
                </c:pt>
                <c:pt idx="2">
                  <c:v>7.0089738368988002</c:v>
                </c:pt>
                <c:pt idx="3">
                  <c:v>8.7023780345916695</c:v>
                </c:pt>
              </c:numCache>
            </c:numRef>
          </c:val>
          <c:smooth val="0"/>
          <c:extLst>
            <c:ext xmlns:c16="http://schemas.microsoft.com/office/drawing/2014/chart" uri="{C3380CC4-5D6E-409C-BE32-E72D297353CC}">
              <c16:uniqueId val="{00000001-5366-4BB6-A1AE-E07E8951DD11}"/>
            </c:ext>
          </c:extLst>
        </c:ser>
        <c:ser>
          <c:idx val="11"/>
          <c:order val="3"/>
          <c:tx>
            <c:strRef>
              <c:f>Cobius_VS_infernal_2_Blastn!$J$63</c:f>
              <c:strCache>
                <c:ptCount val="1"/>
                <c:pt idx="0">
                  <c:v>VOT C[2, 7], γ=1</c:v>
                </c:pt>
              </c:strCache>
            </c:strRef>
          </c:tx>
          <c:spPr>
            <a:ln w="28575" cap="rnd" cmpd="tri">
              <a:solidFill>
                <a:schemeClr val="accent6">
                  <a:lumMod val="60000"/>
                </a:schemeClr>
              </a:solidFill>
              <a:prstDash val="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Cobius_VS_infernal_2_Blastn!$AB$67:$AB$70</c:f>
              <c:numCache>
                <c:formatCode>General</c:formatCode>
                <c:ptCount val="4"/>
                <c:pt idx="0">
                  <c:v>5.3406753540039</c:v>
                </c:pt>
                <c:pt idx="1">
                  <c:v>15.0180885791778</c:v>
                </c:pt>
                <c:pt idx="2">
                  <c:v>28.435495615005401</c:v>
                </c:pt>
                <c:pt idx="3">
                  <c:v>66.543977499008093</c:v>
                </c:pt>
              </c:numCache>
            </c:numRef>
          </c:val>
          <c:smooth val="0"/>
          <c:extLst>
            <c:ext xmlns:c16="http://schemas.microsoft.com/office/drawing/2014/chart" uri="{C3380CC4-5D6E-409C-BE32-E72D297353CC}">
              <c16:uniqueId val="{00000003-5366-4BB6-A1AE-E07E8951DD11}"/>
            </c:ext>
          </c:extLst>
        </c:ser>
        <c:ser>
          <c:idx val="5"/>
          <c:order val="4"/>
          <c:tx>
            <c:v>Blastn(av-s)</c:v>
          </c:tx>
          <c:spPr>
            <a:ln w="28575" cap="sq" cmpd="thinThick">
              <a:solidFill>
                <a:schemeClr val="accent6"/>
              </a:solidFill>
              <a:prstDash val="lg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Cobius_VS_infernal_2_Blastn!$G$60:$G$63</c:f>
              <c:numCache>
                <c:formatCode>General</c:formatCode>
                <c:ptCount val="4"/>
                <c:pt idx="0">
                  <c:v>12.44</c:v>
                </c:pt>
                <c:pt idx="1">
                  <c:v>26.86</c:v>
                </c:pt>
                <c:pt idx="2">
                  <c:v>43.79</c:v>
                </c:pt>
                <c:pt idx="3">
                  <c:v>61.88</c:v>
                </c:pt>
              </c:numCache>
            </c:numRef>
          </c:val>
          <c:smooth val="0"/>
          <c:extLst>
            <c:ext xmlns:c16="http://schemas.microsoft.com/office/drawing/2014/chart" uri="{C3380CC4-5D6E-409C-BE32-E72D297353CC}">
              <c16:uniqueId val="{00000008-5366-4BB6-A1AE-E07E8951DD11}"/>
            </c:ext>
          </c:extLst>
        </c:ser>
        <c:ser>
          <c:idx val="0"/>
          <c:order val="5"/>
          <c:tx>
            <c:v>Inf_hmm_cm</c:v>
          </c:tx>
          <c:spPr>
            <a:ln w="28575" cap="sq" cmpd="dbl">
              <a:solidFill>
                <a:schemeClr val="accent1"/>
              </a:solidFill>
              <a:prstDash val="lgDashDotDot"/>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Cobius_VS_infernal_2_Blastn!$AB$55:$AB$58</c:f>
              <c:numCache>
                <c:formatCode>General</c:formatCode>
                <c:ptCount val="4"/>
                <c:pt idx="0">
                  <c:v>82.8</c:v>
                </c:pt>
                <c:pt idx="1">
                  <c:v>196.79999999999998</c:v>
                </c:pt>
                <c:pt idx="2">
                  <c:v>327</c:v>
                </c:pt>
                <c:pt idx="3">
                  <c:v>454.8</c:v>
                </c:pt>
              </c:numCache>
            </c:numRef>
          </c:val>
          <c:smooth val="0"/>
          <c:extLst>
            <c:ext xmlns:c16="http://schemas.microsoft.com/office/drawing/2014/chart" uri="{C3380CC4-5D6E-409C-BE32-E72D297353CC}">
              <c16:uniqueId val="{00000004-5366-4BB6-A1AE-E07E8951DD11}"/>
            </c:ext>
          </c:extLst>
        </c:ser>
        <c:ser>
          <c:idx val="3"/>
          <c:order val="6"/>
          <c:tx>
            <c:v>Inf_hmm</c:v>
          </c:tx>
          <c:spPr>
            <a:ln w="28575" cap="rnd" cmpd="dbl">
              <a:solidFill>
                <a:schemeClr val="accent4"/>
              </a:solidFill>
              <a:prstDash val="lgDashDot"/>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Cobius_VS_infernal_2_Blastn!$W$55:$W$58</c:f>
              <c:numCache>
                <c:formatCode>0.00</c:formatCode>
                <c:ptCount val="4"/>
                <c:pt idx="0">
                  <c:v>2.2629999999999999</c:v>
                </c:pt>
                <c:pt idx="1">
                  <c:v>4.88</c:v>
                </c:pt>
                <c:pt idx="2">
                  <c:v>8.9489999999999998</c:v>
                </c:pt>
                <c:pt idx="3">
                  <c:v>13.228</c:v>
                </c:pt>
              </c:numCache>
            </c:numRef>
          </c:val>
          <c:smooth val="0"/>
          <c:extLst>
            <c:ext xmlns:c16="http://schemas.microsoft.com/office/drawing/2014/chart" uri="{C3380CC4-5D6E-409C-BE32-E72D297353CC}">
              <c16:uniqueId val="{00000006-5366-4BB6-A1AE-E07E8951DD11}"/>
            </c:ext>
          </c:extLst>
        </c:ser>
        <c:ser>
          <c:idx val="2"/>
          <c:order val="7"/>
          <c:tx>
            <c:v>Inf_cm</c:v>
          </c:tx>
          <c:spPr>
            <a:ln w="28575" cap="rnd" cmpd="dbl">
              <a:solidFill>
                <a:schemeClr val="accent3"/>
              </a:solidFill>
              <a:prstDash val="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Cobius_VS_infernal_2_Blastn!$AC$55:$AC$58</c:f>
              <c:numCache>
                <c:formatCode>General</c:formatCode>
                <c:ptCount val="4"/>
                <c:pt idx="0">
                  <c:v>1392</c:v>
                </c:pt>
                <c:pt idx="1">
                  <c:v>4300.2</c:v>
                </c:pt>
                <c:pt idx="2">
                  <c:v>11496</c:v>
                </c:pt>
                <c:pt idx="3">
                  <c:v>18480</c:v>
                </c:pt>
              </c:numCache>
            </c:numRef>
          </c:val>
          <c:smooth val="0"/>
          <c:extLst>
            <c:ext xmlns:c16="http://schemas.microsoft.com/office/drawing/2014/chart" uri="{C3380CC4-5D6E-409C-BE32-E72D297353CC}">
              <c16:uniqueId val="{00000005-5366-4BB6-A1AE-E07E8951DD11}"/>
            </c:ext>
          </c:extLst>
        </c:ser>
        <c:dLbls>
          <c:showLegendKey val="0"/>
          <c:showVal val="0"/>
          <c:showCatName val="0"/>
          <c:showSerName val="0"/>
          <c:showPercent val="0"/>
          <c:showBubbleSize val="0"/>
        </c:dLbls>
        <c:smooth val="0"/>
        <c:axId val="871129375"/>
        <c:axId val="871123967"/>
      </c:lineChart>
      <c:catAx>
        <c:axId val="871129375"/>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Number of families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871123967"/>
        <c:crosses val="autoZero"/>
        <c:auto val="1"/>
        <c:lblAlgn val="ctr"/>
        <c:lblOffset val="100"/>
        <c:noMultiLvlLbl val="0"/>
      </c:catAx>
      <c:valAx>
        <c:axId val="871123967"/>
        <c:scaling>
          <c:logBase val="5"/>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Classification</a:t>
                </a:r>
                <a:r>
                  <a:rPr lang="en-CA" sz="1400" baseline="0"/>
                  <a:t> time in seconds</a:t>
                </a:r>
                <a:endParaRPr lang="en-CA"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87112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6"/>
          <c:order val="0"/>
          <c:tx>
            <c:strRef>
              <c:f>Cobius_VS_infernal_2_Blastn!$J$62</c:f>
              <c:strCache>
                <c:ptCount val="1"/>
                <c:pt idx="0">
                  <c:v>MLP  F=7, γ=1</c:v>
                </c:pt>
              </c:strCache>
            </c:strRef>
          </c:tx>
          <c:spPr>
            <a:ln w="28575" cap="rnd" cmpd="sng">
              <a:solidFill>
                <a:schemeClr val="accent1">
                  <a:lumMod val="60000"/>
                </a:schemeClr>
              </a:solidFill>
              <a:prstDash val="solid"/>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Cobius_VS_infernal_2_Blastn!$Z$67:$Z$70</c:f>
              <c:numCache>
                <c:formatCode>General</c:formatCode>
                <c:ptCount val="4"/>
                <c:pt idx="0">
                  <c:v>0.98899999999999999</c:v>
                </c:pt>
                <c:pt idx="1">
                  <c:v>0.98399999999999999</c:v>
                </c:pt>
                <c:pt idx="2">
                  <c:v>0.98199999999999998</c:v>
                </c:pt>
                <c:pt idx="3">
                  <c:v>0.97499999999999998</c:v>
                </c:pt>
              </c:numCache>
            </c:numRef>
          </c:val>
          <c:smooth val="0"/>
          <c:extLst>
            <c:ext xmlns:c16="http://schemas.microsoft.com/office/drawing/2014/chart" uri="{C3380CC4-5D6E-409C-BE32-E72D297353CC}">
              <c16:uniqueId val="{00000002-84E6-4C08-BD2A-D1FF189455DF}"/>
            </c:ext>
          </c:extLst>
        </c:ser>
        <c:ser>
          <c:idx val="1"/>
          <c:order val="1"/>
          <c:tx>
            <c:strRef>
              <c:f>Cobius_VS_infernal_2_Blastn!$J$60</c:f>
              <c:strCache>
                <c:ptCount val="1"/>
                <c:pt idx="0">
                  <c:v>EXT C[2, 7], γ=2</c:v>
                </c:pt>
              </c:strCache>
            </c:strRef>
          </c:tx>
          <c:spPr>
            <a:ln w="28575" cap="rnd">
              <a:solidFill>
                <a:schemeClr val="accent2"/>
              </a:solidFill>
              <a:prstDash val="sysDot"/>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Cobius_VS_infernal_2_Blastn!$T$67:$T$70</c:f>
              <c:numCache>
                <c:formatCode>0.000</c:formatCode>
                <c:ptCount val="4"/>
                <c:pt idx="0">
                  <c:v>0.98345153664302598</c:v>
                </c:pt>
                <c:pt idx="1">
                  <c:v>0.97681331747919098</c:v>
                </c:pt>
                <c:pt idx="2">
                  <c:v>0.97305863708399298</c:v>
                </c:pt>
                <c:pt idx="3">
                  <c:v>0.97206537890044498</c:v>
                </c:pt>
              </c:numCache>
            </c:numRef>
          </c:val>
          <c:smooth val="0"/>
          <c:extLst>
            <c:ext xmlns:c16="http://schemas.microsoft.com/office/drawing/2014/chart" uri="{C3380CC4-5D6E-409C-BE32-E72D297353CC}">
              <c16:uniqueId val="{00000000-84E6-4C08-BD2A-D1FF189455DF}"/>
            </c:ext>
          </c:extLst>
        </c:ser>
        <c:ser>
          <c:idx val="4"/>
          <c:order val="2"/>
          <c:tx>
            <c:strRef>
              <c:f>Cobius_VS_infernal_2_Blastn!$J$61</c:f>
              <c:strCache>
                <c:ptCount val="1"/>
                <c:pt idx="0">
                  <c:v>RDF C[2, 7], γ=2</c:v>
                </c:pt>
              </c:strCache>
            </c:strRef>
          </c:tx>
          <c:spPr>
            <a:ln w="28575" cap="rnd">
              <a:solidFill>
                <a:schemeClr val="accent5"/>
              </a:solidFill>
              <a:prstDash val="sys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Cobius_VS_infernal_2_Blastn!$W$67:$W$70</c:f>
              <c:numCache>
                <c:formatCode>0.000</c:formatCode>
                <c:ptCount val="4"/>
                <c:pt idx="0">
                  <c:v>0.98108747044917199</c:v>
                </c:pt>
                <c:pt idx="1">
                  <c:v>0.97086801426872704</c:v>
                </c:pt>
                <c:pt idx="2">
                  <c:v>0.97068145800316896</c:v>
                </c:pt>
                <c:pt idx="3">
                  <c:v>0.96523031203566101</c:v>
                </c:pt>
              </c:numCache>
            </c:numRef>
          </c:val>
          <c:smooth val="0"/>
          <c:extLst>
            <c:ext xmlns:c16="http://schemas.microsoft.com/office/drawing/2014/chart" uri="{C3380CC4-5D6E-409C-BE32-E72D297353CC}">
              <c16:uniqueId val="{00000001-84E6-4C08-BD2A-D1FF189455DF}"/>
            </c:ext>
          </c:extLst>
        </c:ser>
        <c:ser>
          <c:idx val="11"/>
          <c:order val="3"/>
          <c:tx>
            <c:strRef>
              <c:f>Cobius_VS_infernal_2_Blastn!$J$63</c:f>
              <c:strCache>
                <c:ptCount val="1"/>
                <c:pt idx="0">
                  <c:v>VOT C[2, 7], γ=1</c:v>
                </c:pt>
              </c:strCache>
            </c:strRef>
          </c:tx>
          <c:spPr>
            <a:ln w="28575" cap="rnd" cmpd="tri">
              <a:solidFill>
                <a:schemeClr val="accent6">
                  <a:lumMod val="60000"/>
                </a:schemeClr>
              </a:solidFill>
              <a:prstDash val="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Cobius_VS_infernal_2_Blastn!$AC$67:$AC$70</c:f>
              <c:numCache>
                <c:formatCode>0.000</c:formatCode>
                <c:ptCount val="4"/>
                <c:pt idx="0">
                  <c:v>0.98699763593380596</c:v>
                </c:pt>
                <c:pt idx="1">
                  <c:v>0.98513674197384005</c:v>
                </c:pt>
                <c:pt idx="2">
                  <c:v>0.97900158478605304</c:v>
                </c:pt>
                <c:pt idx="3">
                  <c:v>0.97057949479940497</c:v>
                </c:pt>
              </c:numCache>
            </c:numRef>
          </c:val>
          <c:smooth val="0"/>
          <c:extLst>
            <c:ext xmlns:c16="http://schemas.microsoft.com/office/drawing/2014/chart" uri="{C3380CC4-5D6E-409C-BE32-E72D297353CC}">
              <c16:uniqueId val="{00000003-84E6-4C08-BD2A-D1FF189455DF}"/>
            </c:ext>
          </c:extLst>
        </c:ser>
        <c:ser>
          <c:idx val="0"/>
          <c:order val="4"/>
          <c:tx>
            <c:v>Inf_hmm_cm</c:v>
          </c:tx>
          <c:spPr>
            <a:ln w="28575" cap="sq" cmpd="dbl">
              <a:solidFill>
                <a:schemeClr val="accent1"/>
              </a:solidFill>
              <a:prstDash val="lgDashDotDot"/>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Cobius_VS_infernal_2_Blastn!$T$55:$T$58</c:f>
              <c:numCache>
                <c:formatCode>0.000</c:formatCode>
                <c:ptCount val="4"/>
                <c:pt idx="0">
                  <c:v>0.97990543735224589</c:v>
                </c:pt>
                <c:pt idx="1">
                  <c:v>0.98751486325802618</c:v>
                </c:pt>
                <c:pt idx="2">
                  <c:v>0.98732171156893822</c:v>
                </c:pt>
                <c:pt idx="3">
                  <c:v>0.98989598811292723</c:v>
                </c:pt>
              </c:numCache>
            </c:numRef>
          </c:val>
          <c:smooth val="0"/>
          <c:extLst>
            <c:ext xmlns:c16="http://schemas.microsoft.com/office/drawing/2014/chart" uri="{C3380CC4-5D6E-409C-BE32-E72D297353CC}">
              <c16:uniqueId val="{00000004-84E6-4C08-BD2A-D1FF189455DF}"/>
            </c:ext>
          </c:extLst>
        </c:ser>
        <c:ser>
          <c:idx val="3"/>
          <c:order val="5"/>
          <c:tx>
            <c:v>Inf_hmm</c:v>
          </c:tx>
          <c:spPr>
            <a:ln w="28575" cap="rnd" cmpd="dbl">
              <a:solidFill>
                <a:schemeClr val="accent4"/>
              </a:solidFill>
              <a:prstDash val="lgDashDot"/>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Cobius_VS_infernal_2_Blastn!$X$55:$X$58</c:f>
              <c:numCache>
                <c:formatCode>0.000</c:formatCode>
                <c:ptCount val="4"/>
                <c:pt idx="0">
                  <c:v>0.98345153664302598</c:v>
                </c:pt>
                <c:pt idx="1">
                  <c:v>0.99167657550535082</c:v>
                </c:pt>
                <c:pt idx="2">
                  <c:v>0.99128367670364503</c:v>
                </c:pt>
                <c:pt idx="3">
                  <c:v>0.99286775631500745</c:v>
                </c:pt>
              </c:numCache>
            </c:numRef>
          </c:val>
          <c:smooth val="0"/>
          <c:extLst>
            <c:ext xmlns:c16="http://schemas.microsoft.com/office/drawing/2014/chart" uri="{C3380CC4-5D6E-409C-BE32-E72D297353CC}">
              <c16:uniqueId val="{00000006-84E6-4C08-BD2A-D1FF189455DF}"/>
            </c:ext>
          </c:extLst>
        </c:ser>
        <c:ser>
          <c:idx val="2"/>
          <c:order val="6"/>
          <c:tx>
            <c:v>Inf_cm</c:v>
          </c:tx>
          <c:spPr>
            <a:ln w="28575" cap="rnd" cmpd="dbl">
              <a:solidFill>
                <a:schemeClr val="accent3"/>
              </a:solidFill>
              <a:prstDash val="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Cobius_VS_infernal_2_Blastn!$V$55:$V$58</c:f>
              <c:numCache>
                <c:formatCode>0.000</c:formatCode>
                <c:ptCount val="4"/>
                <c:pt idx="0">
                  <c:v>0.99172576832151305</c:v>
                </c:pt>
                <c:pt idx="1">
                  <c:v>0.99346016646848989</c:v>
                </c:pt>
                <c:pt idx="2">
                  <c:v>0.99207606973058637</c:v>
                </c:pt>
                <c:pt idx="3">
                  <c:v>0.9934621099554235</c:v>
                </c:pt>
              </c:numCache>
            </c:numRef>
          </c:val>
          <c:smooth val="0"/>
          <c:extLst>
            <c:ext xmlns:c16="http://schemas.microsoft.com/office/drawing/2014/chart" uri="{C3380CC4-5D6E-409C-BE32-E72D297353CC}">
              <c16:uniqueId val="{00000005-84E6-4C08-BD2A-D1FF189455DF}"/>
            </c:ext>
          </c:extLst>
        </c:ser>
        <c:ser>
          <c:idx val="5"/>
          <c:order val="7"/>
          <c:tx>
            <c:v>Blastn(av-s)</c:v>
          </c:tx>
          <c:spPr>
            <a:ln w="28575" cap="sq" cmpd="thinThick">
              <a:solidFill>
                <a:schemeClr val="accent6"/>
              </a:solidFill>
              <a:prstDash val="lgDash"/>
              <a:round/>
            </a:ln>
            <a:effectLst/>
          </c:spPr>
          <c:marker>
            <c:symbol val="none"/>
          </c:marker>
          <c:cat>
            <c:numRef>
              <c:f>Cobius_VS_infernal_2_Blastn!$B$60:$B$63</c:f>
              <c:numCache>
                <c:formatCode>General</c:formatCode>
                <c:ptCount val="4"/>
                <c:pt idx="0">
                  <c:v>100</c:v>
                </c:pt>
                <c:pt idx="1">
                  <c:v>200</c:v>
                </c:pt>
                <c:pt idx="2">
                  <c:v>300</c:v>
                </c:pt>
                <c:pt idx="3">
                  <c:v>400</c:v>
                </c:pt>
              </c:numCache>
            </c:numRef>
          </c:cat>
          <c:val>
            <c:numRef>
              <c:f>Cobius_VS_infernal_2_Blastn!$E$60:$E$63</c:f>
              <c:numCache>
                <c:formatCode>General</c:formatCode>
                <c:ptCount val="4"/>
                <c:pt idx="0">
                  <c:v>0.99399999999999999</c:v>
                </c:pt>
                <c:pt idx="1">
                  <c:v>0.98599999999999999</c:v>
                </c:pt>
                <c:pt idx="2">
                  <c:v>0.98199999999999998</c:v>
                </c:pt>
                <c:pt idx="3">
                  <c:v>0.98</c:v>
                </c:pt>
              </c:numCache>
            </c:numRef>
          </c:val>
          <c:smooth val="0"/>
          <c:extLst>
            <c:ext xmlns:c16="http://schemas.microsoft.com/office/drawing/2014/chart" uri="{C3380CC4-5D6E-409C-BE32-E72D297353CC}">
              <c16:uniqueId val="{00000008-84E6-4C08-BD2A-D1FF189455DF}"/>
            </c:ext>
          </c:extLst>
        </c:ser>
        <c:dLbls>
          <c:showLegendKey val="0"/>
          <c:showVal val="0"/>
          <c:showCatName val="0"/>
          <c:showSerName val="0"/>
          <c:showPercent val="0"/>
          <c:showBubbleSize val="0"/>
        </c:dLbls>
        <c:smooth val="0"/>
        <c:axId val="871129375"/>
        <c:axId val="871123967"/>
      </c:lineChart>
      <c:catAx>
        <c:axId val="871129375"/>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Number</a:t>
                </a:r>
                <a:r>
                  <a:rPr lang="en-CA" sz="1400" baseline="0"/>
                  <a:t> of</a:t>
                </a:r>
                <a:r>
                  <a:rPr lang="en-CA" sz="1400"/>
                  <a:t> families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871123967"/>
        <c:crosses val="autoZero"/>
        <c:auto val="1"/>
        <c:lblAlgn val="ctr"/>
        <c:lblOffset val="100"/>
        <c:noMultiLvlLbl val="0"/>
      </c:catAx>
      <c:valAx>
        <c:axId val="871123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Accuracy</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87112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Blast Accuracy (score 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Acc</c:v>
          </c:tx>
          <c:spPr>
            <a:ln w="28575" cap="rnd">
              <a:solidFill>
                <a:schemeClr val="accent1"/>
              </a:solidFill>
              <a:round/>
            </a:ln>
            <a:effectLst/>
          </c:spPr>
          <c:marker>
            <c:symbol val="none"/>
          </c:marker>
          <c:cat>
            <c:numRef>
              <c:f>'Deep rna blast'!$B$5:$B$13</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rna blast'!$G$5:$G$13</c:f>
              <c:numCache>
                <c:formatCode>General</c:formatCode>
                <c:ptCount val="9"/>
                <c:pt idx="0">
                  <c:v>0.94699999999999995</c:v>
                </c:pt>
                <c:pt idx="1">
                  <c:v>0.94</c:v>
                </c:pt>
                <c:pt idx="2">
                  <c:v>0.93100000000000005</c:v>
                </c:pt>
                <c:pt idx="3">
                  <c:v>0.92400000000000004</c:v>
                </c:pt>
                <c:pt idx="4">
                  <c:v>0.91400000000000003</c:v>
                </c:pt>
                <c:pt idx="5">
                  <c:v>0.91100000000000003</c:v>
                </c:pt>
                <c:pt idx="6">
                  <c:v>0.91300000000000003</c:v>
                </c:pt>
                <c:pt idx="7">
                  <c:v>0.91400000000000003</c:v>
                </c:pt>
                <c:pt idx="8">
                  <c:v>0.90600000000000003</c:v>
                </c:pt>
              </c:numCache>
            </c:numRef>
          </c:val>
          <c:smooth val="0"/>
          <c:extLst>
            <c:ext xmlns:c16="http://schemas.microsoft.com/office/drawing/2014/chart" uri="{C3380CC4-5D6E-409C-BE32-E72D297353CC}">
              <c16:uniqueId val="{00000000-90F4-4597-B492-7F7A30C845A5}"/>
            </c:ext>
          </c:extLst>
        </c:ser>
        <c:dLbls>
          <c:showLegendKey val="0"/>
          <c:showVal val="0"/>
          <c:showCatName val="0"/>
          <c:showSerName val="0"/>
          <c:showPercent val="0"/>
          <c:showBubbleSize val="0"/>
        </c:dLbls>
        <c:smooth val="0"/>
        <c:axId val="1687048927"/>
        <c:axId val="1687049343"/>
      </c:lineChart>
      <c:catAx>
        <c:axId val="168704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87049343"/>
        <c:crosses val="autoZero"/>
        <c:auto val="1"/>
        <c:lblAlgn val="ctr"/>
        <c:lblOffset val="100"/>
        <c:noMultiLvlLbl val="0"/>
      </c:catAx>
      <c:valAx>
        <c:axId val="1687049343"/>
        <c:scaling>
          <c:orientation val="minMax"/>
          <c:min val="0.9"/>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87048927"/>
        <c:crosses val="autoZero"/>
        <c:crossBetween val="between"/>
        <c:majorUnit val="5.000000000000001E-3"/>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Noise in Test Only</a:t>
            </a:r>
          </a:p>
        </c:rich>
      </c:tx>
      <c:overlay val="0"/>
      <c:spPr>
        <a:noFill/>
        <a:ln>
          <a:noFill/>
        </a:ln>
        <a:effectLst/>
      </c:spPr>
    </c:title>
    <c:autoTitleDeleted val="0"/>
    <c:plotArea>
      <c:layout/>
      <c:scatterChart>
        <c:scatterStyle val="lineMarker"/>
        <c:varyColors val="0"/>
        <c:ser>
          <c:idx val="6"/>
          <c:order val="0"/>
          <c:tx>
            <c:v>NLP_0_172</c:v>
          </c:tx>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test'!$AF$9,'Deep nrna Noise test'!$AF$12,'Deep nrna Noise test'!$AF$15,'Deep nrna Noise test'!$AF$18,'Deep nrna Noise test'!$AF$21,'Deep nrna Noise test'!$AF$24,'Deep nrna Noise test'!$AF$27,'Deep nrna Noise test'!$AF$30,'Deep nrna Noise test'!$AF$33)</c:f>
              <c:numCache>
                <c:formatCode>#,##0.000</c:formatCode>
                <c:ptCount val="9"/>
                <c:pt idx="0">
                  <c:v>0.93635072212137904</c:v>
                </c:pt>
                <c:pt idx="1">
                  <c:v>0.93777128876963101</c:v>
                </c:pt>
                <c:pt idx="2">
                  <c:v>0.90494041512114198</c:v>
                </c:pt>
                <c:pt idx="3">
                  <c:v>0.86551969063215195</c:v>
                </c:pt>
                <c:pt idx="4">
                  <c:v>0.83032120590324299</c:v>
                </c:pt>
                <c:pt idx="5">
                  <c:v>0.795201641543682</c:v>
                </c:pt>
                <c:pt idx="6">
                  <c:v>0.75913503275195304</c:v>
                </c:pt>
                <c:pt idx="7">
                  <c:v>0.72006944992502497</c:v>
                </c:pt>
                <c:pt idx="8">
                  <c:v>0.68139846894483402</c:v>
                </c:pt>
              </c:numCache>
            </c:numRef>
          </c:yVal>
          <c:smooth val="0"/>
          <c:extLst>
            <c:ext xmlns:c16="http://schemas.microsoft.com/office/drawing/2014/chart" uri="{C3380CC4-5D6E-409C-BE32-E72D297353CC}">
              <c16:uniqueId val="{00000000-C1EE-4F19-BC8C-DB565E3282C5}"/>
            </c:ext>
          </c:extLst>
        </c:ser>
        <c:ser>
          <c:idx val="7"/>
          <c:order val="1"/>
          <c:tx>
            <c:v>NLP_0_671</c:v>
          </c:tx>
          <c:spPr>
            <a:ln w="19050" cap="rnd">
              <a:solidFill>
                <a:schemeClr val="accent1"/>
              </a:solidFill>
              <a:round/>
            </a:ln>
            <a:effectLst/>
          </c:spP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test'!$AF$10,'Deep nrna Noise test'!$AF$13,'Deep nrna Noise test'!$AF$16,'Deep nrna Noise test'!$AF$19,'Deep nrna Noise test'!$AF$22,'Deep nrna Noise test'!$AF$25,'Deep nrna Noise test'!$AF$28,'Deep nrna Noise test'!$AF$31,'Deep nrna Noise test'!$AF$34)</c:f>
              <c:numCache>
                <c:formatCode>#,##0.000</c:formatCode>
                <c:ptCount val="9"/>
                <c:pt idx="0">
                  <c:v>0.98472890853129103</c:v>
                </c:pt>
                <c:pt idx="1">
                  <c:v>0.98105911135664103</c:v>
                </c:pt>
                <c:pt idx="2">
                  <c:v>0.97612658827243304</c:v>
                </c:pt>
                <c:pt idx="3">
                  <c:v>0.97044432167942496</c:v>
                </c:pt>
                <c:pt idx="4">
                  <c:v>0.96464367453239597</c:v>
                </c:pt>
                <c:pt idx="5">
                  <c:v>0.95781706258385202</c:v>
                </c:pt>
                <c:pt idx="6">
                  <c:v>0.95166127377476095</c:v>
                </c:pt>
                <c:pt idx="7">
                  <c:v>0.94345355536263897</c:v>
                </c:pt>
                <c:pt idx="8">
                  <c:v>0.93556151842790602</c:v>
                </c:pt>
              </c:numCache>
            </c:numRef>
          </c:yVal>
          <c:smooth val="0"/>
          <c:extLst>
            <c:ext xmlns:c16="http://schemas.microsoft.com/office/drawing/2014/chart" uri="{C3380CC4-5D6E-409C-BE32-E72D297353CC}">
              <c16:uniqueId val="{00000001-C1EE-4F19-BC8C-DB565E3282C5}"/>
            </c:ext>
          </c:extLst>
        </c:ser>
        <c:ser>
          <c:idx val="8"/>
          <c:order val="2"/>
          <c:tx>
            <c:v>NLP_0_171</c:v>
          </c:tx>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test'!$AF$11,'Deep nrna Noise test'!$AF$14,'Deep nrna Noise test'!$AF$17,'Deep nrna Noise test'!$AF$20,'Deep nrna Noise test'!$AF$23,'Deep nrna Noise test'!$AF$26,'Deep nrna Noise test'!$AF$29,'Deep nrna Noise test'!$AF$32,'Deep nrna Noise test'!$AF$35)</c:f>
              <c:numCache>
                <c:formatCode>#,##0.000</c:formatCode>
                <c:ptCount val="9"/>
                <c:pt idx="0">
                  <c:v>0.93670586378344201</c:v>
                </c:pt>
                <c:pt idx="1">
                  <c:v>0.97549522531765398</c:v>
                </c:pt>
                <c:pt idx="2">
                  <c:v>0.96570909951858497</c:v>
                </c:pt>
                <c:pt idx="3">
                  <c:v>0.95493646910267505</c:v>
                </c:pt>
                <c:pt idx="4">
                  <c:v>0.93883671375582001</c:v>
                </c:pt>
                <c:pt idx="5">
                  <c:v>0.92636729539894203</c:v>
                </c:pt>
                <c:pt idx="6">
                  <c:v>0.91346381501065399</c:v>
                </c:pt>
                <c:pt idx="7">
                  <c:v>0.89254991713361198</c:v>
                </c:pt>
                <c:pt idx="8">
                  <c:v>0.87321442664351601</c:v>
                </c:pt>
              </c:numCache>
            </c:numRef>
          </c:yVal>
          <c:smooth val="0"/>
          <c:extLst>
            <c:ext xmlns:c16="http://schemas.microsoft.com/office/drawing/2014/chart" uri="{C3380CC4-5D6E-409C-BE32-E72D297353CC}">
              <c16:uniqueId val="{00000002-C1EE-4F19-BC8C-DB565E3282C5}"/>
            </c:ext>
          </c:extLst>
        </c:ser>
        <c:ser>
          <c:idx val="9"/>
          <c:order val="3"/>
          <c:tx>
            <c:v>EXT_0_172</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test'!$V$9,'Deep nrna Noise test'!$V$12,'Deep nrna Noise test'!$V$15,'Deep nrna Noise test'!$V$18,'Deep nrna Noise test'!$V$21,'Deep nrna Noise test'!$V$24,'Deep nrna Noise test'!$V$27,'Deep nrna Noise test'!$V$30,'Deep nrna Noise test'!$V$33)</c:f>
              <c:numCache>
                <c:formatCode>#,##0.000</c:formatCode>
                <c:ptCount val="9"/>
                <c:pt idx="0">
                  <c:v>0.95110883118932998</c:v>
                </c:pt>
                <c:pt idx="1">
                  <c:v>0.93252308420803398</c:v>
                </c:pt>
                <c:pt idx="2">
                  <c:v>0.88505248204561504</c:v>
                </c:pt>
                <c:pt idx="3">
                  <c:v>0.81047273301238998</c:v>
                </c:pt>
                <c:pt idx="4">
                  <c:v>0.71647857311972196</c:v>
                </c:pt>
                <c:pt idx="5">
                  <c:v>0.61206692447320599</c:v>
                </c:pt>
                <c:pt idx="6">
                  <c:v>0.52103227843106303</c:v>
                </c:pt>
                <c:pt idx="7">
                  <c:v>0.45371320337779097</c:v>
                </c:pt>
                <c:pt idx="8">
                  <c:v>0.40107331702312299</c:v>
                </c:pt>
              </c:numCache>
            </c:numRef>
          </c:yVal>
          <c:smooth val="0"/>
          <c:extLst>
            <c:ext xmlns:c16="http://schemas.microsoft.com/office/drawing/2014/chart" uri="{C3380CC4-5D6E-409C-BE32-E72D297353CC}">
              <c16:uniqueId val="{00000003-C1EE-4F19-BC8C-DB565E3282C5}"/>
            </c:ext>
          </c:extLst>
        </c:ser>
        <c:ser>
          <c:idx val="10"/>
          <c:order val="4"/>
          <c:tx>
            <c:v>EXT_0_671</c:v>
          </c:tx>
          <c:spPr>
            <a:ln w="19050" cap="rnd">
              <a:solidFill>
                <a:schemeClr val="accent1"/>
              </a:solidFill>
              <a:prstDash val="sysDash"/>
              <a:round/>
            </a:ln>
            <a:effectLst/>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test'!$V$10,'Deep nrna Noise test'!$V$13,'Deep nrna Noise test'!$V$16,'Deep nrna Noise test'!$V$19,'Deep nrna Noise test'!$V$22,'Deep nrna Noise test'!$V$25,'Deep nrna Noise test'!$V$28,'Deep nrna Noise test'!$V$31,'Deep nrna Noise test'!$V$34)</c:f>
              <c:numCache>
                <c:formatCode>#,##0.000</c:formatCode>
                <c:ptCount val="9"/>
                <c:pt idx="0">
                  <c:v>0.94515034330360603</c:v>
                </c:pt>
                <c:pt idx="1">
                  <c:v>0.94009943966537701</c:v>
                </c:pt>
                <c:pt idx="2">
                  <c:v>0.93441717307236904</c:v>
                </c:pt>
                <c:pt idx="3">
                  <c:v>0.92865598611001499</c:v>
                </c:pt>
                <c:pt idx="4">
                  <c:v>0.92115855102201805</c:v>
                </c:pt>
                <c:pt idx="5">
                  <c:v>0.91922500197300905</c:v>
                </c:pt>
                <c:pt idx="6">
                  <c:v>0.91362165574934895</c:v>
                </c:pt>
                <c:pt idx="7">
                  <c:v>0.90541393733722597</c:v>
                </c:pt>
                <c:pt idx="8">
                  <c:v>0.90154683923920698</c:v>
                </c:pt>
              </c:numCache>
            </c:numRef>
          </c:yVal>
          <c:smooth val="0"/>
          <c:extLst>
            <c:ext xmlns:c16="http://schemas.microsoft.com/office/drawing/2014/chart" uri="{C3380CC4-5D6E-409C-BE32-E72D297353CC}">
              <c16:uniqueId val="{00000004-C1EE-4F19-BC8C-DB565E3282C5}"/>
            </c:ext>
          </c:extLst>
        </c:ser>
        <c:ser>
          <c:idx val="11"/>
          <c:order val="5"/>
          <c:tx>
            <c:v>EXT_0_171</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test'!$V$11,'Deep nrna Noise test'!$V$14,'Deep nrna Noise test'!$V$17,'Deep nrna Noise test'!$V$20,'Deep nrna Noise test'!$V$23,'Deep nrna Noise test'!$V$26,'Deep nrna Noise test'!$V$29,'Deep nrna Noise test'!$V$32,'Deep nrna Noise test'!$V$35)</c:f>
              <c:numCache>
                <c:formatCode>#,##0.000</c:formatCode>
                <c:ptCount val="9"/>
                <c:pt idx="0">
                  <c:v>0.96464367453239597</c:v>
                </c:pt>
                <c:pt idx="1">
                  <c:v>0.96065819588035595</c:v>
                </c:pt>
                <c:pt idx="2">
                  <c:v>0.94803093678478401</c:v>
                </c:pt>
                <c:pt idx="3">
                  <c:v>0.93212848236129697</c:v>
                </c:pt>
                <c:pt idx="4">
                  <c:v>0.90904427432720303</c:v>
                </c:pt>
                <c:pt idx="5">
                  <c:v>0.88986662457580301</c:v>
                </c:pt>
                <c:pt idx="6">
                  <c:v>0.86808460263594001</c:v>
                </c:pt>
                <c:pt idx="7">
                  <c:v>0.84354036776892105</c:v>
                </c:pt>
                <c:pt idx="8">
                  <c:v>0.82337621340067801</c:v>
                </c:pt>
              </c:numCache>
            </c:numRef>
          </c:yVal>
          <c:smooth val="0"/>
          <c:extLst>
            <c:ext xmlns:c16="http://schemas.microsoft.com/office/drawing/2014/chart" uri="{C3380CC4-5D6E-409C-BE32-E72D297353CC}">
              <c16:uniqueId val="{00000005-C1EE-4F19-BC8C-DB565E3282C5}"/>
            </c:ext>
          </c:extLst>
        </c:ser>
        <c:ser>
          <c:idx val="1"/>
          <c:order val="6"/>
          <c:tx>
            <c:v>VOT_0_172</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test'!$AO$9,'Deep nrna Noise test'!$AO$12,'Deep nrna Noise test'!$AO$15,'Deep nrna Noise test'!$AO$18,'Deep nrna Noise test'!$AO$21,'Deep nrna Noise test'!$AO$24,'Deep nrna Noise test'!$AO$27,'Deep nrna Noise test'!$AO$30,'Deep nrna Noise test'!$AO$33)</c:f>
              <c:numCache>
                <c:formatCode>#,##0.000</c:formatCode>
                <c:ptCount val="9"/>
                <c:pt idx="0">
                  <c:v>0.95462078762528602</c:v>
                </c:pt>
                <c:pt idx="1">
                  <c:v>0.94878068029358298</c:v>
                </c:pt>
                <c:pt idx="2">
                  <c:v>0.92352616210243799</c:v>
                </c:pt>
                <c:pt idx="3">
                  <c:v>0.89369426248914796</c:v>
                </c:pt>
                <c:pt idx="4">
                  <c:v>0.85920606108436504</c:v>
                </c:pt>
                <c:pt idx="5">
                  <c:v>0.82953200220976997</c:v>
                </c:pt>
                <c:pt idx="6">
                  <c:v>0.79216320732380996</c:v>
                </c:pt>
                <c:pt idx="7">
                  <c:v>0.75937179385999498</c:v>
                </c:pt>
                <c:pt idx="8">
                  <c:v>0.72081919343382495</c:v>
                </c:pt>
              </c:numCache>
            </c:numRef>
          </c:yVal>
          <c:smooth val="0"/>
          <c:extLst>
            <c:ext xmlns:c16="http://schemas.microsoft.com/office/drawing/2014/chart" uri="{C3380CC4-5D6E-409C-BE32-E72D297353CC}">
              <c16:uniqueId val="{00000006-C1EE-4F19-BC8C-DB565E3282C5}"/>
            </c:ext>
          </c:extLst>
        </c:ser>
        <c:ser>
          <c:idx val="2"/>
          <c:order val="7"/>
          <c:tx>
            <c:v>VOT_0_671</c:v>
          </c:tx>
          <c:spPr>
            <a:ln w="28575" cap="rnd">
              <a:solidFill>
                <a:srgbClr val="7030A0"/>
              </a:solidFill>
              <a:prstDash val="dashDot"/>
              <a:round/>
            </a:ln>
            <a:effectLst/>
          </c:spPr>
          <c:marker>
            <c:spPr>
              <a:ln w="28575">
                <a:solidFill>
                  <a:srgbClr val="7030A0"/>
                </a:solidFill>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test'!$AO$10,'Deep nrna Noise test'!$AO$13,'Deep nrna Noise test'!$AO$16,'Deep nrna Noise test'!$AO$19,'Deep nrna Noise test'!$AO$22,'Deep nrna Noise test'!$AO$25,'Deep nrna Noise test'!$AO$28,'Deep nrna Noise test'!$AO$31,'Deep nrna Noise test'!$AO$34)</c:f>
              <c:numCache>
                <c:formatCode>#,##0.000</c:formatCode>
                <c:ptCount val="9"/>
                <c:pt idx="0">
                  <c:v>0.98184831505011405</c:v>
                </c:pt>
                <c:pt idx="1">
                  <c:v>0.97940178360034702</c:v>
                </c:pt>
                <c:pt idx="2">
                  <c:v>0.97395627811538099</c:v>
                </c:pt>
                <c:pt idx="3">
                  <c:v>0.97056270223344598</c:v>
                </c:pt>
                <c:pt idx="4">
                  <c:v>0.96673506432010103</c:v>
                </c:pt>
                <c:pt idx="5">
                  <c:v>0.95990845237155698</c:v>
                </c:pt>
                <c:pt idx="6">
                  <c:v>0.95466024780995895</c:v>
                </c:pt>
                <c:pt idx="7">
                  <c:v>0.94842553863152002</c:v>
                </c:pt>
                <c:pt idx="8">
                  <c:v>0.94148054612895504</c:v>
                </c:pt>
              </c:numCache>
            </c:numRef>
          </c:yVal>
          <c:smooth val="0"/>
          <c:extLst>
            <c:ext xmlns:c16="http://schemas.microsoft.com/office/drawing/2014/chart" uri="{C3380CC4-5D6E-409C-BE32-E72D297353CC}">
              <c16:uniqueId val="{00000007-C1EE-4F19-BC8C-DB565E3282C5}"/>
            </c:ext>
          </c:extLst>
        </c:ser>
        <c:ser>
          <c:idx val="3"/>
          <c:order val="8"/>
          <c:tx>
            <c:v>VOT_0_171</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test'!$AO$11,'Deep nrna Noise test'!$AO$14,'Deep nrna Noise test'!$AO$17,'Deep nrna Noise test'!$AO$20,'Deep nrna Noise test'!$AO$23,'Deep nrna Noise test'!$AO$26,'Deep nrna Noise test'!$AO$29,'Deep nrna Noise test'!$AO$32,'Deep nrna Noise test'!$AO$35)</c:f>
              <c:numCache>
                <c:formatCode>#,##0.000</c:formatCode>
                <c:ptCount val="9"/>
                <c:pt idx="0">
                  <c:v>0.97711309288927395</c:v>
                </c:pt>
                <c:pt idx="1">
                  <c:v>0.97786283639807403</c:v>
                </c:pt>
                <c:pt idx="2">
                  <c:v>0.96894483466182602</c:v>
                </c:pt>
                <c:pt idx="3">
                  <c:v>0.95667271722831604</c:v>
                </c:pt>
                <c:pt idx="4">
                  <c:v>0.94108594428221903</c:v>
                </c:pt>
                <c:pt idx="5">
                  <c:v>0.92581485281351095</c:v>
                </c:pt>
                <c:pt idx="6">
                  <c:v>0.91263515113250704</c:v>
                </c:pt>
                <c:pt idx="7">
                  <c:v>0.89345750138110602</c:v>
                </c:pt>
                <c:pt idx="8">
                  <c:v>0.87372740904427404</c:v>
                </c:pt>
              </c:numCache>
            </c:numRef>
          </c:yVal>
          <c:smooth val="0"/>
          <c:extLst>
            <c:ext xmlns:c16="http://schemas.microsoft.com/office/drawing/2014/chart" uri="{C3380CC4-5D6E-409C-BE32-E72D297353CC}">
              <c16:uniqueId val="{00000008-C1EE-4F19-BC8C-DB565E3282C5}"/>
            </c:ext>
          </c:extLst>
        </c:ser>
        <c:dLbls>
          <c:showLegendKey val="0"/>
          <c:showVal val="0"/>
          <c:showCatName val="0"/>
          <c:showSerName val="0"/>
          <c:showPercent val="0"/>
          <c:showBubbleSize val="0"/>
        </c:dLbls>
        <c:axId val="1747174335"/>
        <c:axId val="1747176831"/>
      </c:scatterChart>
      <c:valAx>
        <c:axId val="1747174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47176831"/>
        <c:crosses val="autoZero"/>
        <c:crossBetween val="midCat"/>
      </c:valAx>
      <c:valAx>
        <c:axId val="1747176831"/>
        <c:scaling>
          <c:orientation val="minMax"/>
          <c:min val="0.4"/>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47174335"/>
        <c:crosses val="autoZero"/>
        <c:crossBetween val="midCat"/>
        <c:majorUnit val="5.000000000000001E-2"/>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Noise in Test Only</a:t>
            </a:r>
          </a:p>
        </c:rich>
      </c:tx>
      <c:overlay val="0"/>
      <c:spPr>
        <a:noFill/>
        <a:ln>
          <a:noFill/>
        </a:ln>
        <a:effectLst/>
      </c:spPr>
    </c:title>
    <c:autoTitleDeleted val="0"/>
    <c:plotArea>
      <c:layout/>
      <c:scatterChart>
        <c:scatterStyle val="lineMarker"/>
        <c:varyColors val="0"/>
        <c:ser>
          <c:idx val="6"/>
          <c:order val="0"/>
          <c:tx>
            <c:v>NLP_0_172</c:v>
          </c:tx>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test'!$AF$9,'Deep nrna Noise test'!$AF$12,'Deep nrna Noise test'!$AF$15,'Deep nrna Noise test'!$AF$18,'Deep nrna Noise test'!$AF$21,'Deep nrna Noise test'!$AF$24,'Deep nrna Noise test'!$AF$27,'Deep nrna Noise test'!$AF$30,'Deep nrna Noise test'!$AF$33)</c:f>
              <c:numCache>
                <c:formatCode>#,##0.000</c:formatCode>
                <c:ptCount val="9"/>
                <c:pt idx="0">
                  <c:v>0.93635072212137904</c:v>
                </c:pt>
                <c:pt idx="1">
                  <c:v>0.93777128876963101</c:v>
                </c:pt>
                <c:pt idx="2">
                  <c:v>0.90494041512114198</c:v>
                </c:pt>
                <c:pt idx="3">
                  <c:v>0.86551969063215195</c:v>
                </c:pt>
                <c:pt idx="4">
                  <c:v>0.83032120590324299</c:v>
                </c:pt>
                <c:pt idx="5">
                  <c:v>0.795201641543682</c:v>
                </c:pt>
                <c:pt idx="6">
                  <c:v>0.75913503275195304</c:v>
                </c:pt>
                <c:pt idx="7">
                  <c:v>0.72006944992502497</c:v>
                </c:pt>
                <c:pt idx="8">
                  <c:v>0.68139846894483402</c:v>
                </c:pt>
              </c:numCache>
            </c:numRef>
          </c:yVal>
          <c:smooth val="0"/>
          <c:extLst>
            <c:ext xmlns:c16="http://schemas.microsoft.com/office/drawing/2014/chart" uri="{C3380CC4-5D6E-409C-BE32-E72D297353CC}">
              <c16:uniqueId val="{00000000-BE16-444F-89E6-B7F7C0B1F555}"/>
            </c:ext>
          </c:extLst>
        </c:ser>
        <c:ser>
          <c:idx val="7"/>
          <c:order val="1"/>
          <c:tx>
            <c:v>NLP_0_671</c:v>
          </c:tx>
          <c:spPr>
            <a:ln w="19050" cap="rnd">
              <a:solidFill>
                <a:schemeClr val="accent1"/>
              </a:solidFill>
              <a:round/>
            </a:ln>
            <a:effectLst/>
          </c:spP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test'!$AF$10,'Deep nrna Noise test'!$AF$13,'Deep nrna Noise test'!$AF$16,'Deep nrna Noise test'!$AF$19,'Deep nrna Noise test'!$AF$22,'Deep nrna Noise test'!$AF$25,'Deep nrna Noise test'!$AF$28,'Deep nrna Noise test'!$AF$31,'Deep nrna Noise test'!$AF$34)</c:f>
              <c:numCache>
                <c:formatCode>#,##0.000</c:formatCode>
                <c:ptCount val="9"/>
                <c:pt idx="0">
                  <c:v>0.98472890853129103</c:v>
                </c:pt>
                <c:pt idx="1">
                  <c:v>0.98105911135664103</c:v>
                </c:pt>
                <c:pt idx="2">
                  <c:v>0.97612658827243304</c:v>
                </c:pt>
                <c:pt idx="3">
                  <c:v>0.97044432167942496</c:v>
                </c:pt>
                <c:pt idx="4">
                  <c:v>0.96464367453239597</c:v>
                </c:pt>
                <c:pt idx="5">
                  <c:v>0.95781706258385202</c:v>
                </c:pt>
                <c:pt idx="6">
                  <c:v>0.95166127377476095</c:v>
                </c:pt>
                <c:pt idx="7">
                  <c:v>0.94345355536263897</c:v>
                </c:pt>
                <c:pt idx="8">
                  <c:v>0.93556151842790602</c:v>
                </c:pt>
              </c:numCache>
            </c:numRef>
          </c:yVal>
          <c:smooth val="0"/>
          <c:extLst>
            <c:ext xmlns:c16="http://schemas.microsoft.com/office/drawing/2014/chart" uri="{C3380CC4-5D6E-409C-BE32-E72D297353CC}">
              <c16:uniqueId val="{00000001-BE16-444F-89E6-B7F7C0B1F555}"/>
            </c:ext>
          </c:extLst>
        </c:ser>
        <c:ser>
          <c:idx val="8"/>
          <c:order val="2"/>
          <c:tx>
            <c:v>NLP_0_171</c:v>
          </c:tx>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test'!$AF$11,'Deep nrna Noise test'!$AF$14,'Deep nrna Noise test'!$AF$17,'Deep nrna Noise test'!$AF$20,'Deep nrna Noise test'!$AF$23,'Deep nrna Noise test'!$AF$26,'Deep nrna Noise test'!$AF$29,'Deep nrna Noise test'!$AF$32,'Deep nrna Noise test'!$AF$35)</c:f>
              <c:numCache>
                <c:formatCode>#,##0.000</c:formatCode>
                <c:ptCount val="9"/>
                <c:pt idx="0">
                  <c:v>0.93670586378344201</c:v>
                </c:pt>
                <c:pt idx="1">
                  <c:v>0.97549522531765398</c:v>
                </c:pt>
                <c:pt idx="2">
                  <c:v>0.96570909951858497</c:v>
                </c:pt>
                <c:pt idx="3">
                  <c:v>0.95493646910267505</c:v>
                </c:pt>
                <c:pt idx="4">
                  <c:v>0.93883671375582001</c:v>
                </c:pt>
                <c:pt idx="5">
                  <c:v>0.92636729539894203</c:v>
                </c:pt>
                <c:pt idx="6">
                  <c:v>0.91346381501065399</c:v>
                </c:pt>
                <c:pt idx="7">
                  <c:v>0.89254991713361198</c:v>
                </c:pt>
                <c:pt idx="8">
                  <c:v>0.87321442664351601</c:v>
                </c:pt>
              </c:numCache>
            </c:numRef>
          </c:yVal>
          <c:smooth val="0"/>
          <c:extLst>
            <c:ext xmlns:c16="http://schemas.microsoft.com/office/drawing/2014/chart" uri="{C3380CC4-5D6E-409C-BE32-E72D297353CC}">
              <c16:uniqueId val="{00000002-BE16-444F-89E6-B7F7C0B1F555}"/>
            </c:ext>
          </c:extLst>
        </c:ser>
        <c:ser>
          <c:idx val="9"/>
          <c:order val="3"/>
          <c:tx>
            <c:v>EXT_0_172</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test'!$V$9,'Deep nrna Noise test'!$V$12,'Deep nrna Noise test'!$V$15,'Deep nrna Noise test'!$V$18,'Deep nrna Noise test'!$V$21,'Deep nrna Noise test'!$V$24,'Deep nrna Noise test'!$V$27,'Deep nrna Noise test'!$V$30,'Deep nrna Noise test'!$V$33)</c:f>
              <c:numCache>
                <c:formatCode>#,##0.000</c:formatCode>
                <c:ptCount val="9"/>
                <c:pt idx="0">
                  <c:v>0.95110883118932998</c:v>
                </c:pt>
                <c:pt idx="1">
                  <c:v>0.93252308420803398</c:v>
                </c:pt>
                <c:pt idx="2">
                  <c:v>0.88505248204561504</c:v>
                </c:pt>
                <c:pt idx="3">
                  <c:v>0.81047273301238998</c:v>
                </c:pt>
                <c:pt idx="4">
                  <c:v>0.71647857311972196</c:v>
                </c:pt>
                <c:pt idx="5">
                  <c:v>0.61206692447320599</c:v>
                </c:pt>
                <c:pt idx="6">
                  <c:v>0.52103227843106303</c:v>
                </c:pt>
                <c:pt idx="7">
                  <c:v>0.45371320337779097</c:v>
                </c:pt>
                <c:pt idx="8">
                  <c:v>0.40107331702312299</c:v>
                </c:pt>
              </c:numCache>
            </c:numRef>
          </c:yVal>
          <c:smooth val="0"/>
          <c:extLst>
            <c:ext xmlns:c16="http://schemas.microsoft.com/office/drawing/2014/chart" uri="{C3380CC4-5D6E-409C-BE32-E72D297353CC}">
              <c16:uniqueId val="{00000003-BE16-444F-89E6-B7F7C0B1F555}"/>
            </c:ext>
          </c:extLst>
        </c:ser>
        <c:ser>
          <c:idx val="10"/>
          <c:order val="4"/>
          <c:tx>
            <c:v>EXT_0_671</c:v>
          </c:tx>
          <c:spPr>
            <a:ln w="19050" cap="rnd">
              <a:solidFill>
                <a:schemeClr val="accent1"/>
              </a:solidFill>
              <a:prstDash val="sysDash"/>
              <a:round/>
            </a:ln>
            <a:effectLst/>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test'!$V$10,'Deep nrna Noise test'!$V$13,'Deep nrna Noise test'!$V$16,'Deep nrna Noise test'!$V$19,'Deep nrna Noise test'!$V$22,'Deep nrna Noise test'!$V$25,'Deep nrna Noise test'!$V$28,'Deep nrna Noise test'!$V$31,'Deep nrna Noise test'!$V$34)</c:f>
              <c:numCache>
                <c:formatCode>#,##0.000</c:formatCode>
                <c:ptCount val="9"/>
                <c:pt idx="0">
                  <c:v>0.94515034330360603</c:v>
                </c:pt>
                <c:pt idx="1">
                  <c:v>0.94009943966537701</c:v>
                </c:pt>
                <c:pt idx="2">
                  <c:v>0.93441717307236904</c:v>
                </c:pt>
                <c:pt idx="3">
                  <c:v>0.92865598611001499</c:v>
                </c:pt>
                <c:pt idx="4">
                  <c:v>0.92115855102201805</c:v>
                </c:pt>
                <c:pt idx="5">
                  <c:v>0.91922500197300905</c:v>
                </c:pt>
                <c:pt idx="6">
                  <c:v>0.91362165574934895</c:v>
                </c:pt>
                <c:pt idx="7">
                  <c:v>0.90541393733722597</c:v>
                </c:pt>
                <c:pt idx="8">
                  <c:v>0.90154683923920698</c:v>
                </c:pt>
              </c:numCache>
            </c:numRef>
          </c:yVal>
          <c:smooth val="0"/>
          <c:extLst>
            <c:ext xmlns:c16="http://schemas.microsoft.com/office/drawing/2014/chart" uri="{C3380CC4-5D6E-409C-BE32-E72D297353CC}">
              <c16:uniqueId val="{00000004-BE16-444F-89E6-B7F7C0B1F555}"/>
            </c:ext>
          </c:extLst>
        </c:ser>
        <c:ser>
          <c:idx val="11"/>
          <c:order val="5"/>
          <c:tx>
            <c:v>EXT_0_171</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test'!$V$11,'Deep nrna Noise test'!$V$14,'Deep nrna Noise test'!$V$17,'Deep nrna Noise test'!$V$20,'Deep nrna Noise test'!$V$23,'Deep nrna Noise test'!$V$26,'Deep nrna Noise test'!$V$29,'Deep nrna Noise test'!$V$32,'Deep nrna Noise test'!$V$35)</c:f>
              <c:numCache>
                <c:formatCode>#,##0.000</c:formatCode>
                <c:ptCount val="9"/>
                <c:pt idx="0">
                  <c:v>0.96464367453239597</c:v>
                </c:pt>
                <c:pt idx="1">
                  <c:v>0.96065819588035595</c:v>
                </c:pt>
                <c:pt idx="2">
                  <c:v>0.94803093678478401</c:v>
                </c:pt>
                <c:pt idx="3">
                  <c:v>0.93212848236129697</c:v>
                </c:pt>
                <c:pt idx="4">
                  <c:v>0.90904427432720303</c:v>
                </c:pt>
                <c:pt idx="5">
                  <c:v>0.88986662457580301</c:v>
                </c:pt>
                <c:pt idx="6">
                  <c:v>0.86808460263594001</c:v>
                </c:pt>
                <c:pt idx="7">
                  <c:v>0.84354036776892105</c:v>
                </c:pt>
                <c:pt idx="8">
                  <c:v>0.82337621340067801</c:v>
                </c:pt>
              </c:numCache>
            </c:numRef>
          </c:yVal>
          <c:smooth val="0"/>
          <c:extLst>
            <c:ext xmlns:c16="http://schemas.microsoft.com/office/drawing/2014/chart" uri="{C3380CC4-5D6E-409C-BE32-E72D297353CC}">
              <c16:uniqueId val="{00000005-BE16-444F-89E6-B7F7C0B1F555}"/>
            </c:ext>
          </c:extLst>
        </c:ser>
        <c:ser>
          <c:idx val="1"/>
          <c:order val="6"/>
          <c:tx>
            <c:v>VOT_0_172</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test'!$AO$9,'Deep nrna Noise test'!$AO$12,'Deep nrna Noise test'!$AO$15,'Deep nrna Noise test'!$AO$18,'Deep nrna Noise test'!$AO$21,'Deep nrna Noise test'!$AO$24,'Deep nrna Noise test'!$AO$27,'Deep nrna Noise test'!$AO$30,'Deep nrna Noise test'!$AO$33)</c:f>
              <c:numCache>
                <c:formatCode>#,##0.000</c:formatCode>
                <c:ptCount val="9"/>
                <c:pt idx="0">
                  <c:v>0.95462078762528602</c:v>
                </c:pt>
                <c:pt idx="1">
                  <c:v>0.94878068029358298</c:v>
                </c:pt>
                <c:pt idx="2">
                  <c:v>0.92352616210243799</c:v>
                </c:pt>
                <c:pt idx="3">
                  <c:v>0.89369426248914796</c:v>
                </c:pt>
                <c:pt idx="4">
                  <c:v>0.85920606108436504</c:v>
                </c:pt>
                <c:pt idx="5">
                  <c:v>0.82953200220976997</c:v>
                </c:pt>
                <c:pt idx="6">
                  <c:v>0.79216320732380996</c:v>
                </c:pt>
                <c:pt idx="7">
                  <c:v>0.75937179385999498</c:v>
                </c:pt>
                <c:pt idx="8">
                  <c:v>0.72081919343382495</c:v>
                </c:pt>
              </c:numCache>
            </c:numRef>
          </c:yVal>
          <c:smooth val="0"/>
          <c:extLst>
            <c:ext xmlns:c16="http://schemas.microsoft.com/office/drawing/2014/chart" uri="{C3380CC4-5D6E-409C-BE32-E72D297353CC}">
              <c16:uniqueId val="{00000006-BE16-444F-89E6-B7F7C0B1F555}"/>
            </c:ext>
          </c:extLst>
        </c:ser>
        <c:ser>
          <c:idx val="2"/>
          <c:order val="7"/>
          <c:tx>
            <c:v>VOT_0_671</c:v>
          </c:tx>
          <c:spPr>
            <a:ln w="28575" cap="rnd">
              <a:solidFill>
                <a:srgbClr val="7030A0"/>
              </a:solidFill>
              <a:prstDash val="dashDot"/>
              <a:round/>
            </a:ln>
            <a:effectLst/>
          </c:spPr>
          <c:marker>
            <c:spPr>
              <a:ln w="28575">
                <a:solidFill>
                  <a:srgbClr val="7030A0"/>
                </a:solidFill>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test'!$AO$10,'Deep nrna Noise test'!$AO$13,'Deep nrna Noise test'!$AO$16,'Deep nrna Noise test'!$AO$19,'Deep nrna Noise test'!$AO$22,'Deep nrna Noise test'!$AO$25,'Deep nrna Noise test'!$AO$28,'Deep nrna Noise test'!$AO$31,'Deep nrna Noise test'!$AO$34)</c:f>
              <c:numCache>
                <c:formatCode>#,##0.000</c:formatCode>
                <c:ptCount val="9"/>
                <c:pt idx="0">
                  <c:v>0.98184831505011405</c:v>
                </c:pt>
                <c:pt idx="1">
                  <c:v>0.97940178360034702</c:v>
                </c:pt>
                <c:pt idx="2">
                  <c:v>0.97395627811538099</c:v>
                </c:pt>
                <c:pt idx="3">
                  <c:v>0.97056270223344598</c:v>
                </c:pt>
                <c:pt idx="4">
                  <c:v>0.96673506432010103</c:v>
                </c:pt>
                <c:pt idx="5">
                  <c:v>0.95990845237155698</c:v>
                </c:pt>
                <c:pt idx="6">
                  <c:v>0.95466024780995895</c:v>
                </c:pt>
                <c:pt idx="7">
                  <c:v>0.94842553863152002</c:v>
                </c:pt>
                <c:pt idx="8">
                  <c:v>0.94148054612895504</c:v>
                </c:pt>
              </c:numCache>
            </c:numRef>
          </c:yVal>
          <c:smooth val="0"/>
          <c:extLst>
            <c:ext xmlns:c16="http://schemas.microsoft.com/office/drawing/2014/chart" uri="{C3380CC4-5D6E-409C-BE32-E72D297353CC}">
              <c16:uniqueId val="{00000007-BE16-444F-89E6-B7F7C0B1F555}"/>
            </c:ext>
          </c:extLst>
        </c:ser>
        <c:ser>
          <c:idx val="3"/>
          <c:order val="8"/>
          <c:tx>
            <c:v>VOT_0_171</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Noise test'!$AO$11,'Deep nrna Noise test'!$AO$14,'Deep nrna Noise test'!$AO$17,'Deep nrna Noise test'!$AO$20,'Deep nrna Noise test'!$AO$23,'Deep nrna Noise test'!$AO$26,'Deep nrna Noise test'!$AO$29,'Deep nrna Noise test'!$AO$32,'Deep nrna Noise test'!$AO$35)</c:f>
              <c:numCache>
                <c:formatCode>#,##0.000</c:formatCode>
                <c:ptCount val="9"/>
                <c:pt idx="0">
                  <c:v>0.97711309288927395</c:v>
                </c:pt>
                <c:pt idx="1">
                  <c:v>0.97786283639807403</c:v>
                </c:pt>
                <c:pt idx="2">
                  <c:v>0.96894483466182602</c:v>
                </c:pt>
                <c:pt idx="3">
                  <c:v>0.95667271722831604</c:v>
                </c:pt>
                <c:pt idx="4">
                  <c:v>0.94108594428221903</c:v>
                </c:pt>
                <c:pt idx="5">
                  <c:v>0.92581485281351095</c:v>
                </c:pt>
                <c:pt idx="6">
                  <c:v>0.91263515113250704</c:v>
                </c:pt>
                <c:pt idx="7">
                  <c:v>0.89345750138110602</c:v>
                </c:pt>
                <c:pt idx="8">
                  <c:v>0.87372740904427404</c:v>
                </c:pt>
              </c:numCache>
            </c:numRef>
          </c:yVal>
          <c:smooth val="0"/>
          <c:extLst>
            <c:ext xmlns:c16="http://schemas.microsoft.com/office/drawing/2014/chart" uri="{C3380CC4-5D6E-409C-BE32-E72D297353CC}">
              <c16:uniqueId val="{00000008-BE16-444F-89E6-B7F7C0B1F555}"/>
            </c:ext>
          </c:extLst>
        </c:ser>
        <c:dLbls>
          <c:showLegendKey val="0"/>
          <c:showVal val="0"/>
          <c:showCatName val="0"/>
          <c:showSerName val="0"/>
          <c:showPercent val="0"/>
          <c:showBubbleSize val="0"/>
        </c:dLbls>
        <c:axId val="1747174335"/>
        <c:axId val="1747176831"/>
      </c:scatterChart>
      <c:valAx>
        <c:axId val="1747174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47176831"/>
        <c:crosses val="autoZero"/>
        <c:crossBetween val="midCat"/>
      </c:valAx>
      <c:valAx>
        <c:axId val="1747176831"/>
        <c:scaling>
          <c:orientation val="minMax"/>
          <c:min val="0.8"/>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47174335"/>
        <c:crosses val="autoZero"/>
        <c:crossBetween val="midCat"/>
        <c:majorUnit val="2.0000000000000004E-2"/>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Our Noise in Train and in Test</a:t>
            </a:r>
          </a:p>
        </c:rich>
      </c:tx>
      <c:overlay val="0"/>
      <c:spPr>
        <a:noFill/>
        <a:ln>
          <a:noFill/>
        </a:ln>
        <a:effectLst/>
      </c:spPr>
    </c:title>
    <c:autoTitleDeleted val="0"/>
    <c:plotArea>
      <c:layout/>
      <c:scatterChart>
        <c:scatterStyle val="lineMarker"/>
        <c:varyColors val="0"/>
        <c:ser>
          <c:idx val="6"/>
          <c:order val="0"/>
          <c:tx>
            <c:v>NLP_0_172</c:v>
          </c:tx>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 Our Noise'!$AF$9,'Deep nrna dataset Our Noise'!$AF$12,'Deep nrna dataset Our Noise'!$AF$15,'Deep nrna dataset Our Noise'!$AF$18,'Deep nrna dataset Our Noise'!$AF$21,'Deep nrna dataset Our Noise'!$AF$24,'Deep nrna dataset Our Noise'!$AF$27,'Deep nrna dataset Our Noise'!$AF$30,'Deep nrna dataset Our Noise'!$AF$33)</c:f>
              <c:numCache>
                <c:formatCode>#,##0.000</c:formatCode>
                <c:ptCount val="9"/>
                <c:pt idx="0">
                  <c:v>0.93635072212137904</c:v>
                </c:pt>
                <c:pt idx="1">
                  <c:v>0.94416383868676501</c:v>
                </c:pt>
                <c:pt idx="2">
                  <c:v>0.93619288138268397</c:v>
                </c:pt>
                <c:pt idx="3">
                  <c:v>0.92514402967405795</c:v>
                </c:pt>
                <c:pt idx="4">
                  <c:v>0.91149080577697095</c:v>
                </c:pt>
                <c:pt idx="5">
                  <c:v>0.90395391050430096</c:v>
                </c:pt>
                <c:pt idx="6">
                  <c:v>0.89614079393891499</c:v>
                </c:pt>
                <c:pt idx="7">
                  <c:v>0.90115223739247097</c:v>
                </c:pt>
                <c:pt idx="8">
                  <c:v>0.87913345434456602</c:v>
                </c:pt>
              </c:numCache>
            </c:numRef>
          </c:yVal>
          <c:smooth val="0"/>
          <c:extLst>
            <c:ext xmlns:c16="http://schemas.microsoft.com/office/drawing/2014/chart" uri="{C3380CC4-5D6E-409C-BE32-E72D297353CC}">
              <c16:uniqueId val="{00000000-4B3C-463D-9B9A-A032820381CE}"/>
            </c:ext>
          </c:extLst>
        </c:ser>
        <c:ser>
          <c:idx val="7"/>
          <c:order val="1"/>
          <c:tx>
            <c:v>NLP_0_671</c:v>
          </c:tx>
          <c:spPr>
            <a:ln w="19050" cap="rnd">
              <a:solidFill>
                <a:schemeClr val="accent1"/>
              </a:solidFill>
              <a:round/>
            </a:ln>
            <a:effectLst/>
          </c:spP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 Our Noise'!$AF$10,'Deep nrna dataset Our Noise'!$AF$13,'Deep nrna dataset Our Noise'!$AF$16,'Deep nrna dataset Our Noise'!$AF$19,'Deep nrna dataset Our Noise'!$AF$22,'Deep nrna dataset Our Noise'!$AF$25,'Deep nrna dataset Our Noise'!$AF$28,'Deep nrna dataset Our Noise'!$AF$31,'Deep nrna dataset Our Noise'!$AF$34)</c:f>
              <c:numCache>
                <c:formatCode>#,##0.000</c:formatCode>
                <c:ptCount val="9"/>
                <c:pt idx="0">
                  <c:v>0.98472890853129103</c:v>
                </c:pt>
                <c:pt idx="1">
                  <c:v>0.98334780206771299</c:v>
                </c:pt>
                <c:pt idx="2">
                  <c:v>0.98133533264935602</c:v>
                </c:pt>
                <c:pt idx="3">
                  <c:v>0.97746823455133702</c:v>
                </c:pt>
                <c:pt idx="4">
                  <c:v>0.97356167626864498</c:v>
                </c:pt>
                <c:pt idx="5">
                  <c:v>0.96878699392313095</c:v>
                </c:pt>
                <c:pt idx="6">
                  <c:v>0.96578801988793295</c:v>
                </c:pt>
                <c:pt idx="7">
                  <c:v>0.96148685975850301</c:v>
                </c:pt>
                <c:pt idx="8">
                  <c:v>0.95868518664667302</c:v>
                </c:pt>
              </c:numCache>
            </c:numRef>
          </c:yVal>
          <c:smooth val="0"/>
          <c:extLst>
            <c:ext xmlns:c16="http://schemas.microsoft.com/office/drawing/2014/chart" uri="{C3380CC4-5D6E-409C-BE32-E72D297353CC}">
              <c16:uniqueId val="{00000001-4B3C-463D-9B9A-A032820381CE}"/>
            </c:ext>
          </c:extLst>
        </c:ser>
        <c:ser>
          <c:idx val="8"/>
          <c:order val="2"/>
          <c:tx>
            <c:v>NLP_0_171</c:v>
          </c:tx>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 Our Noise'!$AF$11,'Deep nrna dataset Our Noise'!$AF$14,'Deep nrna dataset Our Noise'!$AF$17,'Deep nrna dataset Our Noise'!$AF$20,'Deep nrna dataset Our Noise'!$AF$23,'Deep nrna dataset Our Noise'!$AF$26,'Deep nrna dataset Our Noise'!$AF$29,'Deep nrna dataset Our Noise'!$AF$32,'Deep nrna dataset Our Noise'!$AF$35)</c:f>
              <c:numCache>
                <c:formatCode>#,##0.000</c:formatCode>
                <c:ptCount val="9"/>
                <c:pt idx="0">
                  <c:v>0.93670586378344201</c:v>
                </c:pt>
                <c:pt idx="1">
                  <c:v>0.97932286323099904</c:v>
                </c:pt>
                <c:pt idx="2">
                  <c:v>0.97379843737668603</c:v>
                </c:pt>
                <c:pt idx="3">
                  <c:v>0.92735380001578405</c:v>
                </c:pt>
                <c:pt idx="4">
                  <c:v>0.94455844053350102</c:v>
                </c:pt>
                <c:pt idx="5">
                  <c:v>0.90328308736484797</c:v>
                </c:pt>
                <c:pt idx="6">
                  <c:v>0.91200378817772798</c:v>
                </c:pt>
                <c:pt idx="7">
                  <c:v>0.90182306053192296</c:v>
                </c:pt>
                <c:pt idx="8">
                  <c:v>0.88670980980190905</c:v>
                </c:pt>
              </c:numCache>
            </c:numRef>
          </c:yVal>
          <c:smooth val="0"/>
          <c:extLst>
            <c:ext xmlns:c16="http://schemas.microsoft.com/office/drawing/2014/chart" uri="{C3380CC4-5D6E-409C-BE32-E72D297353CC}">
              <c16:uniqueId val="{00000002-4B3C-463D-9B9A-A032820381CE}"/>
            </c:ext>
          </c:extLst>
        </c:ser>
        <c:ser>
          <c:idx val="9"/>
          <c:order val="3"/>
          <c:tx>
            <c:v>EXT_0_172</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 Our Noise'!$V$9,'Deep nrna dataset Our Noise'!$V$12,'Deep nrna dataset Our Noise'!$V$15,'Deep nrna dataset Our Noise'!$V$18,'Deep nrna dataset Our Noise'!$V$21,'Deep nrna dataset Our Noise'!$V$24,'Deep nrna dataset Our Noise'!$V$27,'Deep nrna dataset Our Noise'!$V$30,'Deep nrna dataset Our Noise'!$V$33)</c:f>
              <c:numCache>
                <c:formatCode>#,##0.000</c:formatCode>
                <c:ptCount val="9"/>
                <c:pt idx="0">
                  <c:v>0.95110883118932998</c:v>
                </c:pt>
                <c:pt idx="1">
                  <c:v>0.92309210007102804</c:v>
                </c:pt>
                <c:pt idx="2">
                  <c:v>0.89637755504695704</c:v>
                </c:pt>
                <c:pt idx="3">
                  <c:v>0.87850209138978697</c:v>
                </c:pt>
                <c:pt idx="4">
                  <c:v>0.86820298318996103</c:v>
                </c:pt>
                <c:pt idx="5">
                  <c:v>0.85553626390971504</c:v>
                </c:pt>
                <c:pt idx="6">
                  <c:v>0.85040643990213804</c:v>
                </c:pt>
                <c:pt idx="7">
                  <c:v>0.84314576592218404</c:v>
                </c:pt>
                <c:pt idx="8">
                  <c:v>0.84267224370610005</c:v>
                </c:pt>
              </c:numCache>
            </c:numRef>
          </c:yVal>
          <c:smooth val="0"/>
          <c:extLst>
            <c:ext xmlns:c16="http://schemas.microsoft.com/office/drawing/2014/chart" uri="{C3380CC4-5D6E-409C-BE32-E72D297353CC}">
              <c16:uniqueId val="{00000003-4B3C-463D-9B9A-A032820381CE}"/>
            </c:ext>
          </c:extLst>
        </c:ser>
        <c:ser>
          <c:idx val="10"/>
          <c:order val="4"/>
          <c:tx>
            <c:v>EXT_0_671</c:v>
          </c:tx>
          <c:spPr>
            <a:ln w="19050" cap="rnd">
              <a:solidFill>
                <a:schemeClr val="accent1"/>
              </a:solidFill>
              <a:prstDash val="sysDash"/>
              <a:round/>
            </a:ln>
            <a:effectLst/>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 Our Noise'!$V$10,'Deep nrna dataset Our Noise'!$V$13,'Deep nrna dataset Our Noise'!$V$16,'Deep nrna dataset Our Noise'!$V$19,'Deep nrna dataset Our Noise'!$V$22,'Deep nrna dataset Our Noise'!$V$25,'Deep nrna dataset Our Noise'!$V$28,'Deep nrna dataset Our Noise'!$V$31,'Deep nrna dataset Our Noise'!$V$34)</c:f>
              <c:numCache>
                <c:formatCode>#,##0.000</c:formatCode>
                <c:ptCount val="9"/>
                <c:pt idx="0">
                  <c:v>0.94515034330360603</c:v>
                </c:pt>
                <c:pt idx="1">
                  <c:v>0.94526872385762695</c:v>
                </c:pt>
                <c:pt idx="2">
                  <c:v>0.93453555362639096</c:v>
                </c:pt>
                <c:pt idx="3">
                  <c:v>0.92593323336753197</c:v>
                </c:pt>
                <c:pt idx="4">
                  <c:v>0.91374003630336897</c:v>
                </c:pt>
                <c:pt idx="5">
                  <c:v>0.90320416699550099</c:v>
                </c:pt>
                <c:pt idx="6">
                  <c:v>0.89093204956199101</c:v>
                </c:pt>
                <c:pt idx="7">
                  <c:v>0.88122484413226998</c:v>
                </c:pt>
                <c:pt idx="8">
                  <c:v>0.87333280719753703</c:v>
                </c:pt>
              </c:numCache>
            </c:numRef>
          </c:yVal>
          <c:smooth val="0"/>
          <c:extLst>
            <c:ext xmlns:c16="http://schemas.microsoft.com/office/drawing/2014/chart" uri="{C3380CC4-5D6E-409C-BE32-E72D297353CC}">
              <c16:uniqueId val="{00000004-4B3C-463D-9B9A-A032820381CE}"/>
            </c:ext>
          </c:extLst>
        </c:ser>
        <c:ser>
          <c:idx val="11"/>
          <c:order val="5"/>
          <c:tx>
            <c:v>EXT_0_171</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 Our Noise'!$V$11,'Deep nrna dataset Our Noise'!$V$14,'Deep nrna dataset Our Noise'!$V$17,'Deep nrna dataset Our Noise'!$V$20,'Deep nrna dataset Our Noise'!$V$23,'Deep nrna dataset Our Noise'!$V$26,'Deep nrna dataset Our Noise'!$V$29,'Deep nrna dataset Our Noise'!$V$32,'Deep nrna dataset Our Noise'!$V$35)</c:f>
              <c:numCache>
                <c:formatCode>#,##0.000</c:formatCode>
                <c:ptCount val="9"/>
                <c:pt idx="0">
                  <c:v>0.96464367453239597</c:v>
                </c:pt>
                <c:pt idx="1">
                  <c:v>0.95639649593560006</c:v>
                </c:pt>
                <c:pt idx="2">
                  <c:v>0.94566332570436396</c:v>
                </c:pt>
                <c:pt idx="3">
                  <c:v>0.93406203141030697</c:v>
                </c:pt>
                <c:pt idx="4">
                  <c:v>0.92467050745797397</c:v>
                </c:pt>
                <c:pt idx="5">
                  <c:v>0.91283245205587504</c:v>
                </c:pt>
                <c:pt idx="6">
                  <c:v>0.90158629942388102</c:v>
                </c:pt>
                <c:pt idx="7">
                  <c:v>0.89400994396653699</c:v>
                </c:pt>
                <c:pt idx="8">
                  <c:v>0.88726225238734102</c:v>
                </c:pt>
              </c:numCache>
            </c:numRef>
          </c:yVal>
          <c:smooth val="0"/>
          <c:extLst>
            <c:ext xmlns:c16="http://schemas.microsoft.com/office/drawing/2014/chart" uri="{C3380CC4-5D6E-409C-BE32-E72D297353CC}">
              <c16:uniqueId val="{00000005-4B3C-463D-9B9A-A032820381CE}"/>
            </c:ext>
          </c:extLst>
        </c:ser>
        <c:ser>
          <c:idx val="1"/>
          <c:order val="6"/>
          <c:tx>
            <c:v>VOT_0_172</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 Our Noise'!$AO$9,'Deep nrna dataset Our Noise'!$AO$12,'Deep nrna dataset Our Noise'!$AO$15,'Deep nrna dataset Our Noise'!$AO$18,'Deep nrna dataset Our Noise'!$AO$21,'Deep nrna dataset Our Noise'!$AO$24,'Deep nrna dataset Our Noise'!$AO$27,'Deep nrna dataset Our Noise'!$AO$30,'Deep nrna dataset Our Noise'!$AO$33)</c:f>
              <c:numCache>
                <c:formatCode>#,##0.000</c:formatCode>
                <c:ptCount val="9"/>
                <c:pt idx="0">
                  <c:v>0.95462078762528602</c:v>
                </c:pt>
                <c:pt idx="1">
                  <c:v>0.94337463499329099</c:v>
                </c:pt>
                <c:pt idx="2">
                  <c:v>0.92486780838134297</c:v>
                </c:pt>
                <c:pt idx="3">
                  <c:v>0.90407229105832199</c:v>
                </c:pt>
                <c:pt idx="4">
                  <c:v>0.929050587956751</c:v>
                </c:pt>
                <c:pt idx="5">
                  <c:v>0.90924157525057203</c:v>
                </c:pt>
                <c:pt idx="6">
                  <c:v>0.89400994396653699</c:v>
                </c:pt>
                <c:pt idx="7">
                  <c:v>0.90087601609975498</c:v>
                </c:pt>
                <c:pt idx="8">
                  <c:v>0.89902138742009297</c:v>
                </c:pt>
              </c:numCache>
            </c:numRef>
          </c:yVal>
          <c:smooth val="0"/>
          <c:extLst>
            <c:ext xmlns:c16="http://schemas.microsoft.com/office/drawing/2014/chart" uri="{C3380CC4-5D6E-409C-BE32-E72D297353CC}">
              <c16:uniqueId val="{00000006-4B3C-463D-9B9A-A032820381CE}"/>
            </c:ext>
          </c:extLst>
        </c:ser>
        <c:ser>
          <c:idx val="2"/>
          <c:order val="7"/>
          <c:tx>
            <c:v>VOT_0_671</c:v>
          </c:tx>
          <c:spPr>
            <a:ln w="28575" cap="rnd">
              <a:solidFill>
                <a:srgbClr val="7030A0"/>
              </a:solidFill>
              <a:prstDash val="dashDot"/>
              <a:round/>
            </a:ln>
            <a:effectLst/>
          </c:spPr>
          <c:marker>
            <c:spPr>
              <a:ln w="28575">
                <a:solidFill>
                  <a:srgbClr val="7030A0"/>
                </a:solidFill>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 Our Noise'!$AO$10,'Deep nrna dataset Our Noise'!$AO$13,'Deep nrna dataset Our Noise'!$AO$16,'Deep nrna dataset Our Noise'!$AO$19,'Deep nrna dataset Our Noise'!$AO$22,'Deep nrna dataset Our Noise'!$AO$25,'Deep nrna dataset Our Noise'!$AO$28,'Deep nrna dataset Our Noise'!$AO$31,'Deep nrna dataset Our Noise'!$AO$34)</c:f>
              <c:numCache>
                <c:formatCode>#,##0.000</c:formatCode>
                <c:ptCount val="9"/>
                <c:pt idx="0">
                  <c:v>0.98184831505011405</c:v>
                </c:pt>
                <c:pt idx="1">
                  <c:v>0.98496566963933396</c:v>
                </c:pt>
                <c:pt idx="2">
                  <c:v>0.98101965117196699</c:v>
                </c:pt>
                <c:pt idx="3">
                  <c:v>0.97790229658274797</c:v>
                </c:pt>
                <c:pt idx="4">
                  <c:v>0.97375897719201299</c:v>
                </c:pt>
                <c:pt idx="5">
                  <c:v>0.97131244574224596</c:v>
                </c:pt>
                <c:pt idx="6">
                  <c:v>0.96610370136532198</c:v>
                </c:pt>
                <c:pt idx="7">
                  <c:v>0.96184200142056597</c:v>
                </c:pt>
                <c:pt idx="8">
                  <c:v>0.95994791255623002</c:v>
                </c:pt>
              </c:numCache>
            </c:numRef>
          </c:yVal>
          <c:smooth val="0"/>
          <c:extLst>
            <c:ext xmlns:c16="http://schemas.microsoft.com/office/drawing/2014/chart" uri="{C3380CC4-5D6E-409C-BE32-E72D297353CC}">
              <c16:uniqueId val="{00000007-4B3C-463D-9B9A-A032820381CE}"/>
            </c:ext>
          </c:extLst>
        </c:ser>
        <c:ser>
          <c:idx val="3"/>
          <c:order val="8"/>
          <c:tx>
            <c:v>VOT_0_171</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 Our Noise'!$AO$11,'Deep nrna dataset Our Noise'!$AO$14,'Deep nrna dataset Our Noise'!$AO$17,'Deep nrna dataset Our Noise'!$AO$20,'Deep nrna dataset Our Noise'!$AO$23,'Deep nrna dataset Our Noise'!$AO$26,'Deep nrna dataset Our Noise'!$AO$29,'Deep nrna dataset Our Noise'!$AO$32,'Deep nrna dataset Our Noise'!$AO$35)</c:f>
              <c:numCache>
                <c:formatCode>#,##0.000</c:formatCode>
                <c:ptCount val="9"/>
                <c:pt idx="0">
                  <c:v>0.97711309288927395</c:v>
                </c:pt>
                <c:pt idx="1">
                  <c:v>0.98212453634283003</c:v>
                </c:pt>
                <c:pt idx="2">
                  <c:v>0.94428221924078604</c:v>
                </c:pt>
                <c:pt idx="3">
                  <c:v>0.95481808854865402</c:v>
                </c:pt>
                <c:pt idx="4">
                  <c:v>0.96164470049719797</c:v>
                </c:pt>
                <c:pt idx="5">
                  <c:v>0.93611396101333699</c:v>
                </c:pt>
                <c:pt idx="6">
                  <c:v>0.91318759371793801</c:v>
                </c:pt>
                <c:pt idx="7">
                  <c:v>0.87692368400284104</c:v>
                </c:pt>
                <c:pt idx="8">
                  <c:v>0.92052718806723999</c:v>
                </c:pt>
              </c:numCache>
            </c:numRef>
          </c:yVal>
          <c:smooth val="0"/>
          <c:extLst>
            <c:ext xmlns:c16="http://schemas.microsoft.com/office/drawing/2014/chart" uri="{C3380CC4-5D6E-409C-BE32-E72D297353CC}">
              <c16:uniqueId val="{00000008-4B3C-463D-9B9A-A032820381CE}"/>
            </c:ext>
          </c:extLst>
        </c:ser>
        <c:dLbls>
          <c:showLegendKey val="0"/>
          <c:showVal val="0"/>
          <c:showCatName val="0"/>
          <c:showSerName val="0"/>
          <c:showPercent val="0"/>
          <c:showBubbleSize val="0"/>
        </c:dLbls>
        <c:axId val="1747174335"/>
        <c:axId val="1747176831"/>
      </c:scatterChart>
      <c:valAx>
        <c:axId val="1747174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47176831"/>
        <c:crosses val="autoZero"/>
        <c:crossBetween val="midCat"/>
      </c:valAx>
      <c:valAx>
        <c:axId val="174717683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47174335"/>
        <c:crosses val="autoZero"/>
        <c:crossBetween val="midCat"/>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6"/>
          <c:order val="0"/>
          <c:tx>
            <c:v>NLP_0_172</c:v>
          </c:tx>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dataset'!$AF$9,'Deep nrna dataset'!$AF$12,'Deep nrna dataset'!$AF$15,'Deep nrna dataset'!$AF$18,'Deep nrna dataset'!$AF$21,'Deep nrna dataset'!$AF$24,'Deep nrna dataset'!$AF$27,'Deep nrna dataset'!$AF$30,'Deep nrna dataset'!$AF$33)</c:f>
              <c:numCache>
                <c:formatCode>#,##0.000</c:formatCode>
                <c:ptCount val="9"/>
                <c:pt idx="0">
                  <c:v>0.93635072212137904</c:v>
                </c:pt>
                <c:pt idx="1">
                  <c:v>0.93942861652592502</c:v>
                </c:pt>
                <c:pt idx="2">
                  <c:v>0.91946176308105099</c:v>
                </c:pt>
                <c:pt idx="3">
                  <c:v>0.91673901033856797</c:v>
                </c:pt>
                <c:pt idx="4">
                  <c:v>0.88761739404940398</c:v>
                </c:pt>
                <c:pt idx="5">
                  <c:v>0.90052087443769202</c:v>
                </c:pt>
                <c:pt idx="6">
                  <c:v>0.87925183489858705</c:v>
                </c:pt>
                <c:pt idx="7">
                  <c:v>0.86074500828663802</c:v>
                </c:pt>
                <c:pt idx="8">
                  <c:v>0.87696314418751398</c:v>
                </c:pt>
              </c:numCache>
            </c:numRef>
          </c:yVal>
          <c:smooth val="0"/>
          <c:extLst>
            <c:ext xmlns:c16="http://schemas.microsoft.com/office/drawing/2014/chart" uri="{C3380CC4-5D6E-409C-BE32-E72D297353CC}">
              <c16:uniqueId val="{00000055-589A-43E0-B1D5-D848CED32C18}"/>
            </c:ext>
          </c:extLst>
        </c:ser>
        <c:ser>
          <c:idx val="7"/>
          <c:order val="1"/>
          <c:tx>
            <c:v>NLP_0_671</c:v>
          </c:tx>
          <c:spPr>
            <a:ln w="19050" cap="rnd">
              <a:solidFill>
                <a:schemeClr val="accent1"/>
              </a:solidFill>
              <a:round/>
            </a:ln>
            <a:effectLst/>
          </c:spP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dataset'!$AF$10,'Deep nrna dataset'!$AF$13,'Deep nrna dataset'!$AF$16,'Deep nrna dataset'!$AF$19,'Deep nrna dataset'!$AF$22,'Deep nrna dataset'!$AF$25,'Deep nrna dataset'!$AF$28,'Deep nrna dataset'!$AF$31,'Deep nrna dataset'!$AF$34)</c:f>
              <c:numCache>
                <c:formatCode>#,##0.000</c:formatCode>
                <c:ptCount val="9"/>
                <c:pt idx="0">
                  <c:v>0.98472890853129103</c:v>
                </c:pt>
                <c:pt idx="1">
                  <c:v>0.98153263357272502</c:v>
                </c:pt>
                <c:pt idx="2">
                  <c:v>0.98030936784784095</c:v>
                </c:pt>
                <c:pt idx="3">
                  <c:v>0.97549522531765398</c:v>
                </c:pt>
                <c:pt idx="4">
                  <c:v>0.97218056980506595</c:v>
                </c:pt>
                <c:pt idx="5">
                  <c:v>0.96484097545576497</c:v>
                </c:pt>
                <c:pt idx="6">
                  <c:v>0.96460421434772303</c:v>
                </c:pt>
                <c:pt idx="7">
                  <c:v>0.95596243390419</c:v>
                </c:pt>
                <c:pt idx="8">
                  <c:v>0.95280561913029704</c:v>
                </c:pt>
              </c:numCache>
            </c:numRef>
          </c:yVal>
          <c:smooth val="0"/>
          <c:extLst>
            <c:ext xmlns:c16="http://schemas.microsoft.com/office/drawing/2014/chart" uri="{C3380CC4-5D6E-409C-BE32-E72D297353CC}">
              <c16:uniqueId val="{00000056-589A-43E0-B1D5-D848CED32C18}"/>
            </c:ext>
          </c:extLst>
        </c:ser>
        <c:ser>
          <c:idx val="8"/>
          <c:order val="2"/>
          <c:tx>
            <c:v>NLP_0_171</c:v>
          </c:tx>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dataset'!$AF$11,'Deep nrna dataset'!$AF$14,'Deep nrna dataset'!$AF$17,'Deep nrna dataset'!$AF$20,'Deep nrna dataset'!$AF$23,'Deep nrna dataset'!$AF$26,'Deep nrna dataset'!$AF$29,'Deep nrna dataset'!$AF$32,'Deep nrna dataset'!$AF$35)</c:f>
              <c:numCache>
                <c:formatCode>#,##0.000</c:formatCode>
                <c:ptCount val="9"/>
                <c:pt idx="0">
                  <c:v>0.93670586378344201</c:v>
                </c:pt>
                <c:pt idx="1">
                  <c:v>0.97154920685028801</c:v>
                </c:pt>
                <c:pt idx="2">
                  <c:v>0.97387735774603401</c:v>
                </c:pt>
                <c:pt idx="3">
                  <c:v>0.92616999447557402</c:v>
                </c:pt>
                <c:pt idx="4">
                  <c:v>0.93047115460500296</c:v>
                </c:pt>
                <c:pt idx="5">
                  <c:v>0.91062268171414995</c:v>
                </c:pt>
                <c:pt idx="6">
                  <c:v>0.91003077894404505</c:v>
                </c:pt>
                <c:pt idx="7">
                  <c:v>0.88955094309841298</c:v>
                </c:pt>
                <c:pt idx="8">
                  <c:v>0.90142845868518595</c:v>
                </c:pt>
              </c:numCache>
            </c:numRef>
          </c:yVal>
          <c:smooth val="0"/>
          <c:extLst>
            <c:ext xmlns:c16="http://schemas.microsoft.com/office/drawing/2014/chart" uri="{C3380CC4-5D6E-409C-BE32-E72D297353CC}">
              <c16:uniqueId val="{00000057-589A-43E0-B1D5-D848CED32C18}"/>
            </c:ext>
          </c:extLst>
        </c:ser>
        <c:ser>
          <c:idx val="9"/>
          <c:order val="3"/>
          <c:tx>
            <c:v>EXT_0_172</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dataset'!$V$9,'Deep nrna dataset'!$V$12,'Deep nrna dataset'!$V$15,'Deep nrna dataset'!$V$18,'Deep nrna dataset'!$V$21,'Deep nrna dataset'!$V$24,'Deep nrna dataset'!$V$27,'Deep nrna dataset'!$V$30,'Deep nrna dataset'!$V$33)</c:f>
              <c:numCache>
                <c:formatCode>#,##0.000</c:formatCode>
                <c:ptCount val="9"/>
                <c:pt idx="0">
                  <c:v>0.95110883118932998</c:v>
                </c:pt>
                <c:pt idx="1">
                  <c:v>0.92581485281351095</c:v>
                </c:pt>
                <c:pt idx="2">
                  <c:v>0.89933706889748199</c:v>
                </c:pt>
                <c:pt idx="3">
                  <c:v>0.87964643674532395</c:v>
                </c:pt>
                <c:pt idx="4">
                  <c:v>0.86366506195248904</c:v>
                </c:pt>
                <c:pt idx="5">
                  <c:v>0.85103780285691699</c:v>
                </c:pt>
                <c:pt idx="6">
                  <c:v>0.84413227053902595</c:v>
                </c:pt>
                <c:pt idx="7">
                  <c:v>0.83399100307789398</c:v>
                </c:pt>
                <c:pt idx="8">
                  <c:v>0.82625680688185599</c:v>
                </c:pt>
              </c:numCache>
            </c:numRef>
          </c:yVal>
          <c:smooth val="0"/>
          <c:extLst>
            <c:ext xmlns:c16="http://schemas.microsoft.com/office/drawing/2014/chart" uri="{C3380CC4-5D6E-409C-BE32-E72D297353CC}">
              <c16:uniqueId val="{00000058-589A-43E0-B1D5-D848CED32C18}"/>
            </c:ext>
          </c:extLst>
        </c:ser>
        <c:ser>
          <c:idx val="10"/>
          <c:order val="4"/>
          <c:tx>
            <c:v>EXT_0_671</c:v>
          </c:tx>
          <c:spPr>
            <a:ln w="19050" cap="rnd">
              <a:solidFill>
                <a:schemeClr val="accent1"/>
              </a:solidFill>
              <a:prstDash val="sysDash"/>
              <a:round/>
            </a:ln>
            <a:effectLst/>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dataset'!$V$10,'Deep nrna dataset'!$V$13,'Deep nrna dataset'!$V$16,'Deep nrna dataset'!$V$19,'Deep nrna dataset'!$V$22,'Deep nrna dataset'!$V$25,'Deep nrna dataset'!$V$28,'Deep nrna dataset'!$V$31,'Deep nrna dataset'!$V$34)</c:f>
              <c:numCache>
                <c:formatCode>#,##0.000</c:formatCode>
                <c:ptCount val="9"/>
                <c:pt idx="0">
                  <c:v>0.94515034330360603</c:v>
                </c:pt>
                <c:pt idx="1">
                  <c:v>0.93895509430984103</c:v>
                </c:pt>
                <c:pt idx="2">
                  <c:v>0.93035277405098205</c:v>
                </c:pt>
                <c:pt idx="3">
                  <c:v>0.92478888801199499</c:v>
                </c:pt>
                <c:pt idx="4">
                  <c:v>0.90959671691263499</c:v>
                </c:pt>
                <c:pt idx="5">
                  <c:v>0.90221766237865997</c:v>
                </c:pt>
                <c:pt idx="6">
                  <c:v>0.89049798753058096</c:v>
                </c:pt>
                <c:pt idx="7">
                  <c:v>0.87384578959829495</c:v>
                </c:pt>
                <c:pt idx="8">
                  <c:v>0.87033383316233903</c:v>
                </c:pt>
              </c:numCache>
            </c:numRef>
          </c:yVal>
          <c:smooth val="0"/>
          <c:extLst>
            <c:ext xmlns:c16="http://schemas.microsoft.com/office/drawing/2014/chart" uri="{C3380CC4-5D6E-409C-BE32-E72D297353CC}">
              <c16:uniqueId val="{00000059-589A-43E0-B1D5-D848CED32C18}"/>
            </c:ext>
          </c:extLst>
        </c:ser>
        <c:ser>
          <c:idx val="11"/>
          <c:order val="5"/>
          <c:tx>
            <c:v>EXT_0_171</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dataset'!$V$11,'Deep nrna dataset'!$V$14,'Deep nrna dataset'!$V$17,'Deep nrna dataset'!$V$20,'Deep nrna dataset'!$V$23,'Deep nrna dataset'!$V$26,'Deep nrna dataset'!$V$29,'Deep nrna dataset'!$V$32,'Deep nrna dataset'!$V$35)</c:f>
              <c:numCache>
                <c:formatCode>#,##0.000</c:formatCode>
                <c:ptCount val="9"/>
                <c:pt idx="0">
                  <c:v>0.96464367453239597</c:v>
                </c:pt>
                <c:pt idx="1">
                  <c:v>0.95304238023833898</c:v>
                </c:pt>
                <c:pt idx="2">
                  <c:v>0.940572961881461</c:v>
                </c:pt>
                <c:pt idx="3">
                  <c:v>0.93074737589771905</c:v>
                </c:pt>
                <c:pt idx="4">
                  <c:v>0.91571304553705302</c:v>
                </c:pt>
                <c:pt idx="5">
                  <c:v>0.90482203456712096</c:v>
                </c:pt>
                <c:pt idx="6">
                  <c:v>0.896338094862284</c:v>
                </c:pt>
                <c:pt idx="7">
                  <c:v>0.88489464130692097</c:v>
                </c:pt>
                <c:pt idx="8">
                  <c:v>0.87629232104806198</c:v>
                </c:pt>
              </c:numCache>
            </c:numRef>
          </c:yVal>
          <c:smooth val="0"/>
          <c:extLst>
            <c:ext xmlns:c16="http://schemas.microsoft.com/office/drawing/2014/chart" uri="{C3380CC4-5D6E-409C-BE32-E72D297353CC}">
              <c16:uniqueId val="{0000005A-589A-43E0-B1D5-D848CED32C18}"/>
            </c:ext>
          </c:extLst>
        </c:ser>
        <c:ser>
          <c:idx val="1"/>
          <c:order val="6"/>
          <c:tx>
            <c:v>VOT_0_172</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dataset'!$AO$9,'Deep nrna dataset'!$AO$12,'Deep nrna dataset'!$AO$15,'Deep nrna dataset'!$AO$18,'Deep nrna dataset'!$AO$21,'Deep nrna dataset'!$AO$24,'Deep nrna dataset'!$AO$27,'Deep nrna dataset'!$AO$30,'Deep nrna dataset'!$AO$33)</c:f>
              <c:numCache>
                <c:formatCode>#,##0.000</c:formatCode>
                <c:ptCount val="9"/>
                <c:pt idx="0">
                  <c:v>0.95462078762528602</c:v>
                </c:pt>
                <c:pt idx="1">
                  <c:v>0.94605792755110096</c:v>
                </c:pt>
                <c:pt idx="2">
                  <c:v>0.942703811853839</c:v>
                </c:pt>
                <c:pt idx="3">
                  <c:v>0.90095493646910196</c:v>
                </c:pt>
                <c:pt idx="4">
                  <c:v>0.90801830952568796</c:v>
                </c:pt>
                <c:pt idx="5">
                  <c:v>0.87155709888722199</c:v>
                </c:pt>
                <c:pt idx="6">
                  <c:v>0.87021545260831801</c:v>
                </c:pt>
                <c:pt idx="7">
                  <c:v>0.88240864967248001</c:v>
                </c:pt>
                <c:pt idx="8">
                  <c:v>0.87656854234077797</c:v>
                </c:pt>
              </c:numCache>
            </c:numRef>
          </c:yVal>
          <c:smooth val="0"/>
          <c:extLst>
            <c:ext xmlns:c16="http://schemas.microsoft.com/office/drawing/2014/chart" uri="{C3380CC4-5D6E-409C-BE32-E72D297353CC}">
              <c16:uniqueId val="{0000004A-589A-43E0-B1D5-D848CED32C18}"/>
            </c:ext>
          </c:extLst>
        </c:ser>
        <c:ser>
          <c:idx val="2"/>
          <c:order val="7"/>
          <c:tx>
            <c:v>VOT_0_671</c:v>
          </c:tx>
          <c:spPr>
            <a:ln w="28575" cap="rnd">
              <a:solidFill>
                <a:srgbClr val="7030A0"/>
              </a:solidFill>
              <a:prstDash val="dashDot"/>
              <a:round/>
            </a:ln>
            <a:effectLst/>
          </c:spPr>
          <c:marker>
            <c:spPr>
              <a:ln w="28575">
                <a:solidFill>
                  <a:srgbClr val="7030A0"/>
                </a:solidFill>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dataset'!$AO$10,'Deep nrna dataset'!$AO$13,'Deep nrna dataset'!$AO$16,'Deep nrna dataset'!$AO$19,'Deep nrna dataset'!$AO$22,'Deep nrna dataset'!$AO$25,'Deep nrna dataset'!$AO$28,'Deep nrna dataset'!$AO$31,'Deep nrna dataset'!$AO$34)</c:f>
              <c:numCache>
                <c:formatCode>#,##0.000</c:formatCode>
                <c:ptCount val="9"/>
                <c:pt idx="0">
                  <c:v>0.98184831505011405</c:v>
                </c:pt>
                <c:pt idx="1">
                  <c:v>0.98026990766316702</c:v>
                </c:pt>
                <c:pt idx="2">
                  <c:v>0.98003314655512497</c:v>
                </c:pt>
                <c:pt idx="3">
                  <c:v>0.97656065030384298</c:v>
                </c:pt>
                <c:pt idx="4">
                  <c:v>0.97044432167942496</c:v>
                </c:pt>
                <c:pt idx="5">
                  <c:v>0.96811617078367895</c:v>
                </c:pt>
                <c:pt idx="6">
                  <c:v>0.964959356009786</c:v>
                </c:pt>
                <c:pt idx="7">
                  <c:v>0.95690947833635798</c:v>
                </c:pt>
                <c:pt idx="8">
                  <c:v>0.95410780522452798</c:v>
                </c:pt>
              </c:numCache>
            </c:numRef>
          </c:yVal>
          <c:smooth val="0"/>
          <c:extLst>
            <c:ext xmlns:c16="http://schemas.microsoft.com/office/drawing/2014/chart" uri="{C3380CC4-5D6E-409C-BE32-E72D297353CC}">
              <c16:uniqueId val="{0000004C-589A-43E0-B1D5-D848CED32C18}"/>
            </c:ext>
          </c:extLst>
        </c:ser>
        <c:ser>
          <c:idx val="3"/>
          <c:order val="8"/>
          <c:tx>
            <c:v>VOT_0_171</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dataset'!$AO$11,'Deep nrna dataset'!$AO$14,'Deep nrna dataset'!$AO$17,'Deep nrna dataset'!$AO$20,'Deep nrna dataset'!$AO$23,'Deep nrna dataset'!$AO$26,'Deep nrna dataset'!$AO$29,'Deep nrna dataset'!$AO$32,'Deep nrna dataset'!$AO$35)</c:f>
              <c:numCache>
                <c:formatCode>#,##0.000</c:formatCode>
                <c:ptCount val="9"/>
                <c:pt idx="0">
                  <c:v>0.97711309288927395</c:v>
                </c:pt>
                <c:pt idx="1">
                  <c:v>0.979480703969694</c:v>
                </c:pt>
                <c:pt idx="2">
                  <c:v>0.97450872070081196</c:v>
                </c:pt>
                <c:pt idx="3">
                  <c:v>0.90217820219398603</c:v>
                </c:pt>
                <c:pt idx="4">
                  <c:v>0.92388130376450095</c:v>
                </c:pt>
                <c:pt idx="5">
                  <c:v>0.93812643043169397</c:v>
                </c:pt>
                <c:pt idx="6">
                  <c:v>0.90028411332964997</c:v>
                </c:pt>
                <c:pt idx="7">
                  <c:v>0.91153026596164399</c:v>
                </c:pt>
                <c:pt idx="8">
                  <c:v>0.90000789203693399</c:v>
                </c:pt>
              </c:numCache>
            </c:numRef>
          </c:yVal>
          <c:smooth val="0"/>
          <c:extLst>
            <c:ext xmlns:c16="http://schemas.microsoft.com/office/drawing/2014/chart" uri="{C3380CC4-5D6E-409C-BE32-E72D297353CC}">
              <c16:uniqueId val="{0000004E-589A-43E0-B1D5-D848CED32C18}"/>
            </c:ext>
          </c:extLst>
        </c:ser>
        <c:ser>
          <c:idx val="0"/>
          <c:order val="9"/>
          <c:tx>
            <c:v>Blastn(av-s)</c:v>
          </c:tx>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dataset'!$G$44:$G$52</c:f>
              <c:numCache>
                <c:formatCode>General</c:formatCode>
                <c:ptCount val="9"/>
                <c:pt idx="0">
                  <c:v>0.94699999999999995</c:v>
                </c:pt>
                <c:pt idx="1">
                  <c:v>0.94</c:v>
                </c:pt>
                <c:pt idx="2">
                  <c:v>0.93100000000000005</c:v>
                </c:pt>
                <c:pt idx="3">
                  <c:v>0.92400000000000004</c:v>
                </c:pt>
                <c:pt idx="4">
                  <c:v>0.91400000000000003</c:v>
                </c:pt>
                <c:pt idx="5">
                  <c:v>0.91100000000000003</c:v>
                </c:pt>
                <c:pt idx="6">
                  <c:v>0.91300000000000003</c:v>
                </c:pt>
                <c:pt idx="7">
                  <c:v>0.91400000000000003</c:v>
                </c:pt>
                <c:pt idx="8">
                  <c:v>0.90600000000000003</c:v>
                </c:pt>
              </c:numCache>
            </c:numRef>
          </c:yVal>
          <c:smooth val="0"/>
          <c:extLst>
            <c:ext xmlns:c16="http://schemas.microsoft.com/office/drawing/2014/chart" uri="{C3380CC4-5D6E-409C-BE32-E72D297353CC}">
              <c16:uniqueId val="{00000001-5237-4E24-9564-92DECB7292D7}"/>
            </c:ext>
          </c:extLst>
        </c:ser>
        <c:ser>
          <c:idx val="4"/>
          <c:order val="10"/>
          <c:tx>
            <c:v>RDF_172</c:v>
          </c:tx>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dataset'!$AY$9,'Deep nrna dataset'!$AY$12,'Deep nrna dataset'!$AY$15,'Deep nrna dataset'!$AY$18,'Deep nrna dataset'!$AY$21,'Deep nrna dataset'!$AY$24,'Deep nrna dataset'!$AY$27,'Deep nrna dataset'!$AY$30,'Deep nrna dataset'!$AY$33)</c:f>
              <c:numCache>
                <c:formatCode>#,##0.000</c:formatCode>
                <c:ptCount val="9"/>
                <c:pt idx="0" formatCode="General">
                  <c:v>0.94005997900000005</c:v>
                </c:pt>
                <c:pt idx="1">
                  <c:v>0.913661116</c:v>
                </c:pt>
                <c:pt idx="2">
                  <c:v>0.88410543799999997</c:v>
                </c:pt>
                <c:pt idx="3">
                  <c:v>0.860666088</c:v>
                </c:pt>
                <c:pt idx="4" formatCode="General">
                  <c:v>0.83927866799999995</c:v>
                </c:pt>
                <c:pt idx="5">
                  <c:v>0.83300449799999998</c:v>
                </c:pt>
                <c:pt idx="6" formatCode="General">
                  <c:v>0.82187672599999995</c:v>
                </c:pt>
                <c:pt idx="7">
                  <c:v>0.81449767200000001</c:v>
                </c:pt>
                <c:pt idx="8" formatCode="General">
                  <c:v>0.80771051999999999</c:v>
                </c:pt>
              </c:numCache>
            </c:numRef>
          </c:yVal>
          <c:smooth val="0"/>
          <c:extLst>
            <c:ext xmlns:c16="http://schemas.microsoft.com/office/drawing/2014/chart" uri="{C3380CC4-5D6E-409C-BE32-E72D297353CC}">
              <c16:uniqueId val="{00000001-86ED-497C-8A83-1EF393DDF05E}"/>
            </c:ext>
          </c:extLst>
        </c:ser>
        <c:ser>
          <c:idx val="5"/>
          <c:order val="11"/>
          <c:tx>
            <c:v>RDF_671</c:v>
          </c:tx>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dataset'!$AY$10,'Deep nrna dataset'!$AY$13,'Deep nrna dataset'!$AY$16,'Deep nrna dataset'!$AY$19,'Deep nrna dataset'!$AY$22,'Deep nrna dataset'!$AY$25,'Deep nrna dataset'!$AY$28,'Deep nrna dataset'!$AY$31,'Deep nrna dataset'!$AY$34)</c:f>
              <c:numCache>
                <c:formatCode>#,##0.000</c:formatCode>
                <c:ptCount val="9"/>
                <c:pt idx="0" formatCode="General">
                  <c:v>0.93804750999999997</c:v>
                </c:pt>
                <c:pt idx="1">
                  <c:v>0.93058953499999997</c:v>
                </c:pt>
                <c:pt idx="2">
                  <c:v>0.92088232999999997</c:v>
                </c:pt>
                <c:pt idx="3">
                  <c:v>0.91235893000000001</c:v>
                </c:pt>
                <c:pt idx="4" formatCode="General">
                  <c:v>0.90040249400000005</c:v>
                </c:pt>
                <c:pt idx="5">
                  <c:v>0.88820929699999995</c:v>
                </c:pt>
                <c:pt idx="6" formatCode="General">
                  <c:v>0.87818640999999997</c:v>
                </c:pt>
                <c:pt idx="7">
                  <c:v>0.86686133700000001</c:v>
                </c:pt>
                <c:pt idx="8" formatCode="General">
                  <c:v>0.856601689</c:v>
                </c:pt>
              </c:numCache>
            </c:numRef>
          </c:yVal>
          <c:smooth val="0"/>
          <c:extLst>
            <c:ext xmlns:c16="http://schemas.microsoft.com/office/drawing/2014/chart" uri="{C3380CC4-5D6E-409C-BE32-E72D297353CC}">
              <c16:uniqueId val="{00000002-86ED-497C-8A83-1EF393DDF05E}"/>
            </c:ext>
          </c:extLst>
        </c:ser>
        <c:ser>
          <c:idx val="12"/>
          <c:order val="12"/>
          <c:tx>
            <c:v>RDF_171</c:v>
          </c:tx>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dataset'!$AY$11,'Deep nrna dataset'!$AY$14,'Deep nrna dataset'!$AY$17,'Deep nrna dataset'!$AY$20,'Deep nrna dataset'!$AY$23,'Deep nrna dataset'!$AY$26,'Deep nrna dataset'!$AY$29,'Deep nrna dataset'!$AY$32,'Deep nrna dataset'!$AY$35)</c:f>
              <c:numCache>
                <c:formatCode>#,##0.000</c:formatCode>
                <c:ptCount val="9"/>
                <c:pt idx="0" formatCode="General">
                  <c:v>0.96057927600000004</c:v>
                </c:pt>
                <c:pt idx="1">
                  <c:v>0.94818877800000001</c:v>
                </c:pt>
                <c:pt idx="2">
                  <c:v>0.93394365099999999</c:v>
                </c:pt>
                <c:pt idx="3">
                  <c:v>0.92190829500000004</c:v>
                </c:pt>
                <c:pt idx="4" formatCode="General">
                  <c:v>0.90711072500000001</c:v>
                </c:pt>
                <c:pt idx="5">
                  <c:v>0.89854786499999995</c:v>
                </c:pt>
                <c:pt idx="6" formatCode="General">
                  <c:v>0.88552600400000003</c:v>
                </c:pt>
                <c:pt idx="7">
                  <c:v>0.87747612699999999</c:v>
                </c:pt>
                <c:pt idx="8" formatCode="General">
                  <c:v>0.866308894</c:v>
                </c:pt>
              </c:numCache>
            </c:numRef>
          </c:yVal>
          <c:smooth val="0"/>
          <c:extLst>
            <c:ext xmlns:c16="http://schemas.microsoft.com/office/drawing/2014/chart" uri="{C3380CC4-5D6E-409C-BE32-E72D297353CC}">
              <c16:uniqueId val="{00000003-86ED-497C-8A83-1EF393DDF05E}"/>
            </c:ext>
          </c:extLst>
        </c:ser>
        <c:dLbls>
          <c:showLegendKey val="0"/>
          <c:showVal val="0"/>
          <c:showCatName val="0"/>
          <c:showSerName val="0"/>
          <c:showPercent val="0"/>
          <c:showBubbleSize val="0"/>
        </c:dLbls>
        <c:axId val="1747174335"/>
        <c:axId val="1747176831"/>
      </c:scatterChart>
      <c:valAx>
        <c:axId val="1747174335"/>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CA"/>
                  <a:t>Percentage Noise in Train and Test dataset</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47176831"/>
        <c:crosses val="autoZero"/>
        <c:crossBetween val="midCat"/>
      </c:valAx>
      <c:valAx>
        <c:axId val="1747176831"/>
        <c:scaling>
          <c:orientation val="minMax"/>
          <c:min val="0.8"/>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CA"/>
                  <a:t>Accuracy</a:t>
                </a:r>
              </a:p>
            </c:rich>
          </c:tx>
          <c:overlay val="0"/>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47174335"/>
        <c:crosses val="autoZero"/>
        <c:crossBetween val="midCat"/>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7"/>
          <c:order val="1"/>
          <c:tx>
            <c:strRef>
              <c:f>'Deep nrna dataset'!$AN$42</c:f>
              <c:strCache>
                <c:ptCount val="1"/>
                <c:pt idx="0">
                  <c:v>MLP  F=7, γ=1</c:v>
                </c:pt>
              </c:strCache>
            </c:strRef>
          </c:tx>
          <c:spPr>
            <a:ln w="19050" cap="rnd">
              <a:solidFill>
                <a:schemeClr val="accent1"/>
              </a:solidFill>
              <a:round/>
            </a:ln>
            <a:effectLst/>
          </c:spPr>
          <c:marker>
            <c:spPr>
              <a:ln>
                <a:solidFill>
                  <a:srgbClr val="FF0000"/>
                </a:solidFill>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dataset'!$AF$10,'Deep nrna dataset'!$AF$13,'Deep nrna dataset'!$AF$16,'Deep nrna dataset'!$AF$19,'Deep nrna dataset'!$AF$22,'Deep nrna dataset'!$AF$25,'Deep nrna dataset'!$AF$28,'Deep nrna dataset'!$AF$31,'Deep nrna dataset'!$AF$34)</c:f>
              <c:numCache>
                <c:formatCode>#,##0.000</c:formatCode>
                <c:ptCount val="9"/>
                <c:pt idx="0">
                  <c:v>0.98472890853129103</c:v>
                </c:pt>
                <c:pt idx="1">
                  <c:v>0.98153263357272502</c:v>
                </c:pt>
                <c:pt idx="2">
                  <c:v>0.98030936784784095</c:v>
                </c:pt>
                <c:pt idx="3">
                  <c:v>0.97549522531765398</c:v>
                </c:pt>
                <c:pt idx="4">
                  <c:v>0.97218056980506595</c:v>
                </c:pt>
                <c:pt idx="5">
                  <c:v>0.96484097545576497</c:v>
                </c:pt>
                <c:pt idx="6">
                  <c:v>0.96460421434772303</c:v>
                </c:pt>
                <c:pt idx="7">
                  <c:v>0.95596243390419</c:v>
                </c:pt>
                <c:pt idx="8">
                  <c:v>0.95280561913029704</c:v>
                </c:pt>
              </c:numCache>
            </c:numRef>
          </c:yVal>
          <c:smooth val="0"/>
          <c:extLst>
            <c:ext xmlns:c16="http://schemas.microsoft.com/office/drawing/2014/chart" uri="{C3380CC4-5D6E-409C-BE32-E72D297353CC}">
              <c16:uniqueId val="{00000000-888F-4B92-B08F-823BB91666AB}"/>
            </c:ext>
          </c:extLst>
        </c:ser>
        <c:ser>
          <c:idx val="11"/>
          <c:order val="5"/>
          <c:tx>
            <c:strRef>
              <c:f>'Deep nrna dataset'!$AN$40</c:f>
              <c:strCache>
                <c:ptCount val="1"/>
                <c:pt idx="0">
                  <c:v>EXT C[2, 7], γ=1</c:v>
                </c:pt>
              </c:strCache>
            </c:strRef>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dataset'!$V$11,'Deep nrna dataset'!$V$14,'Deep nrna dataset'!$V$17,'Deep nrna dataset'!$V$20,'Deep nrna dataset'!$V$23,'Deep nrna dataset'!$V$26,'Deep nrna dataset'!$V$29,'Deep nrna dataset'!$V$32,'Deep nrna dataset'!$V$35)</c:f>
              <c:numCache>
                <c:formatCode>#,##0.000</c:formatCode>
                <c:ptCount val="9"/>
                <c:pt idx="0">
                  <c:v>0.96464367453239597</c:v>
                </c:pt>
                <c:pt idx="1">
                  <c:v>0.95304238023833898</c:v>
                </c:pt>
                <c:pt idx="2">
                  <c:v>0.940572961881461</c:v>
                </c:pt>
                <c:pt idx="3">
                  <c:v>0.93074737589771905</c:v>
                </c:pt>
                <c:pt idx="4">
                  <c:v>0.91571304553705302</c:v>
                </c:pt>
                <c:pt idx="5">
                  <c:v>0.90482203456712096</c:v>
                </c:pt>
                <c:pt idx="6">
                  <c:v>0.896338094862284</c:v>
                </c:pt>
                <c:pt idx="7">
                  <c:v>0.88489464130692097</c:v>
                </c:pt>
                <c:pt idx="8">
                  <c:v>0.87629232104806198</c:v>
                </c:pt>
              </c:numCache>
            </c:numRef>
          </c:yVal>
          <c:smooth val="0"/>
          <c:extLst>
            <c:ext xmlns:c16="http://schemas.microsoft.com/office/drawing/2014/chart" uri="{C3380CC4-5D6E-409C-BE32-E72D297353CC}">
              <c16:uniqueId val="{00000002-888F-4B92-B08F-823BB91666AB}"/>
            </c:ext>
          </c:extLst>
        </c:ser>
        <c:ser>
          <c:idx val="15"/>
          <c:order val="6"/>
          <c:tx>
            <c:strRef>
              <c:f>'Deep nrna dataset'!$AN$46</c:f>
              <c:strCache>
                <c:ptCount val="1"/>
                <c:pt idx="0">
                  <c:v>RDF C[2, 7], γ=1</c:v>
                </c:pt>
              </c:strCache>
            </c:strRef>
          </c:tx>
          <c:spPr>
            <a:ln>
              <a:solidFill>
                <a:srgbClr val="C00000"/>
              </a:solidFill>
              <a:prstDash val="sysDot"/>
            </a:ln>
          </c:spPr>
          <c:marker>
            <c:symbol val="square"/>
            <c:size val="6"/>
            <c:spPr>
              <a:solidFill>
                <a:srgbClr val="C00000"/>
              </a:solidFill>
              <a:ln>
                <a:solidFill>
                  <a:srgbClr val="C00000"/>
                </a:solidFill>
              </a:ln>
            </c:spPr>
          </c:marker>
          <c:xVal>
            <c:numRef>
              <c:f>'Deep nrna dataset'!$B$76:$B$84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dataset'!$AY$11,'Deep nrna dataset'!$AY$14,'Deep nrna dataset'!$AY$17,'Deep nrna dataset'!$AY$20,'Deep nrna dataset'!$AY$23,'Deep nrna dataset'!$AY$26,'Deep nrna dataset'!$AY$29,'Deep nrna dataset'!$AY$32,'Deep nrna dataset'!$AY$35)</c:f>
              <c:numCache>
                <c:formatCode>#,##0.000</c:formatCode>
                <c:ptCount val="9"/>
                <c:pt idx="0" formatCode="General">
                  <c:v>0.96057927600000004</c:v>
                </c:pt>
                <c:pt idx="1">
                  <c:v>0.94818877800000001</c:v>
                </c:pt>
                <c:pt idx="2">
                  <c:v>0.93394365099999999</c:v>
                </c:pt>
                <c:pt idx="3">
                  <c:v>0.92190829500000004</c:v>
                </c:pt>
                <c:pt idx="4" formatCode="General">
                  <c:v>0.90711072500000001</c:v>
                </c:pt>
                <c:pt idx="5">
                  <c:v>0.89854786499999995</c:v>
                </c:pt>
                <c:pt idx="6" formatCode="General">
                  <c:v>0.88552600400000003</c:v>
                </c:pt>
                <c:pt idx="7">
                  <c:v>0.87747612699999999</c:v>
                </c:pt>
                <c:pt idx="8" formatCode="General">
                  <c:v>0.866308894</c:v>
                </c:pt>
              </c:numCache>
            </c:numRef>
          </c:yVal>
          <c:smooth val="0"/>
          <c:extLst>
            <c:ext xmlns:c16="http://schemas.microsoft.com/office/drawing/2014/chart" uri="{C3380CC4-5D6E-409C-BE32-E72D297353CC}">
              <c16:uniqueId val="{00000001-02A3-4DF5-992F-D20CBBBE6EE8}"/>
            </c:ext>
          </c:extLst>
        </c:ser>
        <c:ser>
          <c:idx val="2"/>
          <c:order val="8"/>
          <c:tx>
            <c:strRef>
              <c:f>'Deep nrna dataset'!$AN$43</c:f>
              <c:strCache>
                <c:ptCount val="1"/>
                <c:pt idx="0">
                  <c:v>VOT F=7, γ=1</c:v>
                </c:pt>
              </c:strCache>
            </c:strRef>
          </c:tx>
          <c:spPr>
            <a:ln w="28575" cap="rnd">
              <a:solidFill>
                <a:srgbClr val="7030A0"/>
              </a:solidFill>
              <a:prstDash val="dashDot"/>
              <a:round/>
            </a:ln>
            <a:effectLst/>
          </c:spPr>
          <c:marker>
            <c:spPr>
              <a:ln w="28575">
                <a:solidFill>
                  <a:srgbClr val="7030A0"/>
                </a:solidFill>
                <a:prstDash val="dashDot"/>
              </a:ln>
            </c:spPr>
          </c:marker>
          <c:dPt>
            <c:idx val="8"/>
            <c:marker>
              <c:symbol val="triangle"/>
              <c:size val="7"/>
            </c:marker>
            <c:bubble3D val="0"/>
            <c:extLst>
              <c:ext xmlns:c16="http://schemas.microsoft.com/office/drawing/2014/chart" uri="{C3380CC4-5D6E-409C-BE32-E72D297353CC}">
                <c16:uniqueId val="{00000000-CE1D-4548-9E3F-37201E64383B}"/>
              </c:ext>
            </c:extLst>
          </c:dPt>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dataset'!$AO$10,'Deep nrna dataset'!$AO$13,'Deep nrna dataset'!$AO$16,'Deep nrna dataset'!$AO$19,'Deep nrna dataset'!$AO$22,'Deep nrna dataset'!$AO$25,'Deep nrna dataset'!$AO$28,'Deep nrna dataset'!$AO$31,'Deep nrna dataset'!$AO$34)</c:f>
              <c:numCache>
                <c:formatCode>#,##0.000</c:formatCode>
                <c:ptCount val="9"/>
                <c:pt idx="0">
                  <c:v>0.98184831505011405</c:v>
                </c:pt>
                <c:pt idx="1">
                  <c:v>0.98026990766316702</c:v>
                </c:pt>
                <c:pt idx="2">
                  <c:v>0.98003314655512497</c:v>
                </c:pt>
                <c:pt idx="3">
                  <c:v>0.97656065030384298</c:v>
                </c:pt>
                <c:pt idx="4">
                  <c:v>0.97044432167942496</c:v>
                </c:pt>
                <c:pt idx="5">
                  <c:v>0.96811617078367895</c:v>
                </c:pt>
                <c:pt idx="6">
                  <c:v>0.964959356009786</c:v>
                </c:pt>
                <c:pt idx="7">
                  <c:v>0.95690947833635798</c:v>
                </c:pt>
                <c:pt idx="8">
                  <c:v>0.95410780522452798</c:v>
                </c:pt>
              </c:numCache>
            </c:numRef>
          </c:yVal>
          <c:smooth val="0"/>
          <c:extLst>
            <c:ext xmlns:c16="http://schemas.microsoft.com/office/drawing/2014/chart" uri="{C3380CC4-5D6E-409C-BE32-E72D297353CC}">
              <c16:uniqueId val="{00000003-888F-4B92-B08F-823BB91666AB}"/>
            </c:ext>
          </c:extLst>
        </c:ser>
        <c:ser>
          <c:idx val="0"/>
          <c:order val="10"/>
          <c:tx>
            <c:v>Blastn(av-s)</c:v>
          </c:tx>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dataset'!$G$44:$G$52</c:f>
              <c:numCache>
                <c:formatCode>General</c:formatCode>
                <c:ptCount val="9"/>
                <c:pt idx="0">
                  <c:v>0.94699999999999995</c:v>
                </c:pt>
                <c:pt idx="1">
                  <c:v>0.94</c:v>
                </c:pt>
                <c:pt idx="2">
                  <c:v>0.93100000000000005</c:v>
                </c:pt>
                <c:pt idx="3">
                  <c:v>0.92400000000000004</c:v>
                </c:pt>
                <c:pt idx="4">
                  <c:v>0.91400000000000003</c:v>
                </c:pt>
                <c:pt idx="5">
                  <c:v>0.91100000000000003</c:v>
                </c:pt>
                <c:pt idx="6">
                  <c:v>0.91300000000000003</c:v>
                </c:pt>
                <c:pt idx="7">
                  <c:v>0.91400000000000003</c:v>
                </c:pt>
                <c:pt idx="8">
                  <c:v>0.90600000000000003</c:v>
                </c:pt>
              </c:numCache>
            </c:numRef>
          </c:yVal>
          <c:smooth val="0"/>
          <c:extLst>
            <c:ext xmlns:c16="http://schemas.microsoft.com/office/drawing/2014/chart" uri="{C3380CC4-5D6E-409C-BE32-E72D297353CC}">
              <c16:uniqueId val="{00000005-888F-4B92-B08F-823BB91666AB}"/>
            </c:ext>
          </c:extLst>
        </c:ser>
        <c:ser>
          <c:idx val="4"/>
          <c:order val="11"/>
          <c:tx>
            <c:v>Inf_hmm_cm</c:v>
          </c:tx>
          <c:spPr>
            <a:ln cmpd="dbl"/>
          </c:spPr>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dataset'!$N$102:$N$110</c:f>
              <c:numCache>
                <c:formatCode>#,##0.000</c:formatCode>
                <c:ptCount val="9"/>
                <c:pt idx="0">
                  <c:v>0.94783363586141578</c:v>
                </c:pt>
                <c:pt idx="1">
                  <c:v>0.95102991081998267</c:v>
                </c:pt>
                <c:pt idx="2">
                  <c:v>0.96969457817062588</c:v>
                </c:pt>
                <c:pt idx="3">
                  <c:v>0.9397442980033146</c:v>
                </c:pt>
                <c:pt idx="4">
                  <c:v>0.93504853602714866</c:v>
                </c:pt>
                <c:pt idx="5">
                  <c:v>0.9046247336437534</c:v>
                </c:pt>
                <c:pt idx="6">
                  <c:v>0.89136611159340229</c:v>
                </c:pt>
                <c:pt idx="7">
                  <c:v>0.86887380632941358</c:v>
                </c:pt>
                <c:pt idx="8">
                  <c:v>0.763159971588667</c:v>
                </c:pt>
              </c:numCache>
            </c:numRef>
          </c:yVal>
          <c:smooth val="0"/>
          <c:extLst>
            <c:ext xmlns:c16="http://schemas.microsoft.com/office/drawing/2014/chart" uri="{C3380CC4-5D6E-409C-BE32-E72D297353CC}">
              <c16:uniqueId val="{0000000B-888F-4B92-B08F-823BB91666AB}"/>
            </c:ext>
          </c:extLst>
        </c:ser>
        <c:ser>
          <c:idx val="5"/>
          <c:order val="12"/>
          <c:tx>
            <c:v>Inf_hmm</c:v>
          </c:tx>
          <c:spPr>
            <a:ln w="22225" cmpd="dbl"/>
          </c:spPr>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dataset'!$U$102:$U$110</c:f>
              <c:numCache>
                <c:formatCode>General</c:formatCode>
                <c:ptCount val="9"/>
                <c:pt idx="0">
                  <c:v>0.94921474232499403</c:v>
                </c:pt>
                <c:pt idx="1">
                  <c:v>0.95623865519690632</c:v>
                </c:pt>
                <c:pt idx="2">
                  <c:v>0.95911924867808385</c:v>
                </c:pt>
                <c:pt idx="3">
                  <c:v>0.93575881935127458</c:v>
                </c:pt>
                <c:pt idx="4">
                  <c:v>0.93370688974824401</c:v>
                </c:pt>
                <c:pt idx="5">
                  <c:v>0.89988951148291374</c:v>
                </c:pt>
                <c:pt idx="6">
                  <c:v>0.88749901349538318</c:v>
                </c:pt>
                <c:pt idx="7">
                  <c:v>0.86500670823139447</c:v>
                </c:pt>
                <c:pt idx="8">
                  <c:v>0.76016099755346855</c:v>
                </c:pt>
              </c:numCache>
            </c:numRef>
          </c:yVal>
          <c:smooth val="0"/>
          <c:extLst>
            <c:ext xmlns:c16="http://schemas.microsoft.com/office/drawing/2014/chart" uri="{C3380CC4-5D6E-409C-BE32-E72D297353CC}">
              <c16:uniqueId val="{0000000C-888F-4B92-B08F-823BB91666AB}"/>
            </c:ext>
          </c:extLst>
        </c:ser>
        <c:ser>
          <c:idx val="12"/>
          <c:order val="13"/>
          <c:tx>
            <c:v>deepncRNA-3-mer</c:v>
          </c:tx>
          <c:xVal>
            <c:numRef>
              <c:f>'Deep nrna dataset'!$B$76:$B$84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dataset'!$C$76:$C$84</c:f>
              <c:numCache>
                <c:formatCode>#,##0.000</c:formatCode>
                <c:ptCount val="9"/>
                <c:pt idx="0">
                  <c:v>0.89069767441860404</c:v>
                </c:pt>
                <c:pt idx="1">
                  <c:v>0.88604651162790704</c:v>
                </c:pt>
                <c:pt idx="2">
                  <c:v>0.88255813953488305</c:v>
                </c:pt>
                <c:pt idx="3">
                  <c:v>0.86511627906976696</c:v>
                </c:pt>
                <c:pt idx="4">
                  <c:v>0.86860465116278995</c:v>
                </c:pt>
                <c:pt idx="5">
                  <c:v>0.85116279069767398</c:v>
                </c:pt>
                <c:pt idx="6">
                  <c:v>0.84418604651162799</c:v>
                </c:pt>
                <c:pt idx="7">
                  <c:v>0.82674418604651101</c:v>
                </c:pt>
                <c:pt idx="8">
                  <c:v>0.84418604651162799</c:v>
                </c:pt>
              </c:numCache>
            </c:numRef>
          </c:yVal>
          <c:smooth val="0"/>
          <c:extLst>
            <c:ext xmlns:c16="http://schemas.microsoft.com/office/drawing/2014/chart" uri="{C3380CC4-5D6E-409C-BE32-E72D297353CC}">
              <c16:uniqueId val="{0000000D-888F-4B92-B08F-823BB91666AB}"/>
            </c:ext>
          </c:extLst>
        </c:ser>
        <c:ser>
          <c:idx val="13"/>
          <c:order val="14"/>
          <c:tx>
            <c:v>deepncRNA-2-mer</c:v>
          </c:tx>
          <c:marker>
            <c:symbol val="star"/>
            <c:size val="6"/>
          </c:marker>
          <c:xVal>
            <c:numRef>
              <c:f>'Deep nrna dataset'!$B$76:$B$84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dataset'!$D$76:$D$84</c:f>
              <c:numCache>
                <c:formatCode>#,##0.000</c:formatCode>
                <c:ptCount val="9"/>
                <c:pt idx="0">
                  <c:v>0.87790697674418605</c:v>
                </c:pt>
                <c:pt idx="1">
                  <c:v>0.88604651162790704</c:v>
                </c:pt>
                <c:pt idx="2">
                  <c:v>0.87790697674418605</c:v>
                </c:pt>
                <c:pt idx="3">
                  <c:v>0.85697674418604597</c:v>
                </c:pt>
                <c:pt idx="4">
                  <c:v>0.85697674418604597</c:v>
                </c:pt>
                <c:pt idx="5">
                  <c:v>0.84767441860465098</c:v>
                </c:pt>
                <c:pt idx="6">
                  <c:v>0.85581395348837197</c:v>
                </c:pt>
                <c:pt idx="7">
                  <c:v>0.85116279069767398</c:v>
                </c:pt>
                <c:pt idx="8">
                  <c:v>0.83953488372092999</c:v>
                </c:pt>
              </c:numCache>
            </c:numRef>
          </c:yVal>
          <c:smooth val="0"/>
          <c:extLst>
            <c:ext xmlns:c16="http://schemas.microsoft.com/office/drawing/2014/chart" uri="{C3380CC4-5D6E-409C-BE32-E72D297353CC}">
              <c16:uniqueId val="{0000000E-888F-4B92-B08F-823BB91666AB}"/>
            </c:ext>
          </c:extLst>
        </c:ser>
        <c:ser>
          <c:idx val="14"/>
          <c:order val="15"/>
          <c:tx>
            <c:v>deepncRNA-1-mer</c:v>
          </c:tx>
          <c:xVal>
            <c:numRef>
              <c:f>'Deep nrna dataset'!$B$76:$B$84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dataset'!$E$76:$E$84</c:f>
              <c:numCache>
                <c:formatCode>#,##0.000</c:formatCode>
                <c:ptCount val="9"/>
                <c:pt idx="0">
                  <c:v>0.86627906976744096</c:v>
                </c:pt>
                <c:pt idx="1">
                  <c:v>0.88139534883720905</c:v>
                </c:pt>
                <c:pt idx="2">
                  <c:v>0.88255813953488305</c:v>
                </c:pt>
                <c:pt idx="3">
                  <c:v>0.88255813953488305</c:v>
                </c:pt>
                <c:pt idx="4">
                  <c:v>0.86976744186046495</c:v>
                </c:pt>
                <c:pt idx="5">
                  <c:v>0.86162790697674396</c:v>
                </c:pt>
                <c:pt idx="6">
                  <c:v>0.836046511627907</c:v>
                </c:pt>
                <c:pt idx="7">
                  <c:v>0.84186046511627899</c:v>
                </c:pt>
                <c:pt idx="8">
                  <c:v>0.81395348837209303</c:v>
                </c:pt>
              </c:numCache>
            </c:numRef>
          </c:yVal>
          <c:smooth val="0"/>
          <c:extLst>
            <c:ext xmlns:c16="http://schemas.microsoft.com/office/drawing/2014/chart" uri="{C3380CC4-5D6E-409C-BE32-E72D297353CC}">
              <c16:uniqueId val="{0000000F-888F-4B92-B08F-823BB91666AB}"/>
            </c:ext>
          </c:extLst>
        </c:ser>
        <c:dLbls>
          <c:showLegendKey val="0"/>
          <c:showVal val="0"/>
          <c:showCatName val="0"/>
          <c:showSerName val="0"/>
          <c:showPercent val="0"/>
          <c:showBubbleSize val="0"/>
        </c:dLbls>
        <c:axId val="1747174335"/>
        <c:axId val="1747176831"/>
        <c:extLst>
          <c:ext xmlns:c15="http://schemas.microsoft.com/office/drawing/2012/chart" uri="{02D57815-91ED-43cb-92C2-25804820EDAC}">
            <c15:filteredScatterSeries>
              <c15:ser>
                <c:idx val="6"/>
                <c:order val="0"/>
                <c:tx>
                  <c:v>NLP_0_172</c:v>
                </c:tx>
                <c:xVal>
                  <c:numLit>
                    <c:formatCode>General</c:formatCode>
                    <c:ptCount val="9"/>
                    <c:pt idx="0">
                      <c:v>0</c:v>
                    </c:pt>
                    <c:pt idx="1">
                      <c:v>25</c:v>
                    </c:pt>
                    <c:pt idx="2">
                      <c:v>50</c:v>
                    </c:pt>
                    <c:pt idx="3">
                      <c:v>75</c:v>
                    </c:pt>
                    <c:pt idx="4">
                      <c:v>100</c:v>
                    </c:pt>
                    <c:pt idx="5">
                      <c:v>125</c:v>
                    </c:pt>
                    <c:pt idx="6">
                      <c:v>150</c:v>
                    </c:pt>
                    <c:pt idx="7">
                      <c:v>175</c:v>
                    </c:pt>
                    <c:pt idx="8">
                      <c:v>200</c:v>
                    </c:pt>
                  </c:numLit>
                </c:xVal>
                <c:yVal>
                  <c:numRef>
                    <c:extLst>
                      <c:ext uri="{02D57815-91ED-43cb-92C2-25804820EDAC}">
                        <c15:formulaRef>
                          <c15:sqref>('Deep nrna dataset'!$AF$9,'Deep nrna dataset'!$AF$12,'Deep nrna dataset'!$AF$15,'Deep nrna dataset'!$AF$18,'Deep nrna dataset'!$AF$21,'Deep nrna dataset'!$AF$24,'Deep nrna dataset'!$AF$27,'Deep nrna dataset'!$AF$30,'Deep nrna dataset'!$AF$33)</c15:sqref>
                        </c15:formulaRef>
                      </c:ext>
                    </c:extLst>
                    <c:numCache>
                      <c:formatCode>#,##0.000</c:formatCode>
                      <c:ptCount val="9"/>
                      <c:pt idx="0">
                        <c:v>0.93635072212137904</c:v>
                      </c:pt>
                      <c:pt idx="1">
                        <c:v>0.93942861652592502</c:v>
                      </c:pt>
                      <c:pt idx="2">
                        <c:v>0.91946176308105099</c:v>
                      </c:pt>
                      <c:pt idx="3">
                        <c:v>0.91673901033856797</c:v>
                      </c:pt>
                      <c:pt idx="4">
                        <c:v>0.88761739404940398</c:v>
                      </c:pt>
                      <c:pt idx="5">
                        <c:v>0.90052087443769202</c:v>
                      </c:pt>
                      <c:pt idx="6">
                        <c:v>0.87925183489858705</c:v>
                      </c:pt>
                      <c:pt idx="7">
                        <c:v>0.86074500828663802</c:v>
                      </c:pt>
                      <c:pt idx="8">
                        <c:v>0.87696314418751398</c:v>
                      </c:pt>
                    </c:numCache>
                  </c:numRef>
                </c:yVal>
                <c:smooth val="0"/>
                <c:extLst>
                  <c:ext xmlns:c16="http://schemas.microsoft.com/office/drawing/2014/chart" uri="{C3380CC4-5D6E-409C-BE32-E72D297353CC}">
                    <c16:uniqueId val="{00000006-888F-4B92-B08F-823BB91666AB}"/>
                  </c:ext>
                </c:extLst>
              </c15:ser>
            </c15:filteredScatterSeries>
            <c15:filteredScatterSeries>
              <c15:ser>
                <c:idx val="8"/>
                <c:order val="2"/>
                <c:tx>
                  <c:v>NLP_0_171</c:v>
                </c:tx>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dataset'!$AF$11,'Deep nrna dataset'!$AF$14,'Deep nrna dataset'!$AF$17,'Deep nrna dataset'!$AF$20,'Deep nrna dataset'!$AF$23,'Deep nrna dataset'!$AF$26,'Deep nrna dataset'!$AF$29,'Deep nrna dataset'!$AF$32,'Deep nrna dataset'!$AF$35)</c15:sqref>
                        </c15:formulaRef>
                      </c:ext>
                    </c:extLst>
                    <c:numCache>
                      <c:formatCode>#,##0.000</c:formatCode>
                      <c:ptCount val="9"/>
                      <c:pt idx="0">
                        <c:v>0.93670586378344201</c:v>
                      </c:pt>
                      <c:pt idx="1">
                        <c:v>0.97154920685028801</c:v>
                      </c:pt>
                      <c:pt idx="2">
                        <c:v>0.97387735774603401</c:v>
                      </c:pt>
                      <c:pt idx="3">
                        <c:v>0.92616999447557402</c:v>
                      </c:pt>
                      <c:pt idx="4">
                        <c:v>0.93047115460500296</c:v>
                      </c:pt>
                      <c:pt idx="5">
                        <c:v>0.91062268171414995</c:v>
                      </c:pt>
                      <c:pt idx="6">
                        <c:v>0.91003077894404505</c:v>
                      </c:pt>
                      <c:pt idx="7">
                        <c:v>0.88955094309841298</c:v>
                      </c:pt>
                      <c:pt idx="8">
                        <c:v>0.90142845868518595</c:v>
                      </c:pt>
                    </c:numCache>
                  </c:numRef>
                </c:yVal>
                <c:smooth val="0"/>
                <c:extLst xmlns:c15="http://schemas.microsoft.com/office/drawing/2012/chart">
                  <c:ext xmlns:c16="http://schemas.microsoft.com/office/drawing/2014/chart" uri="{C3380CC4-5D6E-409C-BE32-E72D297353CC}">
                    <c16:uniqueId val="{00000001-888F-4B92-B08F-823BB91666AB}"/>
                  </c:ext>
                </c:extLst>
              </c15:ser>
            </c15:filteredScatterSeries>
            <c15:filteredScatterSeries>
              <c15:ser>
                <c:idx val="9"/>
                <c:order val="3"/>
                <c:tx>
                  <c:v>EXT_0_172</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dataset'!$V$9,'Deep nrna dataset'!$V$12,'Deep nrna dataset'!$V$15,'Deep nrna dataset'!$V$18,'Deep nrna dataset'!$V$21,'Deep nrna dataset'!$V$24,'Deep nrna dataset'!$V$27,'Deep nrna dataset'!$V$30,'Deep nrna dataset'!$V$33)</c15:sqref>
                        </c15:formulaRef>
                      </c:ext>
                    </c:extLst>
                    <c:numCache>
                      <c:formatCode>#,##0.000</c:formatCode>
                      <c:ptCount val="9"/>
                      <c:pt idx="0">
                        <c:v>0.95110883118932998</c:v>
                      </c:pt>
                      <c:pt idx="1">
                        <c:v>0.92581485281351095</c:v>
                      </c:pt>
                      <c:pt idx="2">
                        <c:v>0.89933706889748199</c:v>
                      </c:pt>
                      <c:pt idx="3">
                        <c:v>0.87964643674532395</c:v>
                      </c:pt>
                      <c:pt idx="4">
                        <c:v>0.86366506195248904</c:v>
                      </c:pt>
                      <c:pt idx="5">
                        <c:v>0.85103780285691699</c:v>
                      </c:pt>
                      <c:pt idx="6">
                        <c:v>0.84413227053902595</c:v>
                      </c:pt>
                      <c:pt idx="7">
                        <c:v>0.83399100307789398</c:v>
                      </c:pt>
                      <c:pt idx="8">
                        <c:v>0.82625680688185599</c:v>
                      </c:pt>
                    </c:numCache>
                  </c:numRef>
                </c:yVal>
                <c:smooth val="0"/>
                <c:extLst xmlns:c15="http://schemas.microsoft.com/office/drawing/2012/chart">
                  <c:ext xmlns:c16="http://schemas.microsoft.com/office/drawing/2014/chart" uri="{C3380CC4-5D6E-409C-BE32-E72D297353CC}">
                    <c16:uniqueId val="{00000007-888F-4B92-B08F-823BB91666AB}"/>
                  </c:ext>
                </c:extLst>
              </c15:ser>
            </c15:filteredScatterSeries>
            <c15:filteredScatterSeries>
              <c15:ser>
                <c:idx val="10"/>
                <c:order val="4"/>
                <c:tx>
                  <c:v>EXT_0_671</c:v>
                </c:tx>
                <c:spPr>
                  <a:ln w="19050" cap="rnd">
                    <a:solidFill>
                      <a:schemeClr val="accent1"/>
                    </a:solidFill>
                    <a:prstDash val="sysDash"/>
                    <a:round/>
                  </a:ln>
                  <a:effectLst/>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dataset'!$V$10,'Deep nrna dataset'!$V$13,'Deep nrna dataset'!$V$16,'Deep nrna dataset'!$V$19,'Deep nrna dataset'!$V$22,'Deep nrna dataset'!$V$25,'Deep nrna dataset'!$V$28,'Deep nrna dataset'!$V$31,'Deep nrna dataset'!$V$34)</c15:sqref>
                        </c15:formulaRef>
                      </c:ext>
                    </c:extLst>
                    <c:numCache>
                      <c:formatCode>#,##0.000</c:formatCode>
                      <c:ptCount val="9"/>
                      <c:pt idx="0">
                        <c:v>0.94515034330360603</c:v>
                      </c:pt>
                      <c:pt idx="1">
                        <c:v>0.93895509430984103</c:v>
                      </c:pt>
                      <c:pt idx="2">
                        <c:v>0.93035277405098205</c:v>
                      </c:pt>
                      <c:pt idx="3">
                        <c:v>0.92478888801199499</c:v>
                      </c:pt>
                      <c:pt idx="4">
                        <c:v>0.90959671691263499</c:v>
                      </c:pt>
                      <c:pt idx="5">
                        <c:v>0.90221766237865997</c:v>
                      </c:pt>
                      <c:pt idx="6">
                        <c:v>0.89049798753058096</c:v>
                      </c:pt>
                      <c:pt idx="7">
                        <c:v>0.87384578959829495</c:v>
                      </c:pt>
                      <c:pt idx="8">
                        <c:v>0.87033383316233903</c:v>
                      </c:pt>
                    </c:numCache>
                  </c:numRef>
                </c:yVal>
                <c:smooth val="0"/>
                <c:extLst xmlns:c15="http://schemas.microsoft.com/office/drawing/2012/chart">
                  <c:ext xmlns:c16="http://schemas.microsoft.com/office/drawing/2014/chart" uri="{C3380CC4-5D6E-409C-BE32-E72D297353CC}">
                    <c16:uniqueId val="{00000008-888F-4B92-B08F-823BB91666AB}"/>
                  </c:ext>
                </c:extLst>
              </c15:ser>
            </c15:filteredScatterSeries>
            <c15:filteredScatterSeries>
              <c15:ser>
                <c:idx val="1"/>
                <c:order val="7"/>
                <c:tx>
                  <c:v>VOT_0_172</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dataset'!$AO$9,'Deep nrna dataset'!$AO$12,'Deep nrna dataset'!$AO$15,'Deep nrna dataset'!$AO$18,'Deep nrna dataset'!$AO$21,'Deep nrna dataset'!$AO$24,'Deep nrna dataset'!$AO$27,'Deep nrna dataset'!$AO$30,'Deep nrna dataset'!$AO$33)</c15:sqref>
                        </c15:formulaRef>
                      </c:ext>
                    </c:extLst>
                    <c:numCache>
                      <c:formatCode>#,##0.000</c:formatCode>
                      <c:ptCount val="9"/>
                      <c:pt idx="0">
                        <c:v>0.95462078762528602</c:v>
                      </c:pt>
                      <c:pt idx="1">
                        <c:v>0.94605792755110096</c:v>
                      </c:pt>
                      <c:pt idx="2">
                        <c:v>0.942703811853839</c:v>
                      </c:pt>
                      <c:pt idx="3">
                        <c:v>0.90095493646910196</c:v>
                      </c:pt>
                      <c:pt idx="4">
                        <c:v>0.90801830952568796</c:v>
                      </c:pt>
                      <c:pt idx="5">
                        <c:v>0.87155709888722199</c:v>
                      </c:pt>
                      <c:pt idx="6">
                        <c:v>0.87021545260831801</c:v>
                      </c:pt>
                      <c:pt idx="7">
                        <c:v>0.88240864967248001</c:v>
                      </c:pt>
                      <c:pt idx="8">
                        <c:v>0.87656854234077797</c:v>
                      </c:pt>
                    </c:numCache>
                  </c:numRef>
                </c:yVal>
                <c:smooth val="0"/>
                <c:extLst xmlns:c15="http://schemas.microsoft.com/office/drawing/2012/chart">
                  <c:ext xmlns:c16="http://schemas.microsoft.com/office/drawing/2014/chart" uri="{C3380CC4-5D6E-409C-BE32-E72D297353CC}">
                    <c16:uniqueId val="{00000009-888F-4B92-B08F-823BB91666AB}"/>
                  </c:ext>
                </c:extLst>
              </c15:ser>
            </c15:filteredScatterSeries>
            <c15:filteredScatterSeries>
              <c15:ser>
                <c:idx val="3"/>
                <c:order val="9"/>
                <c:tx>
                  <c:v>VOT_0_171</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dataset'!$AO$11,'Deep nrna dataset'!$AO$14,'Deep nrna dataset'!$AO$17,'Deep nrna dataset'!$AO$20,'Deep nrna dataset'!$AO$23,'Deep nrna dataset'!$AO$26,'Deep nrna dataset'!$AO$29,'Deep nrna dataset'!$AO$32,'Deep nrna dataset'!$AO$35)</c15:sqref>
                        </c15:formulaRef>
                      </c:ext>
                    </c:extLst>
                    <c:numCache>
                      <c:formatCode>#,##0.000</c:formatCode>
                      <c:ptCount val="9"/>
                      <c:pt idx="0">
                        <c:v>0.97711309288927395</c:v>
                      </c:pt>
                      <c:pt idx="1">
                        <c:v>0.979480703969694</c:v>
                      </c:pt>
                      <c:pt idx="2">
                        <c:v>0.97450872070081196</c:v>
                      </c:pt>
                      <c:pt idx="3">
                        <c:v>0.90217820219398603</c:v>
                      </c:pt>
                      <c:pt idx="4">
                        <c:v>0.92388130376450095</c:v>
                      </c:pt>
                      <c:pt idx="5">
                        <c:v>0.93812643043169397</c:v>
                      </c:pt>
                      <c:pt idx="6">
                        <c:v>0.90028411332964997</c:v>
                      </c:pt>
                      <c:pt idx="7">
                        <c:v>0.91153026596164399</c:v>
                      </c:pt>
                      <c:pt idx="8">
                        <c:v>0.90000789203693399</c:v>
                      </c:pt>
                    </c:numCache>
                  </c:numRef>
                </c:yVal>
                <c:smooth val="0"/>
                <c:extLst xmlns:c15="http://schemas.microsoft.com/office/drawing/2012/chart">
                  <c:ext xmlns:c16="http://schemas.microsoft.com/office/drawing/2014/chart" uri="{C3380CC4-5D6E-409C-BE32-E72D297353CC}">
                    <c16:uniqueId val="{00000004-888F-4B92-B08F-823BB91666AB}"/>
                  </c:ext>
                </c:extLst>
              </c15:ser>
            </c15:filteredScatterSeries>
          </c:ext>
        </c:extLst>
      </c:scatterChart>
      <c:valAx>
        <c:axId val="1747174335"/>
        <c:scaling>
          <c:orientation val="minMax"/>
          <c:max val="200"/>
        </c:scaling>
        <c:delete val="0"/>
        <c:axPos val="b"/>
        <c:majorGridlines>
          <c:spPr>
            <a:ln w="9525" cap="flat" cmpd="sng" algn="ctr">
              <a:solidFill>
                <a:schemeClr val="tx1">
                  <a:lumMod val="15000"/>
                  <a:lumOff val="85000"/>
                </a:schemeClr>
              </a:solidFill>
              <a:round/>
            </a:ln>
            <a:effectLst/>
          </c:spPr>
        </c:majorGridlines>
        <c:title>
          <c:tx>
            <c:rich>
              <a:bodyPr/>
              <a:lstStyle/>
              <a:p>
                <a:pPr>
                  <a:defRPr sz="1400" b="0"/>
                </a:pPr>
                <a:r>
                  <a:rPr lang="en-CA" sz="1400" b="0"/>
                  <a:t>Noises</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crossAx val="1747176831"/>
        <c:crosses val="autoZero"/>
        <c:crossBetween val="midCat"/>
        <c:majorUnit val="25"/>
      </c:valAx>
      <c:valAx>
        <c:axId val="1747176831"/>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CA" sz="1400" b="0"/>
                  <a:t>Accuracy</a:t>
                </a:r>
              </a:p>
            </c:rich>
          </c:tx>
          <c:overlay val="0"/>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crossAx val="1747174335"/>
        <c:crosses val="autoZero"/>
        <c:crossBetween val="midCat"/>
        <c:majorUnit val="1.0000000000000002E-2"/>
      </c:valAx>
    </c:plotArea>
    <c:legend>
      <c:legendPos val="r"/>
      <c:overlay val="0"/>
      <c:txPr>
        <a:bodyPr/>
        <a:lstStyle/>
        <a:p>
          <a:pPr>
            <a:defRPr sz="1200"/>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'Deep nrna dataset'!$C$125</c:f>
              <c:strCache>
                <c:ptCount val="1"/>
                <c:pt idx="0">
                  <c:v>Inf_hmm_cm</c:v>
                </c:pt>
              </c:strCache>
            </c:strRef>
          </c:tx>
          <c:spPr>
            <a:solidFill>
              <a:schemeClr val="accent1"/>
            </a:solidFill>
            <a:ln>
              <a:noFill/>
            </a:ln>
            <a:effectLst/>
          </c:spPr>
          <c:invertIfNegative val="0"/>
          <c:cat>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dataset'!$C$126:$C$134</c:f>
              <c:numCache>
                <c:formatCode>0.00</c:formatCode>
                <c:ptCount val="9"/>
                <c:pt idx="0">
                  <c:v>523632</c:v>
                </c:pt>
                <c:pt idx="1">
                  <c:v>817045.48660599999</c:v>
                </c:pt>
                <c:pt idx="2">
                  <c:v>1036813.847265</c:v>
                </c:pt>
                <c:pt idx="3">
                  <c:v>1337431.0064930001</c:v>
                </c:pt>
                <c:pt idx="4">
                  <c:v>1614959.7758309999</c:v>
                </c:pt>
                <c:pt idx="5">
                  <c:v>2119638.9993770001</c:v>
                </c:pt>
                <c:pt idx="6">
                  <c:v>2493903.8981690002</c:v>
                </c:pt>
                <c:pt idx="7">
                  <c:v>2938305.4442179999</c:v>
                </c:pt>
                <c:pt idx="8">
                  <c:v>3464428.11442</c:v>
                </c:pt>
              </c:numCache>
            </c:numRef>
          </c:val>
          <c:extLst>
            <c:ext xmlns:c16="http://schemas.microsoft.com/office/drawing/2014/chart" uri="{C3380CC4-5D6E-409C-BE32-E72D297353CC}">
              <c16:uniqueId val="{00000000-08A2-4F4D-8AA7-FFA2AA77B96B}"/>
            </c:ext>
          </c:extLst>
        </c:ser>
        <c:ser>
          <c:idx val="1"/>
          <c:order val="1"/>
          <c:tx>
            <c:strRef>
              <c:f>'Deep nrna dataset'!$D$125</c:f>
              <c:strCache>
                <c:ptCount val="1"/>
                <c:pt idx="0">
                  <c:v>Blastn(av-s)</c:v>
                </c:pt>
              </c:strCache>
            </c:strRef>
          </c:tx>
          <c:spPr>
            <a:solidFill>
              <a:schemeClr val="accent2"/>
            </a:solidFill>
            <a:ln>
              <a:noFill/>
            </a:ln>
            <a:effectLst/>
          </c:spPr>
          <c:invertIfNegative val="0"/>
          <c:cat>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dataset'!$D$126:$D$134</c:f>
              <c:numCache>
                <c:formatCode>General</c:formatCode>
                <c:ptCount val="9"/>
                <c:pt idx="0">
                  <c:v>2.69</c:v>
                </c:pt>
                <c:pt idx="1">
                  <c:v>2.93</c:v>
                </c:pt>
                <c:pt idx="2">
                  <c:v>3.05</c:v>
                </c:pt>
                <c:pt idx="3">
                  <c:v>2.8</c:v>
                </c:pt>
                <c:pt idx="4">
                  <c:v>2.91</c:v>
                </c:pt>
                <c:pt idx="5">
                  <c:v>2.96</c:v>
                </c:pt>
                <c:pt idx="6">
                  <c:v>3.09</c:v>
                </c:pt>
                <c:pt idx="7">
                  <c:v>2.97</c:v>
                </c:pt>
                <c:pt idx="8">
                  <c:v>2.99</c:v>
                </c:pt>
              </c:numCache>
            </c:numRef>
          </c:val>
          <c:extLst>
            <c:ext xmlns:c16="http://schemas.microsoft.com/office/drawing/2014/chart" uri="{C3380CC4-5D6E-409C-BE32-E72D297353CC}">
              <c16:uniqueId val="{00000001-08A2-4F4D-8AA7-FFA2AA77B96B}"/>
            </c:ext>
          </c:extLst>
        </c:ser>
        <c:ser>
          <c:idx val="2"/>
          <c:order val="2"/>
          <c:tx>
            <c:strRef>
              <c:f>'Deep nrna dataset'!$E$125</c:f>
              <c:strCache>
                <c:ptCount val="1"/>
                <c:pt idx="0">
                  <c:v>MLP  F=7, γ=1</c:v>
                </c:pt>
              </c:strCache>
            </c:strRef>
          </c:tx>
          <c:spPr>
            <a:solidFill>
              <a:schemeClr val="accent3"/>
            </a:solidFill>
            <a:ln>
              <a:noFill/>
            </a:ln>
            <a:effectLst/>
          </c:spPr>
          <c:invertIfNegative val="0"/>
          <c:cat>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dataset'!$E$126:$E$134</c:f>
              <c:numCache>
                <c:formatCode>#,##0.000</c:formatCode>
                <c:ptCount val="9"/>
                <c:pt idx="0">
                  <c:v>2562.92661598205</c:v>
                </c:pt>
                <c:pt idx="1">
                  <c:v>3706.1069500732401</c:v>
                </c:pt>
                <c:pt idx="2">
                  <c:v>3788.41455247879</c:v>
                </c:pt>
                <c:pt idx="3">
                  <c:v>4254.3433952617597</c:v>
                </c:pt>
                <c:pt idx="4">
                  <c:v>5445.2818620490998</c:v>
                </c:pt>
                <c:pt idx="5">
                  <c:v>4160.4078123855497</c:v>
                </c:pt>
                <c:pt idx="6">
                  <c:v>4872.4455676364896</c:v>
                </c:pt>
                <c:pt idx="7">
                  <c:v>4443.8044588851899</c:v>
                </c:pt>
                <c:pt idx="8">
                  <c:v>4785.5904972839298</c:v>
                </c:pt>
              </c:numCache>
            </c:numRef>
          </c:val>
          <c:extLst>
            <c:ext xmlns:c16="http://schemas.microsoft.com/office/drawing/2014/chart" uri="{C3380CC4-5D6E-409C-BE32-E72D297353CC}">
              <c16:uniqueId val="{00000002-08A2-4F4D-8AA7-FFA2AA77B96B}"/>
            </c:ext>
          </c:extLst>
        </c:ser>
        <c:ser>
          <c:idx val="3"/>
          <c:order val="3"/>
          <c:tx>
            <c:strRef>
              <c:f>'Deep nrna dataset'!$F$125</c:f>
              <c:strCache>
                <c:ptCount val="1"/>
                <c:pt idx="0">
                  <c:v>EXT C[2, 7], γ=1</c:v>
                </c:pt>
              </c:strCache>
            </c:strRef>
          </c:tx>
          <c:spPr>
            <a:solidFill>
              <a:schemeClr val="accent4"/>
            </a:solidFill>
            <a:ln>
              <a:noFill/>
            </a:ln>
            <a:effectLst/>
          </c:spPr>
          <c:invertIfNegative val="0"/>
          <c:cat>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dataset'!$F$126:$F$134</c:f>
              <c:numCache>
                <c:formatCode>#,##0.000</c:formatCode>
                <c:ptCount val="9"/>
                <c:pt idx="0">
                  <c:v>6629.5285382366101</c:v>
                </c:pt>
                <c:pt idx="1">
                  <c:v>11995.8320307827</c:v>
                </c:pt>
                <c:pt idx="2">
                  <c:v>11478.6673834419</c:v>
                </c:pt>
                <c:pt idx="3">
                  <c:v>13738.931360254201</c:v>
                </c:pt>
                <c:pt idx="4">
                  <c:v>10432.54931903839</c:v>
                </c:pt>
                <c:pt idx="5">
                  <c:v>9556.9646318054201</c:v>
                </c:pt>
                <c:pt idx="6">
                  <c:v>10652.64756799697</c:v>
                </c:pt>
                <c:pt idx="7">
                  <c:v>9343.9391446208901</c:v>
                </c:pt>
                <c:pt idx="8">
                  <c:v>10393.53422451973</c:v>
                </c:pt>
              </c:numCache>
            </c:numRef>
          </c:val>
          <c:extLst>
            <c:ext xmlns:c16="http://schemas.microsoft.com/office/drawing/2014/chart" uri="{C3380CC4-5D6E-409C-BE32-E72D297353CC}">
              <c16:uniqueId val="{00000003-08A2-4F4D-8AA7-FFA2AA77B96B}"/>
            </c:ext>
          </c:extLst>
        </c:ser>
        <c:ser>
          <c:idx val="4"/>
          <c:order val="4"/>
          <c:tx>
            <c:strRef>
              <c:f>'Deep nrna dataset'!$G$125</c:f>
              <c:strCache>
                <c:ptCount val="1"/>
                <c:pt idx="0">
                  <c:v>VOT F=7, γ=1</c:v>
                </c:pt>
              </c:strCache>
            </c:strRef>
          </c:tx>
          <c:spPr>
            <a:solidFill>
              <a:schemeClr val="accent5"/>
            </a:solidFill>
            <a:ln>
              <a:noFill/>
            </a:ln>
            <a:effectLst/>
          </c:spPr>
          <c:invertIfNegative val="0"/>
          <c:cat>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dataset'!$G$126:$G$134</c:f>
              <c:numCache>
                <c:formatCode>#,##0.000</c:formatCode>
                <c:ptCount val="9"/>
                <c:pt idx="0">
                  <c:v>8921.5944598007209</c:v>
                </c:pt>
                <c:pt idx="1">
                  <c:v>15849.472836046201</c:v>
                </c:pt>
                <c:pt idx="2">
                  <c:v>19577.7240767765</c:v>
                </c:pt>
                <c:pt idx="3">
                  <c:v>15765.855976848601</c:v>
                </c:pt>
                <c:pt idx="4">
                  <c:v>14961.1914499092</c:v>
                </c:pt>
                <c:pt idx="5">
                  <c:v>15253.4943862247</c:v>
                </c:pt>
                <c:pt idx="6">
                  <c:v>15104.538844137101</c:v>
                </c:pt>
                <c:pt idx="7">
                  <c:v>14828.389967470101</c:v>
                </c:pt>
                <c:pt idx="8">
                  <c:v>14796.144783763801</c:v>
                </c:pt>
              </c:numCache>
            </c:numRef>
          </c:val>
          <c:extLst>
            <c:ext xmlns:c16="http://schemas.microsoft.com/office/drawing/2014/chart" uri="{C3380CC4-5D6E-409C-BE32-E72D297353CC}">
              <c16:uniqueId val="{00000004-08A2-4F4D-8AA7-FFA2AA77B96B}"/>
            </c:ext>
          </c:extLst>
        </c:ser>
        <c:ser>
          <c:idx val="5"/>
          <c:order val="5"/>
          <c:tx>
            <c:strRef>
              <c:f>'Deep nrna dataset'!$H$125</c:f>
              <c:strCache>
                <c:ptCount val="1"/>
                <c:pt idx="0">
                  <c:v>RDF C[2, 7], γ=1</c:v>
                </c:pt>
              </c:strCache>
            </c:strRef>
          </c:tx>
          <c:spPr>
            <a:solidFill>
              <a:schemeClr val="accent6"/>
            </a:solidFill>
            <a:ln>
              <a:noFill/>
            </a:ln>
            <a:effectLst/>
          </c:spPr>
          <c:invertIfNegative val="0"/>
          <c:cat>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dataset'!$H$126:$H$134</c:f>
              <c:numCache>
                <c:formatCode>#,##0.000</c:formatCode>
                <c:ptCount val="9"/>
                <c:pt idx="0">
                  <c:v>3580.4933769999998</c:v>
                </c:pt>
                <c:pt idx="1">
                  <c:v>4348.8873359999998</c:v>
                </c:pt>
                <c:pt idx="2">
                  <c:v>4723.8134330000003</c:v>
                </c:pt>
                <c:pt idx="3">
                  <c:v>4888.5182030000005</c:v>
                </c:pt>
                <c:pt idx="4">
                  <c:v>5237.966445</c:v>
                </c:pt>
                <c:pt idx="5">
                  <c:v>5354.2027130000006</c:v>
                </c:pt>
                <c:pt idx="6">
                  <c:v>5404.0592630000001</c:v>
                </c:pt>
                <c:pt idx="7">
                  <c:v>5504.0775480000002</c:v>
                </c:pt>
                <c:pt idx="8">
                  <c:v>5568.1301720000001</c:v>
                </c:pt>
              </c:numCache>
            </c:numRef>
          </c:val>
          <c:extLst>
            <c:ext xmlns:c16="http://schemas.microsoft.com/office/drawing/2014/chart" uri="{C3380CC4-5D6E-409C-BE32-E72D297353CC}">
              <c16:uniqueId val="{00000000-D8ED-4A3B-84FC-DD74E32DB4D0}"/>
            </c:ext>
          </c:extLst>
        </c:ser>
        <c:dLbls>
          <c:showLegendKey val="0"/>
          <c:showVal val="0"/>
          <c:showCatName val="0"/>
          <c:showSerName val="0"/>
          <c:showPercent val="0"/>
          <c:showBubbleSize val="0"/>
        </c:dLbls>
        <c:gapWidth val="300"/>
        <c:axId val="1716287312"/>
        <c:axId val="1716281488"/>
      </c:barChart>
      <c:catAx>
        <c:axId val="1716287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Noises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16281488"/>
        <c:crosses val="autoZero"/>
        <c:auto val="1"/>
        <c:lblAlgn val="ctr"/>
        <c:lblOffset val="100"/>
        <c:noMultiLvlLbl val="0"/>
      </c:catAx>
      <c:valAx>
        <c:axId val="1716281488"/>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 Creation in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1628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'Deep nrna dataset'!$C$141</c:f>
              <c:strCache>
                <c:ptCount val="1"/>
                <c:pt idx="0">
                  <c:v>Inf_hmm_cm</c:v>
                </c:pt>
              </c:strCache>
            </c:strRef>
          </c:tx>
          <c:spPr>
            <a:solidFill>
              <a:schemeClr val="accent1"/>
            </a:solidFill>
            <a:ln>
              <a:noFill/>
            </a:ln>
            <a:effectLst/>
          </c:spPr>
          <c:invertIfNegative val="0"/>
          <c:cat>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dataset'!$C$142:$C$150</c:f>
              <c:numCache>
                <c:formatCode>#,##0.00</c:formatCode>
                <c:ptCount val="9"/>
                <c:pt idx="0">
                  <c:v>22176</c:v>
                </c:pt>
                <c:pt idx="1">
                  <c:v>25728</c:v>
                </c:pt>
                <c:pt idx="2">
                  <c:v>44880</c:v>
                </c:pt>
                <c:pt idx="3">
                  <c:v>74544</c:v>
                </c:pt>
                <c:pt idx="4">
                  <c:v>49488</c:v>
                </c:pt>
                <c:pt idx="5">
                  <c:v>55200</c:v>
                </c:pt>
                <c:pt idx="6">
                  <c:v>45600</c:v>
                </c:pt>
                <c:pt idx="7">
                  <c:v>45024</c:v>
                </c:pt>
                <c:pt idx="8">
                  <c:v>44736</c:v>
                </c:pt>
              </c:numCache>
            </c:numRef>
          </c:val>
          <c:extLst>
            <c:ext xmlns:c16="http://schemas.microsoft.com/office/drawing/2014/chart" uri="{C3380CC4-5D6E-409C-BE32-E72D297353CC}">
              <c16:uniqueId val="{00000000-E4B9-4244-9B6F-5CB0F90DBCD3}"/>
            </c:ext>
          </c:extLst>
        </c:ser>
        <c:ser>
          <c:idx val="1"/>
          <c:order val="1"/>
          <c:tx>
            <c:strRef>
              <c:f>'Deep nrna dataset'!$D$141</c:f>
              <c:strCache>
                <c:ptCount val="1"/>
                <c:pt idx="0">
                  <c:v>Inf_hmm</c:v>
                </c:pt>
              </c:strCache>
            </c:strRef>
          </c:tx>
          <c:spPr>
            <a:solidFill>
              <a:schemeClr val="accent2"/>
            </a:solidFill>
            <a:ln>
              <a:noFill/>
            </a:ln>
            <a:effectLst/>
          </c:spPr>
          <c:invertIfNegative val="0"/>
          <c:cat>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dataset'!$D$142:$D$150</c:f>
              <c:numCache>
                <c:formatCode>#,##0.00</c:formatCode>
                <c:ptCount val="9"/>
                <c:pt idx="0">
                  <c:v>15792</c:v>
                </c:pt>
                <c:pt idx="1">
                  <c:v>11280</c:v>
                </c:pt>
                <c:pt idx="2">
                  <c:v>10992</c:v>
                </c:pt>
                <c:pt idx="3">
                  <c:v>12768</c:v>
                </c:pt>
                <c:pt idx="4">
                  <c:v>12432</c:v>
                </c:pt>
                <c:pt idx="5">
                  <c:v>13728</c:v>
                </c:pt>
                <c:pt idx="6">
                  <c:v>13920</c:v>
                </c:pt>
                <c:pt idx="7">
                  <c:v>13344</c:v>
                </c:pt>
                <c:pt idx="8">
                  <c:v>13200</c:v>
                </c:pt>
              </c:numCache>
            </c:numRef>
          </c:val>
          <c:extLst>
            <c:ext xmlns:c16="http://schemas.microsoft.com/office/drawing/2014/chart" uri="{C3380CC4-5D6E-409C-BE32-E72D297353CC}">
              <c16:uniqueId val="{00000001-E4B9-4244-9B6F-5CB0F90DBCD3}"/>
            </c:ext>
          </c:extLst>
        </c:ser>
        <c:ser>
          <c:idx val="2"/>
          <c:order val="2"/>
          <c:tx>
            <c:strRef>
              <c:f>'Deep nrna dataset'!$E$141</c:f>
              <c:strCache>
                <c:ptCount val="1"/>
                <c:pt idx="0">
                  <c:v>Inf_cm</c:v>
                </c:pt>
              </c:strCache>
            </c:strRef>
          </c:tx>
          <c:spPr>
            <a:solidFill>
              <a:schemeClr val="accent3"/>
            </a:solidFill>
            <a:ln>
              <a:noFill/>
            </a:ln>
            <a:effectLst/>
          </c:spPr>
          <c:invertIfNegative val="0"/>
          <c:cat>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dataset'!$E$142:$E$150</c:f>
              <c:numCache>
                <c:formatCode>#,##0.000</c:formatCode>
                <c:ptCount val="9"/>
              </c:numCache>
            </c:numRef>
          </c:val>
          <c:extLst>
            <c:ext xmlns:c16="http://schemas.microsoft.com/office/drawing/2014/chart" uri="{C3380CC4-5D6E-409C-BE32-E72D297353CC}">
              <c16:uniqueId val="{00000002-E4B9-4244-9B6F-5CB0F90DBCD3}"/>
            </c:ext>
          </c:extLst>
        </c:ser>
        <c:ser>
          <c:idx val="3"/>
          <c:order val="3"/>
          <c:tx>
            <c:strRef>
              <c:f>'Deep nrna dataset'!$F$141</c:f>
              <c:strCache>
                <c:ptCount val="1"/>
                <c:pt idx="0">
                  <c:v>Blastn(av-s)</c:v>
                </c:pt>
              </c:strCache>
            </c:strRef>
          </c:tx>
          <c:spPr>
            <a:solidFill>
              <a:schemeClr val="accent4"/>
            </a:solidFill>
            <a:ln>
              <a:noFill/>
            </a:ln>
            <a:effectLst/>
          </c:spPr>
          <c:invertIfNegative val="0"/>
          <c:cat>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dataset'!$F$142:$F$150</c:f>
              <c:numCache>
                <c:formatCode>#,##0.00</c:formatCode>
                <c:ptCount val="9"/>
                <c:pt idx="0">
                  <c:v>3929.21</c:v>
                </c:pt>
                <c:pt idx="1">
                  <c:v>4610.91</c:v>
                </c:pt>
                <c:pt idx="2">
                  <c:v>5383.68</c:v>
                </c:pt>
                <c:pt idx="3">
                  <c:v>6350.11</c:v>
                </c:pt>
                <c:pt idx="4">
                  <c:v>7396.24</c:v>
                </c:pt>
                <c:pt idx="5">
                  <c:v>8500.0499999999993</c:v>
                </c:pt>
                <c:pt idx="6">
                  <c:v>9825.8000000000011</c:v>
                </c:pt>
                <c:pt idx="7">
                  <c:v>11031.44</c:v>
                </c:pt>
                <c:pt idx="8">
                  <c:v>12562.460000000001</c:v>
                </c:pt>
              </c:numCache>
            </c:numRef>
          </c:val>
          <c:extLst>
            <c:ext xmlns:c16="http://schemas.microsoft.com/office/drawing/2014/chart" uri="{C3380CC4-5D6E-409C-BE32-E72D297353CC}">
              <c16:uniqueId val="{00000003-E4B9-4244-9B6F-5CB0F90DBCD3}"/>
            </c:ext>
          </c:extLst>
        </c:ser>
        <c:ser>
          <c:idx val="4"/>
          <c:order val="4"/>
          <c:tx>
            <c:strRef>
              <c:f>'Deep nrna dataset'!$G$141</c:f>
              <c:strCache>
                <c:ptCount val="1"/>
                <c:pt idx="0">
                  <c:v>MLP  F=7, γ=1</c:v>
                </c:pt>
              </c:strCache>
            </c:strRef>
          </c:tx>
          <c:spPr>
            <a:solidFill>
              <a:schemeClr val="accent5"/>
            </a:solidFill>
            <a:ln>
              <a:noFill/>
            </a:ln>
            <a:effectLst/>
          </c:spPr>
          <c:invertIfNegative val="0"/>
          <c:cat>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dataset'!$G$142:$G$150</c:f>
              <c:numCache>
                <c:formatCode>#,##0.000</c:formatCode>
                <c:ptCount val="9"/>
                <c:pt idx="0">
                  <c:v>29.575836420059201</c:v>
                </c:pt>
                <c:pt idx="1">
                  <c:v>47.396229505538898</c:v>
                </c:pt>
                <c:pt idx="2">
                  <c:v>64.227716684341402</c:v>
                </c:pt>
                <c:pt idx="3">
                  <c:v>65.013238906860295</c:v>
                </c:pt>
                <c:pt idx="4">
                  <c:v>57.208644151687601</c:v>
                </c:pt>
                <c:pt idx="5">
                  <c:v>51.891192197799597</c:v>
                </c:pt>
                <c:pt idx="6">
                  <c:v>48.830578088760298</c:v>
                </c:pt>
                <c:pt idx="7">
                  <c:v>50.545952558517399</c:v>
                </c:pt>
                <c:pt idx="8">
                  <c:v>51.059832334518397</c:v>
                </c:pt>
              </c:numCache>
            </c:numRef>
          </c:val>
          <c:extLst>
            <c:ext xmlns:c16="http://schemas.microsoft.com/office/drawing/2014/chart" uri="{C3380CC4-5D6E-409C-BE32-E72D297353CC}">
              <c16:uniqueId val="{00000004-E4B9-4244-9B6F-5CB0F90DBCD3}"/>
            </c:ext>
          </c:extLst>
        </c:ser>
        <c:ser>
          <c:idx val="5"/>
          <c:order val="5"/>
          <c:tx>
            <c:strRef>
              <c:f>'Deep nrna dataset'!$H$141</c:f>
              <c:strCache>
                <c:ptCount val="1"/>
                <c:pt idx="0">
                  <c:v>EXT C[2, 7], γ=1</c:v>
                </c:pt>
              </c:strCache>
            </c:strRef>
          </c:tx>
          <c:spPr>
            <a:solidFill>
              <a:schemeClr val="accent6"/>
            </a:solidFill>
            <a:ln>
              <a:noFill/>
            </a:ln>
            <a:effectLst/>
          </c:spPr>
          <c:invertIfNegative val="0"/>
          <c:cat>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dataset'!$H$142:$H$150</c:f>
              <c:numCache>
                <c:formatCode>#,##0.000</c:formatCode>
                <c:ptCount val="9"/>
                <c:pt idx="0">
                  <c:v>99.406148672103797</c:v>
                </c:pt>
                <c:pt idx="1">
                  <c:v>124.671264648437</c:v>
                </c:pt>
                <c:pt idx="2">
                  <c:v>145.11964988708399</c:v>
                </c:pt>
                <c:pt idx="3">
                  <c:v>162.622673988342</c:v>
                </c:pt>
                <c:pt idx="4">
                  <c:v>123.469468593597</c:v>
                </c:pt>
                <c:pt idx="5">
                  <c:v>123.849684715271</c:v>
                </c:pt>
                <c:pt idx="6">
                  <c:v>221.60023927688599</c:v>
                </c:pt>
                <c:pt idx="7">
                  <c:v>153.09011745452801</c:v>
                </c:pt>
                <c:pt idx="8">
                  <c:v>150.76946330070399</c:v>
                </c:pt>
              </c:numCache>
            </c:numRef>
          </c:val>
          <c:extLst>
            <c:ext xmlns:c16="http://schemas.microsoft.com/office/drawing/2014/chart" uri="{C3380CC4-5D6E-409C-BE32-E72D297353CC}">
              <c16:uniqueId val="{00000005-E4B9-4244-9B6F-5CB0F90DBCD3}"/>
            </c:ext>
          </c:extLst>
        </c:ser>
        <c:ser>
          <c:idx val="6"/>
          <c:order val="6"/>
          <c:tx>
            <c:strRef>
              <c:f>'Deep nrna dataset'!$I$141</c:f>
              <c:strCache>
                <c:ptCount val="1"/>
                <c:pt idx="0">
                  <c:v>VOT F=7, γ=1</c:v>
                </c:pt>
              </c:strCache>
            </c:strRef>
          </c:tx>
          <c:spPr>
            <a:solidFill>
              <a:schemeClr val="accent1">
                <a:lumMod val="60000"/>
              </a:schemeClr>
            </a:solidFill>
            <a:ln>
              <a:noFill/>
            </a:ln>
            <a:effectLst/>
          </c:spPr>
          <c:invertIfNegative val="0"/>
          <c:cat>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dataset'!$I$142:$I$150</c:f>
              <c:numCache>
                <c:formatCode>#,##0.000</c:formatCode>
                <c:ptCount val="9"/>
                <c:pt idx="0">
                  <c:v>120.453521251678</c:v>
                </c:pt>
                <c:pt idx="1">
                  <c:v>218.827893972396</c:v>
                </c:pt>
                <c:pt idx="2">
                  <c:v>231.01981854438699</c:v>
                </c:pt>
                <c:pt idx="3">
                  <c:v>189.27180528640699</c:v>
                </c:pt>
                <c:pt idx="4">
                  <c:v>189.733264446258</c:v>
                </c:pt>
                <c:pt idx="5">
                  <c:v>189.370112657547</c:v>
                </c:pt>
                <c:pt idx="6">
                  <c:v>197.894618272781</c:v>
                </c:pt>
                <c:pt idx="7">
                  <c:v>193.67528533935501</c:v>
                </c:pt>
                <c:pt idx="8">
                  <c:v>191.63247179985001</c:v>
                </c:pt>
              </c:numCache>
            </c:numRef>
          </c:val>
          <c:extLst>
            <c:ext xmlns:c16="http://schemas.microsoft.com/office/drawing/2014/chart" uri="{C3380CC4-5D6E-409C-BE32-E72D297353CC}">
              <c16:uniqueId val="{00000006-E4B9-4244-9B6F-5CB0F90DBCD3}"/>
            </c:ext>
          </c:extLst>
        </c:ser>
        <c:ser>
          <c:idx val="7"/>
          <c:order val="7"/>
          <c:tx>
            <c:strRef>
              <c:f>'Deep nrna dataset'!$J$141</c:f>
              <c:strCache>
                <c:ptCount val="1"/>
                <c:pt idx="0">
                  <c:v>RDF C[2, 7], γ=1</c:v>
                </c:pt>
              </c:strCache>
            </c:strRef>
          </c:tx>
          <c:spPr>
            <a:solidFill>
              <a:schemeClr val="accent2">
                <a:lumMod val="60000"/>
              </a:schemeClr>
            </a:solidFill>
            <a:ln>
              <a:noFill/>
            </a:ln>
            <a:effectLst/>
          </c:spPr>
          <c:invertIfNegative val="0"/>
          <c:cat>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dataset'!$J$142:$J$150</c:f>
              <c:numCache>
                <c:formatCode>#,##0.000</c:formatCode>
                <c:ptCount val="9"/>
                <c:pt idx="0">
                  <c:v>140.91198159999999</c:v>
                </c:pt>
                <c:pt idx="1">
                  <c:v>102.6962333</c:v>
                </c:pt>
                <c:pt idx="2">
                  <c:v>104.3063674</c:v>
                </c:pt>
                <c:pt idx="3">
                  <c:v>118.33925600000001</c:v>
                </c:pt>
                <c:pt idx="4">
                  <c:v>106.26937959999999</c:v>
                </c:pt>
                <c:pt idx="5">
                  <c:v>108.7317917</c:v>
                </c:pt>
                <c:pt idx="6">
                  <c:v>105.3733151</c:v>
                </c:pt>
                <c:pt idx="7">
                  <c:v>103.24359509999999</c:v>
                </c:pt>
                <c:pt idx="8">
                  <c:v>113.872371</c:v>
                </c:pt>
              </c:numCache>
            </c:numRef>
          </c:val>
          <c:extLst>
            <c:ext xmlns:c16="http://schemas.microsoft.com/office/drawing/2014/chart" uri="{C3380CC4-5D6E-409C-BE32-E72D297353CC}">
              <c16:uniqueId val="{00000000-C699-49F5-B77E-66864725E21C}"/>
            </c:ext>
          </c:extLst>
        </c:ser>
        <c:dLbls>
          <c:showLegendKey val="0"/>
          <c:showVal val="0"/>
          <c:showCatName val="0"/>
          <c:showSerName val="0"/>
          <c:showPercent val="0"/>
          <c:showBubbleSize val="0"/>
        </c:dLbls>
        <c:gapWidth val="300"/>
        <c:axId val="1935996784"/>
        <c:axId val="1936005936"/>
      </c:barChart>
      <c:catAx>
        <c:axId val="1935996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Noises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36005936"/>
        <c:crosses val="autoZero"/>
        <c:auto val="1"/>
        <c:lblAlgn val="ctr"/>
        <c:lblOffset val="100"/>
        <c:noMultiLvlLbl val="0"/>
      </c:catAx>
      <c:valAx>
        <c:axId val="193600593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Classification time in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3599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'Deep nrna dataset'!$C$156</c:f>
              <c:strCache>
                <c:ptCount val="1"/>
                <c:pt idx="0">
                  <c:v>Inf_hmm_cm</c:v>
                </c:pt>
              </c:strCache>
            </c:strRef>
          </c:tx>
          <c:spPr>
            <a:solidFill>
              <a:schemeClr val="accent1"/>
            </a:solidFill>
            <a:ln>
              <a:noFill/>
            </a:ln>
            <a:effectLst/>
          </c:spPr>
          <c:invertIfNegative val="0"/>
          <c:cat>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dataset'!$C$157:$C$165</c:f>
              <c:numCache>
                <c:formatCode>0.00</c:formatCode>
                <c:ptCount val="9"/>
                <c:pt idx="0">
                  <c:v>545808</c:v>
                </c:pt>
                <c:pt idx="1">
                  <c:v>842773.48660599999</c:v>
                </c:pt>
                <c:pt idx="2">
                  <c:v>1081693.847265</c:v>
                </c:pt>
                <c:pt idx="3">
                  <c:v>1411975.0064930001</c:v>
                </c:pt>
                <c:pt idx="4">
                  <c:v>1664447.7758309999</c:v>
                </c:pt>
                <c:pt idx="5">
                  <c:v>2174838.9993770001</c:v>
                </c:pt>
                <c:pt idx="6">
                  <c:v>2539503.8981690002</c:v>
                </c:pt>
                <c:pt idx="7">
                  <c:v>2983329.4442179999</c:v>
                </c:pt>
                <c:pt idx="8">
                  <c:v>3509164.11442</c:v>
                </c:pt>
              </c:numCache>
            </c:numRef>
          </c:val>
          <c:extLst>
            <c:ext xmlns:c16="http://schemas.microsoft.com/office/drawing/2014/chart" uri="{C3380CC4-5D6E-409C-BE32-E72D297353CC}">
              <c16:uniqueId val="{00000000-057A-49C6-B688-73102B9745CE}"/>
            </c:ext>
          </c:extLst>
        </c:ser>
        <c:ser>
          <c:idx val="1"/>
          <c:order val="1"/>
          <c:tx>
            <c:strRef>
              <c:f>'Deep nrna dataset'!$D$156</c:f>
              <c:strCache>
                <c:ptCount val="1"/>
                <c:pt idx="0">
                  <c:v>Blastn(av-s)</c:v>
                </c:pt>
              </c:strCache>
            </c:strRef>
          </c:tx>
          <c:spPr>
            <a:solidFill>
              <a:schemeClr val="accent2"/>
            </a:solidFill>
            <a:ln>
              <a:noFill/>
            </a:ln>
            <a:effectLst/>
          </c:spPr>
          <c:invertIfNegative val="0"/>
          <c:cat>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dataset'!$D$157:$D$165</c:f>
              <c:numCache>
                <c:formatCode>#,##0.00</c:formatCode>
                <c:ptCount val="9"/>
                <c:pt idx="0">
                  <c:v>3931.9</c:v>
                </c:pt>
                <c:pt idx="1">
                  <c:v>4613.84</c:v>
                </c:pt>
                <c:pt idx="2">
                  <c:v>5386.7300000000005</c:v>
                </c:pt>
                <c:pt idx="3">
                  <c:v>6352.91</c:v>
                </c:pt>
                <c:pt idx="4">
                  <c:v>7399.15</c:v>
                </c:pt>
                <c:pt idx="5">
                  <c:v>8503.0099999999984</c:v>
                </c:pt>
                <c:pt idx="6">
                  <c:v>9828.8900000000012</c:v>
                </c:pt>
                <c:pt idx="7">
                  <c:v>11034.41</c:v>
                </c:pt>
                <c:pt idx="8">
                  <c:v>12565.45</c:v>
                </c:pt>
              </c:numCache>
            </c:numRef>
          </c:val>
          <c:extLst>
            <c:ext xmlns:c16="http://schemas.microsoft.com/office/drawing/2014/chart" uri="{C3380CC4-5D6E-409C-BE32-E72D297353CC}">
              <c16:uniqueId val="{00000001-057A-49C6-B688-73102B9745CE}"/>
            </c:ext>
          </c:extLst>
        </c:ser>
        <c:ser>
          <c:idx val="2"/>
          <c:order val="2"/>
          <c:tx>
            <c:strRef>
              <c:f>'Deep nrna dataset'!$E$156</c:f>
              <c:strCache>
                <c:ptCount val="1"/>
                <c:pt idx="0">
                  <c:v>MLP  F=7, γ=1</c:v>
                </c:pt>
              </c:strCache>
            </c:strRef>
          </c:tx>
          <c:spPr>
            <a:solidFill>
              <a:schemeClr val="accent3"/>
            </a:solidFill>
            <a:ln>
              <a:noFill/>
            </a:ln>
            <a:effectLst/>
          </c:spPr>
          <c:invertIfNegative val="0"/>
          <c:cat>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dataset'!$E$157:$E$165</c:f>
              <c:numCache>
                <c:formatCode>#,##0.000</c:formatCode>
                <c:ptCount val="9"/>
                <c:pt idx="0">
                  <c:v>2592.5024524021092</c:v>
                </c:pt>
                <c:pt idx="1">
                  <c:v>3753.5031795787791</c:v>
                </c:pt>
                <c:pt idx="2">
                  <c:v>3852.6422691631315</c:v>
                </c:pt>
                <c:pt idx="3">
                  <c:v>4319.3566341686201</c:v>
                </c:pt>
                <c:pt idx="4">
                  <c:v>5502.4905062007874</c:v>
                </c:pt>
                <c:pt idx="5">
                  <c:v>4212.2990045833494</c:v>
                </c:pt>
                <c:pt idx="6">
                  <c:v>4921.27614572525</c:v>
                </c:pt>
                <c:pt idx="7">
                  <c:v>4494.3504114437073</c:v>
                </c:pt>
                <c:pt idx="8">
                  <c:v>4836.6503296184483</c:v>
                </c:pt>
              </c:numCache>
            </c:numRef>
          </c:val>
          <c:extLst>
            <c:ext xmlns:c16="http://schemas.microsoft.com/office/drawing/2014/chart" uri="{C3380CC4-5D6E-409C-BE32-E72D297353CC}">
              <c16:uniqueId val="{00000002-057A-49C6-B688-73102B9745CE}"/>
            </c:ext>
          </c:extLst>
        </c:ser>
        <c:ser>
          <c:idx val="3"/>
          <c:order val="3"/>
          <c:tx>
            <c:strRef>
              <c:f>'Deep nrna dataset'!$F$156</c:f>
              <c:strCache>
                <c:ptCount val="1"/>
                <c:pt idx="0">
                  <c:v>EXT C[2, 7], γ=1</c:v>
                </c:pt>
              </c:strCache>
            </c:strRef>
          </c:tx>
          <c:spPr>
            <a:solidFill>
              <a:schemeClr val="accent4"/>
            </a:solidFill>
            <a:ln>
              <a:noFill/>
            </a:ln>
            <a:effectLst/>
          </c:spPr>
          <c:invertIfNegative val="0"/>
          <c:cat>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dataset'!$F$157:$F$165</c:f>
              <c:numCache>
                <c:formatCode>#,##0.000</c:formatCode>
                <c:ptCount val="9"/>
                <c:pt idx="0">
                  <c:v>6728.934686908714</c:v>
                </c:pt>
                <c:pt idx="1">
                  <c:v>12120.503295431137</c:v>
                </c:pt>
                <c:pt idx="2">
                  <c:v>11623.787033328983</c:v>
                </c:pt>
                <c:pt idx="3">
                  <c:v>13901.554034242543</c:v>
                </c:pt>
                <c:pt idx="4">
                  <c:v>10556.018787631987</c:v>
                </c:pt>
                <c:pt idx="5">
                  <c:v>9680.8143165206911</c:v>
                </c:pt>
                <c:pt idx="6">
                  <c:v>10874.247807273856</c:v>
                </c:pt>
                <c:pt idx="7">
                  <c:v>9497.029262075419</c:v>
                </c:pt>
                <c:pt idx="8">
                  <c:v>10544.303687820433</c:v>
                </c:pt>
              </c:numCache>
            </c:numRef>
          </c:val>
          <c:extLst>
            <c:ext xmlns:c16="http://schemas.microsoft.com/office/drawing/2014/chart" uri="{C3380CC4-5D6E-409C-BE32-E72D297353CC}">
              <c16:uniqueId val="{00000003-057A-49C6-B688-73102B9745CE}"/>
            </c:ext>
          </c:extLst>
        </c:ser>
        <c:ser>
          <c:idx val="4"/>
          <c:order val="4"/>
          <c:tx>
            <c:strRef>
              <c:f>'Deep nrna dataset'!$G$156</c:f>
              <c:strCache>
                <c:ptCount val="1"/>
                <c:pt idx="0">
                  <c:v>VOT F=7, γ=1</c:v>
                </c:pt>
              </c:strCache>
            </c:strRef>
          </c:tx>
          <c:spPr>
            <a:solidFill>
              <a:schemeClr val="accent5"/>
            </a:solidFill>
            <a:ln>
              <a:noFill/>
            </a:ln>
            <a:effectLst/>
          </c:spPr>
          <c:invertIfNegative val="0"/>
          <c:cat>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dataset'!$G$157:$G$165</c:f>
              <c:numCache>
                <c:formatCode>#,##0.000</c:formatCode>
                <c:ptCount val="9"/>
                <c:pt idx="0">
                  <c:v>9042.0479810523993</c:v>
                </c:pt>
                <c:pt idx="1">
                  <c:v>16068.300730018598</c:v>
                </c:pt>
                <c:pt idx="2">
                  <c:v>19808.743895320888</c:v>
                </c:pt>
                <c:pt idx="3">
                  <c:v>15955.127782135009</c:v>
                </c:pt>
                <c:pt idx="4">
                  <c:v>15150.924714355458</c:v>
                </c:pt>
                <c:pt idx="5">
                  <c:v>15442.864498882247</c:v>
                </c:pt>
                <c:pt idx="6">
                  <c:v>15302.433462409883</c:v>
                </c:pt>
                <c:pt idx="7">
                  <c:v>15022.065252809456</c:v>
                </c:pt>
                <c:pt idx="8">
                  <c:v>14987.777255563651</c:v>
                </c:pt>
              </c:numCache>
            </c:numRef>
          </c:val>
          <c:extLst>
            <c:ext xmlns:c16="http://schemas.microsoft.com/office/drawing/2014/chart" uri="{C3380CC4-5D6E-409C-BE32-E72D297353CC}">
              <c16:uniqueId val="{00000004-057A-49C6-B688-73102B9745CE}"/>
            </c:ext>
          </c:extLst>
        </c:ser>
        <c:ser>
          <c:idx val="5"/>
          <c:order val="5"/>
          <c:tx>
            <c:strRef>
              <c:f>'Deep nrna dataset'!$H$156</c:f>
              <c:strCache>
                <c:ptCount val="1"/>
                <c:pt idx="0">
                  <c:v>RDF C[2, 7], γ=1</c:v>
                </c:pt>
              </c:strCache>
            </c:strRef>
          </c:tx>
          <c:spPr>
            <a:solidFill>
              <a:schemeClr val="accent6"/>
            </a:solidFill>
            <a:ln>
              <a:noFill/>
            </a:ln>
            <a:effectLst/>
          </c:spPr>
          <c:invertIfNegative val="0"/>
          <c:cat>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cat>
          <c:val>
            <c:numRef>
              <c:f>'Deep nrna dataset'!$H$157:$H$165</c:f>
              <c:numCache>
                <c:formatCode>#,##0.000</c:formatCode>
                <c:ptCount val="9"/>
                <c:pt idx="0">
                  <c:v>3721.4053586</c:v>
                </c:pt>
                <c:pt idx="1">
                  <c:v>4451.5835692999999</c:v>
                </c:pt>
                <c:pt idx="2">
                  <c:v>4828.1198003999998</c:v>
                </c:pt>
                <c:pt idx="3">
                  <c:v>5006.8574590000007</c:v>
                </c:pt>
                <c:pt idx="4">
                  <c:v>5344.2358246000003</c:v>
                </c:pt>
                <c:pt idx="5">
                  <c:v>5462.9345047000006</c:v>
                </c:pt>
                <c:pt idx="6">
                  <c:v>5509.4325780999998</c:v>
                </c:pt>
                <c:pt idx="7">
                  <c:v>5607.3211431</c:v>
                </c:pt>
                <c:pt idx="8">
                  <c:v>5682.0025430000005</c:v>
                </c:pt>
              </c:numCache>
            </c:numRef>
          </c:val>
          <c:extLst>
            <c:ext xmlns:c16="http://schemas.microsoft.com/office/drawing/2014/chart" uri="{C3380CC4-5D6E-409C-BE32-E72D297353CC}">
              <c16:uniqueId val="{00000000-1C02-48CC-883F-C611B5494693}"/>
            </c:ext>
          </c:extLst>
        </c:ser>
        <c:dLbls>
          <c:showLegendKey val="0"/>
          <c:showVal val="0"/>
          <c:showCatName val="0"/>
          <c:showSerName val="0"/>
          <c:showPercent val="0"/>
          <c:showBubbleSize val="0"/>
        </c:dLbls>
        <c:gapWidth val="300"/>
        <c:axId val="1716291056"/>
        <c:axId val="1716288144"/>
      </c:barChart>
      <c:catAx>
        <c:axId val="1716291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Noise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16288144"/>
        <c:crosses val="autoZero"/>
        <c:auto val="1"/>
        <c:lblAlgn val="ctr"/>
        <c:lblOffset val="100"/>
        <c:noMultiLvlLbl val="0"/>
      </c:catAx>
      <c:valAx>
        <c:axId val="171628814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 Creation + Classification Time in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1629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4"/>
          <c:order val="0"/>
          <c:tx>
            <c:strRef>
              <c:f>'Deep nrna dataset'!$G$141</c:f>
              <c:strCache>
                <c:ptCount val="1"/>
                <c:pt idx="0">
                  <c:v>MLP  F=7, γ=1</c:v>
                </c:pt>
              </c:strCache>
            </c:strRef>
          </c:tx>
          <c:spPr>
            <a:ln w="19050" cap="rnd">
              <a:solidFill>
                <a:schemeClr val="accent1"/>
              </a:solidFill>
              <a:round/>
            </a:ln>
            <a:effectLst/>
          </c:spPr>
          <c:marker>
            <c:symbol val="dot"/>
            <c:size val="7"/>
            <c:spPr>
              <a:solidFill>
                <a:schemeClr val="accent5"/>
              </a:solidFill>
              <a:ln w="9525">
                <a:solidFill>
                  <a:srgbClr val="FF0000"/>
                </a:solidFill>
              </a:ln>
              <a:effectLst/>
            </c:spPr>
          </c:marker>
          <c:xVal>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dataset'!$G$142:$G$150</c:f>
              <c:numCache>
                <c:formatCode>#,##0.000</c:formatCode>
                <c:ptCount val="9"/>
                <c:pt idx="0">
                  <c:v>29.575836420059201</c:v>
                </c:pt>
                <c:pt idx="1">
                  <c:v>47.396229505538898</c:v>
                </c:pt>
                <c:pt idx="2">
                  <c:v>64.227716684341402</c:v>
                </c:pt>
                <c:pt idx="3">
                  <c:v>65.013238906860295</c:v>
                </c:pt>
                <c:pt idx="4">
                  <c:v>57.208644151687601</c:v>
                </c:pt>
                <c:pt idx="5">
                  <c:v>51.891192197799597</c:v>
                </c:pt>
                <c:pt idx="6">
                  <c:v>48.830578088760298</c:v>
                </c:pt>
                <c:pt idx="7">
                  <c:v>50.545952558517399</c:v>
                </c:pt>
                <c:pt idx="8">
                  <c:v>51.059832334518397</c:v>
                </c:pt>
              </c:numCache>
            </c:numRef>
          </c:yVal>
          <c:smooth val="0"/>
          <c:extLst>
            <c:ext xmlns:c16="http://schemas.microsoft.com/office/drawing/2014/chart" uri="{C3380CC4-5D6E-409C-BE32-E72D297353CC}">
              <c16:uniqueId val="{00000004-3D65-48D5-ADD5-F4B6CA6C3AFD}"/>
            </c:ext>
          </c:extLst>
        </c:ser>
        <c:ser>
          <c:idx val="5"/>
          <c:order val="1"/>
          <c:tx>
            <c:strRef>
              <c:f>'Deep nrna dataset'!$H$141</c:f>
              <c:strCache>
                <c:ptCount val="1"/>
                <c:pt idx="0">
                  <c:v>EXT C[2, 7], γ=1</c:v>
                </c:pt>
              </c:strCache>
            </c:strRef>
          </c:tx>
          <c:spPr>
            <a:ln w="19050" cap="rnd">
              <a:solidFill>
                <a:schemeClr val="accent6"/>
              </a:solidFill>
              <a:prstDash val="sysDash"/>
              <a:round/>
            </a:ln>
            <a:effectLst/>
          </c:spPr>
          <c:marker>
            <c:symbol val="triangle"/>
            <c:size val="7"/>
            <c:spPr>
              <a:solidFill>
                <a:schemeClr val="accent6"/>
              </a:solidFill>
              <a:ln w="9525">
                <a:solidFill>
                  <a:schemeClr val="accent6"/>
                </a:solidFill>
              </a:ln>
              <a:effectLst/>
            </c:spPr>
          </c:marker>
          <c:xVal>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dataset'!$H$142:$H$150</c:f>
              <c:numCache>
                <c:formatCode>#,##0.000</c:formatCode>
                <c:ptCount val="9"/>
                <c:pt idx="0">
                  <c:v>99.406148672103797</c:v>
                </c:pt>
                <c:pt idx="1">
                  <c:v>124.671264648437</c:v>
                </c:pt>
                <c:pt idx="2">
                  <c:v>145.11964988708399</c:v>
                </c:pt>
                <c:pt idx="3">
                  <c:v>162.622673988342</c:v>
                </c:pt>
                <c:pt idx="4">
                  <c:v>123.469468593597</c:v>
                </c:pt>
                <c:pt idx="5">
                  <c:v>123.849684715271</c:v>
                </c:pt>
                <c:pt idx="6">
                  <c:v>221.60023927688599</c:v>
                </c:pt>
                <c:pt idx="7">
                  <c:v>153.09011745452801</c:v>
                </c:pt>
                <c:pt idx="8">
                  <c:v>150.76946330070399</c:v>
                </c:pt>
              </c:numCache>
            </c:numRef>
          </c:yVal>
          <c:smooth val="0"/>
          <c:extLst>
            <c:ext xmlns:c16="http://schemas.microsoft.com/office/drawing/2014/chart" uri="{C3380CC4-5D6E-409C-BE32-E72D297353CC}">
              <c16:uniqueId val="{00000005-3D65-48D5-ADD5-F4B6CA6C3AFD}"/>
            </c:ext>
          </c:extLst>
        </c:ser>
        <c:ser>
          <c:idx val="6"/>
          <c:order val="2"/>
          <c:tx>
            <c:strRef>
              <c:f>'Deep nrna dataset'!$I$141</c:f>
              <c:strCache>
                <c:ptCount val="1"/>
                <c:pt idx="0">
                  <c:v>VOT F=7, γ=1</c:v>
                </c:pt>
              </c:strCache>
            </c:strRef>
          </c:tx>
          <c:spPr>
            <a:ln w="28575" cap="rnd">
              <a:solidFill>
                <a:srgbClr val="7030A0"/>
              </a:solidFill>
              <a:prstDash val="dashDot"/>
              <a:round/>
            </a:ln>
            <a:effectLst/>
          </c:spPr>
          <c:marker>
            <c:symbol val="triangle"/>
            <c:size val="7"/>
            <c:spPr>
              <a:solidFill>
                <a:srgbClr val="7030A0"/>
              </a:solidFill>
              <a:ln w="9525">
                <a:solidFill>
                  <a:srgbClr val="7030A0"/>
                </a:solidFill>
              </a:ln>
              <a:effectLst/>
            </c:spPr>
          </c:marker>
          <c:xVal>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dataset'!$I$142:$I$150</c:f>
              <c:numCache>
                <c:formatCode>#,##0.000</c:formatCode>
                <c:ptCount val="9"/>
                <c:pt idx="0">
                  <c:v>120.453521251678</c:v>
                </c:pt>
                <c:pt idx="1">
                  <c:v>218.827893972396</c:v>
                </c:pt>
                <c:pt idx="2">
                  <c:v>231.01981854438699</c:v>
                </c:pt>
                <c:pt idx="3">
                  <c:v>189.27180528640699</c:v>
                </c:pt>
                <c:pt idx="4">
                  <c:v>189.733264446258</c:v>
                </c:pt>
                <c:pt idx="5">
                  <c:v>189.370112657547</c:v>
                </c:pt>
                <c:pt idx="6">
                  <c:v>197.894618272781</c:v>
                </c:pt>
                <c:pt idx="7">
                  <c:v>193.67528533935501</c:v>
                </c:pt>
                <c:pt idx="8">
                  <c:v>191.63247179985001</c:v>
                </c:pt>
              </c:numCache>
            </c:numRef>
          </c:yVal>
          <c:smooth val="0"/>
          <c:extLst>
            <c:ext xmlns:c16="http://schemas.microsoft.com/office/drawing/2014/chart" uri="{C3380CC4-5D6E-409C-BE32-E72D297353CC}">
              <c16:uniqueId val="{00000006-3D65-48D5-ADD5-F4B6CA6C3AFD}"/>
            </c:ext>
          </c:extLst>
        </c:ser>
        <c:ser>
          <c:idx val="7"/>
          <c:order val="3"/>
          <c:tx>
            <c:strRef>
              <c:f>'Deep nrna dataset'!$J$141</c:f>
              <c:strCache>
                <c:ptCount val="1"/>
                <c:pt idx="0">
                  <c:v>RDF C[2, 7], γ=1</c:v>
                </c:pt>
              </c:strCache>
            </c:strRef>
          </c:tx>
          <c:spPr>
            <a:ln w="28575" cap="rnd">
              <a:solidFill>
                <a:srgbClr val="C00000"/>
              </a:solidFill>
              <a:prstDash val="sysDot"/>
              <a:round/>
            </a:ln>
            <a:effectLst/>
          </c:spPr>
          <c:marker>
            <c:symbol val="star"/>
            <c:size val="5"/>
            <c:spPr>
              <a:solidFill>
                <a:srgbClr val="C00000"/>
              </a:solidFill>
              <a:ln w="9525">
                <a:solidFill>
                  <a:srgbClr val="C00000"/>
                </a:solidFill>
                <a:prstDash val="sysDot"/>
              </a:ln>
              <a:effectLst/>
            </c:spPr>
          </c:marker>
          <c:xVal>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dataset'!$J$142:$J$150</c:f>
              <c:numCache>
                <c:formatCode>#,##0.000</c:formatCode>
                <c:ptCount val="9"/>
                <c:pt idx="0">
                  <c:v>140.91198159999999</c:v>
                </c:pt>
                <c:pt idx="1">
                  <c:v>102.6962333</c:v>
                </c:pt>
                <c:pt idx="2">
                  <c:v>104.3063674</c:v>
                </c:pt>
                <c:pt idx="3">
                  <c:v>118.33925600000001</c:v>
                </c:pt>
                <c:pt idx="4">
                  <c:v>106.26937959999999</c:v>
                </c:pt>
                <c:pt idx="5">
                  <c:v>108.7317917</c:v>
                </c:pt>
                <c:pt idx="6">
                  <c:v>105.3733151</c:v>
                </c:pt>
                <c:pt idx="7">
                  <c:v>103.24359509999999</c:v>
                </c:pt>
                <c:pt idx="8">
                  <c:v>113.872371</c:v>
                </c:pt>
              </c:numCache>
            </c:numRef>
          </c:yVal>
          <c:smooth val="0"/>
          <c:extLst>
            <c:ext xmlns:c16="http://schemas.microsoft.com/office/drawing/2014/chart" uri="{C3380CC4-5D6E-409C-BE32-E72D297353CC}">
              <c16:uniqueId val="{00000000-0DDB-4427-9C55-775BF99677CC}"/>
            </c:ext>
          </c:extLst>
        </c:ser>
        <c:ser>
          <c:idx val="3"/>
          <c:order val="4"/>
          <c:tx>
            <c:strRef>
              <c:f>'Deep nrna dataset'!$F$141</c:f>
              <c:strCache>
                <c:ptCount val="1"/>
                <c:pt idx="0">
                  <c:v>Blastn(av-s)</c:v>
                </c:pt>
              </c:strCache>
            </c:strRef>
          </c:tx>
          <c:spPr>
            <a:ln w="19050" cap="rnd">
              <a:solidFill>
                <a:schemeClr val="accent1"/>
              </a:solidFill>
              <a:round/>
            </a:ln>
            <a:effectLst/>
          </c:spPr>
          <c:marker>
            <c:symbol val="diamond"/>
            <c:size val="6"/>
            <c:spPr>
              <a:solidFill>
                <a:schemeClr val="accent1"/>
              </a:solidFill>
              <a:ln w="9525">
                <a:solidFill>
                  <a:schemeClr val="accent1"/>
                </a:solidFill>
              </a:ln>
              <a:effectLst/>
            </c:spPr>
          </c:marker>
          <c:xVal>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dataset'!$F$142:$F$150</c:f>
              <c:numCache>
                <c:formatCode>#,##0.00</c:formatCode>
                <c:ptCount val="9"/>
                <c:pt idx="0">
                  <c:v>3929.21</c:v>
                </c:pt>
                <c:pt idx="1">
                  <c:v>4610.91</c:v>
                </c:pt>
                <c:pt idx="2">
                  <c:v>5383.68</c:v>
                </c:pt>
                <c:pt idx="3">
                  <c:v>6350.11</c:v>
                </c:pt>
                <c:pt idx="4">
                  <c:v>7396.24</c:v>
                </c:pt>
                <c:pt idx="5">
                  <c:v>8500.0499999999993</c:v>
                </c:pt>
                <c:pt idx="6">
                  <c:v>9825.8000000000011</c:v>
                </c:pt>
                <c:pt idx="7">
                  <c:v>11031.44</c:v>
                </c:pt>
                <c:pt idx="8">
                  <c:v>12562.460000000001</c:v>
                </c:pt>
              </c:numCache>
            </c:numRef>
          </c:yVal>
          <c:smooth val="0"/>
          <c:extLst>
            <c:ext xmlns:c16="http://schemas.microsoft.com/office/drawing/2014/chart" uri="{C3380CC4-5D6E-409C-BE32-E72D297353CC}">
              <c16:uniqueId val="{00000003-3D65-48D5-ADD5-F4B6CA6C3AFD}"/>
            </c:ext>
          </c:extLst>
        </c:ser>
        <c:ser>
          <c:idx val="0"/>
          <c:order val="5"/>
          <c:tx>
            <c:strRef>
              <c:f>'Deep nrna dataset'!$C$141</c:f>
              <c:strCache>
                <c:ptCount val="1"/>
                <c:pt idx="0">
                  <c:v>Inf_hmm_cm</c:v>
                </c:pt>
              </c:strCache>
            </c:strRef>
          </c:tx>
          <c:spPr>
            <a:ln w="22225" cap="rnd" cmpd="dbl">
              <a:solidFill>
                <a:schemeClr val="accent1"/>
              </a:solidFill>
              <a:round/>
            </a:ln>
            <a:effectLst/>
          </c:spPr>
          <c:marker>
            <c:symbol val="star"/>
            <c:size val="6"/>
            <c:spPr>
              <a:noFill/>
              <a:ln w="9525">
                <a:solidFill>
                  <a:schemeClr val="accent1"/>
                </a:solidFill>
              </a:ln>
              <a:effectLst/>
            </c:spPr>
          </c:marker>
          <c:xVal>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dataset'!$C$142:$C$150</c:f>
              <c:numCache>
                <c:formatCode>#,##0.00</c:formatCode>
                <c:ptCount val="9"/>
                <c:pt idx="0">
                  <c:v>22176</c:v>
                </c:pt>
                <c:pt idx="1">
                  <c:v>25728</c:v>
                </c:pt>
                <c:pt idx="2">
                  <c:v>44880</c:v>
                </c:pt>
                <c:pt idx="3">
                  <c:v>74544</c:v>
                </c:pt>
                <c:pt idx="4">
                  <c:v>49488</c:v>
                </c:pt>
                <c:pt idx="5">
                  <c:v>55200</c:v>
                </c:pt>
                <c:pt idx="6">
                  <c:v>45600</c:v>
                </c:pt>
                <c:pt idx="7">
                  <c:v>45024</c:v>
                </c:pt>
                <c:pt idx="8">
                  <c:v>44736</c:v>
                </c:pt>
              </c:numCache>
            </c:numRef>
          </c:yVal>
          <c:smooth val="0"/>
          <c:extLst>
            <c:ext xmlns:c16="http://schemas.microsoft.com/office/drawing/2014/chart" uri="{C3380CC4-5D6E-409C-BE32-E72D297353CC}">
              <c16:uniqueId val="{00000000-3D65-48D5-ADD5-F4B6CA6C3AFD}"/>
            </c:ext>
          </c:extLst>
        </c:ser>
        <c:ser>
          <c:idx val="1"/>
          <c:order val="6"/>
          <c:tx>
            <c:strRef>
              <c:f>'Deep nrna dataset'!$D$141</c:f>
              <c:strCache>
                <c:ptCount val="1"/>
                <c:pt idx="0">
                  <c:v>Inf_hmm</c:v>
                </c:pt>
              </c:strCache>
            </c:strRef>
          </c:tx>
          <c:spPr>
            <a:ln w="22225" cap="rnd" cmpd="dbl">
              <a:solidFill>
                <a:schemeClr val="accent6"/>
              </a:solidFill>
              <a:round/>
            </a:ln>
            <a:effectLst/>
          </c:spPr>
          <c:marker>
            <c:symbol val="circle"/>
            <c:size val="6"/>
            <c:spPr>
              <a:solidFill>
                <a:schemeClr val="accent6"/>
              </a:solidFill>
              <a:ln w="9525">
                <a:solidFill>
                  <a:schemeClr val="accent6"/>
                </a:solidFill>
              </a:ln>
              <a:effectLst/>
            </c:spPr>
          </c:marker>
          <c:xVal>
            <c:numRef>
              <c:f>'Deep nrna dataset'!$B$142:$B$150</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dataset'!$D$142:$D$150</c:f>
              <c:numCache>
                <c:formatCode>#,##0.00</c:formatCode>
                <c:ptCount val="9"/>
                <c:pt idx="0">
                  <c:v>15792</c:v>
                </c:pt>
                <c:pt idx="1">
                  <c:v>11280</c:v>
                </c:pt>
                <c:pt idx="2">
                  <c:v>10992</c:v>
                </c:pt>
                <c:pt idx="3">
                  <c:v>12768</c:v>
                </c:pt>
                <c:pt idx="4">
                  <c:v>12432</c:v>
                </c:pt>
                <c:pt idx="5">
                  <c:v>13728</c:v>
                </c:pt>
                <c:pt idx="6">
                  <c:v>13920</c:v>
                </c:pt>
                <c:pt idx="7">
                  <c:v>13344</c:v>
                </c:pt>
                <c:pt idx="8">
                  <c:v>13200</c:v>
                </c:pt>
              </c:numCache>
            </c:numRef>
          </c:yVal>
          <c:smooth val="0"/>
          <c:extLst>
            <c:ext xmlns:c16="http://schemas.microsoft.com/office/drawing/2014/chart" uri="{C3380CC4-5D6E-409C-BE32-E72D297353CC}">
              <c16:uniqueId val="{00000001-3D65-48D5-ADD5-F4B6CA6C3AFD}"/>
            </c:ext>
          </c:extLst>
        </c:ser>
        <c:dLbls>
          <c:showLegendKey val="0"/>
          <c:showVal val="0"/>
          <c:showCatName val="0"/>
          <c:showSerName val="0"/>
          <c:showPercent val="0"/>
          <c:showBubbleSize val="0"/>
        </c:dLbls>
        <c:axId val="1935996784"/>
        <c:axId val="1936005936"/>
        <c:extLst>
          <c:ext xmlns:c15="http://schemas.microsoft.com/office/drawing/2012/chart" uri="{02D57815-91ED-43cb-92C2-25804820EDAC}">
            <c15:filteredScatterSeries>
              <c15:ser>
                <c:idx val="2"/>
                <c:order val="7"/>
                <c:tx>
                  <c:strRef>
                    <c:extLst>
                      <c:ext uri="{02D57815-91ED-43cb-92C2-25804820EDAC}">
                        <c15:formulaRef>
                          <c15:sqref>'Deep nrna dataset'!$E$141</c15:sqref>
                        </c15:formulaRef>
                      </c:ext>
                    </c:extLst>
                    <c:strCache>
                      <c:ptCount val="1"/>
                      <c:pt idx="0">
                        <c:v>Inf_cm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extLst>
                      <c:ext uri="{02D57815-91ED-43cb-92C2-25804820EDAC}">
                        <c15:formulaRef>
                          <c15:sqref>'Deep nrna dataset'!$B$142:$B$150</c15:sqref>
                        </c15:formulaRef>
                      </c:ext>
                    </c:extLst>
                    <c:numCache>
                      <c:formatCode>General</c:formatCode>
                      <c:ptCount val="9"/>
                      <c:pt idx="0">
                        <c:v>0</c:v>
                      </c:pt>
                      <c:pt idx="1">
                        <c:v>25</c:v>
                      </c:pt>
                      <c:pt idx="2">
                        <c:v>50</c:v>
                      </c:pt>
                      <c:pt idx="3">
                        <c:v>75</c:v>
                      </c:pt>
                      <c:pt idx="4">
                        <c:v>100</c:v>
                      </c:pt>
                      <c:pt idx="5">
                        <c:v>125</c:v>
                      </c:pt>
                      <c:pt idx="6">
                        <c:v>150</c:v>
                      </c:pt>
                      <c:pt idx="7">
                        <c:v>175</c:v>
                      </c:pt>
                      <c:pt idx="8">
                        <c:v>200</c:v>
                      </c:pt>
                    </c:numCache>
                  </c:numRef>
                </c:xVal>
                <c:yVal>
                  <c:numRef>
                    <c:extLst>
                      <c:ext uri="{02D57815-91ED-43cb-92C2-25804820EDAC}">
                        <c15:formulaRef>
                          <c15:sqref>'Deep nrna dataset'!$E$142:$E$150</c15:sqref>
                        </c15:formulaRef>
                      </c:ext>
                    </c:extLst>
                    <c:numCache>
                      <c:formatCode>#,##0.000</c:formatCode>
                      <c:ptCount val="9"/>
                    </c:numCache>
                  </c:numRef>
                </c:yVal>
                <c:smooth val="0"/>
                <c:extLst>
                  <c:ext xmlns:c16="http://schemas.microsoft.com/office/drawing/2014/chart" uri="{C3380CC4-5D6E-409C-BE32-E72D297353CC}">
                    <c16:uniqueId val="{00000002-3D65-48D5-ADD5-F4B6CA6C3AFD}"/>
                  </c:ext>
                </c:extLst>
              </c15:ser>
            </c15:filteredScatterSeries>
          </c:ext>
        </c:extLst>
      </c:scatterChart>
      <c:valAx>
        <c:axId val="1935996784"/>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Noises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936005936"/>
        <c:crosses val="autoZero"/>
        <c:crossBetween val="midCat"/>
      </c:valAx>
      <c:valAx>
        <c:axId val="193600593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Classification time in sec</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9359967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'Deep nrna dataset'!$C$125</c:f>
              <c:strCache>
                <c:ptCount val="1"/>
                <c:pt idx="0">
                  <c:v>Inf_hmm_cm</c:v>
                </c:pt>
              </c:strCache>
            </c:strRef>
          </c:tx>
          <c:spPr>
            <a:ln w="22225" cap="rnd" cmpd="dbl">
              <a:solidFill>
                <a:schemeClr val="accent1"/>
              </a:solidFill>
              <a:round/>
            </a:ln>
            <a:effectLst/>
          </c:spPr>
          <c:marker>
            <c:symbol val="star"/>
            <c:size val="6"/>
            <c:spPr>
              <a:noFill/>
              <a:ln w="9525">
                <a:solidFill>
                  <a:schemeClr val="accent1"/>
                </a:solidFill>
              </a:ln>
              <a:effectLst/>
            </c:spPr>
          </c:marker>
          <c:xVal>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dataset'!$C$126:$C$134</c:f>
              <c:numCache>
                <c:formatCode>0.00</c:formatCode>
                <c:ptCount val="9"/>
                <c:pt idx="0">
                  <c:v>523632</c:v>
                </c:pt>
                <c:pt idx="1">
                  <c:v>817045.48660599999</c:v>
                </c:pt>
                <c:pt idx="2">
                  <c:v>1036813.847265</c:v>
                </c:pt>
                <c:pt idx="3">
                  <c:v>1337431.0064930001</c:v>
                </c:pt>
                <c:pt idx="4">
                  <c:v>1614959.7758309999</c:v>
                </c:pt>
                <c:pt idx="5">
                  <c:v>2119638.9993770001</c:v>
                </c:pt>
                <c:pt idx="6">
                  <c:v>2493903.8981690002</c:v>
                </c:pt>
                <c:pt idx="7">
                  <c:v>2938305.4442179999</c:v>
                </c:pt>
                <c:pt idx="8">
                  <c:v>3464428.11442</c:v>
                </c:pt>
              </c:numCache>
            </c:numRef>
          </c:yVal>
          <c:smooth val="0"/>
          <c:extLst>
            <c:ext xmlns:c16="http://schemas.microsoft.com/office/drawing/2014/chart" uri="{C3380CC4-5D6E-409C-BE32-E72D297353CC}">
              <c16:uniqueId val="{00000000-7857-4A11-8CDE-F7AD44ACA818}"/>
            </c:ext>
          </c:extLst>
        </c:ser>
        <c:ser>
          <c:idx val="1"/>
          <c:order val="1"/>
          <c:tx>
            <c:strRef>
              <c:f>'Deep nrna dataset'!$D$125</c:f>
              <c:strCache>
                <c:ptCount val="1"/>
                <c:pt idx="0">
                  <c:v>Blastn(av-s)</c:v>
                </c:pt>
              </c:strCache>
            </c:strRef>
          </c:tx>
          <c:spPr>
            <a:ln w="19050" cap="rnd">
              <a:solidFill>
                <a:schemeClr val="accent1"/>
              </a:solidFill>
              <a:round/>
            </a:ln>
            <a:effectLst/>
          </c:spPr>
          <c:marker>
            <c:symbol val="diamond"/>
            <c:size val="6"/>
            <c:spPr>
              <a:solidFill>
                <a:schemeClr val="accent1"/>
              </a:solidFill>
              <a:ln w="9525">
                <a:solidFill>
                  <a:schemeClr val="accent1"/>
                </a:solidFill>
              </a:ln>
              <a:effectLst/>
            </c:spPr>
          </c:marker>
          <c:xVal>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dataset'!$D$126:$D$134</c:f>
              <c:numCache>
                <c:formatCode>General</c:formatCode>
                <c:ptCount val="9"/>
                <c:pt idx="0">
                  <c:v>2.69</c:v>
                </c:pt>
                <c:pt idx="1">
                  <c:v>2.93</c:v>
                </c:pt>
                <c:pt idx="2">
                  <c:v>3.05</c:v>
                </c:pt>
                <c:pt idx="3">
                  <c:v>2.8</c:v>
                </c:pt>
                <c:pt idx="4">
                  <c:v>2.91</c:v>
                </c:pt>
                <c:pt idx="5">
                  <c:v>2.96</c:v>
                </c:pt>
                <c:pt idx="6">
                  <c:v>3.09</c:v>
                </c:pt>
                <c:pt idx="7">
                  <c:v>2.97</c:v>
                </c:pt>
                <c:pt idx="8">
                  <c:v>2.99</c:v>
                </c:pt>
              </c:numCache>
            </c:numRef>
          </c:yVal>
          <c:smooth val="0"/>
          <c:extLst>
            <c:ext xmlns:c16="http://schemas.microsoft.com/office/drawing/2014/chart" uri="{C3380CC4-5D6E-409C-BE32-E72D297353CC}">
              <c16:uniqueId val="{00000001-7857-4A11-8CDE-F7AD44ACA818}"/>
            </c:ext>
          </c:extLst>
        </c:ser>
        <c:ser>
          <c:idx val="2"/>
          <c:order val="2"/>
          <c:tx>
            <c:strRef>
              <c:f>'Deep nrna dataset'!$E$125</c:f>
              <c:strCache>
                <c:ptCount val="1"/>
                <c:pt idx="0">
                  <c:v>MLP  F=7, γ=1</c:v>
                </c:pt>
              </c:strCache>
            </c:strRef>
          </c:tx>
          <c:spPr>
            <a:ln w="19050" cap="rnd">
              <a:solidFill>
                <a:schemeClr val="accent1"/>
              </a:solidFill>
              <a:round/>
            </a:ln>
            <a:effectLst/>
          </c:spPr>
          <c:marker>
            <c:symbol val="dot"/>
            <c:size val="7"/>
            <c:spPr>
              <a:solidFill>
                <a:srgbClr val="FF0000"/>
              </a:solidFill>
              <a:ln w="9525">
                <a:solidFill>
                  <a:srgbClr val="FF0000"/>
                </a:solidFill>
              </a:ln>
              <a:effectLst/>
            </c:spPr>
          </c:marker>
          <c:xVal>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dataset'!$E$126:$E$134</c:f>
              <c:numCache>
                <c:formatCode>#,##0.000</c:formatCode>
                <c:ptCount val="9"/>
                <c:pt idx="0">
                  <c:v>2562.92661598205</c:v>
                </c:pt>
                <c:pt idx="1">
                  <c:v>3706.1069500732401</c:v>
                </c:pt>
                <c:pt idx="2">
                  <c:v>3788.41455247879</c:v>
                </c:pt>
                <c:pt idx="3">
                  <c:v>4254.3433952617597</c:v>
                </c:pt>
                <c:pt idx="4">
                  <c:v>5445.2818620490998</c:v>
                </c:pt>
                <c:pt idx="5">
                  <c:v>4160.4078123855497</c:v>
                </c:pt>
                <c:pt idx="6">
                  <c:v>4872.4455676364896</c:v>
                </c:pt>
                <c:pt idx="7">
                  <c:v>4443.8044588851899</c:v>
                </c:pt>
                <c:pt idx="8">
                  <c:v>4785.5904972839298</c:v>
                </c:pt>
              </c:numCache>
            </c:numRef>
          </c:yVal>
          <c:smooth val="0"/>
          <c:extLst>
            <c:ext xmlns:c16="http://schemas.microsoft.com/office/drawing/2014/chart" uri="{C3380CC4-5D6E-409C-BE32-E72D297353CC}">
              <c16:uniqueId val="{00000002-7857-4A11-8CDE-F7AD44ACA818}"/>
            </c:ext>
          </c:extLst>
        </c:ser>
        <c:ser>
          <c:idx val="3"/>
          <c:order val="3"/>
          <c:tx>
            <c:strRef>
              <c:f>'Deep nrna dataset'!$F$125</c:f>
              <c:strCache>
                <c:ptCount val="1"/>
                <c:pt idx="0">
                  <c:v>EXT C[2, 7], γ=1</c:v>
                </c:pt>
              </c:strCache>
            </c:strRef>
          </c:tx>
          <c:spPr>
            <a:ln w="19050" cap="rnd">
              <a:solidFill>
                <a:schemeClr val="accent6"/>
              </a:solidFill>
              <a:prstDash val="sysDash"/>
              <a:round/>
            </a:ln>
            <a:effectLst/>
          </c:spPr>
          <c:marker>
            <c:symbol val="triangle"/>
            <c:size val="7"/>
            <c:spPr>
              <a:solidFill>
                <a:schemeClr val="accent6"/>
              </a:solidFill>
              <a:ln w="9525">
                <a:solidFill>
                  <a:schemeClr val="accent6"/>
                </a:solidFill>
              </a:ln>
              <a:effectLst/>
            </c:spPr>
          </c:marker>
          <c:xVal>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dataset'!$F$126:$F$134</c:f>
              <c:numCache>
                <c:formatCode>#,##0.000</c:formatCode>
                <c:ptCount val="9"/>
                <c:pt idx="0">
                  <c:v>6629.5285382366101</c:v>
                </c:pt>
                <c:pt idx="1">
                  <c:v>11995.8320307827</c:v>
                </c:pt>
                <c:pt idx="2">
                  <c:v>11478.6673834419</c:v>
                </c:pt>
                <c:pt idx="3">
                  <c:v>13738.931360254201</c:v>
                </c:pt>
                <c:pt idx="4">
                  <c:v>10432.54931903839</c:v>
                </c:pt>
                <c:pt idx="5">
                  <c:v>9556.9646318054201</c:v>
                </c:pt>
                <c:pt idx="6">
                  <c:v>10652.64756799697</c:v>
                </c:pt>
                <c:pt idx="7">
                  <c:v>9343.9391446208901</c:v>
                </c:pt>
                <c:pt idx="8">
                  <c:v>10393.53422451973</c:v>
                </c:pt>
              </c:numCache>
            </c:numRef>
          </c:yVal>
          <c:smooth val="0"/>
          <c:extLst>
            <c:ext xmlns:c16="http://schemas.microsoft.com/office/drawing/2014/chart" uri="{C3380CC4-5D6E-409C-BE32-E72D297353CC}">
              <c16:uniqueId val="{00000003-7857-4A11-8CDE-F7AD44ACA818}"/>
            </c:ext>
          </c:extLst>
        </c:ser>
        <c:ser>
          <c:idx val="4"/>
          <c:order val="4"/>
          <c:tx>
            <c:strRef>
              <c:f>'Deep nrna dataset'!$G$125</c:f>
              <c:strCache>
                <c:ptCount val="1"/>
                <c:pt idx="0">
                  <c:v>VOT F=7, γ=1</c:v>
                </c:pt>
              </c:strCache>
            </c:strRef>
          </c:tx>
          <c:spPr>
            <a:ln w="19050" cap="rnd">
              <a:solidFill>
                <a:srgbClr val="7030A0"/>
              </a:solidFill>
              <a:prstDash val="dashDot"/>
              <a:round/>
            </a:ln>
            <a:effectLst/>
          </c:spPr>
          <c:marker>
            <c:symbol val="triangle"/>
            <c:size val="7"/>
            <c:spPr>
              <a:solidFill>
                <a:srgbClr val="7030A0"/>
              </a:solidFill>
              <a:ln w="9525">
                <a:solidFill>
                  <a:srgbClr val="7030A0"/>
                </a:solidFill>
              </a:ln>
              <a:effectLst/>
            </c:spPr>
          </c:marker>
          <c:xVal>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dataset'!$G$126:$G$134</c:f>
              <c:numCache>
                <c:formatCode>#,##0.000</c:formatCode>
                <c:ptCount val="9"/>
                <c:pt idx="0">
                  <c:v>8921.5944598007209</c:v>
                </c:pt>
                <c:pt idx="1">
                  <c:v>15849.472836046201</c:v>
                </c:pt>
                <c:pt idx="2">
                  <c:v>19577.7240767765</c:v>
                </c:pt>
                <c:pt idx="3">
                  <c:v>15765.855976848601</c:v>
                </c:pt>
                <c:pt idx="4">
                  <c:v>14961.1914499092</c:v>
                </c:pt>
                <c:pt idx="5">
                  <c:v>15253.4943862247</c:v>
                </c:pt>
                <c:pt idx="6">
                  <c:v>15104.538844137101</c:v>
                </c:pt>
                <c:pt idx="7">
                  <c:v>14828.389967470101</c:v>
                </c:pt>
                <c:pt idx="8">
                  <c:v>14796.144783763801</c:v>
                </c:pt>
              </c:numCache>
            </c:numRef>
          </c:yVal>
          <c:smooth val="0"/>
          <c:extLst>
            <c:ext xmlns:c16="http://schemas.microsoft.com/office/drawing/2014/chart" uri="{C3380CC4-5D6E-409C-BE32-E72D297353CC}">
              <c16:uniqueId val="{00000004-7857-4A11-8CDE-F7AD44ACA818}"/>
            </c:ext>
          </c:extLst>
        </c:ser>
        <c:ser>
          <c:idx val="5"/>
          <c:order val="5"/>
          <c:tx>
            <c:strRef>
              <c:f>'Deep nrna dataset'!$H$125</c:f>
              <c:strCache>
                <c:ptCount val="1"/>
                <c:pt idx="0">
                  <c:v>RDF C[2, 7], γ=1</c:v>
                </c:pt>
              </c:strCache>
            </c:strRef>
          </c:tx>
          <c:spPr>
            <a:ln w="28575" cap="rnd">
              <a:solidFill>
                <a:srgbClr val="C00000"/>
              </a:solidFill>
              <a:prstDash val="sysDot"/>
              <a:round/>
            </a:ln>
            <a:effectLst/>
          </c:spPr>
          <c:marker>
            <c:symbol val="star"/>
            <c:size val="5"/>
            <c:spPr>
              <a:solidFill>
                <a:srgbClr val="C00000"/>
              </a:solidFill>
              <a:ln w="9525">
                <a:solidFill>
                  <a:srgbClr val="C00000"/>
                </a:solidFill>
              </a:ln>
              <a:effectLst/>
            </c:spPr>
          </c:marker>
          <c:xVal>
            <c:numRef>
              <c:f>'Deep nrna dataset'!$B$126:$B$134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dataset'!$H$126:$H$134</c:f>
              <c:numCache>
                <c:formatCode>#,##0.000</c:formatCode>
                <c:ptCount val="9"/>
                <c:pt idx="0">
                  <c:v>3580.4933769999998</c:v>
                </c:pt>
                <c:pt idx="1">
                  <c:v>4348.8873359999998</c:v>
                </c:pt>
                <c:pt idx="2">
                  <c:v>4723.8134330000003</c:v>
                </c:pt>
                <c:pt idx="3">
                  <c:v>4888.5182030000005</c:v>
                </c:pt>
                <c:pt idx="4">
                  <c:v>5237.966445</c:v>
                </c:pt>
                <c:pt idx="5">
                  <c:v>5354.2027130000006</c:v>
                </c:pt>
                <c:pt idx="6">
                  <c:v>5404.0592630000001</c:v>
                </c:pt>
                <c:pt idx="7">
                  <c:v>5504.0775480000002</c:v>
                </c:pt>
                <c:pt idx="8">
                  <c:v>5568.1301720000001</c:v>
                </c:pt>
              </c:numCache>
            </c:numRef>
          </c:yVal>
          <c:smooth val="0"/>
          <c:extLst>
            <c:ext xmlns:c16="http://schemas.microsoft.com/office/drawing/2014/chart" uri="{C3380CC4-5D6E-409C-BE32-E72D297353CC}">
              <c16:uniqueId val="{00000000-D97B-4FD7-8D21-B22E4A4227F9}"/>
            </c:ext>
          </c:extLst>
        </c:ser>
        <c:dLbls>
          <c:showLegendKey val="0"/>
          <c:showVal val="0"/>
          <c:showCatName val="0"/>
          <c:showSerName val="0"/>
          <c:showPercent val="0"/>
          <c:showBubbleSize val="0"/>
        </c:dLbls>
        <c:axId val="1716287312"/>
        <c:axId val="1716281488"/>
      </c:scatterChart>
      <c:valAx>
        <c:axId val="171628731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Noises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716281488"/>
        <c:crosses val="autoZero"/>
        <c:crossBetween val="midCat"/>
      </c:valAx>
      <c:valAx>
        <c:axId val="1716281488"/>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Model Creation in sec</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7162873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'Deep nrna dataset'!$C$156</c:f>
              <c:strCache>
                <c:ptCount val="1"/>
                <c:pt idx="0">
                  <c:v>Inf_hmm_cm</c:v>
                </c:pt>
              </c:strCache>
            </c:strRef>
          </c:tx>
          <c:spPr>
            <a:ln w="22225" cap="rnd" cmpd="dbl">
              <a:solidFill>
                <a:schemeClr val="accent1"/>
              </a:solidFill>
              <a:round/>
            </a:ln>
            <a:effectLst/>
          </c:spPr>
          <c:marker>
            <c:symbol val="star"/>
            <c:size val="6"/>
            <c:spPr>
              <a:noFill/>
              <a:ln w="9525">
                <a:solidFill>
                  <a:schemeClr val="accent1"/>
                </a:solidFill>
              </a:ln>
              <a:effectLst/>
            </c:spPr>
          </c:marker>
          <c:xVal>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dataset'!$C$157:$C$165</c:f>
              <c:numCache>
                <c:formatCode>0.00</c:formatCode>
                <c:ptCount val="9"/>
                <c:pt idx="0">
                  <c:v>545808</c:v>
                </c:pt>
                <c:pt idx="1">
                  <c:v>842773.48660599999</c:v>
                </c:pt>
                <c:pt idx="2">
                  <c:v>1081693.847265</c:v>
                </c:pt>
                <c:pt idx="3">
                  <c:v>1411975.0064930001</c:v>
                </c:pt>
                <c:pt idx="4">
                  <c:v>1664447.7758309999</c:v>
                </c:pt>
                <c:pt idx="5">
                  <c:v>2174838.9993770001</c:v>
                </c:pt>
                <c:pt idx="6">
                  <c:v>2539503.8981690002</c:v>
                </c:pt>
                <c:pt idx="7">
                  <c:v>2983329.4442179999</c:v>
                </c:pt>
                <c:pt idx="8">
                  <c:v>3509164.11442</c:v>
                </c:pt>
              </c:numCache>
            </c:numRef>
          </c:yVal>
          <c:smooth val="0"/>
          <c:extLst>
            <c:ext xmlns:c16="http://schemas.microsoft.com/office/drawing/2014/chart" uri="{C3380CC4-5D6E-409C-BE32-E72D297353CC}">
              <c16:uniqueId val="{00000000-2140-4BD7-B369-ABDC835ACF20}"/>
            </c:ext>
          </c:extLst>
        </c:ser>
        <c:ser>
          <c:idx val="1"/>
          <c:order val="1"/>
          <c:tx>
            <c:strRef>
              <c:f>'Deep nrna dataset'!$D$156</c:f>
              <c:strCache>
                <c:ptCount val="1"/>
                <c:pt idx="0">
                  <c:v>Blastn(av-s)</c:v>
                </c:pt>
              </c:strCache>
            </c:strRef>
          </c:tx>
          <c:spPr>
            <a:ln w="19050" cap="rnd">
              <a:solidFill>
                <a:schemeClr val="accent1"/>
              </a:solidFill>
              <a:round/>
            </a:ln>
            <a:effectLst/>
          </c:spPr>
          <c:marker>
            <c:symbol val="diamond"/>
            <c:size val="7"/>
            <c:spPr>
              <a:solidFill>
                <a:schemeClr val="accent1"/>
              </a:solidFill>
              <a:ln w="9525">
                <a:solidFill>
                  <a:schemeClr val="accent1"/>
                </a:solidFill>
              </a:ln>
              <a:effectLst/>
            </c:spPr>
          </c:marker>
          <c:xVal>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dataset'!$D$157:$D$165</c:f>
              <c:numCache>
                <c:formatCode>#,##0.00</c:formatCode>
                <c:ptCount val="9"/>
                <c:pt idx="0">
                  <c:v>3931.9</c:v>
                </c:pt>
                <c:pt idx="1">
                  <c:v>4613.84</c:v>
                </c:pt>
                <c:pt idx="2">
                  <c:v>5386.7300000000005</c:v>
                </c:pt>
                <c:pt idx="3">
                  <c:v>6352.91</c:v>
                </c:pt>
                <c:pt idx="4">
                  <c:v>7399.15</c:v>
                </c:pt>
                <c:pt idx="5">
                  <c:v>8503.0099999999984</c:v>
                </c:pt>
                <c:pt idx="6">
                  <c:v>9828.8900000000012</c:v>
                </c:pt>
                <c:pt idx="7">
                  <c:v>11034.41</c:v>
                </c:pt>
                <c:pt idx="8">
                  <c:v>12565.45</c:v>
                </c:pt>
              </c:numCache>
            </c:numRef>
          </c:yVal>
          <c:smooth val="0"/>
          <c:extLst>
            <c:ext xmlns:c16="http://schemas.microsoft.com/office/drawing/2014/chart" uri="{C3380CC4-5D6E-409C-BE32-E72D297353CC}">
              <c16:uniqueId val="{00000001-2140-4BD7-B369-ABDC835ACF20}"/>
            </c:ext>
          </c:extLst>
        </c:ser>
        <c:ser>
          <c:idx val="2"/>
          <c:order val="2"/>
          <c:tx>
            <c:strRef>
              <c:f>'Deep nrna dataset'!$E$156</c:f>
              <c:strCache>
                <c:ptCount val="1"/>
                <c:pt idx="0">
                  <c:v>MLP  F=7, γ=1</c:v>
                </c:pt>
              </c:strCache>
            </c:strRef>
          </c:tx>
          <c:spPr>
            <a:ln w="19050" cap="rnd">
              <a:solidFill>
                <a:schemeClr val="accent1"/>
              </a:solidFill>
              <a:round/>
            </a:ln>
            <a:effectLst/>
          </c:spPr>
          <c:marker>
            <c:symbol val="dot"/>
            <c:size val="7"/>
            <c:spPr>
              <a:solidFill>
                <a:schemeClr val="accent3"/>
              </a:solidFill>
              <a:ln w="9525">
                <a:solidFill>
                  <a:srgbClr val="FF0000"/>
                </a:solidFill>
              </a:ln>
              <a:effectLst/>
            </c:spPr>
          </c:marker>
          <c:xVal>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dataset'!$E$157:$E$165</c:f>
              <c:numCache>
                <c:formatCode>#,##0.000</c:formatCode>
                <c:ptCount val="9"/>
                <c:pt idx="0">
                  <c:v>2592.5024524021092</c:v>
                </c:pt>
                <c:pt idx="1">
                  <c:v>3753.5031795787791</c:v>
                </c:pt>
                <c:pt idx="2">
                  <c:v>3852.6422691631315</c:v>
                </c:pt>
                <c:pt idx="3">
                  <c:v>4319.3566341686201</c:v>
                </c:pt>
                <c:pt idx="4">
                  <c:v>5502.4905062007874</c:v>
                </c:pt>
                <c:pt idx="5">
                  <c:v>4212.2990045833494</c:v>
                </c:pt>
                <c:pt idx="6">
                  <c:v>4921.27614572525</c:v>
                </c:pt>
                <c:pt idx="7">
                  <c:v>4494.3504114437073</c:v>
                </c:pt>
                <c:pt idx="8">
                  <c:v>4836.6503296184483</c:v>
                </c:pt>
              </c:numCache>
            </c:numRef>
          </c:yVal>
          <c:smooth val="0"/>
          <c:extLst>
            <c:ext xmlns:c16="http://schemas.microsoft.com/office/drawing/2014/chart" uri="{C3380CC4-5D6E-409C-BE32-E72D297353CC}">
              <c16:uniqueId val="{00000002-2140-4BD7-B369-ABDC835ACF20}"/>
            </c:ext>
          </c:extLst>
        </c:ser>
        <c:ser>
          <c:idx val="3"/>
          <c:order val="3"/>
          <c:tx>
            <c:strRef>
              <c:f>'Deep nrna dataset'!$F$156</c:f>
              <c:strCache>
                <c:ptCount val="1"/>
                <c:pt idx="0">
                  <c:v>EXT C[2, 7], γ=1</c:v>
                </c:pt>
              </c:strCache>
            </c:strRef>
          </c:tx>
          <c:spPr>
            <a:ln w="28575" cap="rnd">
              <a:solidFill>
                <a:schemeClr val="accent6"/>
              </a:solidFill>
              <a:prstDash val="sysDash"/>
              <a:round/>
            </a:ln>
            <a:effectLst/>
          </c:spPr>
          <c:marker>
            <c:symbol val="triangle"/>
            <c:size val="6"/>
            <c:spPr>
              <a:solidFill>
                <a:schemeClr val="accent6"/>
              </a:solidFill>
              <a:ln w="9525">
                <a:solidFill>
                  <a:schemeClr val="accent6"/>
                </a:solidFill>
              </a:ln>
              <a:effectLst/>
            </c:spPr>
          </c:marker>
          <c:xVal>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dataset'!$F$157:$F$165</c:f>
              <c:numCache>
                <c:formatCode>#,##0.000</c:formatCode>
                <c:ptCount val="9"/>
                <c:pt idx="0">
                  <c:v>6728.934686908714</c:v>
                </c:pt>
                <c:pt idx="1">
                  <c:v>12120.503295431137</c:v>
                </c:pt>
                <c:pt idx="2">
                  <c:v>11623.787033328983</c:v>
                </c:pt>
                <c:pt idx="3">
                  <c:v>13901.554034242543</c:v>
                </c:pt>
                <c:pt idx="4">
                  <c:v>10556.018787631987</c:v>
                </c:pt>
                <c:pt idx="5">
                  <c:v>9680.8143165206911</c:v>
                </c:pt>
                <c:pt idx="6">
                  <c:v>10874.247807273856</c:v>
                </c:pt>
                <c:pt idx="7">
                  <c:v>9497.029262075419</c:v>
                </c:pt>
                <c:pt idx="8">
                  <c:v>10544.303687820433</c:v>
                </c:pt>
              </c:numCache>
            </c:numRef>
          </c:yVal>
          <c:smooth val="0"/>
          <c:extLst>
            <c:ext xmlns:c16="http://schemas.microsoft.com/office/drawing/2014/chart" uri="{C3380CC4-5D6E-409C-BE32-E72D297353CC}">
              <c16:uniqueId val="{00000003-2140-4BD7-B369-ABDC835ACF20}"/>
            </c:ext>
          </c:extLst>
        </c:ser>
        <c:ser>
          <c:idx val="4"/>
          <c:order val="4"/>
          <c:tx>
            <c:strRef>
              <c:f>'Deep nrna dataset'!$G$156</c:f>
              <c:strCache>
                <c:ptCount val="1"/>
                <c:pt idx="0">
                  <c:v>VOT F=7, γ=1</c:v>
                </c:pt>
              </c:strCache>
            </c:strRef>
          </c:tx>
          <c:spPr>
            <a:ln w="19050" cap="rnd">
              <a:solidFill>
                <a:srgbClr val="7030A0"/>
              </a:solidFill>
              <a:prstDash val="dashDot"/>
              <a:round/>
            </a:ln>
            <a:effectLst/>
          </c:spPr>
          <c:marker>
            <c:symbol val="triangle"/>
            <c:size val="6"/>
            <c:spPr>
              <a:solidFill>
                <a:srgbClr val="7030A0"/>
              </a:solidFill>
              <a:ln w="9525">
                <a:solidFill>
                  <a:srgbClr val="7030A0"/>
                </a:solidFill>
              </a:ln>
              <a:effectLst/>
            </c:spPr>
          </c:marker>
          <c:xVal>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dataset'!$G$157:$G$165</c:f>
              <c:numCache>
                <c:formatCode>#,##0.000</c:formatCode>
                <c:ptCount val="9"/>
                <c:pt idx="0">
                  <c:v>9042.0479810523993</c:v>
                </c:pt>
                <c:pt idx="1">
                  <c:v>16068.300730018598</c:v>
                </c:pt>
                <c:pt idx="2">
                  <c:v>19808.743895320888</c:v>
                </c:pt>
                <c:pt idx="3">
                  <c:v>15955.127782135009</c:v>
                </c:pt>
                <c:pt idx="4">
                  <c:v>15150.924714355458</c:v>
                </c:pt>
                <c:pt idx="5">
                  <c:v>15442.864498882247</c:v>
                </c:pt>
                <c:pt idx="6">
                  <c:v>15302.433462409883</c:v>
                </c:pt>
                <c:pt idx="7">
                  <c:v>15022.065252809456</c:v>
                </c:pt>
                <c:pt idx="8">
                  <c:v>14987.777255563651</c:v>
                </c:pt>
              </c:numCache>
            </c:numRef>
          </c:yVal>
          <c:smooth val="0"/>
          <c:extLst>
            <c:ext xmlns:c16="http://schemas.microsoft.com/office/drawing/2014/chart" uri="{C3380CC4-5D6E-409C-BE32-E72D297353CC}">
              <c16:uniqueId val="{00000004-2140-4BD7-B369-ABDC835ACF20}"/>
            </c:ext>
          </c:extLst>
        </c:ser>
        <c:ser>
          <c:idx val="5"/>
          <c:order val="5"/>
          <c:tx>
            <c:strRef>
              <c:f>'Deep nrna dataset'!$H$156</c:f>
              <c:strCache>
                <c:ptCount val="1"/>
                <c:pt idx="0">
                  <c:v>RDF C[2, 7], γ=1</c:v>
                </c:pt>
              </c:strCache>
            </c:strRef>
          </c:tx>
          <c:spPr>
            <a:ln w="28575" cap="rnd">
              <a:solidFill>
                <a:srgbClr val="C00000"/>
              </a:solidFill>
              <a:prstDash val="sysDot"/>
              <a:round/>
            </a:ln>
            <a:effectLst/>
          </c:spPr>
          <c:marker>
            <c:symbol val="star"/>
            <c:size val="5"/>
            <c:spPr>
              <a:solidFill>
                <a:srgbClr val="C00000"/>
              </a:solidFill>
              <a:ln w="9525">
                <a:solidFill>
                  <a:srgbClr val="C00000"/>
                </a:solidFill>
              </a:ln>
              <a:effectLst/>
            </c:spPr>
          </c:marker>
          <c:xVal>
            <c:numRef>
              <c:f>'Deep nrna dataset'!$B$157:$B$165</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dataset'!$H$157:$H$165</c:f>
              <c:numCache>
                <c:formatCode>#,##0.000</c:formatCode>
                <c:ptCount val="9"/>
                <c:pt idx="0">
                  <c:v>3721.4053586</c:v>
                </c:pt>
                <c:pt idx="1">
                  <c:v>4451.5835692999999</c:v>
                </c:pt>
                <c:pt idx="2">
                  <c:v>4828.1198003999998</c:v>
                </c:pt>
                <c:pt idx="3">
                  <c:v>5006.8574590000007</c:v>
                </c:pt>
                <c:pt idx="4">
                  <c:v>5344.2358246000003</c:v>
                </c:pt>
                <c:pt idx="5">
                  <c:v>5462.9345047000006</c:v>
                </c:pt>
                <c:pt idx="6">
                  <c:v>5509.4325780999998</c:v>
                </c:pt>
                <c:pt idx="7">
                  <c:v>5607.3211431</c:v>
                </c:pt>
                <c:pt idx="8">
                  <c:v>5682.0025430000005</c:v>
                </c:pt>
              </c:numCache>
            </c:numRef>
          </c:yVal>
          <c:smooth val="0"/>
          <c:extLst>
            <c:ext xmlns:c16="http://schemas.microsoft.com/office/drawing/2014/chart" uri="{C3380CC4-5D6E-409C-BE32-E72D297353CC}">
              <c16:uniqueId val="{00000000-F190-4A83-8916-503293C004B8}"/>
            </c:ext>
          </c:extLst>
        </c:ser>
        <c:dLbls>
          <c:showLegendKey val="0"/>
          <c:showVal val="0"/>
          <c:showCatName val="0"/>
          <c:showSerName val="0"/>
          <c:showPercent val="0"/>
          <c:showBubbleSize val="0"/>
        </c:dLbls>
        <c:axId val="1716291056"/>
        <c:axId val="1716288144"/>
      </c:scatterChart>
      <c:valAx>
        <c:axId val="171629105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Noise</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716288144"/>
        <c:crosses val="autoZero"/>
        <c:crossBetween val="midCat"/>
      </c:valAx>
      <c:valAx>
        <c:axId val="171628814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Model Creation + Classification Time in sec</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7162910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0"/>
          <c:tx>
            <c:strRef>
              <c:f>'Deep nrna dataset'!$E$170</c:f>
              <c:strCache>
                <c:ptCount val="1"/>
                <c:pt idx="0">
                  <c:v>MLP  F=7, γ=1</c:v>
                </c:pt>
              </c:strCache>
            </c:strRef>
          </c:tx>
          <c:spPr>
            <a:ln w="22225" cap="rnd">
              <a:solidFill>
                <a:schemeClr val="accent1"/>
              </a:solidFill>
              <a:round/>
            </a:ln>
            <a:effectLst/>
          </c:spPr>
          <c:marker>
            <c:symbol val="dot"/>
            <c:size val="7"/>
            <c:spPr>
              <a:solidFill>
                <a:srgbClr val="FF0000"/>
              </a:solidFill>
              <a:ln w="9525">
                <a:solidFill>
                  <a:srgbClr val="FF0000"/>
                </a:solidFill>
              </a:ln>
              <a:effectLst/>
            </c:spPr>
          </c:marker>
          <c:xVal>
            <c:numRef>
              <c:f>'Deep nrna dataset'!$B$171:$B$179</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dataset'!$E$171:$E$179</c:f>
              <c:numCache>
                <c:formatCode>#,##0.000</c:formatCode>
                <c:ptCount val="9"/>
                <c:pt idx="0">
                  <c:v>42.715443599700833</c:v>
                </c:pt>
                <c:pt idx="1">
                  <c:v>61.768449167887333</c:v>
                </c:pt>
                <c:pt idx="2">
                  <c:v>63.140242541313164</c:v>
                </c:pt>
                <c:pt idx="3">
                  <c:v>70.905723254362655</c:v>
                </c:pt>
                <c:pt idx="4">
                  <c:v>90.754697700818326</c:v>
                </c:pt>
                <c:pt idx="5">
                  <c:v>69.340130206425826</c:v>
                </c:pt>
                <c:pt idx="6">
                  <c:v>81.207426127274829</c:v>
                </c:pt>
                <c:pt idx="7">
                  <c:v>74.063407648086496</c:v>
                </c:pt>
                <c:pt idx="8">
                  <c:v>79.759841621398834</c:v>
                </c:pt>
              </c:numCache>
            </c:numRef>
          </c:yVal>
          <c:smooth val="0"/>
          <c:extLst>
            <c:ext xmlns:c16="http://schemas.microsoft.com/office/drawing/2014/chart" uri="{C3380CC4-5D6E-409C-BE32-E72D297353CC}">
              <c16:uniqueId val="{00000002-B6F4-4C75-97E4-82A76B298238}"/>
            </c:ext>
          </c:extLst>
        </c:ser>
        <c:ser>
          <c:idx val="3"/>
          <c:order val="1"/>
          <c:tx>
            <c:strRef>
              <c:f>'Deep nrna dataset'!$F$170</c:f>
              <c:strCache>
                <c:ptCount val="1"/>
                <c:pt idx="0">
                  <c:v>EXT C[2, 7], γ=1</c:v>
                </c:pt>
              </c:strCache>
            </c:strRef>
          </c:tx>
          <c:spPr>
            <a:ln w="22225" cap="rnd">
              <a:solidFill>
                <a:schemeClr val="accent6"/>
              </a:solidFill>
              <a:prstDash val="sysDash"/>
              <a:round/>
            </a:ln>
            <a:effectLst/>
          </c:spPr>
          <c:marker>
            <c:symbol val="triangle"/>
            <c:size val="7"/>
            <c:spPr>
              <a:solidFill>
                <a:schemeClr val="accent6"/>
              </a:solidFill>
              <a:ln w="9525">
                <a:solidFill>
                  <a:schemeClr val="accent6"/>
                </a:solidFill>
              </a:ln>
              <a:effectLst/>
            </c:spPr>
          </c:marker>
          <c:xVal>
            <c:numRef>
              <c:f>'Deep nrna dataset'!$B$171:$B$179</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dataset'!$F$171:$F$179</c:f>
              <c:numCache>
                <c:formatCode>#,##0.000</c:formatCode>
                <c:ptCount val="9"/>
                <c:pt idx="0">
                  <c:v>110.4921423039435</c:v>
                </c:pt>
                <c:pt idx="1">
                  <c:v>199.93053384637832</c:v>
                </c:pt>
                <c:pt idx="2">
                  <c:v>191.31112305736499</c:v>
                </c:pt>
                <c:pt idx="3">
                  <c:v>228.98218933757002</c:v>
                </c:pt>
                <c:pt idx="4">
                  <c:v>173.87582198397317</c:v>
                </c:pt>
                <c:pt idx="5">
                  <c:v>159.28274386342366</c:v>
                </c:pt>
                <c:pt idx="6">
                  <c:v>177.54412613328284</c:v>
                </c:pt>
                <c:pt idx="7">
                  <c:v>155.73231907701484</c:v>
                </c:pt>
                <c:pt idx="8">
                  <c:v>173.22557040866215</c:v>
                </c:pt>
              </c:numCache>
            </c:numRef>
          </c:yVal>
          <c:smooth val="0"/>
          <c:extLst>
            <c:ext xmlns:c16="http://schemas.microsoft.com/office/drawing/2014/chart" uri="{C3380CC4-5D6E-409C-BE32-E72D297353CC}">
              <c16:uniqueId val="{00000003-B6F4-4C75-97E4-82A76B298238}"/>
            </c:ext>
          </c:extLst>
        </c:ser>
        <c:ser>
          <c:idx val="5"/>
          <c:order val="2"/>
          <c:tx>
            <c:strRef>
              <c:f>'Deep nrna dataset'!$H$170</c:f>
              <c:strCache>
                <c:ptCount val="1"/>
                <c:pt idx="0">
                  <c:v>RDF C[2, 7], γ=1</c:v>
                </c:pt>
              </c:strCache>
            </c:strRef>
          </c:tx>
          <c:spPr>
            <a:ln w="28575" cap="rnd">
              <a:solidFill>
                <a:srgbClr val="C00000"/>
              </a:solidFill>
              <a:prstDash val="sysDot"/>
              <a:round/>
            </a:ln>
            <a:effectLst/>
          </c:spPr>
          <c:marker>
            <c:symbol val="star"/>
            <c:size val="5"/>
            <c:spPr>
              <a:solidFill>
                <a:srgbClr val="C00000"/>
              </a:solidFill>
              <a:ln w="9525">
                <a:solidFill>
                  <a:srgbClr val="C00000"/>
                </a:solidFill>
              </a:ln>
              <a:effectLst/>
            </c:spPr>
          </c:marker>
          <c:xVal>
            <c:numRef>
              <c:f>'Deep nrna dataset'!$B$171:$B$179</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dataset'!$H$171:$H$179</c:f>
              <c:numCache>
                <c:formatCode>#,##0.000</c:formatCode>
                <c:ptCount val="9"/>
                <c:pt idx="0">
                  <c:v>59.674889616666661</c:v>
                </c:pt>
                <c:pt idx="1">
                  <c:v>72.48145559999999</c:v>
                </c:pt>
                <c:pt idx="2">
                  <c:v>78.730223883333338</c:v>
                </c:pt>
                <c:pt idx="3">
                  <c:v>81.47530338333334</c:v>
                </c:pt>
                <c:pt idx="4">
                  <c:v>87.299440750000002</c:v>
                </c:pt>
                <c:pt idx="5">
                  <c:v>89.236711883333342</c:v>
                </c:pt>
                <c:pt idx="6">
                  <c:v>90.067654383333334</c:v>
                </c:pt>
                <c:pt idx="7">
                  <c:v>91.734625800000003</c:v>
                </c:pt>
                <c:pt idx="8">
                  <c:v>92.802169533333341</c:v>
                </c:pt>
              </c:numCache>
            </c:numRef>
          </c:yVal>
          <c:smooth val="0"/>
          <c:extLst>
            <c:ext xmlns:c16="http://schemas.microsoft.com/office/drawing/2014/chart" uri="{C3380CC4-5D6E-409C-BE32-E72D297353CC}">
              <c16:uniqueId val="{00000000-D7E7-4FAD-B1DF-6F4A831933F4}"/>
            </c:ext>
          </c:extLst>
        </c:ser>
        <c:ser>
          <c:idx val="4"/>
          <c:order val="3"/>
          <c:tx>
            <c:strRef>
              <c:f>'Deep nrna dataset'!$G$170</c:f>
              <c:strCache>
                <c:ptCount val="1"/>
                <c:pt idx="0">
                  <c:v>VOT F=7, γ=1</c:v>
                </c:pt>
              </c:strCache>
            </c:strRef>
          </c:tx>
          <c:spPr>
            <a:ln w="22225" cap="rnd">
              <a:solidFill>
                <a:srgbClr val="7030A0"/>
              </a:solidFill>
              <a:prstDash val="dashDot"/>
              <a:round/>
            </a:ln>
            <a:effectLst/>
          </c:spPr>
          <c:marker>
            <c:symbol val="triangle"/>
            <c:size val="7"/>
            <c:spPr>
              <a:solidFill>
                <a:srgbClr val="7030A0"/>
              </a:solidFill>
              <a:ln w="9525">
                <a:solidFill>
                  <a:srgbClr val="7030A0"/>
                </a:solidFill>
              </a:ln>
              <a:effectLst/>
            </c:spPr>
          </c:marker>
          <c:xVal>
            <c:numRef>
              <c:f>'Deep nrna dataset'!$B$171:$B$179</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dataset'!$G$171:$G$179</c:f>
              <c:numCache>
                <c:formatCode>#,##0.000</c:formatCode>
                <c:ptCount val="9"/>
                <c:pt idx="0">
                  <c:v>148.69324099667867</c:v>
                </c:pt>
                <c:pt idx="1">
                  <c:v>264.15788060077</c:v>
                </c:pt>
                <c:pt idx="2">
                  <c:v>326.29540127960831</c:v>
                </c:pt>
                <c:pt idx="3">
                  <c:v>262.76426628081003</c:v>
                </c:pt>
                <c:pt idx="4">
                  <c:v>249.35319083182</c:v>
                </c:pt>
                <c:pt idx="5">
                  <c:v>254.22490643707835</c:v>
                </c:pt>
                <c:pt idx="6">
                  <c:v>251.74231406895169</c:v>
                </c:pt>
                <c:pt idx="7">
                  <c:v>247.13983279116835</c:v>
                </c:pt>
                <c:pt idx="8">
                  <c:v>246.60241306273002</c:v>
                </c:pt>
              </c:numCache>
            </c:numRef>
          </c:yVal>
          <c:smooth val="0"/>
          <c:extLst>
            <c:ext xmlns:c16="http://schemas.microsoft.com/office/drawing/2014/chart" uri="{C3380CC4-5D6E-409C-BE32-E72D297353CC}">
              <c16:uniqueId val="{00000004-B6F4-4C75-97E4-82A76B298238}"/>
            </c:ext>
          </c:extLst>
        </c:ser>
        <c:ser>
          <c:idx val="1"/>
          <c:order val="4"/>
          <c:tx>
            <c:strRef>
              <c:f>'Deep nrna dataset'!$D$170</c:f>
              <c:strCache>
                <c:ptCount val="1"/>
                <c:pt idx="0">
                  <c:v>Blastn(av-s)</c:v>
                </c:pt>
              </c:strCache>
            </c:strRef>
          </c:tx>
          <c:spPr>
            <a:ln w="22225" cap="rnd">
              <a:solidFill>
                <a:schemeClr val="accent1"/>
              </a:solidFill>
              <a:round/>
            </a:ln>
            <a:effectLst/>
          </c:spPr>
          <c:marker>
            <c:symbol val="diamond"/>
            <c:size val="6"/>
            <c:spPr>
              <a:solidFill>
                <a:schemeClr val="accent1"/>
              </a:solidFill>
              <a:ln w="9525">
                <a:solidFill>
                  <a:schemeClr val="accent1"/>
                </a:solidFill>
              </a:ln>
              <a:effectLst/>
            </c:spPr>
          </c:marker>
          <c:xVal>
            <c:numRef>
              <c:f>'Deep nrna dataset'!$B$171:$B$179</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dataset'!$D$171:$D$179</c:f>
              <c:numCache>
                <c:formatCode>#,##0.000</c:formatCode>
                <c:ptCount val="9"/>
                <c:pt idx="0">
                  <c:v>4.4833333333333329E-2</c:v>
                </c:pt>
                <c:pt idx="1">
                  <c:v>4.8833333333333333E-2</c:v>
                </c:pt>
                <c:pt idx="2">
                  <c:v>5.0833333333333328E-2</c:v>
                </c:pt>
                <c:pt idx="3">
                  <c:v>4.6666666666666662E-2</c:v>
                </c:pt>
                <c:pt idx="4">
                  <c:v>4.8500000000000001E-2</c:v>
                </c:pt>
                <c:pt idx="5">
                  <c:v>4.9333333333333333E-2</c:v>
                </c:pt>
                <c:pt idx="6">
                  <c:v>5.1499999999999997E-2</c:v>
                </c:pt>
                <c:pt idx="7">
                  <c:v>4.9500000000000002E-2</c:v>
                </c:pt>
                <c:pt idx="8">
                  <c:v>4.9833333333333334E-2</c:v>
                </c:pt>
              </c:numCache>
            </c:numRef>
          </c:yVal>
          <c:smooth val="0"/>
          <c:extLst>
            <c:ext xmlns:c16="http://schemas.microsoft.com/office/drawing/2014/chart" uri="{C3380CC4-5D6E-409C-BE32-E72D297353CC}">
              <c16:uniqueId val="{00000001-B6F4-4C75-97E4-82A76B298238}"/>
            </c:ext>
          </c:extLst>
        </c:ser>
        <c:ser>
          <c:idx val="0"/>
          <c:order val="5"/>
          <c:tx>
            <c:strRef>
              <c:f>'Deep nrna dataset'!$C$170</c:f>
              <c:strCache>
                <c:ptCount val="1"/>
                <c:pt idx="0">
                  <c:v>Inf_hmm_cm</c:v>
                </c:pt>
              </c:strCache>
            </c:strRef>
          </c:tx>
          <c:spPr>
            <a:ln w="22225" cap="rnd" cmpd="dbl">
              <a:solidFill>
                <a:schemeClr val="accent1"/>
              </a:solidFill>
              <a:round/>
            </a:ln>
            <a:effectLst/>
          </c:spPr>
          <c:marker>
            <c:symbol val="star"/>
            <c:size val="6"/>
            <c:spPr>
              <a:noFill/>
              <a:ln w="9525">
                <a:solidFill>
                  <a:schemeClr val="accent1"/>
                </a:solidFill>
              </a:ln>
              <a:effectLst/>
            </c:spPr>
          </c:marker>
          <c:xVal>
            <c:numRef>
              <c:f>'Deep nrna dataset'!$B$171:$B$179</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dataset'!$C$171:$C$179</c:f>
              <c:numCache>
                <c:formatCode>#,##0.000</c:formatCode>
                <c:ptCount val="9"/>
                <c:pt idx="0">
                  <c:v>8727.2000000000007</c:v>
                </c:pt>
                <c:pt idx="1">
                  <c:v>13617.424776766666</c:v>
                </c:pt>
                <c:pt idx="2">
                  <c:v>17280.230787749999</c:v>
                </c:pt>
                <c:pt idx="3">
                  <c:v>22290.516774883334</c:v>
                </c:pt>
                <c:pt idx="4">
                  <c:v>26915.99626385</c:v>
                </c:pt>
                <c:pt idx="5">
                  <c:v>35327.316656283336</c:v>
                </c:pt>
                <c:pt idx="6">
                  <c:v>41565.064969483334</c:v>
                </c:pt>
                <c:pt idx="7">
                  <c:v>48971.757403633332</c:v>
                </c:pt>
                <c:pt idx="8">
                  <c:v>57740.468573666665</c:v>
                </c:pt>
              </c:numCache>
            </c:numRef>
          </c:yVal>
          <c:smooth val="0"/>
          <c:extLst>
            <c:ext xmlns:c16="http://schemas.microsoft.com/office/drawing/2014/chart" uri="{C3380CC4-5D6E-409C-BE32-E72D297353CC}">
              <c16:uniqueId val="{00000000-B6F4-4C75-97E4-82A76B298238}"/>
            </c:ext>
          </c:extLst>
        </c:ser>
        <c:dLbls>
          <c:showLegendKey val="0"/>
          <c:showVal val="0"/>
          <c:showCatName val="0"/>
          <c:showSerName val="0"/>
          <c:showPercent val="0"/>
          <c:showBubbleSize val="0"/>
        </c:dLbls>
        <c:axId val="1716287312"/>
        <c:axId val="1716281488"/>
      </c:scatterChart>
      <c:valAx>
        <c:axId val="171628731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Noises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716281488"/>
        <c:crosses val="autoZero"/>
        <c:crossBetween val="midCat"/>
      </c:valAx>
      <c:valAx>
        <c:axId val="1716281488"/>
        <c:scaling>
          <c:logBase val="10"/>
          <c:orientation val="minMax"/>
          <c:max val="1000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Model generation time in minutes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7162873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7"/>
          <c:order val="1"/>
          <c:tx>
            <c:v>NLP_0_671</c:v>
          </c:tx>
          <c:spPr>
            <a:ln w="19050" cap="rnd">
              <a:solidFill>
                <a:schemeClr val="accent1"/>
              </a:solidFill>
              <a:round/>
            </a:ln>
            <a:effectLst/>
          </c:spP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dataset'!$AF$10,'Deep nrna dataset'!$AF$13,'Deep nrna dataset'!$AF$16,'Deep nrna dataset'!$AF$19,'Deep nrna dataset'!$AF$22,'Deep nrna dataset'!$AF$25,'Deep nrna dataset'!$AF$28,'Deep nrna dataset'!$AF$31,'Deep nrna dataset'!$AF$34)</c:f>
              <c:numCache>
                <c:formatCode>#,##0.000</c:formatCode>
                <c:ptCount val="9"/>
                <c:pt idx="0">
                  <c:v>0.98472890853129103</c:v>
                </c:pt>
                <c:pt idx="1">
                  <c:v>0.98153263357272502</c:v>
                </c:pt>
                <c:pt idx="2">
                  <c:v>0.98030936784784095</c:v>
                </c:pt>
                <c:pt idx="3">
                  <c:v>0.97549522531765398</c:v>
                </c:pt>
                <c:pt idx="4">
                  <c:v>0.97218056980506595</c:v>
                </c:pt>
                <c:pt idx="5">
                  <c:v>0.96484097545576497</c:v>
                </c:pt>
                <c:pt idx="6">
                  <c:v>0.96460421434772303</c:v>
                </c:pt>
                <c:pt idx="7">
                  <c:v>0.95596243390419</c:v>
                </c:pt>
                <c:pt idx="8">
                  <c:v>0.95280561913029704</c:v>
                </c:pt>
              </c:numCache>
            </c:numRef>
          </c:yVal>
          <c:smooth val="0"/>
          <c:extLst>
            <c:ext xmlns:c16="http://schemas.microsoft.com/office/drawing/2014/chart" uri="{C3380CC4-5D6E-409C-BE32-E72D297353CC}">
              <c16:uniqueId val="{00000001-BA5C-4325-AE4E-1A2B65C3A324}"/>
            </c:ext>
          </c:extLst>
        </c:ser>
        <c:ser>
          <c:idx val="8"/>
          <c:order val="2"/>
          <c:tx>
            <c:v>NLP_0_171</c:v>
          </c:tx>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dataset'!$AF$11,'Deep nrna dataset'!$AF$14,'Deep nrna dataset'!$AF$17,'Deep nrna dataset'!$AF$20,'Deep nrna dataset'!$AF$23,'Deep nrna dataset'!$AF$26,'Deep nrna dataset'!$AF$29,'Deep nrna dataset'!$AF$32,'Deep nrna dataset'!$AF$35)</c:f>
              <c:numCache>
                <c:formatCode>#,##0.000</c:formatCode>
                <c:ptCount val="9"/>
                <c:pt idx="0">
                  <c:v>0.93670586378344201</c:v>
                </c:pt>
                <c:pt idx="1">
                  <c:v>0.97154920685028801</c:v>
                </c:pt>
                <c:pt idx="2">
                  <c:v>0.97387735774603401</c:v>
                </c:pt>
                <c:pt idx="3">
                  <c:v>0.92616999447557402</c:v>
                </c:pt>
                <c:pt idx="4">
                  <c:v>0.93047115460500296</c:v>
                </c:pt>
                <c:pt idx="5">
                  <c:v>0.91062268171414995</c:v>
                </c:pt>
                <c:pt idx="6">
                  <c:v>0.91003077894404505</c:v>
                </c:pt>
                <c:pt idx="7">
                  <c:v>0.88955094309841298</c:v>
                </c:pt>
                <c:pt idx="8">
                  <c:v>0.90142845868518595</c:v>
                </c:pt>
              </c:numCache>
            </c:numRef>
          </c:yVal>
          <c:smooth val="0"/>
          <c:extLst>
            <c:ext xmlns:c16="http://schemas.microsoft.com/office/drawing/2014/chart" uri="{C3380CC4-5D6E-409C-BE32-E72D297353CC}">
              <c16:uniqueId val="{00000002-BA5C-4325-AE4E-1A2B65C3A324}"/>
            </c:ext>
          </c:extLst>
        </c:ser>
        <c:ser>
          <c:idx val="11"/>
          <c:order val="5"/>
          <c:tx>
            <c:v>EXT_0_171</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dataset'!$V$11,'Deep nrna dataset'!$V$14,'Deep nrna dataset'!$V$17,'Deep nrna dataset'!$V$20,'Deep nrna dataset'!$V$23,'Deep nrna dataset'!$V$26,'Deep nrna dataset'!$V$29,'Deep nrna dataset'!$V$32,'Deep nrna dataset'!$V$35)</c:f>
              <c:numCache>
                <c:formatCode>#,##0.000</c:formatCode>
                <c:ptCount val="9"/>
                <c:pt idx="0">
                  <c:v>0.96464367453239597</c:v>
                </c:pt>
                <c:pt idx="1">
                  <c:v>0.95304238023833898</c:v>
                </c:pt>
                <c:pt idx="2">
                  <c:v>0.940572961881461</c:v>
                </c:pt>
                <c:pt idx="3">
                  <c:v>0.93074737589771905</c:v>
                </c:pt>
                <c:pt idx="4">
                  <c:v>0.91571304553705302</c:v>
                </c:pt>
                <c:pt idx="5">
                  <c:v>0.90482203456712096</c:v>
                </c:pt>
                <c:pt idx="6">
                  <c:v>0.896338094862284</c:v>
                </c:pt>
                <c:pt idx="7">
                  <c:v>0.88489464130692097</c:v>
                </c:pt>
                <c:pt idx="8">
                  <c:v>0.87629232104806198</c:v>
                </c:pt>
              </c:numCache>
            </c:numRef>
          </c:yVal>
          <c:smooth val="0"/>
          <c:extLst>
            <c:ext xmlns:c16="http://schemas.microsoft.com/office/drawing/2014/chart" uri="{C3380CC4-5D6E-409C-BE32-E72D297353CC}">
              <c16:uniqueId val="{00000005-BA5C-4325-AE4E-1A2B65C3A324}"/>
            </c:ext>
          </c:extLst>
        </c:ser>
        <c:ser>
          <c:idx val="2"/>
          <c:order val="7"/>
          <c:tx>
            <c:v>VOT_0_671</c:v>
          </c:tx>
          <c:spPr>
            <a:ln w="28575" cap="rnd">
              <a:solidFill>
                <a:srgbClr val="7030A0"/>
              </a:solidFill>
              <a:prstDash val="dashDot"/>
              <a:round/>
            </a:ln>
            <a:effectLst/>
          </c:spPr>
          <c:marker>
            <c:spPr>
              <a:ln w="28575">
                <a:solidFill>
                  <a:srgbClr val="7030A0"/>
                </a:solidFill>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dataset'!$AO$10,'Deep nrna dataset'!$AO$13,'Deep nrna dataset'!$AO$16,'Deep nrna dataset'!$AO$19,'Deep nrna dataset'!$AO$22,'Deep nrna dataset'!$AO$25,'Deep nrna dataset'!$AO$28,'Deep nrna dataset'!$AO$31,'Deep nrna dataset'!$AO$34)</c:f>
              <c:numCache>
                <c:formatCode>#,##0.000</c:formatCode>
                <c:ptCount val="9"/>
                <c:pt idx="0">
                  <c:v>0.98184831505011405</c:v>
                </c:pt>
                <c:pt idx="1">
                  <c:v>0.98026990766316702</c:v>
                </c:pt>
                <c:pt idx="2">
                  <c:v>0.98003314655512497</c:v>
                </c:pt>
                <c:pt idx="3">
                  <c:v>0.97656065030384298</c:v>
                </c:pt>
                <c:pt idx="4">
                  <c:v>0.97044432167942496</c:v>
                </c:pt>
                <c:pt idx="5">
                  <c:v>0.96811617078367895</c:v>
                </c:pt>
                <c:pt idx="6">
                  <c:v>0.964959356009786</c:v>
                </c:pt>
                <c:pt idx="7">
                  <c:v>0.95690947833635798</c:v>
                </c:pt>
                <c:pt idx="8">
                  <c:v>0.95410780522452798</c:v>
                </c:pt>
              </c:numCache>
            </c:numRef>
          </c:yVal>
          <c:smooth val="0"/>
          <c:extLst>
            <c:ext xmlns:c16="http://schemas.microsoft.com/office/drawing/2014/chart" uri="{C3380CC4-5D6E-409C-BE32-E72D297353CC}">
              <c16:uniqueId val="{00000007-BA5C-4325-AE4E-1A2B65C3A324}"/>
            </c:ext>
          </c:extLst>
        </c:ser>
        <c:ser>
          <c:idx val="3"/>
          <c:order val="8"/>
          <c:tx>
            <c:v>VOT_0_171</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dataset'!$AO$11,'Deep nrna dataset'!$AO$14,'Deep nrna dataset'!$AO$17,'Deep nrna dataset'!$AO$20,'Deep nrna dataset'!$AO$23,'Deep nrna dataset'!$AO$26,'Deep nrna dataset'!$AO$29,'Deep nrna dataset'!$AO$32,'Deep nrna dataset'!$AO$35)</c:f>
              <c:numCache>
                <c:formatCode>#,##0.000</c:formatCode>
                <c:ptCount val="9"/>
                <c:pt idx="0">
                  <c:v>0.97711309288927395</c:v>
                </c:pt>
                <c:pt idx="1">
                  <c:v>0.979480703969694</c:v>
                </c:pt>
                <c:pt idx="2">
                  <c:v>0.97450872070081196</c:v>
                </c:pt>
                <c:pt idx="3">
                  <c:v>0.90217820219398603</c:v>
                </c:pt>
                <c:pt idx="4">
                  <c:v>0.92388130376450095</c:v>
                </c:pt>
                <c:pt idx="5">
                  <c:v>0.93812643043169397</c:v>
                </c:pt>
                <c:pt idx="6">
                  <c:v>0.90028411332964997</c:v>
                </c:pt>
                <c:pt idx="7">
                  <c:v>0.91153026596164399</c:v>
                </c:pt>
                <c:pt idx="8">
                  <c:v>0.90000789203693399</c:v>
                </c:pt>
              </c:numCache>
            </c:numRef>
          </c:yVal>
          <c:smooth val="0"/>
          <c:extLst>
            <c:ext xmlns:c16="http://schemas.microsoft.com/office/drawing/2014/chart" uri="{C3380CC4-5D6E-409C-BE32-E72D297353CC}">
              <c16:uniqueId val="{00000008-BA5C-4325-AE4E-1A2B65C3A324}"/>
            </c:ext>
          </c:extLst>
        </c:ser>
        <c:ser>
          <c:idx val="0"/>
          <c:order val="9"/>
          <c:tx>
            <c:v>Blastn(av-s)</c:v>
          </c:tx>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dataset'!$G$44:$G$52</c:f>
              <c:numCache>
                <c:formatCode>General</c:formatCode>
                <c:ptCount val="9"/>
                <c:pt idx="0">
                  <c:v>0.94699999999999995</c:v>
                </c:pt>
                <c:pt idx="1">
                  <c:v>0.94</c:v>
                </c:pt>
                <c:pt idx="2">
                  <c:v>0.93100000000000005</c:v>
                </c:pt>
                <c:pt idx="3">
                  <c:v>0.92400000000000004</c:v>
                </c:pt>
                <c:pt idx="4">
                  <c:v>0.91400000000000003</c:v>
                </c:pt>
                <c:pt idx="5">
                  <c:v>0.91100000000000003</c:v>
                </c:pt>
                <c:pt idx="6">
                  <c:v>0.91300000000000003</c:v>
                </c:pt>
                <c:pt idx="7">
                  <c:v>0.91400000000000003</c:v>
                </c:pt>
                <c:pt idx="8">
                  <c:v>0.90600000000000003</c:v>
                </c:pt>
              </c:numCache>
            </c:numRef>
          </c:yVal>
          <c:smooth val="0"/>
          <c:extLst>
            <c:ext xmlns:c16="http://schemas.microsoft.com/office/drawing/2014/chart" uri="{C3380CC4-5D6E-409C-BE32-E72D297353CC}">
              <c16:uniqueId val="{00000009-BA5C-4325-AE4E-1A2B65C3A324}"/>
            </c:ext>
          </c:extLst>
        </c:ser>
        <c:ser>
          <c:idx val="12"/>
          <c:order val="12"/>
          <c:tx>
            <c:v>RDF_171</c:v>
          </c:tx>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dataset'!$AY$11,'Deep nrna dataset'!$AY$14,'Deep nrna dataset'!$AY$17,'Deep nrna dataset'!$AY$20,'Deep nrna dataset'!$AY$23,'Deep nrna dataset'!$AY$26,'Deep nrna dataset'!$AY$29,'Deep nrna dataset'!$AY$32,'Deep nrna dataset'!$AY$35)</c:f>
              <c:numCache>
                <c:formatCode>#,##0.000</c:formatCode>
                <c:ptCount val="9"/>
                <c:pt idx="0" formatCode="General">
                  <c:v>0.96057927600000004</c:v>
                </c:pt>
                <c:pt idx="1">
                  <c:v>0.94818877800000001</c:v>
                </c:pt>
                <c:pt idx="2">
                  <c:v>0.93394365099999999</c:v>
                </c:pt>
                <c:pt idx="3">
                  <c:v>0.92190829500000004</c:v>
                </c:pt>
                <c:pt idx="4" formatCode="General">
                  <c:v>0.90711072500000001</c:v>
                </c:pt>
                <c:pt idx="5">
                  <c:v>0.89854786499999995</c:v>
                </c:pt>
                <c:pt idx="6" formatCode="General">
                  <c:v>0.88552600400000003</c:v>
                </c:pt>
                <c:pt idx="7">
                  <c:v>0.87747612699999999</c:v>
                </c:pt>
                <c:pt idx="8" formatCode="General">
                  <c:v>0.866308894</c:v>
                </c:pt>
              </c:numCache>
            </c:numRef>
          </c:yVal>
          <c:smooth val="0"/>
          <c:extLst>
            <c:ext xmlns:c16="http://schemas.microsoft.com/office/drawing/2014/chart" uri="{C3380CC4-5D6E-409C-BE32-E72D297353CC}">
              <c16:uniqueId val="{0000000C-BA5C-4325-AE4E-1A2B65C3A324}"/>
            </c:ext>
          </c:extLst>
        </c:ser>
        <c:dLbls>
          <c:showLegendKey val="0"/>
          <c:showVal val="0"/>
          <c:showCatName val="0"/>
          <c:showSerName val="0"/>
          <c:showPercent val="0"/>
          <c:showBubbleSize val="0"/>
        </c:dLbls>
        <c:axId val="1747174335"/>
        <c:axId val="1747176831"/>
        <c:extLst>
          <c:ext xmlns:c15="http://schemas.microsoft.com/office/drawing/2012/chart" uri="{02D57815-91ED-43cb-92C2-25804820EDAC}">
            <c15:filteredScatterSeries>
              <c15:ser>
                <c:idx val="6"/>
                <c:order val="0"/>
                <c:tx>
                  <c:v>NLP_0_172</c:v>
                </c:tx>
                <c:xVal>
                  <c:numLit>
                    <c:formatCode>General</c:formatCode>
                    <c:ptCount val="9"/>
                    <c:pt idx="0">
                      <c:v>0</c:v>
                    </c:pt>
                    <c:pt idx="1">
                      <c:v>25</c:v>
                    </c:pt>
                    <c:pt idx="2">
                      <c:v>50</c:v>
                    </c:pt>
                    <c:pt idx="3">
                      <c:v>75</c:v>
                    </c:pt>
                    <c:pt idx="4">
                      <c:v>100</c:v>
                    </c:pt>
                    <c:pt idx="5">
                      <c:v>125</c:v>
                    </c:pt>
                    <c:pt idx="6">
                      <c:v>150</c:v>
                    </c:pt>
                    <c:pt idx="7">
                      <c:v>175</c:v>
                    </c:pt>
                    <c:pt idx="8">
                      <c:v>200</c:v>
                    </c:pt>
                  </c:numLit>
                </c:xVal>
                <c:yVal>
                  <c:numRef>
                    <c:extLst>
                      <c:ext uri="{02D57815-91ED-43cb-92C2-25804820EDAC}">
                        <c15:formulaRef>
                          <c15:sqref>('Deep nrna dataset'!$AF$9,'Deep nrna dataset'!$AF$12,'Deep nrna dataset'!$AF$15,'Deep nrna dataset'!$AF$18,'Deep nrna dataset'!$AF$21,'Deep nrna dataset'!$AF$24,'Deep nrna dataset'!$AF$27,'Deep nrna dataset'!$AF$30,'Deep nrna dataset'!$AF$33)</c15:sqref>
                        </c15:formulaRef>
                      </c:ext>
                    </c:extLst>
                    <c:numCache>
                      <c:formatCode>#,##0.000</c:formatCode>
                      <c:ptCount val="9"/>
                      <c:pt idx="0">
                        <c:v>0.93635072212137904</c:v>
                      </c:pt>
                      <c:pt idx="1">
                        <c:v>0.93942861652592502</c:v>
                      </c:pt>
                      <c:pt idx="2">
                        <c:v>0.91946176308105099</c:v>
                      </c:pt>
                      <c:pt idx="3">
                        <c:v>0.91673901033856797</c:v>
                      </c:pt>
                      <c:pt idx="4">
                        <c:v>0.88761739404940398</c:v>
                      </c:pt>
                      <c:pt idx="5">
                        <c:v>0.90052087443769202</c:v>
                      </c:pt>
                      <c:pt idx="6">
                        <c:v>0.87925183489858705</c:v>
                      </c:pt>
                      <c:pt idx="7">
                        <c:v>0.86074500828663802</c:v>
                      </c:pt>
                      <c:pt idx="8">
                        <c:v>0.87696314418751398</c:v>
                      </c:pt>
                    </c:numCache>
                  </c:numRef>
                </c:yVal>
                <c:smooth val="0"/>
                <c:extLst>
                  <c:ext xmlns:c16="http://schemas.microsoft.com/office/drawing/2014/chart" uri="{C3380CC4-5D6E-409C-BE32-E72D297353CC}">
                    <c16:uniqueId val="{00000000-BA5C-4325-AE4E-1A2B65C3A324}"/>
                  </c:ext>
                </c:extLst>
              </c15:ser>
            </c15:filteredScatterSeries>
            <c15:filteredScatterSeries>
              <c15:ser>
                <c:idx val="9"/>
                <c:order val="3"/>
                <c:tx>
                  <c:v>EXT_0_172</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dataset'!$V$9,'Deep nrna dataset'!$V$12,'Deep nrna dataset'!$V$15,'Deep nrna dataset'!$V$18,'Deep nrna dataset'!$V$21,'Deep nrna dataset'!$V$24,'Deep nrna dataset'!$V$27,'Deep nrna dataset'!$V$30,'Deep nrna dataset'!$V$33)</c15:sqref>
                        </c15:formulaRef>
                      </c:ext>
                    </c:extLst>
                    <c:numCache>
                      <c:formatCode>#,##0.000</c:formatCode>
                      <c:ptCount val="9"/>
                      <c:pt idx="0">
                        <c:v>0.95110883118932998</c:v>
                      </c:pt>
                      <c:pt idx="1">
                        <c:v>0.92581485281351095</c:v>
                      </c:pt>
                      <c:pt idx="2">
                        <c:v>0.89933706889748199</c:v>
                      </c:pt>
                      <c:pt idx="3">
                        <c:v>0.87964643674532395</c:v>
                      </c:pt>
                      <c:pt idx="4">
                        <c:v>0.86366506195248904</c:v>
                      </c:pt>
                      <c:pt idx="5">
                        <c:v>0.85103780285691699</c:v>
                      </c:pt>
                      <c:pt idx="6">
                        <c:v>0.84413227053902595</c:v>
                      </c:pt>
                      <c:pt idx="7">
                        <c:v>0.83399100307789398</c:v>
                      </c:pt>
                      <c:pt idx="8">
                        <c:v>0.82625680688185599</c:v>
                      </c:pt>
                    </c:numCache>
                  </c:numRef>
                </c:yVal>
                <c:smooth val="0"/>
                <c:extLst xmlns:c15="http://schemas.microsoft.com/office/drawing/2012/chart">
                  <c:ext xmlns:c16="http://schemas.microsoft.com/office/drawing/2014/chart" uri="{C3380CC4-5D6E-409C-BE32-E72D297353CC}">
                    <c16:uniqueId val="{00000003-BA5C-4325-AE4E-1A2B65C3A324}"/>
                  </c:ext>
                </c:extLst>
              </c15:ser>
            </c15:filteredScatterSeries>
            <c15:filteredScatterSeries>
              <c15:ser>
                <c:idx val="10"/>
                <c:order val="4"/>
                <c:tx>
                  <c:v>EXT_0_671</c:v>
                </c:tx>
                <c:spPr>
                  <a:ln w="19050" cap="rnd">
                    <a:solidFill>
                      <a:schemeClr val="accent1"/>
                    </a:solidFill>
                    <a:prstDash val="sysDash"/>
                    <a:round/>
                  </a:ln>
                  <a:effectLst/>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dataset'!$V$10,'Deep nrna dataset'!$V$13,'Deep nrna dataset'!$V$16,'Deep nrna dataset'!$V$19,'Deep nrna dataset'!$V$22,'Deep nrna dataset'!$V$25,'Deep nrna dataset'!$V$28,'Deep nrna dataset'!$V$31,'Deep nrna dataset'!$V$34)</c15:sqref>
                        </c15:formulaRef>
                      </c:ext>
                    </c:extLst>
                    <c:numCache>
                      <c:formatCode>#,##0.000</c:formatCode>
                      <c:ptCount val="9"/>
                      <c:pt idx="0">
                        <c:v>0.94515034330360603</c:v>
                      </c:pt>
                      <c:pt idx="1">
                        <c:v>0.93895509430984103</c:v>
                      </c:pt>
                      <c:pt idx="2">
                        <c:v>0.93035277405098205</c:v>
                      </c:pt>
                      <c:pt idx="3">
                        <c:v>0.92478888801199499</c:v>
                      </c:pt>
                      <c:pt idx="4">
                        <c:v>0.90959671691263499</c:v>
                      </c:pt>
                      <c:pt idx="5">
                        <c:v>0.90221766237865997</c:v>
                      </c:pt>
                      <c:pt idx="6">
                        <c:v>0.89049798753058096</c:v>
                      </c:pt>
                      <c:pt idx="7">
                        <c:v>0.87384578959829495</c:v>
                      </c:pt>
                      <c:pt idx="8">
                        <c:v>0.87033383316233903</c:v>
                      </c:pt>
                    </c:numCache>
                  </c:numRef>
                </c:yVal>
                <c:smooth val="0"/>
                <c:extLst xmlns:c15="http://schemas.microsoft.com/office/drawing/2012/chart">
                  <c:ext xmlns:c16="http://schemas.microsoft.com/office/drawing/2014/chart" uri="{C3380CC4-5D6E-409C-BE32-E72D297353CC}">
                    <c16:uniqueId val="{00000004-BA5C-4325-AE4E-1A2B65C3A324}"/>
                  </c:ext>
                </c:extLst>
              </c15:ser>
            </c15:filteredScatterSeries>
            <c15:filteredScatterSeries>
              <c15:ser>
                <c:idx val="1"/>
                <c:order val="6"/>
                <c:tx>
                  <c:v>VOT_0_172</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dataset'!$AO$9,'Deep nrna dataset'!$AO$12,'Deep nrna dataset'!$AO$15,'Deep nrna dataset'!$AO$18,'Deep nrna dataset'!$AO$21,'Deep nrna dataset'!$AO$24,'Deep nrna dataset'!$AO$27,'Deep nrna dataset'!$AO$30,'Deep nrna dataset'!$AO$33)</c15:sqref>
                        </c15:formulaRef>
                      </c:ext>
                    </c:extLst>
                    <c:numCache>
                      <c:formatCode>#,##0.000</c:formatCode>
                      <c:ptCount val="9"/>
                      <c:pt idx="0">
                        <c:v>0.95462078762528602</c:v>
                      </c:pt>
                      <c:pt idx="1">
                        <c:v>0.94605792755110096</c:v>
                      </c:pt>
                      <c:pt idx="2">
                        <c:v>0.942703811853839</c:v>
                      </c:pt>
                      <c:pt idx="3">
                        <c:v>0.90095493646910196</c:v>
                      </c:pt>
                      <c:pt idx="4">
                        <c:v>0.90801830952568796</c:v>
                      </c:pt>
                      <c:pt idx="5">
                        <c:v>0.87155709888722199</c:v>
                      </c:pt>
                      <c:pt idx="6">
                        <c:v>0.87021545260831801</c:v>
                      </c:pt>
                      <c:pt idx="7">
                        <c:v>0.88240864967248001</c:v>
                      </c:pt>
                      <c:pt idx="8">
                        <c:v>0.87656854234077797</c:v>
                      </c:pt>
                    </c:numCache>
                  </c:numRef>
                </c:yVal>
                <c:smooth val="0"/>
                <c:extLst xmlns:c15="http://schemas.microsoft.com/office/drawing/2012/chart">
                  <c:ext xmlns:c16="http://schemas.microsoft.com/office/drawing/2014/chart" uri="{C3380CC4-5D6E-409C-BE32-E72D297353CC}">
                    <c16:uniqueId val="{00000006-BA5C-4325-AE4E-1A2B65C3A324}"/>
                  </c:ext>
                </c:extLst>
              </c15:ser>
            </c15:filteredScatterSeries>
            <c15:filteredScatterSeries>
              <c15:ser>
                <c:idx val="4"/>
                <c:order val="10"/>
                <c:tx>
                  <c:v>RDF_172</c:v>
                </c:tx>
                <c:xVal>
                  <c:numRef>
                    <c:extLst xmlns:c15="http://schemas.microsoft.com/office/drawing/2012/chart">
                      <c:ext xmlns:c15="http://schemas.microsoft.com/office/drawing/2012/chart" uri="{02D57815-91ED-43cb-92C2-25804820EDAC}">
                        <c15:formulaRef>
                          <c15:sqref>'Deep nrna dataset'!$B$44:$B$52</c15:sqref>
                        </c15:formulaRef>
                      </c:ext>
                    </c:extLst>
                    <c:numCache>
                      <c:formatCode>General</c:formatCode>
                      <c:ptCount val="9"/>
                      <c:pt idx="0">
                        <c:v>0</c:v>
                      </c:pt>
                      <c:pt idx="1">
                        <c:v>25</c:v>
                      </c:pt>
                      <c:pt idx="2">
                        <c:v>50</c:v>
                      </c:pt>
                      <c:pt idx="3">
                        <c:v>75</c:v>
                      </c:pt>
                      <c:pt idx="4">
                        <c:v>100</c:v>
                      </c:pt>
                      <c:pt idx="5">
                        <c:v>125</c:v>
                      </c:pt>
                      <c:pt idx="6">
                        <c:v>150</c:v>
                      </c:pt>
                      <c:pt idx="7">
                        <c:v>175</c:v>
                      </c:pt>
                      <c:pt idx="8">
                        <c:v>200</c:v>
                      </c:pt>
                    </c:numCache>
                  </c:numRef>
                </c:xVal>
                <c:yVal>
                  <c:numRef>
                    <c:extLst xmlns:c15="http://schemas.microsoft.com/office/drawing/2012/chart">
                      <c:ext xmlns:c15="http://schemas.microsoft.com/office/drawing/2012/chart" uri="{02D57815-91ED-43cb-92C2-25804820EDAC}">
                        <c15:formulaRef>
                          <c15:sqref>('Deep nrna dataset'!$AY$9,'Deep nrna dataset'!$AY$12,'Deep nrna dataset'!$AY$15,'Deep nrna dataset'!$AY$18,'Deep nrna dataset'!$AY$21,'Deep nrna dataset'!$AY$24,'Deep nrna dataset'!$AY$27,'Deep nrna dataset'!$AY$30,'Deep nrna dataset'!$AY$33)</c15:sqref>
                        </c15:formulaRef>
                      </c:ext>
                    </c:extLst>
                    <c:numCache>
                      <c:formatCode>#,##0.000</c:formatCode>
                      <c:ptCount val="9"/>
                      <c:pt idx="0" formatCode="General">
                        <c:v>0.94005997900000005</c:v>
                      </c:pt>
                      <c:pt idx="1">
                        <c:v>0.913661116</c:v>
                      </c:pt>
                      <c:pt idx="2">
                        <c:v>0.88410543799999997</c:v>
                      </c:pt>
                      <c:pt idx="3">
                        <c:v>0.860666088</c:v>
                      </c:pt>
                      <c:pt idx="4" formatCode="General">
                        <c:v>0.83927866799999995</c:v>
                      </c:pt>
                      <c:pt idx="5">
                        <c:v>0.83300449799999998</c:v>
                      </c:pt>
                      <c:pt idx="6" formatCode="General">
                        <c:v>0.82187672599999995</c:v>
                      </c:pt>
                      <c:pt idx="7">
                        <c:v>0.81449767200000001</c:v>
                      </c:pt>
                      <c:pt idx="8" formatCode="General">
                        <c:v>0.80771051999999999</c:v>
                      </c:pt>
                    </c:numCache>
                  </c:numRef>
                </c:yVal>
                <c:smooth val="0"/>
                <c:extLst xmlns:c15="http://schemas.microsoft.com/office/drawing/2012/chart">
                  <c:ext xmlns:c16="http://schemas.microsoft.com/office/drawing/2014/chart" uri="{C3380CC4-5D6E-409C-BE32-E72D297353CC}">
                    <c16:uniqueId val="{0000000A-BA5C-4325-AE4E-1A2B65C3A324}"/>
                  </c:ext>
                </c:extLst>
              </c15:ser>
            </c15:filteredScatterSeries>
            <c15:filteredScatterSeries>
              <c15:ser>
                <c:idx val="5"/>
                <c:order val="11"/>
                <c:tx>
                  <c:v>RDF_671</c:v>
                </c:tx>
                <c:xVal>
                  <c:numRef>
                    <c:extLst xmlns:c15="http://schemas.microsoft.com/office/drawing/2012/chart">
                      <c:ext xmlns:c15="http://schemas.microsoft.com/office/drawing/2012/chart" uri="{02D57815-91ED-43cb-92C2-25804820EDAC}">
                        <c15:formulaRef>
                          <c15:sqref>'Deep nrna dataset'!$B$44:$B$52</c15:sqref>
                        </c15:formulaRef>
                      </c:ext>
                    </c:extLst>
                    <c:numCache>
                      <c:formatCode>General</c:formatCode>
                      <c:ptCount val="9"/>
                      <c:pt idx="0">
                        <c:v>0</c:v>
                      </c:pt>
                      <c:pt idx="1">
                        <c:v>25</c:v>
                      </c:pt>
                      <c:pt idx="2">
                        <c:v>50</c:v>
                      </c:pt>
                      <c:pt idx="3">
                        <c:v>75</c:v>
                      </c:pt>
                      <c:pt idx="4">
                        <c:v>100</c:v>
                      </c:pt>
                      <c:pt idx="5">
                        <c:v>125</c:v>
                      </c:pt>
                      <c:pt idx="6">
                        <c:v>150</c:v>
                      </c:pt>
                      <c:pt idx="7">
                        <c:v>175</c:v>
                      </c:pt>
                      <c:pt idx="8">
                        <c:v>200</c:v>
                      </c:pt>
                    </c:numCache>
                  </c:numRef>
                </c:xVal>
                <c:yVal>
                  <c:numRef>
                    <c:extLst xmlns:c15="http://schemas.microsoft.com/office/drawing/2012/chart">
                      <c:ext xmlns:c15="http://schemas.microsoft.com/office/drawing/2012/chart" uri="{02D57815-91ED-43cb-92C2-25804820EDAC}">
                        <c15:formulaRef>
                          <c15:sqref>('Deep nrna dataset'!$AY$10,'Deep nrna dataset'!$AY$13,'Deep nrna dataset'!$AY$16,'Deep nrna dataset'!$AY$19,'Deep nrna dataset'!$AY$22,'Deep nrna dataset'!$AY$25,'Deep nrna dataset'!$AY$28,'Deep nrna dataset'!$AY$31,'Deep nrna dataset'!$AY$34)</c15:sqref>
                        </c15:formulaRef>
                      </c:ext>
                    </c:extLst>
                    <c:numCache>
                      <c:formatCode>#,##0.000</c:formatCode>
                      <c:ptCount val="9"/>
                      <c:pt idx="0" formatCode="General">
                        <c:v>0.93804750999999997</c:v>
                      </c:pt>
                      <c:pt idx="1">
                        <c:v>0.93058953499999997</c:v>
                      </c:pt>
                      <c:pt idx="2">
                        <c:v>0.92088232999999997</c:v>
                      </c:pt>
                      <c:pt idx="3">
                        <c:v>0.91235893000000001</c:v>
                      </c:pt>
                      <c:pt idx="4" formatCode="General">
                        <c:v>0.90040249400000005</c:v>
                      </c:pt>
                      <c:pt idx="5">
                        <c:v>0.88820929699999995</c:v>
                      </c:pt>
                      <c:pt idx="6" formatCode="General">
                        <c:v>0.87818640999999997</c:v>
                      </c:pt>
                      <c:pt idx="7">
                        <c:v>0.86686133700000001</c:v>
                      </c:pt>
                      <c:pt idx="8" formatCode="General">
                        <c:v>0.856601689</c:v>
                      </c:pt>
                    </c:numCache>
                  </c:numRef>
                </c:yVal>
                <c:smooth val="0"/>
                <c:extLst xmlns:c15="http://schemas.microsoft.com/office/drawing/2012/chart">
                  <c:ext xmlns:c16="http://schemas.microsoft.com/office/drawing/2014/chart" uri="{C3380CC4-5D6E-409C-BE32-E72D297353CC}">
                    <c16:uniqueId val="{0000000B-BA5C-4325-AE4E-1A2B65C3A324}"/>
                  </c:ext>
                </c:extLst>
              </c15:ser>
            </c15:filteredScatterSeries>
          </c:ext>
        </c:extLst>
      </c:scatterChart>
      <c:valAx>
        <c:axId val="1747174335"/>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CA"/>
                  <a:t>Percentage Noise in Train and Test dataset</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47176831"/>
        <c:crosses val="autoZero"/>
        <c:crossBetween val="midCat"/>
      </c:valAx>
      <c:valAx>
        <c:axId val="1747176831"/>
        <c:scaling>
          <c:orientation val="minMax"/>
          <c:min val="0.85000000000000009"/>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CA"/>
                  <a:t>Accuracy</a:t>
                </a:r>
              </a:p>
            </c:rich>
          </c:tx>
          <c:overlay val="0"/>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47174335"/>
        <c:crosses val="autoZero"/>
        <c:crossBetween val="midCat"/>
        <c:majorUnit val="1.0000000000000002E-2"/>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7"/>
          <c:order val="1"/>
          <c:tx>
            <c:strRef>
              <c:f>'Deep nrna dataset'!$AN$42</c:f>
              <c:strCache>
                <c:ptCount val="1"/>
                <c:pt idx="0">
                  <c:v>MLP  F=7, γ=1</c:v>
                </c:pt>
              </c:strCache>
            </c:strRef>
          </c:tx>
          <c:spPr>
            <a:ln w="19050" cap="rnd">
              <a:solidFill>
                <a:schemeClr val="accent1"/>
              </a:solidFill>
              <a:round/>
            </a:ln>
            <a:effectLst/>
          </c:spPr>
          <c:marker>
            <c:spPr>
              <a:ln>
                <a:solidFill>
                  <a:srgbClr val="FF0000"/>
                </a:solidFill>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dataset'!$AF$10,'Deep nrna dataset'!$AF$13,'Deep nrna dataset'!$AF$16,'Deep nrna dataset'!$AF$19,'Deep nrna dataset'!$AF$22,'Deep nrna dataset'!$AF$25,'Deep nrna dataset'!$AF$28,'Deep nrna dataset'!$AF$31,'Deep nrna dataset'!$AF$34)</c:f>
              <c:numCache>
                <c:formatCode>#,##0.000</c:formatCode>
                <c:ptCount val="9"/>
                <c:pt idx="0">
                  <c:v>0.98472890853129103</c:v>
                </c:pt>
                <c:pt idx="1">
                  <c:v>0.98153263357272502</c:v>
                </c:pt>
                <c:pt idx="2">
                  <c:v>0.98030936784784095</c:v>
                </c:pt>
                <c:pt idx="3">
                  <c:v>0.97549522531765398</c:v>
                </c:pt>
                <c:pt idx="4">
                  <c:v>0.97218056980506595</c:v>
                </c:pt>
                <c:pt idx="5">
                  <c:v>0.96484097545576497</c:v>
                </c:pt>
                <c:pt idx="6">
                  <c:v>0.96460421434772303</c:v>
                </c:pt>
                <c:pt idx="7">
                  <c:v>0.95596243390419</c:v>
                </c:pt>
                <c:pt idx="8">
                  <c:v>0.95280561913029704</c:v>
                </c:pt>
              </c:numCache>
            </c:numRef>
          </c:yVal>
          <c:smooth val="0"/>
          <c:extLst>
            <c:ext xmlns:c16="http://schemas.microsoft.com/office/drawing/2014/chart" uri="{C3380CC4-5D6E-409C-BE32-E72D297353CC}">
              <c16:uniqueId val="{00000000-F251-473E-B6FE-EB23CA71157B}"/>
            </c:ext>
          </c:extLst>
        </c:ser>
        <c:ser>
          <c:idx val="11"/>
          <c:order val="5"/>
          <c:tx>
            <c:strRef>
              <c:f>'Deep nrna dataset'!$AN$40</c:f>
              <c:strCache>
                <c:ptCount val="1"/>
                <c:pt idx="0">
                  <c:v>EXT C[2, 7], γ=1</c:v>
                </c:pt>
              </c:strCache>
            </c:strRef>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dataset'!$V$11,'Deep nrna dataset'!$V$14,'Deep nrna dataset'!$V$17,'Deep nrna dataset'!$V$20,'Deep nrna dataset'!$V$23,'Deep nrna dataset'!$V$26,'Deep nrna dataset'!$V$29,'Deep nrna dataset'!$V$32,'Deep nrna dataset'!$V$35)</c:f>
              <c:numCache>
                <c:formatCode>#,##0.000</c:formatCode>
                <c:ptCount val="9"/>
                <c:pt idx="0">
                  <c:v>0.96464367453239597</c:v>
                </c:pt>
                <c:pt idx="1">
                  <c:v>0.95304238023833898</c:v>
                </c:pt>
                <c:pt idx="2">
                  <c:v>0.940572961881461</c:v>
                </c:pt>
                <c:pt idx="3">
                  <c:v>0.93074737589771905</c:v>
                </c:pt>
                <c:pt idx="4">
                  <c:v>0.91571304553705302</c:v>
                </c:pt>
                <c:pt idx="5">
                  <c:v>0.90482203456712096</c:v>
                </c:pt>
                <c:pt idx="6">
                  <c:v>0.896338094862284</c:v>
                </c:pt>
                <c:pt idx="7">
                  <c:v>0.88489464130692097</c:v>
                </c:pt>
                <c:pt idx="8">
                  <c:v>0.87629232104806198</c:v>
                </c:pt>
              </c:numCache>
            </c:numRef>
          </c:yVal>
          <c:smooth val="0"/>
          <c:extLst>
            <c:ext xmlns:c16="http://schemas.microsoft.com/office/drawing/2014/chart" uri="{C3380CC4-5D6E-409C-BE32-E72D297353CC}">
              <c16:uniqueId val="{00000001-F251-473E-B6FE-EB23CA71157B}"/>
            </c:ext>
          </c:extLst>
        </c:ser>
        <c:ser>
          <c:idx val="15"/>
          <c:order val="6"/>
          <c:tx>
            <c:strRef>
              <c:f>'Deep nrna dataset'!$AN$46</c:f>
              <c:strCache>
                <c:ptCount val="1"/>
                <c:pt idx="0">
                  <c:v>RDF C[2, 7], γ=1</c:v>
                </c:pt>
              </c:strCache>
            </c:strRef>
          </c:tx>
          <c:spPr>
            <a:ln>
              <a:solidFill>
                <a:srgbClr val="C00000"/>
              </a:solidFill>
              <a:prstDash val="sysDot"/>
            </a:ln>
          </c:spPr>
          <c:marker>
            <c:symbol val="square"/>
            <c:size val="6"/>
            <c:spPr>
              <a:solidFill>
                <a:srgbClr val="C00000"/>
              </a:solidFill>
              <a:ln>
                <a:solidFill>
                  <a:srgbClr val="C00000"/>
                </a:solidFill>
              </a:ln>
            </c:spPr>
          </c:marker>
          <c:xVal>
            <c:numRef>
              <c:f>'Deep nrna dataset'!$B$76:$B$84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dataset'!$AY$11,'Deep nrna dataset'!$AY$14,'Deep nrna dataset'!$AY$17,'Deep nrna dataset'!$AY$20,'Deep nrna dataset'!$AY$23,'Deep nrna dataset'!$AY$26,'Deep nrna dataset'!$AY$29,'Deep nrna dataset'!$AY$32,'Deep nrna dataset'!$AY$35)</c:f>
              <c:numCache>
                <c:formatCode>#,##0.000</c:formatCode>
                <c:ptCount val="9"/>
                <c:pt idx="0" formatCode="General">
                  <c:v>0.96057927600000004</c:v>
                </c:pt>
                <c:pt idx="1">
                  <c:v>0.94818877800000001</c:v>
                </c:pt>
                <c:pt idx="2">
                  <c:v>0.93394365099999999</c:v>
                </c:pt>
                <c:pt idx="3">
                  <c:v>0.92190829500000004</c:v>
                </c:pt>
                <c:pt idx="4" formatCode="General">
                  <c:v>0.90711072500000001</c:v>
                </c:pt>
                <c:pt idx="5">
                  <c:v>0.89854786499999995</c:v>
                </c:pt>
                <c:pt idx="6" formatCode="General">
                  <c:v>0.88552600400000003</c:v>
                </c:pt>
                <c:pt idx="7">
                  <c:v>0.87747612699999999</c:v>
                </c:pt>
                <c:pt idx="8" formatCode="General">
                  <c:v>0.866308894</c:v>
                </c:pt>
              </c:numCache>
            </c:numRef>
          </c:yVal>
          <c:smooth val="0"/>
          <c:extLst>
            <c:ext xmlns:c16="http://schemas.microsoft.com/office/drawing/2014/chart" uri="{C3380CC4-5D6E-409C-BE32-E72D297353CC}">
              <c16:uniqueId val="{00000002-F251-473E-B6FE-EB23CA71157B}"/>
            </c:ext>
          </c:extLst>
        </c:ser>
        <c:ser>
          <c:idx val="2"/>
          <c:order val="8"/>
          <c:tx>
            <c:strRef>
              <c:f>'Deep nrna dataset'!$AN$43</c:f>
              <c:strCache>
                <c:ptCount val="1"/>
                <c:pt idx="0">
                  <c:v>VOT F=7, γ=1</c:v>
                </c:pt>
              </c:strCache>
            </c:strRef>
          </c:tx>
          <c:spPr>
            <a:ln w="28575" cap="rnd">
              <a:solidFill>
                <a:srgbClr val="7030A0"/>
              </a:solidFill>
              <a:prstDash val="dashDot"/>
              <a:round/>
            </a:ln>
            <a:effectLst/>
          </c:spPr>
          <c:marker>
            <c:spPr>
              <a:ln w="28575">
                <a:solidFill>
                  <a:srgbClr val="7030A0"/>
                </a:solidFill>
                <a:prstDash val="dashDot"/>
              </a:ln>
            </c:spPr>
          </c:marker>
          <c:dPt>
            <c:idx val="8"/>
            <c:marker>
              <c:symbol val="triangle"/>
              <c:size val="7"/>
            </c:marker>
            <c:bubble3D val="0"/>
            <c:extLst>
              <c:ext xmlns:c16="http://schemas.microsoft.com/office/drawing/2014/chart" uri="{C3380CC4-5D6E-409C-BE32-E72D297353CC}">
                <c16:uniqueId val="{00000003-F251-473E-B6FE-EB23CA71157B}"/>
              </c:ext>
            </c:extLst>
          </c:dPt>
          <c:xVal>
            <c:numLit>
              <c:formatCode>General</c:formatCode>
              <c:ptCount val="9"/>
              <c:pt idx="0">
                <c:v>0</c:v>
              </c:pt>
              <c:pt idx="1">
                <c:v>25</c:v>
              </c:pt>
              <c:pt idx="2">
                <c:v>50</c:v>
              </c:pt>
              <c:pt idx="3">
                <c:v>75</c:v>
              </c:pt>
              <c:pt idx="4">
                <c:v>100</c:v>
              </c:pt>
              <c:pt idx="5">
                <c:v>125</c:v>
              </c:pt>
              <c:pt idx="6">
                <c:v>150</c:v>
              </c:pt>
              <c:pt idx="7">
                <c:v>175</c:v>
              </c:pt>
              <c:pt idx="8">
                <c:v>200</c:v>
              </c:pt>
            </c:numLit>
          </c:xVal>
          <c:yVal>
            <c:numRef>
              <c:f>('Deep nrna dataset'!$AO$10,'Deep nrna dataset'!$AO$13,'Deep nrna dataset'!$AO$16,'Deep nrna dataset'!$AO$19,'Deep nrna dataset'!$AO$22,'Deep nrna dataset'!$AO$25,'Deep nrna dataset'!$AO$28,'Deep nrna dataset'!$AO$31,'Deep nrna dataset'!$AO$34)</c:f>
              <c:numCache>
                <c:formatCode>#,##0.000</c:formatCode>
                <c:ptCount val="9"/>
                <c:pt idx="0">
                  <c:v>0.98184831505011405</c:v>
                </c:pt>
                <c:pt idx="1">
                  <c:v>0.98026990766316702</c:v>
                </c:pt>
                <c:pt idx="2">
                  <c:v>0.98003314655512497</c:v>
                </c:pt>
                <c:pt idx="3">
                  <c:v>0.97656065030384298</c:v>
                </c:pt>
                <c:pt idx="4">
                  <c:v>0.97044432167942496</c:v>
                </c:pt>
                <c:pt idx="5">
                  <c:v>0.96811617078367895</c:v>
                </c:pt>
                <c:pt idx="6">
                  <c:v>0.964959356009786</c:v>
                </c:pt>
                <c:pt idx="7">
                  <c:v>0.95690947833635798</c:v>
                </c:pt>
                <c:pt idx="8">
                  <c:v>0.95410780522452798</c:v>
                </c:pt>
              </c:numCache>
            </c:numRef>
          </c:yVal>
          <c:smooth val="0"/>
          <c:extLst>
            <c:ext xmlns:c16="http://schemas.microsoft.com/office/drawing/2014/chart" uri="{C3380CC4-5D6E-409C-BE32-E72D297353CC}">
              <c16:uniqueId val="{00000004-F251-473E-B6FE-EB23CA71157B}"/>
            </c:ext>
          </c:extLst>
        </c:ser>
        <c:ser>
          <c:idx val="0"/>
          <c:order val="10"/>
          <c:tx>
            <c:v>Blastn(av-s)</c:v>
          </c:tx>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dataset'!$G$44:$G$52</c:f>
              <c:numCache>
                <c:formatCode>General</c:formatCode>
                <c:ptCount val="9"/>
                <c:pt idx="0">
                  <c:v>0.94699999999999995</c:v>
                </c:pt>
                <c:pt idx="1">
                  <c:v>0.94</c:v>
                </c:pt>
                <c:pt idx="2">
                  <c:v>0.93100000000000005</c:v>
                </c:pt>
                <c:pt idx="3">
                  <c:v>0.92400000000000004</c:v>
                </c:pt>
                <c:pt idx="4">
                  <c:v>0.91400000000000003</c:v>
                </c:pt>
                <c:pt idx="5">
                  <c:v>0.91100000000000003</c:v>
                </c:pt>
                <c:pt idx="6">
                  <c:v>0.91300000000000003</c:v>
                </c:pt>
                <c:pt idx="7">
                  <c:v>0.91400000000000003</c:v>
                </c:pt>
                <c:pt idx="8">
                  <c:v>0.90600000000000003</c:v>
                </c:pt>
              </c:numCache>
            </c:numRef>
          </c:yVal>
          <c:smooth val="0"/>
          <c:extLst>
            <c:ext xmlns:c16="http://schemas.microsoft.com/office/drawing/2014/chart" uri="{C3380CC4-5D6E-409C-BE32-E72D297353CC}">
              <c16:uniqueId val="{00000005-F251-473E-B6FE-EB23CA71157B}"/>
            </c:ext>
          </c:extLst>
        </c:ser>
        <c:ser>
          <c:idx val="4"/>
          <c:order val="11"/>
          <c:tx>
            <c:v>Inf_hmm_cm</c:v>
          </c:tx>
          <c:spPr>
            <a:ln cmpd="dbl"/>
          </c:spPr>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dataset'!$N$102:$N$110</c:f>
              <c:numCache>
                <c:formatCode>#,##0.000</c:formatCode>
                <c:ptCount val="9"/>
                <c:pt idx="0">
                  <c:v>0.94783363586141578</c:v>
                </c:pt>
                <c:pt idx="1">
                  <c:v>0.95102991081998267</c:v>
                </c:pt>
                <c:pt idx="2">
                  <c:v>0.96969457817062588</c:v>
                </c:pt>
                <c:pt idx="3">
                  <c:v>0.9397442980033146</c:v>
                </c:pt>
                <c:pt idx="4">
                  <c:v>0.93504853602714866</c:v>
                </c:pt>
                <c:pt idx="5">
                  <c:v>0.9046247336437534</c:v>
                </c:pt>
                <c:pt idx="6">
                  <c:v>0.89136611159340229</c:v>
                </c:pt>
                <c:pt idx="7">
                  <c:v>0.86887380632941358</c:v>
                </c:pt>
                <c:pt idx="8">
                  <c:v>0.763159971588667</c:v>
                </c:pt>
              </c:numCache>
            </c:numRef>
          </c:yVal>
          <c:smooth val="0"/>
          <c:extLst>
            <c:ext xmlns:c16="http://schemas.microsoft.com/office/drawing/2014/chart" uri="{C3380CC4-5D6E-409C-BE32-E72D297353CC}">
              <c16:uniqueId val="{00000006-F251-473E-B6FE-EB23CA71157B}"/>
            </c:ext>
          </c:extLst>
        </c:ser>
        <c:ser>
          <c:idx val="5"/>
          <c:order val="12"/>
          <c:tx>
            <c:v>Inf_hmm</c:v>
          </c:tx>
          <c:spPr>
            <a:ln w="22225" cmpd="dbl"/>
          </c:spPr>
          <c:xVal>
            <c:numRef>
              <c:f>'Deep nrna dataset'!$B$44:$B$52</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dataset'!$U$102:$U$110</c:f>
              <c:numCache>
                <c:formatCode>General</c:formatCode>
                <c:ptCount val="9"/>
                <c:pt idx="0">
                  <c:v>0.94921474232499403</c:v>
                </c:pt>
                <c:pt idx="1">
                  <c:v>0.95623865519690632</c:v>
                </c:pt>
                <c:pt idx="2">
                  <c:v>0.95911924867808385</c:v>
                </c:pt>
                <c:pt idx="3">
                  <c:v>0.93575881935127458</c:v>
                </c:pt>
                <c:pt idx="4">
                  <c:v>0.93370688974824401</c:v>
                </c:pt>
                <c:pt idx="5">
                  <c:v>0.89988951148291374</c:v>
                </c:pt>
                <c:pt idx="6">
                  <c:v>0.88749901349538318</c:v>
                </c:pt>
                <c:pt idx="7">
                  <c:v>0.86500670823139447</c:v>
                </c:pt>
                <c:pt idx="8">
                  <c:v>0.76016099755346855</c:v>
                </c:pt>
              </c:numCache>
            </c:numRef>
          </c:yVal>
          <c:smooth val="0"/>
          <c:extLst>
            <c:ext xmlns:c16="http://schemas.microsoft.com/office/drawing/2014/chart" uri="{C3380CC4-5D6E-409C-BE32-E72D297353CC}">
              <c16:uniqueId val="{00000007-F251-473E-B6FE-EB23CA71157B}"/>
            </c:ext>
          </c:extLst>
        </c:ser>
        <c:ser>
          <c:idx val="12"/>
          <c:order val="13"/>
          <c:tx>
            <c:v>deepncRNA-3</c:v>
          </c:tx>
          <c:xVal>
            <c:numRef>
              <c:f>'Deep nrna dataset'!$B$76:$B$84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dataset'!$C$76:$C$84</c:f>
              <c:numCache>
                <c:formatCode>#,##0.000</c:formatCode>
                <c:ptCount val="9"/>
                <c:pt idx="0">
                  <c:v>0.89069767441860404</c:v>
                </c:pt>
                <c:pt idx="1">
                  <c:v>0.88604651162790704</c:v>
                </c:pt>
                <c:pt idx="2">
                  <c:v>0.88255813953488305</c:v>
                </c:pt>
                <c:pt idx="3">
                  <c:v>0.86511627906976696</c:v>
                </c:pt>
                <c:pt idx="4">
                  <c:v>0.86860465116278995</c:v>
                </c:pt>
                <c:pt idx="5">
                  <c:v>0.85116279069767398</c:v>
                </c:pt>
                <c:pt idx="6">
                  <c:v>0.84418604651162799</c:v>
                </c:pt>
                <c:pt idx="7">
                  <c:v>0.82674418604651101</c:v>
                </c:pt>
                <c:pt idx="8">
                  <c:v>0.84418604651162799</c:v>
                </c:pt>
              </c:numCache>
            </c:numRef>
          </c:yVal>
          <c:smooth val="0"/>
          <c:extLst>
            <c:ext xmlns:c16="http://schemas.microsoft.com/office/drawing/2014/chart" uri="{C3380CC4-5D6E-409C-BE32-E72D297353CC}">
              <c16:uniqueId val="{00000008-F251-473E-B6FE-EB23CA71157B}"/>
            </c:ext>
          </c:extLst>
        </c:ser>
        <c:ser>
          <c:idx val="13"/>
          <c:order val="14"/>
          <c:tx>
            <c:v>deepncRNA-2</c:v>
          </c:tx>
          <c:marker>
            <c:symbol val="star"/>
            <c:size val="6"/>
          </c:marker>
          <c:xVal>
            <c:numRef>
              <c:f>'Deep nrna dataset'!$B$76:$B$84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dataset'!$D$76:$D$84</c:f>
              <c:numCache>
                <c:formatCode>#,##0.000</c:formatCode>
                <c:ptCount val="9"/>
                <c:pt idx="0">
                  <c:v>0.87790697674418605</c:v>
                </c:pt>
                <c:pt idx="1">
                  <c:v>0.88604651162790704</c:v>
                </c:pt>
                <c:pt idx="2">
                  <c:v>0.87790697674418605</c:v>
                </c:pt>
                <c:pt idx="3">
                  <c:v>0.85697674418604597</c:v>
                </c:pt>
                <c:pt idx="4">
                  <c:v>0.85697674418604597</c:v>
                </c:pt>
                <c:pt idx="5">
                  <c:v>0.84767441860465098</c:v>
                </c:pt>
                <c:pt idx="6">
                  <c:v>0.85581395348837197</c:v>
                </c:pt>
                <c:pt idx="7">
                  <c:v>0.85116279069767398</c:v>
                </c:pt>
                <c:pt idx="8">
                  <c:v>0.83953488372092999</c:v>
                </c:pt>
              </c:numCache>
            </c:numRef>
          </c:yVal>
          <c:smooth val="0"/>
          <c:extLst>
            <c:ext xmlns:c16="http://schemas.microsoft.com/office/drawing/2014/chart" uri="{C3380CC4-5D6E-409C-BE32-E72D297353CC}">
              <c16:uniqueId val="{00000009-F251-473E-B6FE-EB23CA71157B}"/>
            </c:ext>
          </c:extLst>
        </c:ser>
        <c:ser>
          <c:idx val="14"/>
          <c:order val="15"/>
          <c:tx>
            <c:v>deepncRNA-1</c:v>
          </c:tx>
          <c:xVal>
            <c:numRef>
              <c:f>'Deep nrna dataset'!$B$76:$B$84</c:f>
              <c:numCache>
                <c:formatCode>General</c:formatCode>
                <c:ptCount val="9"/>
                <c:pt idx="0">
                  <c:v>0</c:v>
                </c:pt>
                <c:pt idx="1">
                  <c:v>25</c:v>
                </c:pt>
                <c:pt idx="2">
                  <c:v>50</c:v>
                </c:pt>
                <c:pt idx="3">
                  <c:v>75</c:v>
                </c:pt>
                <c:pt idx="4">
                  <c:v>100</c:v>
                </c:pt>
                <c:pt idx="5">
                  <c:v>125</c:v>
                </c:pt>
                <c:pt idx="6">
                  <c:v>150</c:v>
                </c:pt>
                <c:pt idx="7">
                  <c:v>175</c:v>
                </c:pt>
                <c:pt idx="8">
                  <c:v>200</c:v>
                </c:pt>
              </c:numCache>
            </c:numRef>
          </c:xVal>
          <c:yVal>
            <c:numRef>
              <c:f>'Deep nrna dataset'!$E$76:$E$84</c:f>
              <c:numCache>
                <c:formatCode>#,##0.000</c:formatCode>
                <c:ptCount val="9"/>
                <c:pt idx="0">
                  <c:v>0.86627906976744096</c:v>
                </c:pt>
                <c:pt idx="1">
                  <c:v>0.88139534883720905</c:v>
                </c:pt>
                <c:pt idx="2">
                  <c:v>0.88255813953488305</c:v>
                </c:pt>
                <c:pt idx="3">
                  <c:v>0.88255813953488305</c:v>
                </c:pt>
                <c:pt idx="4">
                  <c:v>0.86976744186046495</c:v>
                </c:pt>
                <c:pt idx="5">
                  <c:v>0.86162790697674396</c:v>
                </c:pt>
                <c:pt idx="6">
                  <c:v>0.836046511627907</c:v>
                </c:pt>
                <c:pt idx="7">
                  <c:v>0.84186046511627899</c:v>
                </c:pt>
                <c:pt idx="8">
                  <c:v>0.81395348837209303</c:v>
                </c:pt>
              </c:numCache>
            </c:numRef>
          </c:yVal>
          <c:smooth val="0"/>
          <c:extLst>
            <c:ext xmlns:c16="http://schemas.microsoft.com/office/drawing/2014/chart" uri="{C3380CC4-5D6E-409C-BE32-E72D297353CC}">
              <c16:uniqueId val="{0000000A-F251-473E-B6FE-EB23CA71157B}"/>
            </c:ext>
          </c:extLst>
        </c:ser>
        <c:dLbls>
          <c:showLegendKey val="0"/>
          <c:showVal val="0"/>
          <c:showCatName val="0"/>
          <c:showSerName val="0"/>
          <c:showPercent val="0"/>
          <c:showBubbleSize val="0"/>
        </c:dLbls>
        <c:axId val="1747174335"/>
        <c:axId val="1747176831"/>
        <c:extLst>
          <c:ext xmlns:c15="http://schemas.microsoft.com/office/drawing/2012/chart" uri="{02D57815-91ED-43cb-92C2-25804820EDAC}">
            <c15:filteredScatterSeries>
              <c15:ser>
                <c:idx val="6"/>
                <c:order val="0"/>
                <c:tx>
                  <c:v>NLP_0_172</c:v>
                </c:tx>
                <c:xVal>
                  <c:numLit>
                    <c:formatCode>General</c:formatCode>
                    <c:ptCount val="9"/>
                    <c:pt idx="0">
                      <c:v>0</c:v>
                    </c:pt>
                    <c:pt idx="1">
                      <c:v>25</c:v>
                    </c:pt>
                    <c:pt idx="2">
                      <c:v>50</c:v>
                    </c:pt>
                    <c:pt idx="3">
                      <c:v>75</c:v>
                    </c:pt>
                    <c:pt idx="4">
                      <c:v>100</c:v>
                    </c:pt>
                    <c:pt idx="5">
                      <c:v>125</c:v>
                    </c:pt>
                    <c:pt idx="6">
                      <c:v>150</c:v>
                    </c:pt>
                    <c:pt idx="7">
                      <c:v>175</c:v>
                    </c:pt>
                    <c:pt idx="8">
                      <c:v>200</c:v>
                    </c:pt>
                  </c:numLit>
                </c:xVal>
                <c:yVal>
                  <c:numRef>
                    <c:extLst>
                      <c:ext uri="{02D57815-91ED-43cb-92C2-25804820EDAC}">
                        <c15:formulaRef>
                          <c15:sqref>('Deep nrna dataset'!$AF$9,'Deep nrna dataset'!$AF$12,'Deep nrna dataset'!$AF$15,'Deep nrna dataset'!$AF$18,'Deep nrna dataset'!$AF$21,'Deep nrna dataset'!$AF$24,'Deep nrna dataset'!$AF$27,'Deep nrna dataset'!$AF$30,'Deep nrna dataset'!$AF$33)</c15:sqref>
                        </c15:formulaRef>
                      </c:ext>
                    </c:extLst>
                    <c:numCache>
                      <c:formatCode>#,##0.000</c:formatCode>
                      <c:ptCount val="9"/>
                      <c:pt idx="0">
                        <c:v>0.93635072212137904</c:v>
                      </c:pt>
                      <c:pt idx="1">
                        <c:v>0.93942861652592502</c:v>
                      </c:pt>
                      <c:pt idx="2">
                        <c:v>0.91946176308105099</c:v>
                      </c:pt>
                      <c:pt idx="3">
                        <c:v>0.91673901033856797</c:v>
                      </c:pt>
                      <c:pt idx="4">
                        <c:v>0.88761739404940398</c:v>
                      </c:pt>
                      <c:pt idx="5">
                        <c:v>0.90052087443769202</c:v>
                      </c:pt>
                      <c:pt idx="6">
                        <c:v>0.87925183489858705</c:v>
                      </c:pt>
                      <c:pt idx="7">
                        <c:v>0.86074500828663802</c:v>
                      </c:pt>
                      <c:pt idx="8">
                        <c:v>0.87696314418751398</c:v>
                      </c:pt>
                    </c:numCache>
                  </c:numRef>
                </c:yVal>
                <c:smooth val="0"/>
                <c:extLst>
                  <c:ext xmlns:c16="http://schemas.microsoft.com/office/drawing/2014/chart" uri="{C3380CC4-5D6E-409C-BE32-E72D297353CC}">
                    <c16:uniqueId val="{0000000B-F251-473E-B6FE-EB23CA71157B}"/>
                  </c:ext>
                </c:extLst>
              </c15:ser>
            </c15:filteredScatterSeries>
            <c15:filteredScatterSeries>
              <c15:ser>
                <c:idx val="8"/>
                <c:order val="2"/>
                <c:tx>
                  <c:v>NLP_0_171</c:v>
                </c:tx>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dataset'!$AF$11,'Deep nrna dataset'!$AF$14,'Deep nrna dataset'!$AF$17,'Deep nrna dataset'!$AF$20,'Deep nrna dataset'!$AF$23,'Deep nrna dataset'!$AF$26,'Deep nrna dataset'!$AF$29,'Deep nrna dataset'!$AF$32,'Deep nrna dataset'!$AF$35)</c15:sqref>
                        </c15:formulaRef>
                      </c:ext>
                    </c:extLst>
                    <c:numCache>
                      <c:formatCode>#,##0.000</c:formatCode>
                      <c:ptCount val="9"/>
                      <c:pt idx="0">
                        <c:v>0.93670586378344201</c:v>
                      </c:pt>
                      <c:pt idx="1">
                        <c:v>0.97154920685028801</c:v>
                      </c:pt>
                      <c:pt idx="2">
                        <c:v>0.97387735774603401</c:v>
                      </c:pt>
                      <c:pt idx="3">
                        <c:v>0.92616999447557402</c:v>
                      </c:pt>
                      <c:pt idx="4">
                        <c:v>0.93047115460500296</c:v>
                      </c:pt>
                      <c:pt idx="5">
                        <c:v>0.91062268171414995</c:v>
                      </c:pt>
                      <c:pt idx="6">
                        <c:v>0.91003077894404505</c:v>
                      </c:pt>
                      <c:pt idx="7">
                        <c:v>0.88955094309841298</c:v>
                      </c:pt>
                      <c:pt idx="8">
                        <c:v>0.90142845868518595</c:v>
                      </c:pt>
                    </c:numCache>
                  </c:numRef>
                </c:yVal>
                <c:smooth val="0"/>
                <c:extLst xmlns:c15="http://schemas.microsoft.com/office/drawing/2012/chart">
                  <c:ext xmlns:c16="http://schemas.microsoft.com/office/drawing/2014/chart" uri="{C3380CC4-5D6E-409C-BE32-E72D297353CC}">
                    <c16:uniqueId val="{0000000C-F251-473E-B6FE-EB23CA71157B}"/>
                  </c:ext>
                </c:extLst>
              </c15:ser>
            </c15:filteredScatterSeries>
            <c15:filteredScatterSeries>
              <c15:ser>
                <c:idx val="9"/>
                <c:order val="3"/>
                <c:tx>
                  <c:v>EXT_0_172</c:v>
                </c:tx>
                <c:spPr>
                  <a:ln>
                    <a:prstDash val="sysDash"/>
                  </a:ln>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dataset'!$V$9,'Deep nrna dataset'!$V$12,'Deep nrna dataset'!$V$15,'Deep nrna dataset'!$V$18,'Deep nrna dataset'!$V$21,'Deep nrna dataset'!$V$24,'Deep nrna dataset'!$V$27,'Deep nrna dataset'!$V$30,'Deep nrna dataset'!$V$33)</c15:sqref>
                        </c15:formulaRef>
                      </c:ext>
                    </c:extLst>
                    <c:numCache>
                      <c:formatCode>#,##0.000</c:formatCode>
                      <c:ptCount val="9"/>
                      <c:pt idx="0">
                        <c:v>0.95110883118932998</c:v>
                      </c:pt>
                      <c:pt idx="1">
                        <c:v>0.92581485281351095</c:v>
                      </c:pt>
                      <c:pt idx="2">
                        <c:v>0.89933706889748199</c:v>
                      </c:pt>
                      <c:pt idx="3">
                        <c:v>0.87964643674532395</c:v>
                      </c:pt>
                      <c:pt idx="4">
                        <c:v>0.86366506195248904</c:v>
                      </c:pt>
                      <c:pt idx="5">
                        <c:v>0.85103780285691699</c:v>
                      </c:pt>
                      <c:pt idx="6">
                        <c:v>0.84413227053902595</c:v>
                      </c:pt>
                      <c:pt idx="7">
                        <c:v>0.83399100307789398</c:v>
                      </c:pt>
                      <c:pt idx="8">
                        <c:v>0.82625680688185599</c:v>
                      </c:pt>
                    </c:numCache>
                  </c:numRef>
                </c:yVal>
                <c:smooth val="0"/>
                <c:extLst xmlns:c15="http://schemas.microsoft.com/office/drawing/2012/chart">
                  <c:ext xmlns:c16="http://schemas.microsoft.com/office/drawing/2014/chart" uri="{C3380CC4-5D6E-409C-BE32-E72D297353CC}">
                    <c16:uniqueId val="{0000000D-F251-473E-B6FE-EB23CA71157B}"/>
                  </c:ext>
                </c:extLst>
              </c15:ser>
            </c15:filteredScatterSeries>
            <c15:filteredScatterSeries>
              <c15:ser>
                <c:idx val="10"/>
                <c:order val="4"/>
                <c:tx>
                  <c:v>EXT_0_671</c:v>
                </c:tx>
                <c:spPr>
                  <a:ln w="19050" cap="rnd">
                    <a:solidFill>
                      <a:schemeClr val="accent1"/>
                    </a:solidFill>
                    <a:prstDash val="sysDash"/>
                    <a:round/>
                  </a:ln>
                  <a:effectLst/>
                </c:spPr>
                <c:marker>
                  <c:spPr>
                    <a:ln>
                      <a:prstDash val="sysDash"/>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dataset'!$V$10,'Deep nrna dataset'!$V$13,'Deep nrna dataset'!$V$16,'Deep nrna dataset'!$V$19,'Deep nrna dataset'!$V$22,'Deep nrna dataset'!$V$25,'Deep nrna dataset'!$V$28,'Deep nrna dataset'!$V$31,'Deep nrna dataset'!$V$34)</c15:sqref>
                        </c15:formulaRef>
                      </c:ext>
                    </c:extLst>
                    <c:numCache>
                      <c:formatCode>#,##0.000</c:formatCode>
                      <c:ptCount val="9"/>
                      <c:pt idx="0">
                        <c:v>0.94515034330360603</c:v>
                      </c:pt>
                      <c:pt idx="1">
                        <c:v>0.93895509430984103</c:v>
                      </c:pt>
                      <c:pt idx="2">
                        <c:v>0.93035277405098205</c:v>
                      </c:pt>
                      <c:pt idx="3">
                        <c:v>0.92478888801199499</c:v>
                      </c:pt>
                      <c:pt idx="4">
                        <c:v>0.90959671691263499</c:v>
                      </c:pt>
                      <c:pt idx="5">
                        <c:v>0.90221766237865997</c:v>
                      </c:pt>
                      <c:pt idx="6">
                        <c:v>0.89049798753058096</c:v>
                      </c:pt>
                      <c:pt idx="7">
                        <c:v>0.87384578959829495</c:v>
                      </c:pt>
                      <c:pt idx="8">
                        <c:v>0.87033383316233903</c:v>
                      </c:pt>
                    </c:numCache>
                  </c:numRef>
                </c:yVal>
                <c:smooth val="0"/>
                <c:extLst xmlns:c15="http://schemas.microsoft.com/office/drawing/2012/chart">
                  <c:ext xmlns:c16="http://schemas.microsoft.com/office/drawing/2014/chart" uri="{C3380CC4-5D6E-409C-BE32-E72D297353CC}">
                    <c16:uniqueId val="{0000000E-F251-473E-B6FE-EB23CA71157B}"/>
                  </c:ext>
                </c:extLst>
              </c15:ser>
            </c15:filteredScatterSeries>
            <c15:filteredScatterSeries>
              <c15:ser>
                <c:idx val="1"/>
                <c:order val="7"/>
                <c:tx>
                  <c:v>VOT_0_172</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dataset'!$AO$9,'Deep nrna dataset'!$AO$12,'Deep nrna dataset'!$AO$15,'Deep nrna dataset'!$AO$18,'Deep nrna dataset'!$AO$21,'Deep nrna dataset'!$AO$24,'Deep nrna dataset'!$AO$27,'Deep nrna dataset'!$AO$30,'Deep nrna dataset'!$AO$33)</c15:sqref>
                        </c15:formulaRef>
                      </c:ext>
                    </c:extLst>
                    <c:numCache>
                      <c:formatCode>#,##0.000</c:formatCode>
                      <c:ptCount val="9"/>
                      <c:pt idx="0">
                        <c:v>0.95462078762528602</c:v>
                      </c:pt>
                      <c:pt idx="1">
                        <c:v>0.94605792755110096</c:v>
                      </c:pt>
                      <c:pt idx="2">
                        <c:v>0.942703811853839</c:v>
                      </c:pt>
                      <c:pt idx="3">
                        <c:v>0.90095493646910196</c:v>
                      </c:pt>
                      <c:pt idx="4">
                        <c:v>0.90801830952568796</c:v>
                      </c:pt>
                      <c:pt idx="5">
                        <c:v>0.87155709888722199</c:v>
                      </c:pt>
                      <c:pt idx="6">
                        <c:v>0.87021545260831801</c:v>
                      </c:pt>
                      <c:pt idx="7">
                        <c:v>0.88240864967248001</c:v>
                      </c:pt>
                      <c:pt idx="8">
                        <c:v>0.87656854234077797</c:v>
                      </c:pt>
                    </c:numCache>
                  </c:numRef>
                </c:yVal>
                <c:smooth val="0"/>
                <c:extLst xmlns:c15="http://schemas.microsoft.com/office/drawing/2012/chart">
                  <c:ext xmlns:c16="http://schemas.microsoft.com/office/drawing/2014/chart" uri="{C3380CC4-5D6E-409C-BE32-E72D297353CC}">
                    <c16:uniqueId val="{0000000F-F251-473E-B6FE-EB23CA71157B}"/>
                  </c:ext>
                </c:extLst>
              </c15:ser>
            </c15:filteredScatterSeries>
            <c15:filteredScatterSeries>
              <c15:ser>
                <c:idx val="3"/>
                <c:order val="9"/>
                <c:tx>
                  <c:v>VOT_0_171</c:v>
                </c:tx>
                <c:spPr>
                  <a:ln w="28575">
                    <a:prstDash val="dashDot"/>
                  </a:ln>
                </c:spPr>
                <c:marker>
                  <c:spPr>
                    <a:ln w="28575">
                      <a:prstDash val="dashDot"/>
                    </a:ln>
                  </c:spPr>
                </c:marker>
                <c:xVal>
                  <c:numLit>
                    <c:formatCode>General</c:formatCode>
                    <c:ptCount val="9"/>
                    <c:pt idx="0">
                      <c:v>0</c:v>
                    </c:pt>
                    <c:pt idx="1">
                      <c:v>25</c:v>
                    </c:pt>
                    <c:pt idx="2">
                      <c:v>50</c:v>
                    </c:pt>
                    <c:pt idx="3">
                      <c:v>75</c:v>
                    </c:pt>
                    <c:pt idx="4">
                      <c:v>100</c:v>
                    </c:pt>
                    <c:pt idx="5">
                      <c:v>125</c:v>
                    </c:pt>
                    <c:pt idx="6">
                      <c:v>150</c:v>
                    </c:pt>
                    <c:pt idx="7">
                      <c:v>175</c:v>
                    </c:pt>
                    <c:pt idx="8">
                      <c:v>200</c:v>
                    </c:pt>
                  </c:numLit>
                </c:xVal>
                <c:yVal>
                  <c:numRef>
                    <c:extLst xmlns:c15="http://schemas.microsoft.com/office/drawing/2012/chart">
                      <c:ext xmlns:c15="http://schemas.microsoft.com/office/drawing/2012/chart" uri="{02D57815-91ED-43cb-92C2-25804820EDAC}">
                        <c15:formulaRef>
                          <c15:sqref>('Deep nrna dataset'!$AO$11,'Deep nrna dataset'!$AO$14,'Deep nrna dataset'!$AO$17,'Deep nrna dataset'!$AO$20,'Deep nrna dataset'!$AO$23,'Deep nrna dataset'!$AO$26,'Deep nrna dataset'!$AO$29,'Deep nrna dataset'!$AO$32,'Deep nrna dataset'!$AO$35)</c15:sqref>
                        </c15:formulaRef>
                      </c:ext>
                    </c:extLst>
                    <c:numCache>
                      <c:formatCode>#,##0.000</c:formatCode>
                      <c:ptCount val="9"/>
                      <c:pt idx="0">
                        <c:v>0.97711309288927395</c:v>
                      </c:pt>
                      <c:pt idx="1">
                        <c:v>0.979480703969694</c:v>
                      </c:pt>
                      <c:pt idx="2">
                        <c:v>0.97450872070081196</c:v>
                      </c:pt>
                      <c:pt idx="3">
                        <c:v>0.90217820219398603</c:v>
                      </c:pt>
                      <c:pt idx="4">
                        <c:v>0.92388130376450095</c:v>
                      </c:pt>
                      <c:pt idx="5">
                        <c:v>0.93812643043169397</c:v>
                      </c:pt>
                      <c:pt idx="6">
                        <c:v>0.90028411332964997</c:v>
                      </c:pt>
                      <c:pt idx="7">
                        <c:v>0.91153026596164399</c:v>
                      </c:pt>
                      <c:pt idx="8">
                        <c:v>0.90000789203693399</c:v>
                      </c:pt>
                    </c:numCache>
                  </c:numRef>
                </c:yVal>
                <c:smooth val="0"/>
                <c:extLst xmlns:c15="http://schemas.microsoft.com/office/drawing/2012/chart">
                  <c:ext xmlns:c16="http://schemas.microsoft.com/office/drawing/2014/chart" uri="{C3380CC4-5D6E-409C-BE32-E72D297353CC}">
                    <c16:uniqueId val="{00000010-F251-473E-B6FE-EB23CA71157B}"/>
                  </c:ext>
                </c:extLst>
              </c15:ser>
            </c15:filteredScatterSeries>
          </c:ext>
        </c:extLst>
      </c:scatterChart>
      <c:valAx>
        <c:axId val="1747174335"/>
        <c:scaling>
          <c:orientation val="minMax"/>
          <c:max val="200"/>
        </c:scaling>
        <c:delete val="0"/>
        <c:axPos val="b"/>
        <c:majorGridlines>
          <c:spPr>
            <a:ln w="9525" cap="flat" cmpd="sng" algn="ctr">
              <a:solidFill>
                <a:schemeClr val="tx1">
                  <a:lumMod val="15000"/>
                  <a:lumOff val="85000"/>
                </a:schemeClr>
              </a:solidFill>
              <a:round/>
            </a:ln>
            <a:effectLst/>
          </c:spPr>
        </c:majorGridlines>
        <c:title>
          <c:tx>
            <c:rich>
              <a:bodyPr/>
              <a:lstStyle/>
              <a:p>
                <a:pPr>
                  <a:defRPr sz="1400" b="0"/>
                </a:pPr>
                <a:r>
                  <a:rPr lang="en-CA" sz="1400" b="0"/>
                  <a:t>Noises</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crossAx val="1747176831"/>
        <c:crosses val="autoZero"/>
        <c:crossBetween val="midCat"/>
        <c:majorUnit val="25"/>
      </c:valAx>
      <c:valAx>
        <c:axId val="1747176831"/>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CA" sz="1400" b="0"/>
                  <a:t>Accuracy</a:t>
                </a:r>
              </a:p>
            </c:rich>
          </c:tx>
          <c:overlay val="0"/>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crossAx val="1747174335"/>
        <c:crosses val="autoZero"/>
        <c:crossBetween val="midCat"/>
        <c:majorUnit val="1.0000000000000002E-2"/>
      </c:valAx>
    </c:plotArea>
    <c:legend>
      <c:legendPos val="r"/>
      <c:overlay val="0"/>
      <c:txPr>
        <a:bodyPr/>
        <a:lstStyle/>
        <a:p>
          <a:pPr>
            <a:defRPr sz="1200"/>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'03 Clans'!$B$34</c:f>
              <c:strCache>
                <c:ptCount val="1"/>
                <c:pt idx="0">
                  <c:v>Clans</c:v>
                </c:pt>
              </c:strCache>
            </c:strRef>
          </c:tx>
          <c:spPr>
            <a:solidFill>
              <a:schemeClr val="accent1"/>
            </a:solidFill>
            <a:ln>
              <a:noFill/>
            </a:ln>
            <a:effectLst/>
          </c:spPr>
          <c:invertIfNegative val="0"/>
          <c:cat>
            <c:strRef>
              <c:f>'03 Clans'!$C$33:$I$33</c:f>
              <c:strCache>
                <c:ptCount val="7"/>
                <c:pt idx="0">
                  <c:v>inf_cm_hmm</c:v>
                </c:pt>
                <c:pt idx="1">
                  <c:v>inf_cm</c:v>
                </c:pt>
                <c:pt idx="2">
                  <c:v>inf_hmm</c:v>
                </c:pt>
                <c:pt idx="3">
                  <c:v>Blastn(av-s)</c:v>
                </c:pt>
                <c:pt idx="4">
                  <c:v>EXT[1-7], γ=1</c:v>
                </c:pt>
                <c:pt idx="5">
                  <c:v>MLP[1-7], γ=1</c:v>
                </c:pt>
                <c:pt idx="6">
                  <c:v>VOT[1-7], γ=1</c:v>
                </c:pt>
              </c:strCache>
            </c:strRef>
          </c:cat>
          <c:val>
            <c:numRef>
              <c:f>'03 Clans'!$C$34:$I$34</c:f>
              <c:numCache>
                <c:formatCode>#,##0.000</c:formatCode>
                <c:ptCount val="7"/>
                <c:pt idx="0">
                  <c:v>0.66874999999999996</c:v>
                </c:pt>
                <c:pt idx="1">
                  <c:v>0.93125000000000002</c:v>
                </c:pt>
                <c:pt idx="2">
                  <c:v>0.66874999999999996</c:v>
                </c:pt>
                <c:pt idx="3" formatCode="General">
                  <c:v>1</c:v>
                </c:pt>
                <c:pt idx="4" formatCode="General">
                  <c:v>0.99375000000000002</c:v>
                </c:pt>
                <c:pt idx="5" formatCode="General">
                  <c:v>0.98750000000000004</c:v>
                </c:pt>
                <c:pt idx="6" formatCode="General">
                  <c:v>0.98124999999999996</c:v>
                </c:pt>
              </c:numCache>
            </c:numRef>
          </c:val>
          <c:extLst>
            <c:ext xmlns:c16="http://schemas.microsoft.com/office/drawing/2014/chart" uri="{C3380CC4-5D6E-409C-BE32-E72D297353CC}">
              <c16:uniqueId val="{00000000-1CB0-472E-8AAA-DDFF5E715CAE}"/>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5.000000000000001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'03 Clans'!$B$34</c:f>
              <c:strCache>
                <c:ptCount val="1"/>
                <c:pt idx="0">
                  <c:v>Clans</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c:ext xmlns:c15="http://schemas.microsoft.com/office/drawing/2012/chart" uri="{02D57815-91ED-43cb-92C2-25804820EDAC}">
                  <c15:fullRef>
                    <c15:sqref>'03 Clans'!$C$33:$I$33</c15:sqref>
                  </c15:fullRef>
                </c:ext>
              </c:extLst>
              <c:f>('03 Clans'!$D$33,'03 Clans'!$F$33:$I$33)</c:f>
              <c:strCache>
                <c:ptCount val="5"/>
                <c:pt idx="0">
                  <c:v>inf_cm</c:v>
                </c:pt>
                <c:pt idx="1">
                  <c:v>Blastn(av-s)</c:v>
                </c:pt>
                <c:pt idx="2">
                  <c:v>EXT[1-7], γ=1</c:v>
                </c:pt>
                <c:pt idx="3">
                  <c:v>MLP[1-7], γ=1</c:v>
                </c:pt>
                <c:pt idx="4">
                  <c:v>VOT[1-7], γ=1</c:v>
                </c:pt>
              </c:strCache>
            </c:strRef>
          </c:cat>
          <c:val>
            <c:numRef>
              <c:extLst>
                <c:ext xmlns:c15="http://schemas.microsoft.com/office/drawing/2012/chart" uri="{02D57815-91ED-43cb-92C2-25804820EDAC}">
                  <c15:fullRef>
                    <c15:sqref>'03 Clans'!$C$34:$I$34</c15:sqref>
                  </c15:fullRef>
                </c:ext>
              </c:extLst>
              <c:f>('03 Clans'!$D$34,'03 Clans'!$F$34:$I$34)</c:f>
              <c:numCache>
                <c:formatCode>#,##0.000</c:formatCode>
                <c:ptCount val="5"/>
                <c:pt idx="0">
                  <c:v>0.93125000000000002</c:v>
                </c:pt>
                <c:pt idx="1" formatCode="General">
                  <c:v>1</c:v>
                </c:pt>
                <c:pt idx="2" formatCode="General">
                  <c:v>0.99375000000000002</c:v>
                </c:pt>
                <c:pt idx="3" formatCode="General">
                  <c:v>0.98750000000000004</c:v>
                </c:pt>
                <c:pt idx="4" formatCode="General">
                  <c:v>0.98124999999999996</c:v>
                </c:pt>
              </c:numCache>
            </c:numRef>
          </c:val>
          <c:extLst>
            <c:ext xmlns:c16="http://schemas.microsoft.com/office/drawing/2014/chart" uri="{C3380CC4-5D6E-409C-BE32-E72D297353CC}">
              <c16:uniqueId val="{00000000-4969-4805-BCC2-F2936EF8372F}"/>
            </c:ext>
          </c:extLst>
        </c:ser>
        <c:dLbls>
          <c:dLblPos val="inEnd"/>
          <c:showLegendKey val="0"/>
          <c:showVal val="1"/>
          <c:showCatName val="0"/>
          <c:showSerName val="0"/>
          <c:showPercent val="0"/>
          <c:showBubbleSize val="0"/>
        </c:dLbls>
        <c:gapWidth val="41"/>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9"/>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fr-FR"/>
            </a:p>
          </c:txPr>
        </c:title>
        <c:numFmt formatCode="#,##0.000" sourceLinked="1"/>
        <c:majorTickMark val="none"/>
        <c:minorTickMark val="none"/>
        <c:tickLblPos val="nextTo"/>
        <c:crossAx val="1721866463"/>
        <c:crosses val="autoZero"/>
        <c:crossBetween val="between"/>
        <c:majorUnit val="1.0000000000000002E-2"/>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'03 Clans'!$B$89</c:f>
              <c:strCache>
                <c:ptCount val="1"/>
                <c:pt idx="0">
                  <c:v>ClansFamily</c:v>
                </c:pt>
              </c:strCache>
            </c:strRef>
          </c:tx>
          <c:spPr>
            <a:solidFill>
              <a:schemeClr val="accent1"/>
            </a:solidFill>
            <a:ln>
              <a:noFill/>
            </a:ln>
            <a:effectLst/>
          </c:spPr>
          <c:invertIfNegative val="0"/>
          <c:cat>
            <c:strRef>
              <c:f>'03 Clans'!$C$88:$I$88</c:f>
              <c:strCache>
                <c:ptCount val="7"/>
                <c:pt idx="0">
                  <c:v>inf_cm_hmm</c:v>
                </c:pt>
                <c:pt idx="1">
                  <c:v>inf_cm</c:v>
                </c:pt>
                <c:pt idx="2">
                  <c:v>inf_hmm</c:v>
                </c:pt>
                <c:pt idx="3">
                  <c:v>Blastn(av-s)</c:v>
                </c:pt>
                <c:pt idx="4">
                  <c:v>EXT[1-7], γ=1</c:v>
                </c:pt>
                <c:pt idx="5">
                  <c:v>MLP[1-7], γ=1</c:v>
                </c:pt>
                <c:pt idx="6">
                  <c:v>VOT[1-7], γ=1</c:v>
                </c:pt>
              </c:strCache>
            </c:strRef>
          </c:cat>
          <c:val>
            <c:numRef>
              <c:f>'03 Clans'!$C$89:$I$89</c:f>
              <c:numCache>
                <c:formatCode>#,##0.000</c:formatCode>
                <c:ptCount val="7"/>
                <c:pt idx="0">
                  <c:v>1</c:v>
                </c:pt>
                <c:pt idx="1">
                  <c:v>1</c:v>
                </c:pt>
                <c:pt idx="2">
                  <c:v>1</c:v>
                </c:pt>
                <c:pt idx="3" formatCode="General">
                  <c:v>0.95625000000000004</c:v>
                </c:pt>
                <c:pt idx="4" formatCode="General">
                  <c:v>0.94374999999999998</c:v>
                </c:pt>
                <c:pt idx="5" formatCode="General">
                  <c:v>0.9375</c:v>
                </c:pt>
                <c:pt idx="6" formatCode="General">
                  <c:v>0.96250000000000002</c:v>
                </c:pt>
              </c:numCache>
            </c:numRef>
          </c:val>
          <c:extLst>
            <c:ext xmlns:c16="http://schemas.microsoft.com/office/drawing/2014/chart" uri="{C3380CC4-5D6E-409C-BE32-E72D297353CC}">
              <c16:uniqueId val="{00000000-2A9D-45B8-A091-EE642C88603D}"/>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5.000000000000001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'03 Clans'!$B$89</c:f>
              <c:strCache>
                <c:ptCount val="1"/>
                <c:pt idx="0">
                  <c:v>ClansFamily</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'03 Clans'!$C$88:$I$88</c:f>
              <c:strCache>
                <c:ptCount val="7"/>
                <c:pt idx="0">
                  <c:v>inf_cm_hmm</c:v>
                </c:pt>
                <c:pt idx="1">
                  <c:v>inf_cm</c:v>
                </c:pt>
                <c:pt idx="2">
                  <c:v>inf_hmm</c:v>
                </c:pt>
                <c:pt idx="3">
                  <c:v>Blastn(av-s)</c:v>
                </c:pt>
                <c:pt idx="4">
                  <c:v>EXT[1-7], γ=1</c:v>
                </c:pt>
                <c:pt idx="5">
                  <c:v>MLP[1-7], γ=1</c:v>
                </c:pt>
                <c:pt idx="6">
                  <c:v>VOT[1-7], γ=1</c:v>
                </c:pt>
              </c:strCache>
            </c:strRef>
          </c:cat>
          <c:val>
            <c:numRef>
              <c:f>'03 Clans'!$C$89:$I$89</c:f>
              <c:numCache>
                <c:formatCode>#,##0.000</c:formatCode>
                <c:ptCount val="7"/>
                <c:pt idx="0">
                  <c:v>1</c:v>
                </c:pt>
                <c:pt idx="1">
                  <c:v>1</c:v>
                </c:pt>
                <c:pt idx="2">
                  <c:v>1</c:v>
                </c:pt>
                <c:pt idx="3" formatCode="General">
                  <c:v>0.95625000000000004</c:v>
                </c:pt>
                <c:pt idx="4" formatCode="General">
                  <c:v>0.94374999999999998</c:v>
                </c:pt>
                <c:pt idx="5" formatCode="General">
                  <c:v>0.9375</c:v>
                </c:pt>
                <c:pt idx="6" formatCode="General">
                  <c:v>0.96250000000000002</c:v>
                </c:pt>
              </c:numCache>
            </c:numRef>
          </c:val>
          <c:extLst>
            <c:ext xmlns:c16="http://schemas.microsoft.com/office/drawing/2014/chart" uri="{C3380CC4-5D6E-409C-BE32-E72D297353CC}">
              <c16:uniqueId val="{00000000-6FF1-4CC5-B336-CC4C4CA84CA2}"/>
            </c:ext>
          </c:extLst>
        </c:ser>
        <c:dLbls>
          <c:dLblPos val="inEnd"/>
          <c:showLegendKey val="0"/>
          <c:showVal val="1"/>
          <c:showCatName val="0"/>
          <c:showSerName val="0"/>
          <c:showPercent val="0"/>
          <c:showBubbleSize val="0"/>
        </c:dLbls>
        <c:gapWidth val="41"/>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9"/>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fr-FR"/>
            </a:p>
          </c:txPr>
        </c:title>
        <c:numFmt formatCode="#,##0.000" sourceLinked="1"/>
        <c:majorTickMark val="none"/>
        <c:minorTickMark val="none"/>
        <c:tickLblPos val="nextTo"/>
        <c:crossAx val="1721866463"/>
        <c:crosses val="autoZero"/>
        <c:crossBetween val="between"/>
        <c:majorUnit val="1.0000000000000002E-2"/>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'03 Clans'!$B$121</c:f>
              <c:strCache>
                <c:ptCount val="1"/>
                <c:pt idx="0">
                  <c:v>Clans_03</c:v>
                </c:pt>
              </c:strCache>
            </c:strRef>
          </c:tx>
          <c:spPr>
            <a:solidFill>
              <a:schemeClr val="accent1"/>
            </a:solidFill>
            <a:ln>
              <a:noFill/>
            </a:ln>
            <a:effectLst/>
          </c:spPr>
          <c:invertIfNegative val="0"/>
          <c:cat>
            <c:strRef>
              <c:f>'03 Clans'!$C$120:$I$120</c:f>
              <c:strCache>
                <c:ptCount val="7"/>
                <c:pt idx="0">
                  <c:v>inf_cm_hmm</c:v>
                </c:pt>
                <c:pt idx="1">
                  <c:v>inf_cm</c:v>
                </c:pt>
                <c:pt idx="2">
                  <c:v>inf_hmm</c:v>
                </c:pt>
                <c:pt idx="3">
                  <c:v>Blastn(av-s)</c:v>
                </c:pt>
                <c:pt idx="4">
                  <c:v>EXT[1-7], γ=1</c:v>
                </c:pt>
                <c:pt idx="5">
                  <c:v>MLP[1-7], γ=1</c:v>
                </c:pt>
                <c:pt idx="6">
                  <c:v>VOT[1-7], γ=1</c:v>
                </c:pt>
              </c:strCache>
            </c:strRef>
          </c:cat>
          <c:val>
            <c:numRef>
              <c:f>'03 Clans'!$C$121:$I$121</c:f>
              <c:numCache>
                <c:formatCode>General</c:formatCode>
                <c:ptCount val="7"/>
                <c:pt idx="0">
                  <c:v>0.66874999999999996</c:v>
                </c:pt>
                <c:pt idx="1">
                  <c:v>0.93125000000000002</c:v>
                </c:pt>
                <c:pt idx="2">
                  <c:v>0.66874999999999996</c:v>
                </c:pt>
                <c:pt idx="3">
                  <c:v>1</c:v>
                </c:pt>
                <c:pt idx="4">
                  <c:v>0.99375000000000002</c:v>
                </c:pt>
                <c:pt idx="5">
                  <c:v>0.98750000000000004</c:v>
                </c:pt>
                <c:pt idx="6">
                  <c:v>0.98124999999999996</c:v>
                </c:pt>
              </c:numCache>
            </c:numRef>
          </c:val>
          <c:extLst>
            <c:ext xmlns:c16="http://schemas.microsoft.com/office/drawing/2014/chart" uri="{C3380CC4-5D6E-409C-BE32-E72D297353CC}">
              <c16:uniqueId val="{00000000-884F-4A4B-BF1A-C5691A543222}"/>
            </c:ext>
          </c:extLst>
        </c:ser>
        <c:ser>
          <c:idx val="1"/>
          <c:order val="1"/>
          <c:tx>
            <c:strRef>
              <c:f>'03 Clans'!$B$122</c:f>
              <c:strCache>
                <c:ptCount val="1"/>
                <c:pt idx="0">
                  <c:v>Clans_03_Rfam</c:v>
                </c:pt>
              </c:strCache>
            </c:strRef>
          </c:tx>
          <c:spPr>
            <a:solidFill>
              <a:schemeClr val="accent2"/>
            </a:solidFill>
            <a:ln>
              <a:noFill/>
            </a:ln>
            <a:effectLst/>
          </c:spPr>
          <c:invertIfNegative val="0"/>
          <c:cat>
            <c:strRef>
              <c:f>'03 Clans'!$C$120:$I$120</c:f>
              <c:strCache>
                <c:ptCount val="7"/>
                <c:pt idx="0">
                  <c:v>inf_cm_hmm</c:v>
                </c:pt>
                <c:pt idx="1">
                  <c:v>inf_cm</c:v>
                </c:pt>
                <c:pt idx="2">
                  <c:v>inf_hmm</c:v>
                </c:pt>
                <c:pt idx="3">
                  <c:v>Blastn(av-s)</c:v>
                </c:pt>
                <c:pt idx="4">
                  <c:v>EXT[1-7], γ=1</c:v>
                </c:pt>
                <c:pt idx="5">
                  <c:v>MLP[1-7], γ=1</c:v>
                </c:pt>
                <c:pt idx="6">
                  <c:v>VOT[1-7], γ=1</c:v>
                </c:pt>
              </c:strCache>
            </c:strRef>
          </c:cat>
          <c:val>
            <c:numRef>
              <c:f>'03 Clans'!$C$122:$I$122</c:f>
              <c:numCache>
                <c:formatCode>General</c:formatCode>
                <c:ptCount val="7"/>
                <c:pt idx="0">
                  <c:v>1</c:v>
                </c:pt>
                <c:pt idx="1">
                  <c:v>1</c:v>
                </c:pt>
                <c:pt idx="2">
                  <c:v>1</c:v>
                </c:pt>
                <c:pt idx="3">
                  <c:v>0.95625000000000004</c:v>
                </c:pt>
                <c:pt idx="4">
                  <c:v>0.94374999999999998</c:v>
                </c:pt>
                <c:pt idx="5">
                  <c:v>0.9375</c:v>
                </c:pt>
                <c:pt idx="6">
                  <c:v>0.96250000000000002</c:v>
                </c:pt>
              </c:numCache>
            </c:numRef>
          </c:val>
          <c:extLst>
            <c:ext xmlns:c16="http://schemas.microsoft.com/office/drawing/2014/chart" uri="{C3380CC4-5D6E-409C-BE32-E72D297353CC}">
              <c16:uniqueId val="{00000001-884F-4A4B-BF1A-C5691A543222}"/>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ax val="1"/>
          <c:min val="0.5800000000000000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2.0000000000000004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'03 Clans'!$B$121</c:f>
              <c:strCache>
                <c:ptCount val="1"/>
                <c:pt idx="0">
                  <c:v>Clans_03</c:v>
                </c:pt>
              </c:strCache>
            </c:strRef>
          </c:tx>
          <c:spPr>
            <a:solidFill>
              <a:schemeClr val="accent1"/>
            </a:solidFill>
            <a:ln>
              <a:noFill/>
            </a:ln>
            <a:effectLst/>
          </c:spPr>
          <c:invertIfNegative val="0"/>
          <c:cat>
            <c:strRef>
              <c:extLst>
                <c:ext xmlns:c15="http://schemas.microsoft.com/office/drawing/2012/chart" uri="{02D57815-91ED-43cb-92C2-25804820EDAC}">
                  <c15:fullRef>
                    <c15:sqref>'03 Clans'!$C$120:$I$120</c15:sqref>
                  </c15:fullRef>
                </c:ext>
              </c:extLst>
              <c:f>('03 Clans'!$D$120,'03 Clans'!$F$120:$I$120)</c:f>
              <c:strCache>
                <c:ptCount val="5"/>
                <c:pt idx="0">
                  <c:v>inf_cm</c:v>
                </c:pt>
                <c:pt idx="1">
                  <c:v>Blastn(av-s)</c:v>
                </c:pt>
                <c:pt idx="2">
                  <c:v>EXT[1-7], γ=1</c:v>
                </c:pt>
                <c:pt idx="3">
                  <c:v>MLP[1-7], γ=1</c:v>
                </c:pt>
                <c:pt idx="4">
                  <c:v>VOT[1-7], γ=1</c:v>
                </c:pt>
              </c:strCache>
            </c:strRef>
          </c:cat>
          <c:val>
            <c:numRef>
              <c:extLst>
                <c:ext xmlns:c15="http://schemas.microsoft.com/office/drawing/2012/chart" uri="{02D57815-91ED-43cb-92C2-25804820EDAC}">
                  <c15:fullRef>
                    <c15:sqref>'03 Clans'!$C$121:$I$121</c15:sqref>
                  </c15:fullRef>
                </c:ext>
              </c:extLst>
              <c:f>('03 Clans'!$D$121,'03 Clans'!$F$121:$I$121)</c:f>
              <c:numCache>
                <c:formatCode>General</c:formatCode>
                <c:ptCount val="5"/>
                <c:pt idx="0">
                  <c:v>0.93125000000000002</c:v>
                </c:pt>
                <c:pt idx="1">
                  <c:v>1</c:v>
                </c:pt>
                <c:pt idx="2">
                  <c:v>0.99375000000000002</c:v>
                </c:pt>
                <c:pt idx="3">
                  <c:v>0.98750000000000004</c:v>
                </c:pt>
                <c:pt idx="4">
                  <c:v>0.98124999999999996</c:v>
                </c:pt>
              </c:numCache>
            </c:numRef>
          </c:val>
          <c:extLst>
            <c:ext xmlns:c16="http://schemas.microsoft.com/office/drawing/2014/chart" uri="{C3380CC4-5D6E-409C-BE32-E72D297353CC}">
              <c16:uniqueId val="{00000000-D8DD-4E62-8B1B-0A353101DEFC}"/>
            </c:ext>
          </c:extLst>
        </c:ser>
        <c:ser>
          <c:idx val="1"/>
          <c:order val="1"/>
          <c:tx>
            <c:strRef>
              <c:f>'03 Clans'!$B$122</c:f>
              <c:strCache>
                <c:ptCount val="1"/>
                <c:pt idx="0">
                  <c:v>Clans_03_Rfam</c:v>
                </c:pt>
              </c:strCache>
            </c:strRef>
          </c:tx>
          <c:spPr>
            <a:solidFill>
              <a:schemeClr val="accent2"/>
            </a:solidFill>
            <a:ln>
              <a:noFill/>
            </a:ln>
            <a:effectLst/>
          </c:spPr>
          <c:invertIfNegative val="0"/>
          <c:cat>
            <c:strRef>
              <c:extLst>
                <c:ext xmlns:c15="http://schemas.microsoft.com/office/drawing/2012/chart" uri="{02D57815-91ED-43cb-92C2-25804820EDAC}">
                  <c15:fullRef>
                    <c15:sqref>'03 Clans'!$C$120:$I$120</c15:sqref>
                  </c15:fullRef>
                </c:ext>
              </c:extLst>
              <c:f>('03 Clans'!$D$120,'03 Clans'!$F$120:$I$120)</c:f>
              <c:strCache>
                <c:ptCount val="5"/>
                <c:pt idx="0">
                  <c:v>inf_cm</c:v>
                </c:pt>
                <c:pt idx="1">
                  <c:v>Blastn(av-s)</c:v>
                </c:pt>
                <c:pt idx="2">
                  <c:v>EXT[1-7], γ=1</c:v>
                </c:pt>
                <c:pt idx="3">
                  <c:v>MLP[1-7], γ=1</c:v>
                </c:pt>
                <c:pt idx="4">
                  <c:v>VOT[1-7], γ=1</c:v>
                </c:pt>
              </c:strCache>
            </c:strRef>
          </c:cat>
          <c:val>
            <c:numRef>
              <c:extLst>
                <c:ext xmlns:c15="http://schemas.microsoft.com/office/drawing/2012/chart" uri="{02D57815-91ED-43cb-92C2-25804820EDAC}">
                  <c15:fullRef>
                    <c15:sqref>'03 Clans'!$C$122:$I$122</c15:sqref>
                  </c15:fullRef>
                </c:ext>
              </c:extLst>
              <c:f>('03 Clans'!$D$122,'03 Clans'!$F$122:$I$122)</c:f>
              <c:numCache>
                <c:formatCode>General</c:formatCode>
                <c:ptCount val="5"/>
                <c:pt idx="0">
                  <c:v>1</c:v>
                </c:pt>
                <c:pt idx="1">
                  <c:v>0.95625000000000004</c:v>
                </c:pt>
                <c:pt idx="2">
                  <c:v>0.94374999999999998</c:v>
                </c:pt>
                <c:pt idx="3">
                  <c:v>0.9375</c:v>
                </c:pt>
                <c:pt idx="4">
                  <c:v>0.96250000000000002</c:v>
                </c:pt>
              </c:numCache>
            </c:numRef>
          </c:val>
          <c:extLst>
            <c:ext xmlns:c16="http://schemas.microsoft.com/office/drawing/2014/chart" uri="{C3380CC4-5D6E-409C-BE32-E72D297353CC}">
              <c16:uniqueId val="{00000001-D8DD-4E62-8B1B-0A353101DEFC}"/>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ax val="1"/>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1.0000000000000002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 Clans'!$B$34</c:f>
              <c:strCache>
                <c:ptCount val="1"/>
                <c:pt idx="0">
                  <c:v>Clans 20</c:v>
                </c:pt>
              </c:strCache>
            </c:strRef>
          </c:tx>
          <c:spPr>
            <a:solidFill>
              <a:schemeClr val="accent1"/>
            </a:solidFill>
            <a:ln>
              <a:noFill/>
            </a:ln>
            <a:effectLst/>
          </c:spPr>
          <c:invertIfNegative val="0"/>
          <c:cat>
            <c:strRef>
              <c:f>'20 Clans'!$C$33:$I$33</c:f>
              <c:strCache>
                <c:ptCount val="7"/>
                <c:pt idx="0">
                  <c:v>inf_cm_hmm</c:v>
                </c:pt>
                <c:pt idx="1">
                  <c:v>inf_cm</c:v>
                </c:pt>
                <c:pt idx="2">
                  <c:v>inf_hmm</c:v>
                </c:pt>
                <c:pt idx="3">
                  <c:v>Blastn(av-s)</c:v>
                </c:pt>
                <c:pt idx="4">
                  <c:v>EXT[1-7], γ=1</c:v>
                </c:pt>
                <c:pt idx="5">
                  <c:v>MLP[1-7], γ=1</c:v>
                </c:pt>
                <c:pt idx="6">
                  <c:v>VOT[1-7], γ=1</c:v>
                </c:pt>
              </c:strCache>
            </c:strRef>
          </c:cat>
          <c:val>
            <c:numRef>
              <c:f>'20 Clans'!$C$34:$I$34</c:f>
              <c:numCache>
                <c:formatCode>#,##0.000</c:formatCode>
                <c:ptCount val="7"/>
                <c:pt idx="0">
                  <c:v>0.59936908517350163</c:v>
                </c:pt>
                <c:pt idx="1">
                  <c:v>0.80126182965299686</c:v>
                </c:pt>
                <c:pt idx="2">
                  <c:v>0.62776025236593058</c:v>
                </c:pt>
                <c:pt idx="3" formatCode="General">
                  <c:v>0.96845425867507795</c:v>
                </c:pt>
                <c:pt idx="4" formatCode="General">
                  <c:v>0.99053627760252305</c:v>
                </c:pt>
                <c:pt idx="5" formatCode="General">
                  <c:v>0.94321766561514198</c:v>
                </c:pt>
                <c:pt idx="6" formatCode="General">
                  <c:v>0.97476340694006303</c:v>
                </c:pt>
              </c:numCache>
            </c:numRef>
          </c:val>
          <c:extLst>
            <c:ext xmlns:c16="http://schemas.microsoft.com/office/drawing/2014/chart" uri="{C3380CC4-5D6E-409C-BE32-E72D297353CC}">
              <c16:uniqueId val="{00000000-5937-4FE5-AC09-481DBCDD2CA8}"/>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550000000000000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5.000000000000001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 Clans'!$B$34</c:f>
              <c:strCache>
                <c:ptCount val="1"/>
                <c:pt idx="0">
                  <c:v>Clans 20</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c:ext xmlns:c15="http://schemas.microsoft.com/office/drawing/2012/chart" uri="{02D57815-91ED-43cb-92C2-25804820EDAC}">
                  <c15:fullRef>
                    <c15:sqref>'20 Clans'!$C$33:$I$33</c15:sqref>
                  </c15:fullRef>
                </c:ext>
              </c:extLst>
              <c:f>('20 Clans'!$D$33,'20 Clans'!$F$33:$I$33)</c:f>
              <c:strCache>
                <c:ptCount val="5"/>
                <c:pt idx="0">
                  <c:v>inf_cm</c:v>
                </c:pt>
                <c:pt idx="1">
                  <c:v>Blastn(av-s)</c:v>
                </c:pt>
                <c:pt idx="2">
                  <c:v>EXT[1-7], γ=1</c:v>
                </c:pt>
                <c:pt idx="3">
                  <c:v>MLP[1-7], γ=1</c:v>
                </c:pt>
                <c:pt idx="4">
                  <c:v>VOT[1-7], γ=1</c:v>
                </c:pt>
              </c:strCache>
            </c:strRef>
          </c:cat>
          <c:val>
            <c:numRef>
              <c:extLst>
                <c:ext xmlns:c15="http://schemas.microsoft.com/office/drawing/2012/chart" uri="{02D57815-91ED-43cb-92C2-25804820EDAC}">
                  <c15:fullRef>
                    <c15:sqref>'20 Clans'!$C$34:$I$34</c15:sqref>
                  </c15:fullRef>
                </c:ext>
              </c:extLst>
              <c:f>('20 Clans'!$D$34,'20 Clans'!$F$34:$I$34)</c:f>
              <c:numCache>
                <c:formatCode>#,##0.000</c:formatCode>
                <c:ptCount val="5"/>
                <c:pt idx="0">
                  <c:v>0.80126182965299686</c:v>
                </c:pt>
                <c:pt idx="1" formatCode="General">
                  <c:v>0.96845425867507795</c:v>
                </c:pt>
                <c:pt idx="2" formatCode="General">
                  <c:v>0.99053627760252305</c:v>
                </c:pt>
                <c:pt idx="3" formatCode="General">
                  <c:v>0.94321766561514198</c:v>
                </c:pt>
                <c:pt idx="4" formatCode="General">
                  <c:v>0.97476340694006303</c:v>
                </c:pt>
              </c:numCache>
            </c:numRef>
          </c:val>
          <c:extLst>
            <c:ext xmlns:c16="http://schemas.microsoft.com/office/drawing/2014/chart" uri="{C3380CC4-5D6E-409C-BE32-E72D297353CC}">
              <c16:uniqueId val="{00000000-01DF-4E9B-B0E2-3E751D8D1BE8}"/>
            </c:ext>
          </c:extLst>
        </c:ser>
        <c:dLbls>
          <c:dLblPos val="inEnd"/>
          <c:showLegendKey val="0"/>
          <c:showVal val="1"/>
          <c:showCatName val="0"/>
          <c:showSerName val="0"/>
          <c:showPercent val="0"/>
          <c:showBubbleSize val="0"/>
        </c:dLbls>
        <c:gapWidth val="41"/>
        <c:axId val="1721866463"/>
        <c:axId val="1721854399"/>
      </c:barChart>
      <c:catAx>
        <c:axId val="17218664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75000000000000011"/>
        </c:scaling>
        <c:delete val="1"/>
        <c:axPos val="l"/>
        <c:numFmt formatCode="#,##0.000" sourceLinked="1"/>
        <c:majorTickMark val="none"/>
        <c:minorTickMark val="none"/>
        <c:tickLblPos val="nextTo"/>
        <c:crossAx val="1721866463"/>
        <c:crosses val="autoZero"/>
        <c:crossBetween val="between"/>
        <c:majorUnit val="1.0000000000000002E-2"/>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 Clans'!$B$89</c:f>
              <c:strCache>
                <c:ptCount val="1"/>
                <c:pt idx="0">
                  <c:v>20ClansFamily</c:v>
                </c:pt>
              </c:strCache>
            </c:strRef>
          </c:tx>
          <c:spPr>
            <a:solidFill>
              <a:schemeClr val="accent1"/>
            </a:solidFill>
            <a:ln>
              <a:noFill/>
            </a:ln>
            <a:effectLst/>
          </c:spPr>
          <c:invertIfNegative val="0"/>
          <c:cat>
            <c:strRef>
              <c:f>'20 Clans'!$C$88:$I$88</c:f>
              <c:strCache>
                <c:ptCount val="7"/>
                <c:pt idx="0">
                  <c:v>inf_cm_hmm</c:v>
                </c:pt>
                <c:pt idx="1">
                  <c:v>inf_cm</c:v>
                </c:pt>
                <c:pt idx="2">
                  <c:v>inf_hmm</c:v>
                </c:pt>
                <c:pt idx="3">
                  <c:v>Blastn(av-s)</c:v>
                </c:pt>
                <c:pt idx="4">
                  <c:v>EXT[6-7], γ=2</c:v>
                </c:pt>
                <c:pt idx="5">
                  <c:v>MLP[1-7], γ=2</c:v>
                </c:pt>
                <c:pt idx="6">
                  <c:v>VOT[1-7], γ=2</c:v>
                </c:pt>
              </c:strCache>
            </c:strRef>
          </c:cat>
          <c:val>
            <c:numRef>
              <c:f>'20 Clans'!$C$89:$I$89</c:f>
              <c:numCache>
                <c:formatCode>#,##0.000</c:formatCode>
                <c:ptCount val="7"/>
                <c:pt idx="0">
                  <c:v>0.9713375796178344</c:v>
                </c:pt>
                <c:pt idx="1">
                  <c:v>0.96815286624203822</c:v>
                </c:pt>
                <c:pt idx="2">
                  <c:v>0.96496815286624205</c:v>
                </c:pt>
                <c:pt idx="3" formatCode="General">
                  <c:v>0.94006309148264899</c:v>
                </c:pt>
                <c:pt idx="4" formatCode="General">
                  <c:v>0.958990536277602</c:v>
                </c:pt>
                <c:pt idx="5" formatCode="General">
                  <c:v>0.90536277602523596</c:v>
                </c:pt>
                <c:pt idx="6" formatCode="General">
                  <c:v>0.92429022082018897</c:v>
                </c:pt>
              </c:numCache>
            </c:numRef>
          </c:val>
          <c:extLst>
            <c:ext xmlns:c16="http://schemas.microsoft.com/office/drawing/2014/chart" uri="{C3380CC4-5D6E-409C-BE32-E72D297353CC}">
              <c16:uniqueId val="{00000000-73D5-49F3-A681-2B2468340A85}"/>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85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1.0000000000000002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 Clans'!$B$89</c:f>
              <c:strCache>
                <c:ptCount val="1"/>
                <c:pt idx="0">
                  <c:v>20ClansFamily</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'20 Clans'!$C$88:$I$88</c:f>
              <c:strCache>
                <c:ptCount val="7"/>
                <c:pt idx="0">
                  <c:v>inf_cm_hmm</c:v>
                </c:pt>
                <c:pt idx="1">
                  <c:v>inf_cm</c:v>
                </c:pt>
                <c:pt idx="2">
                  <c:v>inf_hmm</c:v>
                </c:pt>
                <c:pt idx="3">
                  <c:v>Blastn(av-s)</c:v>
                </c:pt>
                <c:pt idx="4">
                  <c:v>EXT[6-7], γ=2</c:v>
                </c:pt>
                <c:pt idx="5">
                  <c:v>MLP[1-7], γ=2</c:v>
                </c:pt>
                <c:pt idx="6">
                  <c:v>VOT[1-7], γ=2</c:v>
                </c:pt>
              </c:strCache>
            </c:strRef>
          </c:cat>
          <c:val>
            <c:numRef>
              <c:f>'20 Clans'!$C$89:$I$89</c:f>
              <c:numCache>
                <c:formatCode>#,##0.000</c:formatCode>
                <c:ptCount val="7"/>
                <c:pt idx="0">
                  <c:v>0.9713375796178344</c:v>
                </c:pt>
                <c:pt idx="1">
                  <c:v>0.96815286624203822</c:v>
                </c:pt>
                <c:pt idx="2">
                  <c:v>0.96496815286624205</c:v>
                </c:pt>
                <c:pt idx="3" formatCode="General">
                  <c:v>0.94006309148264899</c:v>
                </c:pt>
                <c:pt idx="4" formatCode="General">
                  <c:v>0.958990536277602</c:v>
                </c:pt>
                <c:pt idx="5" formatCode="General">
                  <c:v>0.90536277602523596</c:v>
                </c:pt>
                <c:pt idx="6" formatCode="General">
                  <c:v>0.92429022082018897</c:v>
                </c:pt>
              </c:numCache>
            </c:numRef>
          </c:val>
          <c:extLst>
            <c:ext xmlns:c16="http://schemas.microsoft.com/office/drawing/2014/chart" uri="{C3380CC4-5D6E-409C-BE32-E72D297353CC}">
              <c16:uniqueId val="{00000000-EBF2-444F-A595-719C7F20ED25}"/>
            </c:ext>
          </c:extLst>
        </c:ser>
        <c:dLbls>
          <c:dLblPos val="inEnd"/>
          <c:showLegendKey val="0"/>
          <c:showVal val="1"/>
          <c:showCatName val="0"/>
          <c:showSerName val="0"/>
          <c:showPercent val="0"/>
          <c:showBubbleSize val="0"/>
        </c:dLbls>
        <c:gapWidth val="41"/>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9"/>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fr-FR"/>
            </a:p>
          </c:txPr>
        </c:title>
        <c:numFmt formatCode="#,##0.000" sourceLinked="1"/>
        <c:majorTickMark val="none"/>
        <c:minorTickMark val="none"/>
        <c:tickLblPos val="nextTo"/>
        <c:crossAx val="1721866463"/>
        <c:crosses val="autoZero"/>
        <c:crossBetween val="between"/>
        <c:majorUnit val="1.0000000000000002E-2"/>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 Clans'!$B$121</c:f>
              <c:strCache>
                <c:ptCount val="1"/>
                <c:pt idx="0">
                  <c:v>Clans_20</c:v>
                </c:pt>
              </c:strCache>
            </c:strRef>
          </c:tx>
          <c:spPr>
            <a:solidFill>
              <a:schemeClr val="accent1"/>
            </a:solidFill>
            <a:ln>
              <a:noFill/>
            </a:ln>
            <a:effectLst/>
          </c:spPr>
          <c:invertIfNegative val="0"/>
          <c:cat>
            <c:strRef>
              <c:f>'20 Clans'!$C$120:$I$120</c:f>
              <c:strCache>
                <c:ptCount val="7"/>
                <c:pt idx="0">
                  <c:v>INF_hmm_cm</c:v>
                </c:pt>
                <c:pt idx="1">
                  <c:v>INF_cm</c:v>
                </c:pt>
                <c:pt idx="2">
                  <c:v>INF_hmm</c:v>
                </c:pt>
                <c:pt idx="3">
                  <c:v>BLASTN(av-s)</c:v>
                </c:pt>
                <c:pt idx="4">
                  <c:v>EXT[1-7], γ=2</c:v>
                </c:pt>
                <c:pt idx="5">
                  <c:v>MLP[1-7], γ=2</c:v>
                </c:pt>
                <c:pt idx="6">
                  <c:v>VOT[1-7], γ=2</c:v>
                </c:pt>
              </c:strCache>
            </c:strRef>
          </c:cat>
          <c:val>
            <c:numRef>
              <c:f>'20 Clans'!$C$121:$I$121</c:f>
              <c:numCache>
                <c:formatCode>General</c:formatCode>
                <c:ptCount val="7"/>
                <c:pt idx="0">
                  <c:v>0.59936908517350163</c:v>
                </c:pt>
                <c:pt idx="1">
                  <c:v>0.80126182965299686</c:v>
                </c:pt>
                <c:pt idx="2">
                  <c:v>0.62776025236593058</c:v>
                </c:pt>
                <c:pt idx="3">
                  <c:v>0.96845425867507795</c:v>
                </c:pt>
                <c:pt idx="4">
                  <c:v>0.98738170347003096</c:v>
                </c:pt>
                <c:pt idx="5">
                  <c:v>0.94006309148264899</c:v>
                </c:pt>
                <c:pt idx="6">
                  <c:v>0.97476340694006303</c:v>
                </c:pt>
              </c:numCache>
            </c:numRef>
          </c:val>
          <c:extLst>
            <c:ext xmlns:c16="http://schemas.microsoft.com/office/drawing/2014/chart" uri="{C3380CC4-5D6E-409C-BE32-E72D297353CC}">
              <c16:uniqueId val="{00000000-CDD5-48A4-ADAB-8BFB1EF40DDB}"/>
            </c:ext>
          </c:extLst>
        </c:ser>
        <c:ser>
          <c:idx val="1"/>
          <c:order val="1"/>
          <c:tx>
            <c:strRef>
              <c:f>'20 Clans'!$B$122</c:f>
              <c:strCache>
                <c:ptCount val="1"/>
                <c:pt idx="0">
                  <c:v>Clans_20_Rfam</c:v>
                </c:pt>
              </c:strCache>
            </c:strRef>
          </c:tx>
          <c:spPr>
            <a:solidFill>
              <a:schemeClr val="accent2"/>
            </a:solidFill>
            <a:ln>
              <a:noFill/>
            </a:ln>
            <a:effectLst/>
          </c:spPr>
          <c:invertIfNegative val="0"/>
          <c:cat>
            <c:strRef>
              <c:f>'20 Clans'!$C$120:$I$120</c:f>
              <c:strCache>
                <c:ptCount val="7"/>
                <c:pt idx="0">
                  <c:v>INF_hmm_cm</c:v>
                </c:pt>
                <c:pt idx="1">
                  <c:v>INF_cm</c:v>
                </c:pt>
                <c:pt idx="2">
                  <c:v>INF_hmm</c:v>
                </c:pt>
                <c:pt idx="3">
                  <c:v>BLASTN(av-s)</c:v>
                </c:pt>
                <c:pt idx="4">
                  <c:v>EXT[1-7], γ=2</c:v>
                </c:pt>
                <c:pt idx="5">
                  <c:v>MLP[1-7], γ=2</c:v>
                </c:pt>
                <c:pt idx="6">
                  <c:v>VOT[1-7], γ=2</c:v>
                </c:pt>
              </c:strCache>
            </c:strRef>
          </c:cat>
          <c:val>
            <c:numRef>
              <c:f>'20 Clans'!$C$122:$I$122</c:f>
              <c:numCache>
                <c:formatCode>General</c:formatCode>
                <c:ptCount val="7"/>
                <c:pt idx="0">
                  <c:v>0.9713375796178344</c:v>
                </c:pt>
                <c:pt idx="1">
                  <c:v>0.96815286624203822</c:v>
                </c:pt>
                <c:pt idx="2">
                  <c:v>0.96496815286624205</c:v>
                </c:pt>
                <c:pt idx="3">
                  <c:v>0.94006309148264899</c:v>
                </c:pt>
                <c:pt idx="4">
                  <c:v>0.958990536277602</c:v>
                </c:pt>
                <c:pt idx="5">
                  <c:v>0.90536277602523596</c:v>
                </c:pt>
                <c:pt idx="6">
                  <c:v>0.92429022082018897</c:v>
                </c:pt>
              </c:numCache>
            </c:numRef>
          </c:val>
          <c:extLst>
            <c:ext xmlns:c16="http://schemas.microsoft.com/office/drawing/2014/chart" uri="{C3380CC4-5D6E-409C-BE32-E72D297353CC}">
              <c16:uniqueId val="{00000001-CDD5-48A4-ADAB-8BFB1EF40DDB}"/>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ax val="1"/>
          <c:min val="0.5800000000000000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2.0000000000000004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'36 Clans'!$B$34</c:f>
              <c:strCache>
                <c:ptCount val="1"/>
                <c:pt idx="0">
                  <c:v>Clans 36</c:v>
                </c:pt>
              </c:strCache>
            </c:strRef>
          </c:tx>
          <c:spPr>
            <a:solidFill>
              <a:schemeClr val="accent1"/>
            </a:solidFill>
            <a:ln>
              <a:noFill/>
            </a:ln>
            <a:effectLst/>
          </c:spPr>
          <c:invertIfNegative val="0"/>
          <c:cat>
            <c:strRef>
              <c:f>'36 Clans'!$C$33:$I$33</c:f>
              <c:strCache>
                <c:ptCount val="7"/>
                <c:pt idx="0">
                  <c:v>inf_cm_hmm</c:v>
                </c:pt>
                <c:pt idx="1">
                  <c:v>inf_cm</c:v>
                </c:pt>
                <c:pt idx="2">
                  <c:v>inf_hmm</c:v>
                </c:pt>
                <c:pt idx="3">
                  <c:v>Blastn(av-s)</c:v>
                </c:pt>
                <c:pt idx="4">
                  <c:v>EXT[1-7], γ=1</c:v>
                </c:pt>
                <c:pt idx="5">
                  <c:v>MLP[1-7], γ=1</c:v>
                </c:pt>
                <c:pt idx="6">
                  <c:v>VOT[1-7], γ=1</c:v>
                </c:pt>
              </c:strCache>
            </c:strRef>
          </c:cat>
          <c:val>
            <c:numRef>
              <c:f>'36 Clans'!$C$34:$I$34</c:f>
              <c:numCache>
                <c:formatCode>#,##0.000</c:formatCode>
                <c:ptCount val="7"/>
                <c:pt idx="0">
                  <c:v>0.66596638655462181</c:v>
                </c:pt>
                <c:pt idx="1">
                  <c:v>0.82983193277310929</c:v>
                </c:pt>
                <c:pt idx="2">
                  <c:v>0.68487394957983194</c:v>
                </c:pt>
                <c:pt idx="3" formatCode="General">
                  <c:v>0.96848739495798297</c:v>
                </c:pt>
                <c:pt idx="4" formatCode="General">
                  <c:v>0.88865546218487301</c:v>
                </c:pt>
                <c:pt idx="5" formatCode="General">
                  <c:v>0.97478991596638598</c:v>
                </c:pt>
                <c:pt idx="6" formatCode="General">
                  <c:v>0.95798319327731096</c:v>
                </c:pt>
              </c:numCache>
            </c:numRef>
          </c:val>
          <c:extLst>
            <c:ext xmlns:c16="http://schemas.microsoft.com/office/drawing/2014/chart" uri="{C3380CC4-5D6E-409C-BE32-E72D297353CC}">
              <c16:uniqueId val="{00000000-67FC-41F6-A58E-83CE26066E91}"/>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550000000000000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5.000000000000001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 Clans'!$B$89</c:f>
              <c:strCache>
                <c:ptCount val="1"/>
                <c:pt idx="0">
                  <c:v>20ClansFamily</c:v>
                </c:pt>
              </c:strCache>
            </c:strRef>
          </c:tx>
          <c:spPr>
            <a:solidFill>
              <a:schemeClr val="accent1"/>
            </a:solidFill>
            <a:ln>
              <a:noFill/>
            </a:ln>
            <a:effectLst/>
          </c:spPr>
          <c:invertIfNegative val="0"/>
          <c:cat>
            <c:strRef>
              <c:f>'20 Clans'!$C$88:$I$88</c:f>
              <c:strCache>
                <c:ptCount val="7"/>
                <c:pt idx="0">
                  <c:v>inf_cm_hmm</c:v>
                </c:pt>
                <c:pt idx="1">
                  <c:v>inf_cm</c:v>
                </c:pt>
                <c:pt idx="2">
                  <c:v>inf_hmm</c:v>
                </c:pt>
                <c:pt idx="3">
                  <c:v>Blastn(av-s)</c:v>
                </c:pt>
                <c:pt idx="4">
                  <c:v>EXT[6-7], γ=2</c:v>
                </c:pt>
                <c:pt idx="5">
                  <c:v>MLP[1-7], γ=2</c:v>
                </c:pt>
                <c:pt idx="6">
                  <c:v>VOT[1-7], γ=2</c:v>
                </c:pt>
              </c:strCache>
            </c:strRef>
          </c:cat>
          <c:val>
            <c:numRef>
              <c:f>'20 Clans'!$C$89:$I$89</c:f>
              <c:numCache>
                <c:formatCode>#,##0.000</c:formatCode>
                <c:ptCount val="7"/>
                <c:pt idx="0">
                  <c:v>0.9713375796178344</c:v>
                </c:pt>
                <c:pt idx="1">
                  <c:v>0.96815286624203822</c:v>
                </c:pt>
                <c:pt idx="2">
                  <c:v>0.96496815286624205</c:v>
                </c:pt>
                <c:pt idx="3" formatCode="General">
                  <c:v>0.94006309148264899</c:v>
                </c:pt>
                <c:pt idx="4" formatCode="General">
                  <c:v>0.958990536277602</c:v>
                </c:pt>
                <c:pt idx="5" formatCode="General">
                  <c:v>0.90536277602523596</c:v>
                </c:pt>
                <c:pt idx="6" formatCode="General">
                  <c:v>0.92429022082018897</c:v>
                </c:pt>
              </c:numCache>
            </c:numRef>
          </c:val>
          <c:extLst>
            <c:ext xmlns:c16="http://schemas.microsoft.com/office/drawing/2014/chart" uri="{C3380CC4-5D6E-409C-BE32-E72D297353CC}">
              <c16:uniqueId val="{00000000-C1E6-4915-A4BC-46DA58D5E459}"/>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85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1.0000000000000002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 Clans'!$B$89</c:f>
              <c:strCache>
                <c:ptCount val="1"/>
                <c:pt idx="0">
                  <c:v>20ClansFamily</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'20 Clans'!$C$88:$I$88</c:f>
              <c:strCache>
                <c:ptCount val="7"/>
                <c:pt idx="0">
                  <c:v>inf_cm_hmm</c:v>
                </c:pt>
                <c:pt idx="1">
                  <c:v>inf_cm</c:v>
                </c:pt>
                <c:pt idx="2">
                  <c:v>inf_hmm</c:v>
                </c:pt>
                <c:pt idx="3">
                  <c:v>Blastn(av-s)</c:v>
                </c:pt>
                <c:pt idx="4">
                  <c:v>EXT[6-7], γ=2</c:v>
                </c:pt>
                <c:pt idx="5">
                  <c:v>MLP[1-7], γ=2</c:v>
                </c:pt>
                <c:pt idx="6">
                  <c:v>VOT[1-7], γ=2</c:v>
                </c:pt>
              </c:strCache>
            </c:strRef>
          </c:cat>
          <c:val>
            <c:numRef>
              <c:f>'20 Clans'!$C$89:$I$89</c:f>
              <c:numCache>
                <c:formatCode>#,##0.000</c:formatCode>
                <c:ptCount val="7"/>
                <c:pt idx="0">
                  <c:v>0.9713375796178344</c:v>
                </c:pt>
                <c:pt idx="1">
                  <c:v>0.96815286624203822</c:v>
                </c:pt>
                <c:pt idx="2">
                  <c:v>0.96496815286624205</c:v>
                </c:pt>
                <c:pt idx="3" formatCode="General">
                  <c:v>0.94006309148264899</c:v>
                </c:pt>
                <c:pt idx="4" formatCode="General">
                  <c:v>0.958990536277602</c:v>
                </c:pt>
                <c:pt idx="5" formatCode="General">
                  <c:v>0.90536277602523596</c:v>
                </c:pt>
                <c:pt idx="6" formatCode="General">
                  <c:v>0.92429022082018897</c:v>
                </c:pt>
              </c:numCache>
            </c:numRef>
          </c:val>
          <c:extLst>
            <c:ext xmlns:c16="http://schemas.microsoft.com/office/drawing/2014/chart" uri="{C3380CC4-5D6E-409C-BE32-E72D297353CC}">
              <c16:uniqueId val="{00000000-9749-4745-9995-6658645416AA}"/>
            </c:ext>
          </c:extLst>
        </c:ser>
        <c:dLbls>
          <c:dLblPos val="inEnd"/>
          <c:showLegendKey val="0"/>
          <c:showVal val="1"/>
          <c:showCatName val="0"/>
          <c:showSerName val="0"/>
          <c:showPercent val="0"/>
          <c:showBubbleSize val="0"/>
        </c:dLbls>
        <c:gapWidth val="41"/>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9"/>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fr-FR"/>
            </a:p>
          </c:txPr>
        </c:title>
        <c:numFmt formatCode="#,##0.000" sourceLinked="1"/>
        <c:majorTickMark val="none"/>
        <c:minorTickMark val="none"/>
        <c:tickLblPos val="nextTo"/>
        <c:crossAx val="1721866463"/>
        <c:crosses val="autoZero"/>
        <c:crossBetween val="between"/>
        <c:majorUnit val="1.0000000000000002E-2"/>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'36 Clans'!$B$38</c:f>
              <c:strCache>
                <c:ptCount val="1"/>
                <c:pt idx="0">
                  <c:v>Clans 36</c:v>
                </c:pt>
              </c:strCache>
            </c:strRef>
          </c:tx>
          <c:spPr>
            <a:solidFill>
              <a:schemeClr val="accent1"/>
            </a:solidFill>
            <a:ln>
              <a:noFill/>
            </a:ln>
            <a:effectLst/>
          </c:spPr>
          <c:invertIfNegative val="0"/>
          <c:cat>
            <c:strRef>
              <c:f>'36 Clans'!$C$37:$I$37</c:f>
              <c:strCache>
                <c:ptCount val="7"/>
                <c:pt idx="0">
                  <c:v>inf_cm_hmm</c:v>
                </c:pt>
                <c:pt idx="1">
                  <c:v>inf_cm</c:v>
                </c:pt>
                <c:pt idx="2">
                  <c:v>inf_hmm</c:v>
                </c:pt>
                <c:pt idx="3">
                  <c:v>Blastn(av-s)</c:v>
                </c:pt>
                <c:pt idx="4">
                  <c:v>EXT[1-7], γ=2</c:v>
                </c:pt>
                <c:pt idx="5">
                  <c:v>MLP[1-7], γ=2</c:v>
                </c:pt>
                <c:pt idx="6">
                  <c:v>VOT[1-7], γ=2</c:v>
                </c:pt>
              </c:strCache>
            </c:strRef>
          </c:cat>
          <c:val>
            <c:numRef>
              <c:f>'36 Clans'!$C$38:$I$38</c:f>
              <c:numCache>
                <c:formatCode>#,##0.000</c:formatCode>
                <c:ptCount val="7"/>
                <c:pt idx="0">
                  <c:v>0.66596638655462181</c:v>
                </c:pt>
                <c:pt idx="1">
                  <c:v>0.82983193277310929</c:v>
                </c:pt>
                <c:pt idx="2">
                  <c:v>0.68487394957983194</c:v>
                </c:pt>
                <c:pt idx="3">
                  <c:v>0.96848739495798297</c:v>
                </c:pt>
                <c:pt idx="4" formatCode="General">
                  <c:v>0.97058823529411697</c:v>
                </c:pt>
                <c:pt idx="5" formatCode="General">
                  <c:v>0.94957983193277296</c:v>
                </c:pt>
                <c:pt idx="6" formatCode="General">
                  <c:v>0.96848739495798297</c:v>
                </c:pt>
              </c:numCache>
            </c:numRef>
          </c:val>
          <c:extLst>
            <c:ext xmlns:c16="http://schemas.microsoft.com/office/drawing/2014/chart" uri="{C3380CC4-5D6E-409C-BE32-E72D297353CC}">
              <c16:uniqueId val="{00000000-EB2D-4782-881B-083A2EF6453D}"/>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in val="0.550000000000000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5.000000000000001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'36 Clans'!$B$121</c:f>
              <c:strCache>
                <c:ptCount val="1"/>
                <c:pt idx="0">
                  <c:v>Low similarity</c:v>
                </c:pt>
              </c:strCache>
            </c:strRef>
          </c:tx>
          <c:spPr>
            <a:solidFill>
              <a:schemeClr val="accent1"/>
            </a:solidFill>
            <a:ln>
              <a:noFill/>
            </a:ln>
            <a:effectLst/>
          </c:spPr>
          <c:invertIfNegative val="0"/>
          <c:cat>
            <c:strRef>
              <c:f>'36 Clans'!$C$120:$I$120</c:f>
              <c:strCache>
                <c:ptCount val="7"/>
                <c:pt idx="0">
                  <c:v>INF_hmm_cm</c:v>
                </c:pt>
                <c:pt idx="1">
                  <c:v>INF_cm</c:v>
                </c:pt>
                <c:pt idx="2">
                  <c:v>INF_hmm</c:v>
                </c:pt>
                <c:pt idx="3">
                  <c:v>BLASTN(av-s)</c:v>
                </c:pt>
                <c:pt idx="4">
                  <c:v>EXT[1-7], γ=2</c:v>
                </c:pt>
                <c:pt idx="5">
                  <c:v>MLP[1-7], γ=2</c:v>
                </c:pt>
                <c:pt idx="6">
                  <c:v>VOT[1-7], γ=2</c:v>
                </c:pt>
              </c:strCache>
            </c:strRef>
          </c:cat>
          <c:val>
            <c:numRef>
              <c:f>'36 Clans'!$C$121:$I$121</c:f>
              <c:numCache>
                <c:formatCode>General</c:formatCode>
                <c:ptCount val="7"/>
                <c:pt idx="0">
                  <c:v>0.66596638655462181</c:v>
                </c:pt>
                <c:pt idx="1">
                  <c:v>0.82983193277310929</c:v>
                </c:pt>
                <c:pt idx="2">
                  <c:v>0.68487394957983194</c:v>
                </c:pt>
                <c:pt idx="3">
                  <c:v>0.96848739495798297</c:v>
                </c:pt>
                <c:pt idx="4">
                  <c:v>0.97058823529411697</c:v>
                </c:pt>
                <c:pt idx="5">
                  <c:v>0.94957983193277296</c:v>
                </c:pt>
                <c:pt idx="6">
                  <c:v>0.96848739495798297</c:v>
                </c:pt>
              </c:numCache>
            </c:numRef>
          </c:val>
          <c:extLst>
            <c:ext xmlns:c16="http://schemas.microsoft.com/office/drawing/2014/chart" uri="{C3380CC4-5D6E-409C-BE32-E72D297353CC}">
              <c16:uniqueId val="{00000000-5557-49C7-A6B3-1B3189972BE2}"/>
            </c:ext>
          </c:extLst>
        </c:ser>
        <c:ser>
          <c:idx val="1"/>
          <c:order val="1"/>
          <c:tx>
            <c:strRef>
              <c:f>'36 Clans'!$B$122</c:f>
              <c:strCache>
                <c:ptCount val="1"/>
                <c:pt idx="0">
                  <c:v>High similarity</c:v>
                </c:pt>
              </c:strCache>
            </c:strRef>
          </c:tx>
          <c:spPr>
            <a:solidFill>
              <a:schemeClr val="accent2"/>
            </a:solidFill>
            <a:ln>
              <a:noFill/>
            </a:ln>
            <a:effectLst/>
          </c:spPr>
          <c:invertIfNegative val="0"/>
          <c:cat>
            <c:strRef>
              <c:f>'36 Clans'!$C$120:$I$120</c:f>
              <c:strCache>
                <c:ptCount val="7"/>
                <c:pt idx="0">
                  <c:v>INF_hmm_cm</c:v>
                </c:pt>
                <c:pt idx="1">
                  <c:v>INF_cm</c:v>
                </c:pt>
                <c:pt idx="2">
                  <c:v>INF_hmm</c:v>
                </c:pt>
                <c:pt idx="3">
                  <c:v>BLASTN(av-s)</c:v>
                </c:pt>
                <c:pt idx="4">
                  <c:v>EXT[1-7], γ=2</c:v>
                </c:pt>
                <c:pt idx="5">
                  <c:v>MLP[1-7], γ=2</c:v>
                </c:pt>
                <c:pt idx="6">
                  <c:v>VOT[1-7], γ=2</c:v>
                </c:pt>
              </c:strCache>
            </c:strRef>
          </c:cat>
          <c:val>
            <c:numRef>
              <c:f>'36 Clans'!$C$122:$I$122</c:f>
              <c:numCache>
                <c:formatCode>General</c:formatCode>
                <c:ptCount val="7"/>
                <c:pt idx="0">
                  <c:v>0.97251585623678649</c:v>
                </c:pt>
                <c:pt idx="1">
                  <c:v>0.97251585623678649</c:v>
                </c:pt>
                <c:pt idx="2">
                  <c:v>0.96617336152219868</c:v>
                </c:pt>
                <c:pt idx="3">
                  <c:v>0.94503171247357298</c:v>
                </c:pt>
                <c:pt idx="4">
                  <c:v>0.93234672304439703</c:v>
                </c:pt>
                <c:pt idx="5">
                  <c:v>0.92389006342494695</c:v>
                </c:pt>
                <c:pt idx="6">
                  <c:v>0.92389006342494695</c:v>
                </c:pt>
              </c:numCache>
            </c:numRef>
          </c:val>
          <c:extLst>
            <c:ext xmlns:c16="http://schemas.microsoft.com/office/drawing/2014/chart" uri="{C3380CC4-5D6E-409C-BE32-E72D297353CC}">
              <c16:uniqueId val="{00000001-5557-49C7-A6B3-1B3189972BE2}"/>
            </c:ext>
          </c:extLst>
        </c:ser>
        <c:dLbls>
          <c:showLegendKey val="0"/>
          <c:showVal val="0"/>
          <c:showCatName val="0"/>
          <c:showSerName val="0"/>
          <c:showPercent val="0"/>
          <c:showBubbleSize val="0"/>
        </c:dLbls>
        <c:gapWidth val="150"/>
        <c:axId val="1721866463"/>
        <c:axId val="1721854399"/>
      </c:barChart>
      <c:catAx>
        <c:axId val="172186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sz="1000" b="0" i="0" u="none" strike="noStrike" baseline="0">
                    <a:effectLst/>
                  </a:rPr>
                  <a:t>Compared methods</a:t>
                </a:r>
                <a:endParaRPr lang="fr-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54399"/>
        <c:crosses val="autoZero"/>
        <c:auto val="1"/>
        <c:lblAlgn val="ctr"/>
        <c:lblOffset val="100"/>
        <c:noMultiLvlLbl val="0"/>
      </c:catAx>
      <c:valAx>
        <c:axId val="1721854399"/>
        <c:scaling>
          <c:orientation val="minMax"/>
          <c:max val="1"/>
          <c:min val="0.5800000000000000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21866463"/>
        <c:crosses val="autoZero"/>
        <c:crossBetween val="between"/>
        <c:majorUnit val="2.0000000000000004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Secondary_vs_Seqs_based_Family!$C$134</c:f>
              <c:strCache>
                <c:ptCount val="1"/>
                <c:pt idx="0">
                  <c:v>Sec -</c:v>
                </c:pt>
              </c:strCache>
            </c:strRef>
          </c:tx>
          <c:spPr>
            <a:solidFill>
              <a:schemeClr val="accent1"/>
            </a:solidFill>
            <a:ln>
              <a:noFill/>
            </a:ln>
            <a:effectLst/>
          </c:spPr>
          <c:invertIfNegative val="0"/>
          <c:cat>
            <c:strRef>
              <c:extLst>
                <c:ext xmlns:c15="http://schemas.microsoft.com/office/drawing/2012/chart" uri="{02D57815-91ED-43cb-92C2-25804820EDAC}">
                  <c15:fullRef>
                    <c15:sqref>Secondary_vs_Seqs_based_Family!$D$133:$J$133</c15:sqref>
                  </c15:fullRef>
                </c:ext>
              </c:extLst>
              <c:f>(Secondary_vs_Seqs_based_Family!$D$133,Secondary_vs_Seqs_based_Family!$G$133:$J$133)</c:f>
              <c:strCache>
                <c:ptCount val="5"/>
                <c:pt idx="0">
                  <c:v>infernal</c:v>
                </c:pt>
                <c:pt idx="1">
                  <c:v>Blastn</c:v>
                </c:pt>
                <c:pt idx="2">
                  <c:v>EXT_g=2_[1-7]</c:v>
                </c:pt>
                <c:pt idx="3">
                  <c:v>MLP_g-1_[1-7]</c:v>
                </c:pt>
                <c:pt idx="4">
                  <c:v>VOT_g-2_[1-7]</c:v>
                </c:pt>
              </c:strCache>
            </c:strRef>
          </c:cat>
          <c:val>
            <c:numRef>
              <c:extLst>
                <c:ext xmlns:c15="http://schemas.microsoft.com/office/drawing/2012/chart" uri="{02D57815-91ED-43cb-92C2-25804820EDAC}">
                  <c15:fullRef>
                    <c15:sqref>Secondary_vs_Seqs_based_Family!$D$134:$J$134</c15:sqref>
                  </c15:fullRef>
                </c:ext>
              </c:extLst>
              <c:f>(Secondary_vs_Seqs_based_Family!$D$134,Secondary_vs_Seqs_based_Family!$G$134:$J$134)</c:f>
              <c:numCache>
                <c:formatCode>General</c:formatCode>
                <c:ptCount val="5"/>
                <c:pt idx="0">
                  <c:v>125596.915899</c:v>
                </c:pt>
                <c:pt idx="1">
                  <c:v>7.2665900000000005E-2</c:v>
                </c:pt>
                <c:pt idx="2" formatCode="#,##0.000">
                  <c:v>7.3826559257507292</c:v>
                </c:pt>
                <c:pt idx="3" formatCode="#,##0.000">
                  <c:v>26.2919459629058</c:v>
                </c:pt>
                <c:pt idx="4" formatCode="#,##0.000">
                  <c:v>150.02434474944999</c:v>
                </c:pt>
              </c:numCache>
            </c:numRef>
          </c:val>
          <c:extLst>
            <c:ext xmlns:c16="http://schemas.microsoft.com/office/drawing/2014/chart" uri="{C3380CC4-5D6E-409C-BE32-E72D297353CC}">
              <c16:uniqueId val="{00000000-9FDE-4F31-A974-F7B6C64A83B2}"/>
            </c:ext>
          </c:extLst>
        </c:ser>
        <c:ser>
          <c:idx val="1"/>
          <c:order val="1"/>
          <c:tx>
            <c:strRef>
              <c:f>Secondary_vs_Seqs_based_Family!$C$135</c:f>
              <c:strCache>
                <c:ptCount val="1"/>
                <c:pt idx="0">
                  <c:v>Sec +</c:v>
                </c:pt>
              </c:strCache>
            </c:strRef>
          </c:tx>
          <c:spPr>
            <a:solidFill>
              <a:schemeClr val="accent2"/>
            </a:solidFill>
            <a:ln>
              <a:noFill/>
            </a:ln>
            <a:effectLst/>
          </c:spPr>
          <c:invertIfNegative val="0"/>
          <c:cat>
            <c:strRef>
              <c:extLst>
                <c:ext xmlns:c15="http://schemas.microsoft.com/office/drawing/2012/chart" uri="{02D57815-91ED-43cb-92C2-25804820EDAC}">
                  <c15:fullRef>
                    <c15:sqref>Secondary_vs_Seqs_based_Family!$D$133:$J$133</c15:sqref>
                  </c15:fullRef>
                </c:ext>
              </c:extLst>
              <c:f>(Secondary_vs_Seqs_based_Family!$D$133,Secondary_vs_Seqs_based_Family!$G$133:$J$133)</c:f>
              <c:strCache>
                <c:ptCount val="5"/>
                <c:pt idx="0">
                  <c:v>infernal</c:v>
                </c:pt>
                <c:pt idx="1">
                  <c:v>Blastn</c:v>
                </c:pt>
                <c:pt idx="2">
                  <c:v>EXT_g=2_[1-7]</c:v>
                </c:pt>
                <c:pt idx="3">
                  <c:v>MLP_g-1_[1-7]</c:v>
                </c:pt>
                <c:pt idx="4">
                  <c:v>VOT_g-2_[1-7]</c:v>
                </c:pt>
              </c:strCache>
            </c:strRef>
          </c:cat>
          <c:val>
            <c:numRef>
              <c:extLst>
                <c:ext xmlns:c15="http://schemas.microsoft.com/office/drawing/2012/chart" uri="{02D57815-91ED-43cb-92C2-25804820EDAC}">
                  <c15:fullRef>
                    <c15:sqref>Secondary_vs_Seqs_based_Family!$D$135:$J$135</c15:sqref>
                  </c15:fullRef>
                </c:ext>
              </c:extLst>
              <c:f>(Secondary_vs_Seqs_based_Family!$D$135,Secondary_vs_Seqs_based_Family!$G$135:$J$135)</c:f>
              <c:numCache>
                <c:formatCode>General</c:formatCode>
                <c:ptCount val="5"/>
                <c:pt idx="0">
                  <c:v>27697.652628000003</c:v>
                </c:pt>
                <c:pt idx="1">
                  <c:v>0.51983900000000005</c:v>
                </c:pt>
                <c:pt idx="2" formatCode="#,##0.000">
                  <c:v>68.719911203384399</c:v>
                </c:pt>
                <c:pt idx="3" formatCode="#,##0.000">
                  <c:v>366.91212689399703</c:v>
                </c:pt>
                <c:pt idx="4" formatCode="#,##0.000">
                  <c:v>131.281188116073</c:v>
                </c:pt>
              </c:numCache>
            </c:numRef>
          </c:val>
          <c:extLst>
            <c:ext xmlns:c16="http://schemas.microsoft.com/office/drawing/2014/chart" uri="{C3380CC4-5D6E-409C-BE32-E72D297353CC}">
              <c16:uniqueId val="{00000001-9FDE-4F31-A974-F7B6C64A83B2}"/>
            </c:ext>
          </c:extLst>
        </c:ser>
        <c:ser>
          <c:idx val="2"/>
          <c:order val="2"/>
          <c:tx>
            <c:strRef>
              <c:f>Secondary_vs_Seqs_based_Family!$C$136</c:f>
              <c:strCache>
                <c:ptCount val="1"/>
                <c:pt idx="0">
                  <c:v>Sec +/-</c:v>
                </c:pt>
              </c:strCache>
            </c:strRef>
          </c:tx>
          <c:spPr>
            <a:solidFill>
              <a:schemeClr val="accent3"/>
            </a:solidFill>
            <a:ln>
              <a:noFill/>
            </a:ln>
            <a:effectLst/>
          </c:spPr>
          <c:invertIfNegative val="0"/>
          <c:cat>
            <c:strRef>
              <c:extLst>
                <c:ext xmlns:c15="http://schemas.microsoft.com/office/drawing/2012/chart" uri="{02D57815-91ED-43cb-92C2-25804820EDAC}">
                  <c15:fullRef>
                    <c15:sqref>Secondary_vs_Seqs_based_Family!$D$133:$J$133</c15:sqref>
                  </c15:fullRef>
                </c:ext>
              </c:extLst>
              <c:f>(Secondary_vs_Seqs_based_Family!$D$133,Secondary_vs_Seqs_based_Family!$G$133:$J$133)</c:f>
              <c:strCache>
                <c:ptCount val="5"/>
                <c:pt idx="0">
                  <c:v>infernal</c:v>
                </c:pt>
                <c:pt idx="1">
                  <c:v>Blastn</c:v>
                </c:pt>
                <c:pt idx="2">
                  <c:v>EXT_g=2_[1-7]</c:v>
                </c:pt>
                <c:pt idx="3">
                  <c:v>MLP_g-1_[1-7]</c:v>
                </c:pt>
                <c:pt idx="4">
                  <c:v>VOT_g-2_[1-7]</c:v>
                </c:pt>
              </c:strCache>
            </c:strRef>
          </c:cat>
          <c:val>
            <c:numRef>
              <c:extLst>
                <c:ext xmlns:c15="http://schemas.microsoft.com/office/drawing/2012/chart" uri="{02D57815-91ED-43cb-92C2-25804820EDAC}">
                  <c15:fullRef>
                    <c15:sqref>Secondary_vs_Seqs_based_Family!$D$136:$J$136</c15:sqref>
                  </c15:fullRef>
                </c:ext>
              </c:extLst>
              <c:f>(Secondary_vs_Seqs_based_Family!$D$136,Secondary_vs_Seqs_based_Family!$G$136:$J$136)</c:f>
              <c:numCache>
                <c:formatCode>General</c:formatCode>
                <c:ptCount val="5"/>
                <c:pt idx="0">
                  <c:v>149821.93100800001</c:v>
                </c:pt>
                <c:pt idx="1">
                  <c:v>0.55712300000000003</c:v>
                </c:pt>
                <c:pt idx="2" formatCode="#,##0.000">
                  <c:v>113.69486740112301</c:v>
                </c:pt>
                <c:pt idx="3" formatCode="#,##0.000">
                  <c:v>684.70858368873496</c:v>
                </c:pt>
                <c:pt idx="4" formatCode="#,##0.000">
                  <c:v>242.20570495605401</c:v>
                </c:pt>
              </c:numCache>
            </c:numRef>
          </c:val>
          <c:extLst>
            <c:ext xmlns:c16="http://schemas.microsoft.com/office/drawing/2014/chart" uri="{C3380CC4-5D6E-409C-BE32-E72D297353CC}">
              <c16:uniqueId val="{00000002-9FDE-4F31-A974-F7B6C64A83B2}"/>
            </c:ext>
          </c:extLst>
        </c:ser>
        <c:dLbls>
          <c:showLegendKey val="0"/>
          <c:showVal val="0"/>
          <c:showCatName val="0"/>
          <c:showSerName val="0"/>
          <c:showPercent val="0"/>
          <c:showBubbleSize val="0"/>
        </c:dLbls>
        <c:gapWidth val="300"/>
        <c:axId val="1020187647"/>
        <c:axId val="1020199711"/>
      </c:barChart>
      <c:catAx>
        <c:axId val="10201876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0199711"/>
        <c:crosses val="autoZero"/>
        <c:auto val="1"/>
        <c:lblAlgn val="ctr"/>
        <c:lblOffset val="100"/>
        <c:noMultiLvlLbl val="0"/>
      </c:catAx>
      <c:valAx>
        <c:axId val="1020199711"/>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a:t>
                </a:r>
                <a:r>
                  <a:rPr lang="en-CA" baseline="0"/>
                  <a:t> construction in sec</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018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Secondary_vs_Seqs_based_Family!$C$158</c:f>
              <c:strCache>
                <c:ptCount val="1"/>
                <c:pt idx="0">
                  <c:v>Sec -</c:v>
                </c:pt>
              </c:strCache>
            </c:strRef>
          </c:tx>
          <c:spPr>
            <a:solidFill>
              <a:schemeClr val="accent1"/>
            </a:solidFill>
            <a:ln>
              <a:noFill/>
            </a:ln>
            <a:effectLst/>
          </c:spPr>
          <c:invertIfNegative val="0"/>
          <c:cat>
            <c:strRef>
              <c:f>Secondary_vs_Seqs_based_Family!$D$157:$J$157</c:f>
              <c:strCache>
                <c:ptCount val="7"/>
                <c:pt idx="0">
                  <c:v>infernal</c:v>
                </c:pt>
                <c:pt idx="1">
                  <c:v>infer-hmmonly</c:v>
                </c:pt>
                <c:pt idx="2">
                  <c:v>infer-nohmm</c:v>
                </c:pt>
                <c:pt idx="3">
                  <c:v>Blastn</c:v>
                </c:pt>
                <c:pt idx="4">
                  <c:v>EXT_g=2_[1-7]</c:v>
                </c:pt>
                <c:pt idx="5">
                  <c:v>MLP_g-1_[1-7]</c:v>
                </c:pt>
                <c:pt idx="6">
                  <c:v>VOT_g-2_[1-7]</c:v>
                </c:pt>
              </c:strCache>
            </c:strRef>
          </c:cat>
          <c:val>
            <c:numRef>
              <c:f>Secondary_vs_Seqs_based_Family!$D$158:$J$158</c:f>
              <c:numCache>
                <c:formatCode>General</c:formatCode>
                <c:ptCount val="7"/>
                <c:pt idx="0">
                  <c:v>1056</c:v>
                </c:pt>
                <c:pt idx="1">
                  <c:v>432</c:v>
                </c:pt>
                <c:pt idx="2">
                  <c:v>8736</c:v>
                </c:pt>
                <c:pt idx="3">
                  <c:v>97.496341466903601</c:v>
                </c:pt>
                <c:pt idx="4">
                  <c:v>0.45892405509948703</c:v>
                </c:pt>
                <c:pt idx="5">
                  <c:v>0.85313057899475098</c:v>
                </c:pt>
                <c:pt idx="6">
                  <c:v>4.59724688529968</c:v>
                </c:pt>
              </c:numCache>
            </c:numRef>
          </c:val>
          <c:extLst>
            <c:ext xmlns:c16="http://schemas.microsoft.com/office/drawing/2014/chart" uri="{C3380CC4-5D6E-409C-BE32-E72D297353CC}">
              <c16:uniqueId val="{00000000-93D6-4803-9E85-E2D556EBDB0A}"/>
            </c:ext>
          </c:extLst>
        </c:ser>
        <c:ser>
          <c:idx val="1"/>
          <c:order val="1"/>
          <c:tx>
            <c:strRef>
              <c:f>Secondary_vs_Seqs_based_Family!$C$159</c:f>
              <c:strCache>
                <c:ptCount val="1"/>
                <c:pt idx="0">
                  <c:v>Sec +</c:v>
                </c:pt>
              </c:strCache>
            </c:strRef>
          </c:tx>
          <c:spPr>
            <a:solidFill>
              <a:schemeClr val="accent2"/>
            </a:solidFill>
            <a:ln>
              <a:noFill/>
            </a:ln>
            <a:effectLst/>
          </c:spPr>
          <c:invertIfNegative val="0"/>
          <c:cat>
            <c:strRef>
              <c:f>Secondary_vs_Seqs_based_Family!$D$157:$J$157</c:f>
              <c:strCache>
                <c:ptCount val="7"/>
                <c:pt idx="0">
                  <c:v>infernal</c:v>
                </c:pt>
                <c:pt idx="1">
                  <c:v>infer-hmmonly</c:v>
                </c:pt>
                <c:pt idx="2">
                  <c:v>infer-nohmm</c:v>
                </c:pt>
                <c:pt idx="3">
                  <c:v>Blastn</c:v>
                </c:pt>
                <c:pt idx="4">
                  <c:v>EXT_g=2_[1-7]</c:v>
                </c:pt>
                <c:pt idx="5">
                  <c:v>MLP_g-1_[1-7]</c:v>
                </c:pt>
                <c:pt idx="6">
                  <c:v>VOT_g-2_[1-7]</c:v>
                </c:pt>
              </c:strCache>
            </c:strRef>
          </c:cat>
          <c:val>
            <c:numRef>
              <c:f>Secondary_vs_Seqs_based_Family!$D$159:$J$159</c:f>
              <c:numCache>
                <c:formatCode>General</c:formatCode>
                <c:ptCount val="7"/>
                <c:pt idx="0">
                  <c:v>3648</c:v>
                </c:pt>
                <c:pt idx="1">
                  <c:v>2928</c:v>
                </c:pt>
                <c:pt idx="2">
                  <c:v>25104</c:v>
                </c:pt>
                <c:pt idx="3">
                  <c:v>1694.2896199226341</c:v>
                </c:pt>
                <c:pt idx="4">
                  <c:v>2.8376822471618599</c:v>
                </c:pt>
                <c:pt idx="5">
                  <c:v>4.52803206443786</c:v>
                </c:pt>
                <c:pt idx="6">
                  <c:v>5.5267450809478698</c:v>
                </c:pt>
              </c:numCache>
            </c:numRef>
          </c:val>
          <c:extLst>
            <c:ext xmlns:c16="http://schemas.microsoft.com/office/drawing/2014/chart" uri="{C3380CC4-5D6E-409C-BE32-E72D297353CC}">
              <c16:uniqueId val="{00000001-93D6-4803-9E85-E2D556EBDB0A}"/>
            </c:ext>
          </c:extLst>
        </c:ser>
        <c:ser>
          <c:idx val="2"/>
          <c:order val="2"/>
          <c:tx>
            <c:strRef>
              <c:f>Secondary_vs_Seqs_based_Family!$C$160</c:f>
              <c:strCache>
                <c:ptCount val="1"/>
                <c:pt idx="0">
                  <c:v>Sec +/-</c:v>
                </c:pt>
              </c:strCache>
            </c:strRef>
          </c:tx>
          <c:spPr>
            <a:solidFill>
              <a:schemeClr val="accent3"/>
            </a:solidFill>
            <a:ln>
              <a:noFill/>
            </a:ln>
            <a:effectLst/>
          </c:spPr>
          <c:invertIfNegative val="0"/>
          <c:cat>
            <c:strRef>
              <c:f>Secondary_vs_Seqs_based_Family!$D$157:$J$157</c:f>
              <c:strCache>
                <c:ptCount val="7"/>
                <c:pt idx="0">
                  <c:v>infernal</c:v>
                </c:pt>
                <c:pt idx="1">
                  <c:v>infer-hmmonly</c:v>
                </c:pt>
                <c:pt idx="2">
                  <c:v>infer-nohmm</c:v>
                </c:pt>
                <c:pt idx="3">
                  <c:v>Blastn</c:v>
                </c:pt>
                <c:pt idx="4">
                  <c:v>EXT_g=2_[1-7]</c:v>
                </c:pt>
                <c:pt idx="5">
                  <c:v>MLP_g-1_[1-7]</c:v>
                </c:pt>
                <c:pt idx="6">
                  <c:v>VOT_g-2_[1-7]</c:v>
                </c:pt>
              </c:strCache>
            </c:strRef>
          </c:cat>
          <c:val>
            <c:numRef>
              <c:f>Secondary_vs_Seqs_based_Family!$D$160:$J$160</c:f>
              <c:numCache>
                <c:formatCode>General</c:formatCode>
                <c:ptCount val="7"/>
                <c:pt idx="0">
                  <c:v>5520</c:v>
                </c:pt>
                <c:pt idx="1">
                  <c:v>4848</c:v>
                </c:pt>
                <c:pt idx="2">
                  <c:v>52176</c:v>
                </c:pt>
                <c:pt idx="3">
                  <c:v>1804.3564410209569</c:v>
                </c:pt>
                <c:pt idx="4">
                  <c:v>6.0619790554046604</c:v>
                </c:pt>
                <c:pt idx="5">
                  <c:v>19.3222396373748</c:v>
                </c:pt>
                <c:pt idx="6">
                  <c:v>12.5859141349792</c:v>
                </c:pt>
              </c:numCache>
            </c:numRef>
          </c:val>
          <c:extLst>
            <c:ext xmlns:c16="http://schemas.microsoft.com/office/drawing/2014/chart" uri="{C3380CC4-5D6E-409C-BE32-E72D297353CC}">
              <c16:uniqueId val="{00000002-93D6-4803-9E85-E2D556EBDB0A}"/>
            </c:ext>
          </c:extLst>
        </c:ser>
        <c:dLbls>
          <c:showLegendKey val="0"/>
          <c:showVal val="0"/>
          <c:showCatName val="0"/>
          <c:showSerName val="0"/>
          <c:showPercent val="0"/>
          <c:showBubbleSize val="0"/>
        </c:dLbls>
        <c:gapWidth val="300"/>
        <c:axId val="749968495"/>
        <c:axId val="749968911"/>
      </c:barChart>
      <c:catAx>
        <c:axId val="749968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49968911"/>
        <c:crosses val="autoZero"/>
        <c:auto val="1"/>
        <c:lblAlgn val="ctr"/>
        <c:lblOffset val="100"/>
        <c:noMultiLvlLbl val="0"/>
      </c:catAx>
      <c:valAx>
        <c:axId val="749968911"/>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Classification time in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4996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Secondary_vs_Seqs_based_Family!$C$114</c:f>
              <c:strCache>
                <c:ptCount val="1"/>
                <c:pt idx="0">
                  <c:v>Sec -</c:v>
                </c:pt>
              </c:strCache>
            </c:strRef>
          </c:tx>
          <c:spPr>
            <a:solidFill>
              <a:schemeClr val="accent1"/>
            </a:solidFill>
            <a:ln>
              <a:noFill/>
            </a:ln>
            <a:effectLst/>
          </c:spPr>
          <c:invertIfNegative val="0"/>
          <c:cat>
            <c:strRef>
              <c:f>Secondary_vs_Seqs_based_Family!$D$113:$J$113</c:f>
              <c:strCache>
                <c:ptCount val="7"/>
                <c:pt idx="0">
                  <c:v>infernal</c:v>
                </c:pt>
                <c:pt idx="1">
                  <c:v>infer-hmmonly</c:v>
                </c:pt>
                <c:pt idx="2">
                  <c:v>infer-nohmm</c:v>
                </c:pt>
                <c:pt idx="3">
                  <c:v>Blastn</c:v>
                </c:pt>
                <c:pt idx="4">
                  <c:v>EXT[1-7], g=2</c:v>
                </c:pt>
                <c:pt idx="5">
                  <c:v>MLP_g-1_[1-7]</c:v>
                </c:pt>
                <c:pt idx="6">
                  <c:v>VOT_g-2_[1-7]</c:v>
                </c:pt>
              </c:strCache>
            </c:strRef>
          </c:cat>
          <c:val>
            <c:numRef>
              <c:f>Secondary_vs_Seqs_based_Family!$D$114:$J$114</c:f>
              <c:numCache>
                <c:formatCode>General</c:formatCode>
                <c:ptCount val="7"/>
                <c:pt idx="0">
                  <c:v>0.99832635983263596</c:v>
                </c:pt>
                <c:pt idx="1">
                  <c:v>0.99832635983263596</c:v>
                </c:pt>
                <c:pt idx="2">
                  <c:v>1</c:v>
                </c:pt>
                <c:pt idx="3">
                  <c:v>0.99748953974895305</c:v>
                </c:pt>
                <c:pt idx="4">
                  <c:v>0.80083682008368196</c:v>
                </c:pt>
                <c:pt idx="5">
                  <c:v>0.95146443514644297</c:v>
                </c:pt>
                <c:pt idx="6">
                  <c:v>0.91297071129707097</c:v>
                </c:pt>
              </c:numCache>
            </c:numRef>
          </c:val>
          <c:extLst>
            <c:ext xmlns:c16="http://schemas.microsoft.com/office/drawing/2014/chart" uri="{C3380CC4-5D6E-409C-BE32-E72D297353CC}">
              <c16:uniqueId val="{00000000-A473-495F-B0AC-157FAE1DF33A}"/>
            </c:ext>
          </c:extLst>
        </c:ser>
        <c:ser>
          <c:idx val="1"/>
          <c:order val="1"/>
          <c:tx>
            <c:strRef>
              <c:f>Secondary_vs_Seqs_based_Family!$C$115</c:f>
              <c:strCache>
                <c:ptCount val="1"/>
                <c:pt idx="0">
                  <c:v>Sec +</c:v>
                </c:pt>
              </c:strCache>
            </c:strRef>
          </c:tx>
          <c:spPr>
            <a:solidFill>
              <a:schemeClr val="accent2"/>
            </a:solidFill>
            <a:ln>
              <a:noFill/>
            </a:ln>
            <a:effectLst/>
          </c:spPr>
          <c:invertIfNegative val="0"/>
          <c:cat>
            <c:strRef>
              <c:f>Secondary_vs_Seqs_based_Family!$D$113:$J$113</c:f>
              <c:strCache>
                <c:ptCount val="7"/>
                <c:pt idx="0">
                  <c:v>infernal</c:v>
                </c:pt>
                <c:pt idx="1">
                  <c:v>infer-hmmonly</c:v>
                </c:pt>
                <c:pt idx="2">
                  <c:v>infer-nohmm</c:v>
                </c:pt>
                <c:pt idx="3">
                  <c:v>Blastn</c:v>
                </c:pt>
                <c:pt idx="4">
                  <c:v>EXT[1-7], g=2</c:v>
                </c:pt>
                <c:pt idx="5">
                  <c:v>MLP_g-1_[1-7]</c:v>
                </c:pt>
                <c:pt idx="6">
                  <c:v>VOT_g-2_[1-7]</c:v>
                </c:pt>
              </c:strCache>
            </c:strRef>
          </c:cat>
          <c:val>
            <c:numRef>
              <c:f>Secondary_vs_Seqs_based_Family!$D$115:$J$115</c:f>
              <c:numCache>
                <c:formatCode>General</c:formatCode>
                <c:ptCount val="7"/>
                <c:pt idx="0">
                  <c:v>0.3768326669090028</c:v>
                </c:pt>
                <c:pt idx="1">
                  <c:v>0.38664727977705077</c:v>
                </c:pt>
                <c:pt idx="2">
                  <c:v>0.37671149884890343</c:v>
                </c:pt>
                <c:pt idx="3">
                  <c:v>0.98703501756936796</c:v>
                </c:pt>
                <c:pt idx="4">
                  <c:v>0.95892402762631701</c:v>
                </c:pt>
                <c:pt idx="5">
                  <c:v>0.97491821155943204</c:v>
                </c:pt>
                <c:pt idx="6">
                  <c:v>0.963770750030292</c:v>
                </c:pt>
              </c:numCache>
            </c:numRef>
          </c:val>
          <c:extLst>
            <c:ext xmlns:c16="http://schemas.microsoft.com/office/drawing/2014/chart" uri="{C3380CC4-5D6E-409C-BE32-E72D297353CC}">
              <c16:uniqueId val="{00000001-A473-495F-B0AC-157FAE1DF33A}"/>
            </c:ext>
          </c:extLst>
        </c:ser>
        <c:ser>
          <c:idx val="2"/>
          <c:order val="2"/>
          <c:tx>
            <c:strRef>
              <c:f>Secondary_vs_Seqs_based_Family!$C$116</c:f>
              <c:strCache>
                <c:ptCount val="1"/>
                <c:pt idx="0">
                  <c:v>Sec +/-</c:v>
                </c:pt>
              </c:strCache>
            </c:strRef>
          </c:tx>
          <c:spPr>
            <a:solidFill>
              <a:schemeClr val="accent3"/>
            </a:solidFill>
            <a:ln>
              <a:noFill/>
            </a:ln>
            <a:effectLst/>
          </c:spPr>
          <c:invertIfNegative val="0"/>
          <c:cat>
            <c:strRef>
              <c:f>Secondary_vs_Seqs_based_Family!$D$113:$J$113</c:f>
              <c:strCache>
                <c:ptCount val="7"/>
                <c:pt idx="0">
                  <c:v>infernal</c:v>
                </c:pt>
                <c:pt idx="1">
                  <c:v>infer-hmmonly</c:v>
                </c:pt>
                <c:pt idx="2">
                  <c:v>infer-nohmm</c:v>
                </c:pt>
                <c:pt idx="3">
                  <c:v>Blastn</c:v>
                </c:pt>
                <c:pt idx="4">
                  <c:v>EXT[1-7], g=2</c:v>
                </c:pt>
                <c:pt idx="5">
                  <c:v>MLP_g-1_[1-7]</c:v>
                </c:pt>
                <c:pt idx="6">
                  <c:v>VOT_g-2_[1-7]</c:v>
                </c:pt>
              </c:strCache>
            </c:strRef>
          </c:cat>
          <c:val>
            <c:numRef>
              <c:f>Secondary_vs_Seqs_based_Family!$D$116:$J$116</c:f>
              <c:numCache>
                <c:formatCode>General</c:formatCode>
                <c:ptCount val="7"/>
                <c:pt idx="0">
                  <c:v>0.45544030482641829</c:v>
                </c:pt>
                <c:pt idx="1">
                  <c:v>0.46401354784081289</c:v>
                </c:pt>
                <c:pt idx="2">
                  <c:v>0.45554614733276882</c:v>
                </c:pt>
                <c:pt idx="3">
                  <c:v>0.98772226926333595</c:v>
                </c:pt>
                <c:pt idx="4">
                  <c:v>0.91395004233700206</c:v>
                </c:pt>
                <c:pt idx="5">
                  <c:v>0.96740050804402999</c:v>
                </c:pt>
                <c:pt idx="6">
                  <c:v>0.94051651143099002</c:v>
                </c:pt>
              </c:numCache>
            </c:numRef>
          </c:val>
          <c:extLst>
            <c:ext xmlns:c16="http://schemas.microsoft.com/office/drawing/2014/chart" uri="{C3380CC4-5D6E-409C-BE32-E72D297353CC}">
              <c16:uniqueId val="{00000002-A473-495F-B0AC-157FAE1DF33A}"/>
            </c:ext>
          </c:extLst>
        </c:ser>
        <c:dLbls>
          <c:showLegendKey val="0"/>
          <c:showVal val="0"/>
          <c:showCatName val="0"/>
          <c:showSerName val="0"/>
          <c:showPercent val="0"/>
          <c:showBubbleSize val="0"/>
        </c:dLbls>
        <c:gapWidth val="300"/>
        <c:axId val="755765823"/>
        <c:axId val="755766655"/>
      </c:barChart>
      <c:catAx>
        <c:axId val="7557658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5766655"/>
        <c:crosses val="autoZero"/>
        <c:auto val="1"/>
        <c:lblAlgn val="ctr"/>
        <c:lblOffset val="100"/>
        <c:noMultiLvlLbl val="0"/>
      </c:catAx>
      <c:valAx>
        <c:axId val="755766655"/>
        <c:scaling>
          <c:orientation val="minMax"/>
          <c:max val="1"/>
          <c:min val="0.30000000000000004"/>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5765823"/>
        <c:crosses val="autoZero"/>
        <c:crossBetween val="between"/>
        <c:majorUnit val="5.000000000000001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Secondary_vs_Seqs_based_Family!$C$123</c:f>
              <c:strCache>
                <c:ptCount val="1"/>
                <c:pt idx="0">
                  <c:v>Sec -</c:v>
                </c:pt>
              </c:strCache>
            </c:strRef>
          </c:tx>
          <c:spPr>
            <a:solidFill>
              <a:schemeClr val="accent1"/>
            </a:solidFill>
            <a:ln>
              <a:noFill/>
            </a:ln>
            <a:effectLst/>
          </c:spPr>
          <c:invertIfNegative val="0"/>
          <c:cat>
            <c:strRef>
              <c:f>Secondary_vs_Seqs_based_Family!$D$122:$J$122</c:f>
              <c:strCache>
                <c:ptCount val="7"/>
                <c:pt idx="0">
                  <c:v>infernal</c:v>
                </c:pt>
                <c:pt idx="1">
                  <c:v>infer-hmmonly</c:v>
                </c:pt>
                <c:pt idx="2">
                  <c:v>infer-nohmm</c:v>
                </c:pt>
                <c:pt idx="3">
                  <c:v>Blastn</c:v>
                </c:pt>
                <c:pt idx="4">
                  <c:v>EXT[1-7], g=1</c:v>
                </c:pt>
                <c:pt idx="5">
                  <c:v>MLP_g-1_[1-7]</c:v>
                </c:pt>
                <c:pt idx="6">
                  <c:v>VOT_[1-7], g=1</c:v>
                </c:pt>
              </c:strCache>
            </c:strRef>
          </c:cat>
          <c:val>
            <c:numRef>
              <c:f>Secondary_vs_Seqs_based_Family!$D$123:$J$123</c:f>
              <c:numCache>
                <c:formatCode>General</c:formatCode>
                <c:ptCount val="7"/>
                <c:pt idx="0">
                  <c:v>0.99832635983263596</c:v>
                </c:pt>
                <c:pt idx="1">
                  <c:v>0.99832635983263596</c:v>
                </c:pt>
                <c:pt idx="2">
                  <c:v>1</c:v>
                </c:pt>
                <c:pt idx="3">
                  <c:v>0.99748953974895305</c:v>
                </c:pt>
                <c:pt idx="4">
                  <c:v>0.78075313807531299</c:v>
                </c:pt>
                <c:pt idx="5">
                  <c:v>0.95146443514644297</c:v>
                </c:pt>
                <c:pt idx="6">
                  <c:v>0.88786610878660999</c:v>
                </c:pt>
              </c:numCache>
            </c:numRef>
          </c:val>
          <c:extLst>
            <c:ext xmlns:c16="http://schemas.microsoft.com/office/drawing/2014/chart" uri="{C3380CC4-5D6E-409C-BE32-E72D297353CC}">
              <c16:uniqueId val="{00000000-FBAC-4F05-9789-9FBD95363EC6}"/>
            </c:ext>
          </c:extLst>
        </c:ser>
        <c:ser>
          <c:idx val="1"/>
          <c:order val="1"/>
          <c:tx>
            <c:strRef>
              <c:f>Secondary_vs_Seqs_based_Family!$C$124</c:f>
              <c:strCache>
                <c:ptCount val="1"/>
                <c:pt idx="0">
                  <c:v>Sec +</c:v>
                </c:pt>
              </c:strCache>
            </c:strRef>
          </c:tx>
          <c:spPr>
            <a:solidFill>
              <a:schemeClr val="accent2"/>
            </a:solidFill>
            <a:ln>
              <a:noFill/>
            </a:ln>
            <a:effectLst/>
          </c:spPr>
          <c:invertIfNegative val="0"/>
          <c:cat>
            <c:strRef>
              <c:f>Secondary_vs_Seqs_based_Family!$D$122:$J$122</c:f>
              <c:strCache>
                <c:ptCount val="7"/>
                <c:pt idx="0">
                  <c:v>infernal</c:v>
                </c:pt>
                <c:pt idx="1">
                  <c:v>infer-hmmonly</c:v>
                </c:pt>
                <c:pt idx="2">
                  <c:v>infer-nohmm</c:v>
                </c:pt>
                <c:pt idx="3">
                  <c:v>Blastn</c:v>
                </c:pt>
                <c:pt idx="4">
                  <c:v>EXT[1-7], g=1</c:v>
                </c:pt>
                <c:pt idx="5">
                  <c:v>MLP_g-1_[1-7]</c:v>
                </c:pt>
                <c:pt idx="6">
                  <c:v>VOT_[1-7], g=1</c:v>
                </c:pt>
              </c:strCache>
            </c:strRef>
          </c:cat>
          <c:val>
            <c:numRef>
              <c:f>Secondary_vs_Seqs_based_Family!$D$124:$J$124</c:f>
              <c:numCache>
                <c:formatCode>General</c:formatCode>
                <c:ptCount val="7"/>
                <c:pt idx="0">
                  <c:v>0.96554934823091243</c:v>
                </c:pt>
                <c:pt idx="1">
                  <c:v>0.9906890130353817</c:v>
                </c:pt>
                <c:pt idx="2">
                  <c:v>0.96554934823091243</c:v>
                </c:pt>
                <c:pt idx="3">
                  <c:v>0.98261949099937895</c:v>
                </c:pt>
                <c:pt idx="4">
                  <c:v>0.96896337678460498</c:v>
                </c:pt>
                <c:pt idx="5">
                  <c:v>0.99099937926753501</c:v>
                </c:pt>
                <c:pt idx="6">
                  <c:v>0.99162011173184295</c:v>
                </c:pt>
              </c:numCache>
            </c:numRef>
          </c:val>
          <c:extLst>
            <c:ext xmlns:c16="http://schemas.microsoft.com/office/drawing/2014/chart" uri="{C3380CC4-5D6E-409C-BE32-E72D297353CC}">
              <c16:uniqueId val="{00000001-FBAC-4F05-9789-9FBD95363EC6}"/>
            </c:ext>
          </c:extLst>
        </c:ser>
        <c:ser>
          <c:idx val="2"/>
          <c:order val="2"/>
          <c:tx>
            <c:strRef>
              <c:f>Secondary_vs_Seqs_based_Family!$C$125</c:f>
              <c:strCache>
                <c:ptCount val="1"/>
                <c:pt idx="0">
                  <c:v>Sec +/-</c:v>
                </c:pt>
              </c:strCache>
            </c:strRef>
          </c:tx>
          <c:spPr>
            <a:solidFill>
              <a:schemeClr val="accent3"/>
            </a:solidFill>
            <a:ln>
              <a:noFill/>
            </a:ln>
            <a:effectLst/>
          </c:spPr>
          <c:invertIfNegative val="0"/>
          <c:cat>
            <c:strRef>
              <c:f>Secondary_vs_Seqs_based_Family!$D$122:$J$122</c:f>
              <c:strCache>
                <c:ptCount val="7"/>
                <c:pt idx="0">
                  <c:v>infernal</c:v>
                </c:pt>
                <c:pt idx="1">
                  <c:v>infer-hmmonly</c:v>
                </c:pt>
                <c:pt idx="2">
                  <c:v>infer-nohmm</c:v>
                </c:pt>
                <c:pt idx="3">
                  <c:v>Blastn</c:v>
                </c:pt>
                <c:pt idx="4">
                  <c:v>EXT[1-7], g=1</c:v>
                </c:pt>
                <c:pt idx="5">
                  <c:v>MLP_g-1_[1-7]</c:v>
                </c:pt>
                <c:pt idx="6">
                  <c:v>VOT_[1-7], g=1</c:v>
                </c:pt>
              </c:strCache>
            </c:strRef>
          </c:cat>
          <c:val>
            <c:numRef>
              <c:f>Secondary_vs_Seqs_based_Family!$D$125:$J$125</c:f>
              <c:numCache>
                <c:formatCode>General</c:formatCode>
                <c:ptCount val="7"/>
                <c:pt idx="0">
                  <c:v>0.9744170251301788</c:v>
                </c:pt>
                <c:pt idx="1">
                  <c:v>0.99275526375367895</c:v>
                </c:pt>
                <c:pt idx="2">
                  <c:v>0.97486982114557397</c:v>
                </c:pt>
                <c:pt idx="3">
                  <c:v>0.98369934344577703</c:v>
                </c:pt>
                <c:pt idx="4">
                  <c:v>0.88634820013583804</c:v>
                </c:pt>
                <c:pt idx="5">
                  <c:v>0.95947475662214099</c:v>
                </c:pt>
                <c:pt idx="6">
                  <c:v>0.94091011999094398</c:v>
                </c:pt>
              </c:numCache>
            </c:numRef>
          </c:val>
          <c:extLst>
            <c:ext xmlns:c16="http://schemas.microsoft.com/office/drawing/2014/chart" uri="{C3380CC4-5D6E-409C-BE32-E72D297353CC}">
              <c16:uniqueId val="{00000002-FBAC-4F05-9789-9FBD95363EC6}"/>
            </c:ext>
          </c:extLst>
        </c:ser>
        <c:dLbls>
          <c:showLegendKey val="0"/>
          <c:showVal val="0"/>
          <c:showCatName val="0"/>
          <c:showSerName val="0"/>
          <c:showPercent val="0"/>
          <c:showBubbleSize val="0"/>
        </c:dLbls>
        <c:gapWidth val="300"/>
        <c:axId val="755765823"/>
        <c:axId val="755766655"/>
      </c:barChart>
      <c:catAx>
        <c:axId val="7557658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5766655"/>
        <c:crosses val="autoZero"/>
        <c:auto val="1"/>
        <c:lblAlgn val="ctr"/>
        <c:lblOffset val="100"/>
        <c:noMultiLvlLbl val="0"/>
      </c:catAx>
      <c:valAx>
        <c:axId val="755766655"/>
        <c:scaling>
          <c:orientation val="minMax"/>
          <c:max val="1"/>
          <c:min val="0.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5765823"/>
        <c:crosses val="autoZero"/>
        <c:crossBetween val="between"/>
        <c:majorUnit val="5.000000000000001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Secondary_vs_Seqs_based_Family!$C$141</c:f>
              <c:strCache>
                <c:ptCount val="1"/>
                <c:pt idx="0">
                  <c:v>Sec -</c:v>
                </c:pt>
              </c:strCache>
            </c:strRef>
          </c:tx>
          <c:spPr>
            <a:solidFill>
              <a:schemeClr val="accent1"/>
            </a:solidFill>
            <a:ln>
              <a:noFill/>
            </a:ln>
            <a:effectLst/>
          </c:spPr>
          <c:invertIfNegative val="0"/>
          <c:cat>
            <c:strRef>
              <c:extLst>
                <c:ext xmlns:c15="http://schemas.microsoft.com/office/drawing/2012/chart" uri="{02D57815-91ED-43cb-92C2-25804820EDAC}">
                  <c15:fullRef>
                    <c15:sqref>Secondary_vs_Seqs_based_Family!$D$140:$J$140</c15:sqref>
                  </c15:fullRef>
                </c:ext>
              </c:extLst>
              <c:f>(Secondary_vs_Seqs_based_Family!$D$140,Secondary_vs_Seqs_based_Family!$G$140:$J$140)</c:f>
              <c:strCache>
                <c:ptCount val="5"/>
                <c:pt idx="0">
                  <c:v>infernal</c:v>
                </c:pt>
                <c:pt idx="1">
                  <c:v>Blastn</c:v>
                </c:pt>
                <c:pt idx="2">
                  <c:v>EXT[1-7], g=1</c:v>
                </c:pt>
                <c:pt idx="3">
                  <c:v>MLP[1-7], g=1</c:v>
                </c:pt>
                <c:pt idx="4">
                  <c:v>VOT[1-7], g=1</c:v>
                </c:pt>
              </c:strCache>
            </c:strRef>
          </c:cat>
          <c:val>
            <c:numRef>
              <c:extLst>
                <c:ext xmlns:c15="http://schemas.microsoft.com/office/drawing/2012/chart" uri="{02D57815-91ED-43cb-92C2-25804820EDAC}">
                  <c15:fullRef>
                    <c15:sqref>Secondary_vs_Seqs_based_Family!$D$141:$J$141</c15:sqref>
                  </c15:fullRef>
                </c:ext>
              </c:extLst>
              <c:f>(Secondary_vs_Seqs_based_Family!$D$141,Secondary_vs_Seqs_based_Family!$G$141:$J$141)</c:f>
              <c:numCache>
                <c:formatCode>General</c:formatCode>
                <c:ptCount val="5"/>
                <c:pt idx="0">
                  <c:v>125596.915899</c:v>
                </c:pt>
                <c:pt idx="1">
                  <c:v>5.8320999999999998E-2</c:v>
                </c:pt>
                <c:pt idx="2" formatCode="#,##0.000">
                  <c:v>128.0201667499542</c:v>
                </c:pt>
                <c:pt idx="3" formatCode="#,##0.000">
                  <c:v>366.91212689399703</c:v>
                </c:pt>
                <c:pt idx="4" formatCode="#,##0.000">
                  <c:v>295.79494797706599</c:v>
                </c:pt>
              </c:numCache>
            </c:numRef>
          </c:val>
          <c:extLst>
            <c:ext xmlns:c16="http://schemas.microsoft.com/office/drawing/2014/chart" uri="{C3380CC4-5D6E-409C-BE32-E72D297353CC}">
              <c16:uniqueId val="{00000000-67CC-4425-AA1E-172380B7F1E3}"/>
            </c:ext>
          </c:extLst>
        </c:ser>
        <c:ser>
          <c:idx val="1"/>
          <c:order val="1"/>
          <c:tx>
            <c:strRef>
              <c:f>Secondary_vs_Seqs_based_Family!$C$142</c:f>
              <c:strCache>
                <c:ptCount val="1"/>
                <c:pt idx="0">
                  <c:v>Sec +</c:v>
                </c:pt>
              </c:strCache>
            </c:strRef>
          </c:tx>
          <c:spPr>
            <a:solidFill>
              <a:schemeClr val="accent2"/>
            </a:solidFill>
            <a:ln>
              <a:noFill/>
            </a:ln>
            <a:effectLst/>
          </c:spPr>
          <c:invertIfNegative val="0"/>
          <c:cat>
            <c:strRef>
              <c:extLst>
                <c:ext xmlns:c15="http://schemas.microsoft.com/office/drawing/2012/chart" uri="{02D57815-91ED-43cb-92C2-25804820EDAC}">
                  <c15:fullRef>
                    <c15:sqref>Secondary_vs_Seqs_based_Family!$D$140:$J$140</c15:sqref>
                  </c15:fullRef>
                </c:ext>
              </c:extLst>
              <c:f>(Secondary_vs_Seqs_based_Family!$D$140,Secondary_vs_Seqs_based_Family!$G$140:$J$140)</c:f>
              <c:strCache>
                <c:ptCount val="5"/>
                <c:pt idx="0">
                  <c:v>infernal</c:v>
                </c:pt>
                <c:pt idx="1">
                  <c:v>Blastn</c:v>
                </c:pt>
                <c:pt idx="2">
                  <c:v>EXT[1-7], g=1</c:v>
                </c:pt>
                <c:pt idx="3">
                  <c:v>MLP[1-7], g=1</c:v>
                </c:pt>
                <c:pt idx="4">
                  <c:v>VOT[1-7], g=1</c:v>
                </c:pt>
              </c:strCache>
            </c:strRef>
          </c:cat>
          <c:val>
            <c:numRef>
              <c:extLst>
                <c:ext xmlns:c15="http://schemas.microsoft.com/office/drawing/2012/chart" uri="{02D57815-91ED-43cb-92C2-25804820EDAC}">
                  <c15:fullRef>
                    <c15:sqref>Secondary_vs_Seqs_based_Family!$D$142:$J$142</c15:sqref>
                  </c15:fullRef>
                </c:ext>
              </c:extLst>
              <c:f>(Secondary_vs_Seqs_based_Family!$D$142,Secondary_vs_Seqs_based_Family!$G$142:$J$142)</c:f>
              <c:numCache>
                <c:formatCode>General</c:formatCode>
                <c:ptCount val="5"/>
                <c:pt idx="0">
                  <c:v>27697.652628000003</c:v>
                </c:pt>
                <c:pt idx="1">
                  <c:v>0.16949900000000001</c:v>
                </c:pt>
                <c:pt idx="2" formatCode="#,##0.000">
                  <c:v>53.314559860229402</c:v>
                </c:pt>
                <c:pt idx="3" formatCode="#,##0.000">
                  <c:v>72.374706192016603</c:v>
                </c:pt>
                <c:pt idx="4" formatCode="#,##0.000">
                  <c:v>126.364787979125</c:v>
                </c:pt>
              </c:numCache>
            </c:numRef>
          </c:val>
          <c:extLst>
            <c:ext xmlns:c16="http://schemas.microsoft.com/office/drawing/2014/chart" uri="{C3380CC4-5D6E-409C-BE32-E72D297353CC}">
              <c16:uniqueId val="{00000001-67CC-4425-AA1E-172380B7F1E3}"/>
            </c:ext>
          </c:extLst>
        </c:ser>
        <c:ser>
          <c:idx val="2"/>
          <c:order val="2"/>
          <c:tx>
            <c:strRef>
              <c:f>Secondary_vs_Seqs_based_Family!$C$143</c:f>
              <c:strCache>
                <c:ptCount val="1"/>
                <c:pt idx="0">
                  <c:v>Sec +/-</c:v>
                </c:pt>
              </c:strCache>
            </c:strRef>
          </c:tx>
          <c:spPr>
            <a:solidFill>
              <a:schemeClr val="accent3"/>
            </a:solidFill>
            <a:ln>
              <a:noFill/>
            </a:ln>
            <a:effectLst/>
          </c:spPr>
          <c:invertIfNegative val="0"/>
          <c:cat>
            <c:strRef>
              <c:extLst>
                <c:ext xmlns:c15="http://schemas.microsoft.com/office/drawing/2012/chart" uri="{02D57815-91ED-43cb-92C2-25804820EDAC}">
                  <c15:fullRef>
                    <c15:sqref>Secondary_vs_Seqs_based_Family!$D$140:$J$140</c15:sqref>
                  </c15:fullRef>
                </c:ext>
              </c:extLst>
              <c:f>(Secondary_vs_Seqs_based_Family!$D$140,Secondary_vs_Seqs_based_Family!$G$140:$J$140)</c:f>
              <c:strCache>
                <c:ptCount val="5"/>
                <c:pt idx="0">
                  <c:v>infernal</c:v>
                </c:pt>
                <c:pt idx="1">
                  <c:v>Blastn</c:v>
                </c:pt>
                <c:pt idx="2">
                  <c:v>EXT[1-7], g=1</c:v>
                </c:pt>
                <c:pt idx="3">
                  <c:v>MLP[1-7], g=1</c:v>
                </c:pt>
                <c:pt idx="4">
                  <c:v>VOT[1-7], g=1</c:v>
                </c:pt>
              </c:strCache>
            </c:strRef>
          </c:cat>
          <c:val>
            <c:numRef>
              <c:extLst>
                <c:ext xmlns:c15="http://schemas.microsoft.com/office/drawing/2012/chart" uri="{02D57815-91ED-43cb-92C2-25804820EDAC}">
                  <c15:fullRef>
                    <c15:sqref>Secondary_vs_Seqs_based_Family!$D$143:$J$143</c15:sqref>
                  </c15:fullRef>
                </c:ext>
              </c:extLst>
              <c:f>(Secondary_vs_Seqs_based_Family!$D$143,Secondary_vs_Seqs_based_Family!$G$143:$J$143)</c:f>
              <c:numCache>
                <c:formatCode>General</c:formatCode>
                <c:ptCount val="5"/>
                <c:pt idx="0">
                  <c:v>149821.93100800001</c:v>
                </c:pt>
                <c:pt idx="1">
                  <c:v>0.29464499999999999</c:v>
                </c:pt>
                <c:pt idx="2" formatCode="#,##0.000">
                  <c:v>239.64540847778301</c:v>
                </c:pt>
                <c:pt idx="3" formatCode="#,##0.000">
                  <c:v>294.84793433189304</c:v>
                </c:pt>
                <c:pt idx="4" formatCode="#,##0.000">
                  <c:v>639.37953099250706</c:v>
                </c:pt>
              </c:numCache>
            </c:numRef>
          </c:val>
          <c:extLst>
            <c:ext xmlns:c16="http://schemas.microsoft.com/office/drawing/2014/chart" uri="{C3380CC4-5D6E-409C-BE32-E72D297353CC}">
              <c16:uniqueId val="{00000002-67CC-4425-AA1E-172380B7F1E3}"/>
            </c:ext>
          </c:extLst>
        </c:ser>
        <c:dLbls>
          <c:showLegendKey val="0"/>
          <c:showVal val="0"/>
          <c:showCatName val="0"/>
          <c:showSerName val="0"/>
          <c:showPercent val="0"/>
          <c:showBubbleSize val="0"/>
        </c:dLbls>
        <c:gapWidth val="300"/>
        <c:axId val="1020187647"/>
        <c:axId val="1020199711"/>
      </c:barChart>
      <c:catAx>
        <c:axId val="10201876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0199711"/>
        <c:crosses val="autoZero"/>
        <c:auto val="1"/>
        <c:lblAlgn val="ctr"/>
        <c:lblOffset val="100"/>
        <c:noMultiLvlLbl val="0"/>
      </c:catAx>
      <c:valAx>
        <c:axId val="1020199711"/>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a:t>
                </a:r>
                <a:r>
                  <a:rPr lang="en-CA" baseline="0"/>
                  <a:t> construction in sec</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018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Secondary_vs_Seqs_based_Family!$C$165</c:f>
              <c:strCache>
                <c:ptCount val="1"/>
                <c:pt idx="0">
                  <c:v>Sec -</c:v>
                </c:pt>
              </c:strCache>
            </c:strRef>
          </c:tx>
          <c:spPr>
            <a:solidFill>
              <a:schemeClr val="accent1"/>
            </a:solidFill>
            <a:ln>
              <a:noFill/>
            </a:ln>
            <a:effectLst/>
          </c:spPr>
          <c:invertIfNegative val="0"/>
          <c:cat>
            <c:strRef>
              <c:f>Secondary_vs_Seqs_based_Family!$D$164:$J$164</c:f>
              <c:strCache>
                <c:ptCount val="7"/>
                <c:pt idx="0">
                  <c:v>infernal</c:v>
                </c:pt>
                <c:pt idx="1">
                  <c:v>infer-hmmonly</c:v>
                </c:pt>
                <c:pt idx="2">
                  <c:v>infer-nohmm</c:v>
                </c:pt>
                <c:pt idx="3">
                  <c:v>Blastn</c:v>
                </c:pt>
                <c:pt idx="4">
                  <c:v>EXT[1-7], g=1</c:v>
                </c:pt>
                <c:pt idx="5">
                  <c:v>MLP[1-7], g=1</c:v>
                </c:pt>
                <c:pt idx="6">
                  <c:v>VOT[1-7], g=1</c:v>
                </c:pt>
              </c:strCache>
            </c:strRef>
          </c:cat>
          <c:val>
            <c:numRef>
              <c:f>Secondary_vs_Seqs_based_Family!$D$165:$J$165</c:f>
              <c:numCache>
                <c:formatCode>General</c:formatCode>
                <c:ptCount val="7"/>
                <c:pt idx="0">
                  <c:v>1056</c:v>
                </c:pt>
                <c:pt idx="1">
                  <c:v>432</c:v>
                </c:pt>
                <c:pt idx="2">
                  <c:v>8736</c:v>
                </c:pt>
                <c:pt idx="3">
                  <c:v>104.17766141891471</c:v>
                </c:pt>
                <c:pt idx="4">
                  <c:v>1.2455406188964799</c:v>
                </c:pt>
                <c:pt idx="5">
                  <c:v>0.85313057899475098</c:v>
                </c:pt>
                <c:pt idx="6">
                  <c:v>3.0929989814758301</c:v>
                </c:pt>
              </c:numCache>
            </c:numRef>
          </c:val>
          <c:extLst>
            <c:ext xmlns:c16="http://schemas.microsoft.com/office/drawing/2014/chart" uri="{C3380CC4-5D6E-409C-BE32-E72D297353CC}">
              <c16:uniqueId val="{00000000-154C-4C1D-AC4B-675EA56824D0}"/>
            </c:ext>
          </c:extLst>
        </c:ser>
        <c:ser>
          <c:idx val="1"/>
          <c:order val="1"/>
          <c:tx>
            <c:strRef>
              <c:f>Secondary_vs_Seqs_based_Family!$C$166</c:f>
              <c:strCache>
                <c:ptCount val="1"/>
                <c:pt idx="0">
                  <c:v>Sec +</c:v>
                </c:pt>
              </c:strCache>
            </c:strRef>
          </c:tx>
          <c:spPr>
            <a:solidFill>
              <a:schemeClr val="accent2"/>
            </a:solidFill>
            <a:ln>
              <a:noFill/>
            </a:ln>
            <a:effectLst/>
          </c:spPr>
          <c:invertIfNegative val="0"/>
          <c:cat>
            <c:strRef>
              <c:f>Secondary_vs_Seqs_based_Family!$D$164:$J$164</c:f>
              <c:strCache>
                <c:ptCount val="7"/>
                <c:pt idx="0">
                  <c:v>infernal</c:v>
                </c:pt>
                <c:pt idx="1">
                  <c:v>infer-hmmonly</c:v>
                </c:pt>
                <c:pt idx="2">
                  <c:v>infer-nohmm</c:v>
                </c:pt>
                <c:pt idx="3">
                  <c:v>Blastn</c:v>
                </c:pt>
                <c:pt idx="4">
                  <c:v>EXT[1-7], g=1</c:v>
                </c:pt>
                <c:pt idx="5">
                  <c:v>MLP[1-7], g=1</c:v>
                </c:pt>
                <c:pt idx="6">
                  <c:v>VOT[1-7], g=1</c:v>
                </c:pt>
              </c:strCache>
            </c:strRef>
          </c:cat>
          <c:val>
            <c:numRef>
              <c:f>Secondary_vs_Seqs_based_Family!$D$166:$J$166</c:f>
              <c:numCache>
                <c:formatCode>General</c:formatCode>
                <c:ptCount val="7"/>
                <c:pt idx="0">
                  <c:v>2160</c:v>
                </c:pt>
                <c:pt idx="1">
                  <c:v>1296</c:v>
                </c:pt>
                <c:pt idx="2">
                  <c:v>20784</c:v>
                </c:pt>
                <c:pt idx="3">
                  <c:v>519.76590776443402</c:v>
                </c:pt>
                <c:pt idx="4">
                  <c:v>1.5464217662811199</c:v>
                </c:pt>
                <c:pt idx="5">
                  <c:v>1.15382456779479</c:v>
                </c:pt>
                <c:pt idx="6">
                  <c:v>3.6346225738525302</c:v>
                </c:pt>
              </c:numCache>
            </c:numRef>
          </c:val>
          <c:extLst>
            <c:ext xmlns:c16="http://schemas.microsoft.com/office/drawing/2014/chart" uri="{C3380CC4-5D6E-409C-BE32-E72D297353CC}">
              <c16:uniqueId val="{00000001-154C-4C1D-AC4B-675EA56824D0}"/>
            </c:ext>
          </c:extLst>
        </c:ser>
        <c:ser>
          <c:idx val="2"/>
          <c:order val="2"/>
          <c:tx>
            <c:strRef>
              <c:f>Secondary_vs_Seqs_based_Family!$C$167</c:f>
              <c:strCache>
                <c:ptCount val="1"/>
                <c:pt idx="0">
                  <c:v>Sec +/-</c:v>
                </c:pt>
              </c:strCache>
            </c:strRef>
          </c:tx>
          <c:spPr>
            <a:solidFill>
              <a:schemeClr val="accent3"/>
            </a:solidFill>
            <a:ln>
              <a:noFill/>
            </a:ln>
            <a:effectLst/>
          </c:spPr>
          <c:invertIfNegative val="0"/>
          <c:cat>
            <c:strRef>
              <c:f>Secondary_vs_Seqs_based_Family!$D$164:$J$164</c:f>
              <c:strCache>
                <c:ptCount val="7"/>
                <c:pt idx="0">
                  <c:v>infernal</c:v>
                </c:pt>
                <c:pt idx="1">
                  <c:v>infer-hmmonly</c:v>
                </c:pt>
                <c:pt idx="2">
                  <c:v>infer-nohmm</c:v>
                </c:pt>
                <c:pt idx="3">
                  <c:v>Blastn</c:v>
                </c:pt>
                <c:pt idx="4">
                  <c:v>EXT[1-7], g=1</c:v>
                </c:pt>
                <c:pt idx="5">
                  <c:v>MLP[1-7], g=1</c:v>
                </c:pt>
                <c:pt idx="6">
                  <c:v>VOT[1-7], g=1</c:v>
                </c:pt>
              </c:strCache>
            </c:strRef>
          </c:cat>
          <c:val>
            <c:numRef>
              <c:f>Secondary_vs_Seqs_based_Family!$D$167:$J$167</c:f>
              <c:numCache>
                <c:formatCode>General</c:formatCode>
                <c:ptCount val="7"/>
                <c:pt idx="0">
                  <c:v>5040</c:v>
                </c:pt>
                <c:pt idx="1">
                  <c:v>2448</c:v>
                </c:pt>
                <c:pt idx="2">
                  <c:v>38544</c:v>
                </c:pt>
                <c:pt idx="3">
                  <c:v>606.37623691558804</c:v>
                </c:pt>
                <c:pt idx="4">
                  <c:v>7.6249244213104204</c:v>
                </c:pt>
                <c:pt idx="5">
                  <c:v>5.3032355308532697</c:v>
                </c:pt>
                <c:pt idx="6">
                  <c:v>17.959377288818299</c:v>
                </c:pt>
              </c:numCache>
            </c:numRef>
          </c:val>
          <c:extLst>
            <c:ext xmlns:c16="http://schemas.microsoft.com/office/drawing/2014/chart" uri="{C3380CC4-5D6E-409C-BE32-E72D297353CC}">
              <c16:uniqueId val="{00000002-154C-4C1D-AC4B-675EA56824D0}"/>
            </c:ext>
          </c:extLst>
        </c:ser>
        <c:dLbls>
          <c:showLegendKey val="0"/>
          <c:showVal val="0"/>
          <c:showCatName val="0"/>
          <c:showSerName val="0"/>
          <c:showPercent val="0"/>
          <c:showBubbleSize val="0"/>
        </c:dLbls>
        <c:gapWidth val="300"/>
        <c:axId val="749968495"/>
        <c:axId val="749968911"/>
      </c:barChart>
      <c:catAx>
        <c:axId val="749968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49968911"/>
        <c:crosses val="autoZero"/>
        <c:auto val="1"/>
        <c:lblAlgn val="ctr"/>
        <c:lblOffset val="100"/>
        <c:noMultiLvlLbl val="0"/>
      </c:catAx>
      <c:valAx>
        <c:axId val="749968911"/>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Classification time in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4996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Secondary_vs_Seqs_based_Family!$C$149</c:f>
              <c:strCache>
                <c:ptCount val="1"/>
                <c:pt idx="0">
                  <c:v>Sec -</c:v>
                </c:pt>
              </c:strCache>
            </c:strRef>
          </c:tx>
          <c:spPr>
            <a:solidFill>
              <a:schemeClr val="accent1"/>
            </a:solidFill>
            <a:ln>
              <a:noFill/>
            </a:ln>
            <a:effectLst/>
          </c:spPr>
          <c:invertIfNegative val="0"/>
          <c:cat>
            <c:strRef>
              <c:extLst>
                <c:ext xmlns:c15="http://schemas.microsoft.com/office/drawing/2012/chart" uri="{02D57815-91ED-43cb-92C2-25804820EDAC}">
                  <c15:fullRef>
                    <c15:sqref>Secondary_vs_Seqs_based_Family!$D$148:$J$148</c15:sqref>
                  </c15:fullRef>
                </c:ext>
              </c:extLst>
              <c:f>(Secondary_vs_Seqs_based_Family!$D$148,Secondary_vs_Seqs_based_Family!$G$148:$J$148)</c:f>
              <c:strCache>
                <c:ptCount val="5"/>
                <c:pt idx="0">
                  <c:v>infernal</c:v>
                </c:pt>
                <c:pt idx="1">
                  <c:v>Blastn</c:v>
                </c:pt>
                <c:pt idx="2">
                  <c:v>EXT[1-7], g=1</c:v>
                </c:pt>
                <c:pt idx="3">
                  <c:v>MLP[1-7], g=1</c:v>
                </c:pt>
                <c:pt idx="4">
                  <c:v>VOT[1-7], g=1</c:v>
                </c:pt>
              </c:strCache>
            </c:strRef>
          </c:cat>
          <c:val>
            <c:numRef>
              <c:extLst>
                <c:ext xmlns:c15="http://schemas.microsoft.com/office/drawing/2012/chart" uri="{02D57815-91ED-43cb-92C2-25804820EDAC}">
                  <c15:fullRef>
                    <c15:sqref>Secondary_vs_Seqs_based_Family!$D$149:$J$149</c15:sqref>
                  </c15:fullRef>
                </c:ext>
              </c:extLst>
              <c:f>(Secondary_vs_Seqs_based_Family!$D$149,Secondary_vs_Seqs_based_Family!$G$149:$J$149)</c:f>
              <c:numCache>
                <c:formatCode>General</c:formatCode>
                <c:ptCount val="5"/>
                <c:pt idx="0">
                  <c:v>2093.2819316499999</c:v>
                </c:pt>
                <c:pt idx="1">
                  <c:v>9.7201666666666667E-4</c:v>
                </c:pt>
                <c:pt idx="2">
                  <c:v>2.1336694458325698</c:v>
                </c:pt>
                <c:pt idx="3">
                  <c:v>6.11520211489995</c:v>
                </c:pt>
                <c:pt idx="4">
                  <c:v>4.929915799617766</c:v>
                </c:pt>
              </c:numCache>
            </c:numRef>
          </c:val>
          <c:extLst>
            <c:ext xmlns:c16="http://schemas.microsoft.com/office/drawing/2014/chart" uri="{C3380CC4-5D6E-409C-BE32-E72D297353CC}">
              <c16:uniqueId val="{00000000-13DF-4864-BDB8-707049130CB9}"/>
            </c:ext>
          </c:extLst>
        </c:ser>
        <c:ser>
          <c:idx val="1"/>
          <c:order val="1"/>
          <c:tx>
            <c:strRef>
              <c:f>Secondary_vs_Seqs_based_Family!$C$150</c:f>
              <c:strCache>
                <c:ptCount val="1"/>
                <c:pt idx="0">
                  <c:v>Sec +</c:v>
                </c:pt>
              </c:strCache>
            </c:strRef>
          </c:tx>
          <c:spPr>
            <a:solidFill>
              <a:schemeClr val="accent2"/>
            </a:solidFill>
            <a:ln>
              <a:noFill/>
            </a:ln>
            <a:effectLst/>
          </c:spPr>
          <c:invertIfNegative val="0"/>
          <c:cat>
            <c:strRef>
              <c:extLst>
                <c:ext xmlns:c15="http://schemas.microsoft.com/office/drawing/2012/chart" uri="{02D57815-91ED-43cb-92C2-25804820EDAC}">
                  <c15:fullRef>
                    <c15:sqref>Secondary_vs_Seqs_based_Family!$D$148:$J$148</c15:sqref>
                  </c15:fullRef>
                </c:ext>
              </c:extLst>
              <c:f>(Secondary_vs_Seqs_based_Family!$D$148,Secondary_vs_Seqs_based_Family!$G$148:$J$148)</c:f>
              <c:strCache>
                <c:ptCount val="5"/>
                <c:pt idx="0">
                  <c:v>infernal</c:v>
                </c:pt>
                <c:pt idx="1">
                  <c:v>Blastn</c:v>
                </c:pt>
                <c:pt idx="2">
                  <c:v>EXT[1-7], g=1</c:v>
                </c:pt>
                <c:pt idx="3">
                  <c:v>MLP[1-7], g=1</c:v>
                </c:pt>
                <c:pt idx="4">
                  <c:v>VOT[1-7], g=1</c:v>
                </c:pt>
              </c:strCache>
            </c:strRef>
          </c:cat>
          <c:val>
            <c:numRef>
              <c:extLst>
                <c:ext xmlns:c15="http://schemas.microsoft.com/office/drawing/2012/chart" uri="{02D57815-91ED-43cb-92C2-25804820EDAC}">
                  <c15:fullRef>
                    <c15:sqref>Secondary_vs_Seqs_based_Family!$D$150:$J$150</c15:sqref>
                  </c15:fullRef>
                </c:ext>
              </c:extLst>
              <c:f>(Secondary_vs_Seqs_based_Family!$D$150,Secondary_vs_Seqs_based_Family!$G$150:$J$150)</c:f>
              <c:numCache>
                <c:formatCode>General</c:formatCode>
                <c:ptCount val="5"/>
                <c:pt idx="0">
                  <c:v>461.62754380000007</c:v>
                </c:pt>
                <c:pt idx="1">
                  <c:v>2.8249833333333337E-3</c:v>
                </c:pt>
                <c:pt idx="2">
                  <c:v>0.88857599767049</c:v>
                </c:pt>
                <c:pt idx="3">
                  <c:v>1.2062451032002768</c:v>
                </c:pt>
                <c:pt idx="4">
                  <c:v>2.1060797996520835</c:v>
                </c:pt>
              </c:numCache>
            </c:numRef>
          </c:val>
          <c:extLst>
            <c:ext xmlns:c16="http://schemas.microsoft.com/office/drawing/2014/chart" uri="{C3380CC4-5D6E-409C-BE32-E72D297353CC}">
              <c16:uniqueId val="{00000001-13DF-4864-BDB8-707049130CB9}"/>
            </c:ext>
          </c:extLst>
        </c:ser>
        <c:ser>
          <c:idx val="2"/>
          <c:order val="2"/>
          <c:tx>
            <c:strRef>
              <c:f>Secondary_vs_Seqs_based_Family!$C$151</c:f>
              <c:strCache>
                <c:ptCount val="1"/>
                <c:pt idx="0">
                  <c:v>Sec +/-</c:v>
                </c:pt>
              </c:strCache>
            </c:strRef>
          </c:tx>
          <c:spPr>
            <a:solidFill>
              <a:schemeClr val="accent3"/>
            </a:solidFill>
            <a:ln>
              <a:noFill/>
            </a:ln>
            <a:effectLst/>
          </c:spPr>
          <c:invertIfNegative val="0"/>
          <c:cat>
            <c:strRef>
              <c:extLst>
                <c:ext xmlns:c15="http://schemas.microsoft.com/office/drawing/2012/chart" uri="{02D57815-91ED-43cb-92C2-25804820EDAC}">
                  <c15:fullRef>
                    <c15:sqref>Secondary_vs_Seqs_based_Family!$D$148:$J$148</c15:sqref>
                  </c15:fullRef>
                </c:ext>
              </c:extLst>
              <c:f>(Secondary_vs_Seqs_based_Family!$D$148,Secondary_vs_Seqs_based_Family!$G$148:$J$148)</c:f>
              <c:strCache>
                <c:ptCount val="5"/>
                <c:pt idx="0">
                  <c:v>infernal</c:v>
                </c:pt>
                <c:pt idx="1">
                  <c:v>Blastn</c:v>
                </c:pt>
                <c:pt idx="2">
                  <c:v>EXT[1-7], g=1</c:v>
                </c:pt>
                <c:pt idx="3">
                  <c:v>MLP[1-7], g=1</c:v>
                </c:pt>
                <c:pt idx="4">
                  <c:v>VOT[1-7], g=1</c:v>
                </c:pt>
              </c:strCache>
            </c:strRef>
          </c:cat>
          <c:val>
            <c:numRef>
              <c:extLst>
                <c:ext xmlns:c15="http://schemas.microsoft.com/office/drawing/2012/chart" uri="{02D57815-91ED-43cb-92C2-25804820EDAC}">
                  <c15:fullRef>
                    <c15:sqref>Secondary_vs_Seqs_based_Family!$D$151:$J$151</c15:sqref>
                  </c15:fullRef>
                </c:ext>
              </c:extLst>
              <c:f>(Secondary_vs_Seqs_based_Family!$D$151,Secondary_vs_Seqs_based_Family!$G$151:$J$151)</c:f>
              <c:numCache>
                <c:formatCode>General</c:formatCode>
                <c:ptCount val="5"/>
                <c:pt idx="0">
                  <c:v>2497.032183466667</c:v>
                </c:pt>
                <c:pt idx="1">
                  <c:v>4.9107500000000002E-3</c:v>
                </c:pt>
                <c:pt idx="2">
                  <c:v>3.9940901412963834</c:v>
                </c:pt>
                <c:pt idx="3">
                  <c:v>4.9141322388648838</c:v>
                </c:pt>
                <c:pt idx="4">
                  <c:v>10.656325516541784</c:v>
                </c:pt>
              </c:numCache>
            </c:numRef>
          </c:val>
          <c:extLst>
            <c:ext xmlns:c16="http://schemas.microsoft.com/office/drawing/2014/chart" uri="{C3380CC4-5D6E-409C-BE32-E72D297353CC}">
              <c16:uniqueId val="{00000002-13DF-4864-BDB8-707049130CB9}"/>
            </c:ext>
          </c:extLst>
        </c:ser>
        <c:dLbls>
          <c:showLegendKey val="0"/>
          <c:showVal val="0"/>
          <c:showCatName val="0"/>
          <c:showSerName val="0"/>
          <c:showPercent val="0"/>
          <c:showBubbleSize val="0"/>
        </c:dLbls>
        <c:gapWidth val="300"/>
        <c:axId val="1020187647"/>
        <c:axId val="1020199711"/>
      </c:barChart>
      <c:catAx>
        <c:axId val="10201876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0199711"/>
        <c:crosses val="autoZero"/>
        <c:auto val="1"/>
        <c:lblAlgn val="ctr"/>
        <c:lblOffset val="100"/>
        <c:noMultiLvlLbl val="0"/>
      </c:catAx>
      <c:valAx>
        <c:axId val="1020199711"/>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a:t>
                </a:r>
                <a:r>
                  <a:rPr lang="en-CA" baseline="0"/>
                  <a:t> construction in minutes</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018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'Beta 500F'!$K$35</c:f>
              <c:strCache>
                <c:ptCount val="1"/>
                <c:pt idx="0">
                  <c:v>β=+∞</c:v>
                </c:pt>
              </c:strCache>
            </c:strRef>
          </c:tx>
          <c:spPr>
            <a:solidFill>
              <a:schemeClr val="accent1"/>
            </a:solidFill>
            <a:ln>
              <a:noFill/>
            </a:ln>
            <a:effectLst/>
          </c:spPr>
          <c:invertIfNegative val="0"/>
          <c:cat>
            <c:numRef>
              <c:f>('Beta 500F'!$A$9,'Beta 500F'!$A$10,'Beta 500F'!$A$12)</c:f>
              <c:numCache>
                <c:formatCode>General</c:formatCode>
                <c:ptCount val="3"/>
                <c:pt idx="0">
                  <c:v>0</c:v>
                </c:pt>
                <c:pt idx="1">
                  <c:v>50</c:v>
                </c:pt>
                <c:pt idx="2">
                  <c:v>100</c:v>
                </c:pt>
              </c:numCache>
            </c:numRef>
          </c:cat>
          <c:val>
            <c:numRef>
              <c:f>('Beta 500F'!$F$8,'Beta 500F'!$F$10,'Beta 500F'!$F$12)</c:f>
              <c:numCache>
                <c:formatCode>General</c:formatCode>
                <c:ptCount val="3"/>
                <c:pt idx="0">
                  <c:v>476995</c:v>
                </c:pt>
                <c:pt idx="1">
                  <c:v>147686</c:v>
                </c:pt>
                <c:pt idx="2">
                  <c:v>76872</c:v>
                </c:pt>
              </c:numCache>
            </c:numRef>
          </c:val>
          <c:extLst>
            <c:ext xmlns:c16="http://schemas.microsoft.com/office/drawing/2014/chart" uri="{C3380CC4-5D6E-409C-BE32-E72D297353CC}">
              <c16:uniqueId val="{00000003-610D-47B4-9CFE-CED8D755F020}"/>
            </c:ext>
          </c:extLst>
        </c:ser>
        <c:ser>
          <c:idx val="1"/>
          <c:order val="1"/>
          <c:tx>
            <c:strRef>
              <c:f>'Beta 500F'!$K$34</c:f>
              <c:strCache>
                <c:ptCount val="1"/>
                <c:pt idx="0">
                  <c:v>β=0</c:v>
                </c:pt>
              </c:strCache>
            </c:strRef>
          </c:tx>
          <c:spPr>
            <a:solidFill>
              <a:schemeClr val="accent2"/>
            </a:solidFill>
            <a:ln>
              <a:noFill/>
            </a:ln>
            <a:effectLst/>
          </c:spPr>
          <c:invertIfNegative val="0"/>
          <c:cat>
            <c:numRef>
              <c:f>('Beta 500F'!$A$9,'Beta 500F'!$A$10,'Beta 500F'!$A$12)</c:f>
              <c:numCache>
                <c:formatCode>General</c:formatCode>
                <c:ptCount val="3"/>
                <c:pt idx="0">
                  <c:v>0</c:v>
                </c:pt>
                <c:pt idx="1">
                  <c:v>50</c:v>
                </c:pt>
                <c:pt idx="2">
                  <c:v>100</c:v>
                </c:pt>
              </c:numCache>
            </c:numRef>
          </c:cat>
          <c:val>
            <c:numRef>
              <c:f>('Beta 500F'!$F$9,'Beta 500F'!$F$11,'Beta 500F'!$F$13)</c:f>
              <c:numCache>
                <c:formatCode>General</c:formatCode>
                <c:ptCount val="3"/>
                <c:pt idx="0">
                  <c:v>476860</c:v>
                </c:pt>
                <c:pt idx="1">
                  <c:v>147522</c:v>
                </c:pt>
                <c:pt idx="2">
                  <c:v>76694</c:v>
                </c:pt>
              </c:numCache>
            </c:numRef>
          </c:val>
          <c:extLst>
            <c:ext xmlns:c16="http://schemas.microsoft.com/office/drawing/2014/chart" uri="{C3380CC4-5D6E-409C-BE32-E72D297353CC}">
              <c16:uniqueId val="{00000004-610D-47B4-9CFE-CED8D755F020}"/>
            </c:ext>
          </c:extLst>
        </c:ser>
        <c:dLbls>
          <c:showLegendKey val="0"/>
          <c:showVal val="0"/>
          <c:showCatName val="0"/>
          <c:showSerName val="0"/>
          <c:showPercent val="0"/>
          <c:showBubbleSize val="0"/>
        </c:dLbls>
        <c:gapWidth val="150"/>
        <c:axId val="1445675919"/>
        <c:axId val="1089889631"/>
      </c:barChart>
      <c:catAx>
        <c:axId val="144567591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l-GR" sz="1400" b="1">
                    <a:latin typeface="Calibri" panose="020F0502020204030204" pitchFamily="34" charset="0"/>
                    <a:cs typeface="Calibri" panose="020F0502020204030204" pitchFamily="34" charset="0"/>
                  </a:rPr>
                  <a:t>α</a:t>
                </a:r>
                <a:endParaRPr lang="en-CA" sz="1400" b="1"/>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089889631"/>
        <c:crosses val="autoZero"/>
        <c:auto val="1"/>
        <c:lblAlgn val="ctr"/>
        <c:lblOffset val="100"/>
        <c:noMultiLvlLbl val="0"/>
      </c:catAx>
      <c:valAx>
        <c:axId val="10898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Number of motifs</a:t>
                </a:r>
                <a:endParaRPr lang="en-CA"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44567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'Beta 500F'!$P$35</c:f>
              <c:strCache>
                <c:ptCount val="1"/>
                <c:pt idx="0">
                  <c:v>EXT β=+∞</c:v>
                </c:pt>
              </c:strCache>
            </c:strRef>
          </c:tx>
          <c:spPr>
            <a:solidFill>
              <a:schemeClr val="accent1"/>
            </a:solidFill>
            <a:ln>
              <a:noFill/>
            </a:ln>
            <a:effectLst/>
          </c:spPr>
          <c:invertIfNegative val="0"/>
          <c:cat>
            <c:numRef>
              <c:f>('Beta 500F'!$A$9,'Beta 500F'!$A$10,'Beta 500F'!$A$12)</c:f>
              <c:numCache>
                <c:formatCode>General</c:formatCode>
                <c:ptCount val="3"/>
                <c:pt idx="0">
                  <c:v>0</c:v>
                </c:pt>
                <c:pt idx="1">
                  <c:v>50</c:v>
                </c:pt>
                <c:pt idx="2">
                  <c:v>100</c:v>
                </c:pt>
              </c:numCache>
            </c:numRef>
          </c:cat>
          <c:val>
            <c:numRef>
              <c:f>('Beta 500F'!$Q$8,'Beta 500F'!$Q$10,'Beta 500F'!$Q$12)</c:f>
              <c:numCache>
                <c:formatCode>General</c:formatCode>
                <c:ptCount val="3"/>
                <c:pt idx="0">
                  <c:v>0.93700000000000006</c:v>
                </c:pt>
                <c:pt idx="1">
                  <c:v>0.92600000000000005</c:v>
                </c:pt>
                <c:pt idx="2">
                  <c:v>0.92200000000000004</c:v>
                </c:pt>
              </c:numCache>
            </c:numRef>
          </c:val>
          <c:extLst>
            <c:ext xmlns:c16="http://schemas.microsoft.com/office/drawing/2014/chart" uri="{C3380CC4-5D6E-409C-BE32-E72D297353CC}">
              <c16:uniqueId val="{00000000-9172-4132-9436-F8989F0D6B98}"/>
            </c:ext>
          </c:extLst>
        </c:ser>
        <c:ser>
          <c:idx val="2"/>
          <c:order val="1"/>
          <c:tx>
            <c:strRef>
              <c:f>'Beta 500F'!$P$34</c:f>
              <c:strCache>
                <c:ptCount val="1"/>
                <c:pt idx="0">
                  <c:v>EXT  β=0</c:v>
                </c:pt>
              </c:strCache>
            </c:strRef>
          </c:tx>
          <c:spPr>
            <a:solidFill>
              <a:schemeClr val="accent3"/>
            </a:solidFill>
            <a:ln>
              <a:noFill/>
            </a:ln>
            <a:effectLst/>
          </c:spPr>
          <c:invertIfNegative val="0"/>
          <c:cat>
            <c:numRef>
              <c:f>('Beta 500F'!$A$9,'Beta 500F'!$A$10,'Beta 500F'!$A$12)</c:f>
              <c:numCache>
                <c:formatCode>General</c:formatCode>
                <c:ptCount val="3"/>
                <c:pt idx="0">
                  <c:v>0</c:v>
                </c:pt>
                <c:pt idx="1">
                  <c:v>50</c:v>
                </c:pt>
                <c:pt idx="2">
                  <c:v>100</c:v>
                </c:pt>
              </c:numCache>
            </c:numRef>
          </c:cat>
          <c:val>
            <c:numRef>
              <c:f>('Beta 500F'!$Q$9,'Beta 500F'!$Q$11,'Beta 500F'!$Q$13)</c:f>
              <c:numCache>
                <c:formatCode>General</c:formatCode>
                <c:ptCount val="3"/>
                <c:pt idx="0">
                  <c:v>0.93500000000000005</c:v>
                </c:pt>
                <c:pt idx="1">
                  <c:v>0.92813267813267797</c:v>
                </c:pt>
                <c:pt idx="2">
                  <c:v>0.92321867321867301</c:v>
                </c:pt>
              </c:numCache>
            </c:numRef>
          </c:val>
          <c:extLst>
            <c:ext xmlns:c16="http://schemas.microsoft.com/office/drawing/2014/chart" uri="{C3380CC4-5D6E-409C-BE32-E72D297353CC}">
              <c16:uniqueId val="{00000003-9172-4132-9436-F8989F0D6B98}"/>
            </c:ext>
          </c:extLst>
        </c:ser>
        <c:ser>
          <c:idx val="1"/>
          <c:order val="2"/>
          <c:tx>
            <c:strRef>
              <c:f>'Beta 500F'!$P$37</c:f>
              <c:strCache>
                <c:ptCount val="1"/>
                <c:pt idx="0">
                  <c:v>MLP β=+∞</c:v>
                </c:pt>
              </c:strCache>
            </c:strRef>
          </c:tx>
          <c:spPr>
            <a:solidFill>
              <a:schemeClr val="accent2"/>
            </a:solidFill>
            <a:ln>
              <a:noFill/>
            </a:ln>
            <a:effectLst/>
          </c:spPr>
          <c:invertIfNegative val="0"/>
          <c:cat>
            <c:numRef>
              <c:f>('Beta 500F'!$A$9,'Beta 500F'!$A$10,'Beta 500F'!$A$12)</c:f>
              <c:numCache>
                <c:formatCode>General</c:formatCode>
                <c:ptCount val="3"/>
                <c:pt idx="0">
                  <c:v>0</c:v>
                </c:pt>
                <c:pt idx="1">
                  <c:v>50</c:v>
                </c:pt>
                <c:pt idx="2">
                  <c:v>100</c:v>
                </c:pt>
              </c:numCache>
            </c:numRef>
          </c:cat>
          <c:val>
            <c:numRef>
              <c:f>('Beta 500F'!$W$8,'Beta 500F'!$W$10,'Beta 500F'!$W$12)</c:f>
              <c:numCache>
                <c:formatCode>General</c:formatCode>
                <c:ptCount val="3"/>
                <c:pt idx="0">
                  <c:v>0.96199999999999997</c:v>
                </c:pt>
                <c:pt idx="1">
                  <c:v>0.96299999999999997</c:v>
                </c:pt>
                <c:pt idx="2">
                  <c:v>0.96199999999999997</c:v>
                </c:pt>
              </c:numCache>
            </c:numRef>
          </c:val>
          <c:extLst>
            <c:ext xmlns:c16="http://schemas.microsoft.com/office/drawing/2014/chart" uri="{C3380CC4-5D6E-409C-BE32-E72D297353CC}">
              <c16:uniqueId val="{00000001-9172-4132-9436-F8989F0D6B98}"/>
            </c:ext>
          </c:extLst>
        </c:ser>
        <c:ser>
          <c:idx val="3"/>
          <c:order val="3"/>
          <c:tx>
            <c:strRef>
              <c:f>'Beta 500F'!$P$36</c:f>
              <c:strCache>
                <c:ptCount val="1"/>
                <c:pt idx="0">
                  <c:v>MLP  β=0</c:v>
                </c:pt>
              </c:strCache>
            </c:strRef>
          </c:tx>
          <c:spPr>
            <a:solidFill>
              <a:schemeClr val="accent4"/>
            </a:solidFill>
            <a:ln>
              <a:noFill/>
            </a:ln>
            <a:effectLst/>
          </c:spPr>
          <c:invertIfNegative val="0"/>
          <c:cat>
            <c:numRef>
              <c:f>('Beta 500F'!$A$9,'Beta 500F'!$A$10,'Beta 500F'!$A$12)</c:f>
              <c:numCache>
                <c:formatCode>General</c:formatCode>
                <c:ptCount val="3"/>
                <c:pt idx="0">
                  <c:v>0</c:v>
                </c:pt>
                <c:pt idx="1">
                  <c:v>50</c:v>
                </c:pt>
                <c:pt idx="2">
                  <c:v>100</c:v>
                </c:pt>
              </c:numCache>
            </c:numRef>
          </c:cat>
          <c:val>
            <c:numRef>
              <c:f>('Beta 500F'!$W$9,'Beta 500F'!$W$11,'Beta 500F'!$W$13)</c:f>
              <c:numCache>
                <c:formatCode>General</c:formatCode>
                <c:ptCount val="3"/>
                <c:pt idx="0">
                  <c:v>0.96314496314496301</c:v>
                </c:pt>
                <c:pt idx="1">
                  <c:v>0.95147420147420103</c:v>
                </c:pt>
                <c:pt idx="2">
                  <c:v>0.96683046683046603</c:v>
                </c:pt>
              </c:numCache>
            </c:numRef>
          </c:val>
          <c:extLst>
            <c:ext xmlns:c16="http://schemas.microsoft.com/office/drawing/2014/chart" uri="{C3380CC4-5D6E-409C-BE32-E72D297353CC}">
              <c16:uniqueId val="{00000004-9172-4132-9436-F8989F0D6B98}"/>
            </c:ext>
          </c:extLst>
        </c:ser>
        <c:dLbls>
          <c:showLegendKey val="0"/>
          <c:showVal val="0"/>
          <c:showCatName val="0"/>
          <c:showSerName val="0"/>
          <c:showPercent val="0"/>
          <c:showBubbleSize val="0"/>
        </c:dLbls>
        <c:gapWidth val="150"/>
        <c:axId val="1445675919"/>
        <c:axId val="1089889631"/>
      </c:barChart>
      <c:catAx>
        <c:axId val="144567591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l-GR" sz="1400" b="1" i="0" u="none" strike="noStrike" baseline="0">
                    <a:effectLst/>
                  </a:rPr>
                  <a:t>α</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089889631"/>
        <c:crosses val="autoZero"/>
        <c:auto val="1"/>
        <c:lblAlgn val="ctr"/>
        <c:lblOffset val="100"/>
        <c:noMultiLvlLbl val="0"/>
      </c:catAx>
      <c:valAx>
        <c:axId val="10898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Accuracy for EXT and MLP</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44567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 motifs accpted Alpha = 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Beta</c:v>
          </c:tx>
          <c:spPr>
            <a:solidFill>
              <a:schemeClr val="accent1"/>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500F'!$G$8,'nbOccrs 500F'!$G$12,'nbOccrs 500F'!$G$16)</c:f>
              <c:numCache>
                <c:formatCode>General</c:formatCode>
                <c:ptCount val="3"/>
                <c:pt idx="0">
                  <c:v>476995</c:v>
                </c:pt>
                <c:pt idx="1">
                  <c:v>147686</c:v>
                </c:pt>
                <c:pt idx="2">
                  <c:v>76872</c:v>
                </c:pt>
              </c:numCache>
            </c:numRef>
          </c:val>
          <c:extLst>
            <c:ext xmlns:c16="http://schemas.microsoft.com/office/drawing/2014/chart" uri="{C3380CC4-5D6E-409C-BE32-E72D297353CC}">
              <c16:uniqueId val="{00000000-A75C-427D-8C67-7A452F93F709}"/>
            </c:ext>
          </c:extLst>
        </c:ser>
        <c:ser>
          <c:idx val="1"/>
          <c:order val="1"/>
          <c:tx>
            <c:v>BAlpha</c:v>
          </c:tx>
          <c:spPr>
            <a:solidFill>
              <a:schemeClr val="accent2"/>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500F'!$G$10,'nbOccrs 500F'!$G$14,'nbOccrs 500F'!$G$18)</c:f>
              <c:numCache>
                <c:formatCode>General</c:formatCode>
                <c:ptCount val="3"/>
                <c:pt idx="0">
                  <c:v>476860</c:v>
                </c:pt>
                <c:pt idx="1">
                  <c:v>147522</c:v>
                </c:pt>
                <c:pt idx="2">
                  <c:v>76694</c:v>
                </c:pt>
              </c:numCache>
            </c:numRef>
          </c:val>
          <c:extLst>
            <c:ext xmlns:c16="http://schemas.microsoft.com/office/drawing/2014/chart" uri="{C3380CC4-5D6E-409C-BE32-E72D297353CC}">
              <c16:uniqueId val="{00000001-A75C-427D-8C67-7A452F93F709}"/>
            </c:ext>
          </c:extLst>
        </c:ser>
        <c:ser>
          <c:idx val="2"/>
          <c:order val="2"/>
          <c:tx>
            <c:v>NOB</c:v>
          </c:tx>
          <c:spPr>
            <a:solidFill>
              <a:schemeClr val="accent3"/>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500F'!$G$9,'nbOccrs 500F'!$G$13,'nbOccrs 500F'!$G$17)</c:f>
              <c:numCache>
                <c:formatCode>General</c:formatCode>
                <c:ptCount val="3"/>
                <c:pt idx="0">
                  <c:v>9091</c:v>
                </c:pt>
                <c:pt idx="1">
                  <c:v>4308</c:v>
                </c:pt>
                <c:pt idx="2">
                  <c:v>2753</c:v>
                </c:pt>
              </c:numCache>
            </c:numRef>
          </c:val>
          <c:extLst>
            <c:ext xmlns:c16="http://schemas.microsoft.com/office/drawing/2014/chart" uri="{C3380CC4-5D6E-409C-BE32-E72D297353CC}">
              <c16:uniqueId val="{00000003-A75C-427D-8C67-7A452F93F709}"/>
            </c:ext>
          </c:extLst>
        </c:ser>
        <c:ser>
          <c:idx val="3"/>
          <c:order val="3"/>
          <c:tx>
            <c:v>NOBA</c:v>
          </c:tx>
          <c:spPr>
            <a:solidFill>
              <a:schemeClr val="accent4"/>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500F'!$G$11,'nbOccrs 500F'!$G$15,'nbOccrs 500F'!$G$19)</c:f>
              <c:numCache>
                <c:formatCode>General</c:formatCode>
                <c:ptCount val="3"/>
                <c:pt idx="0">
                  <c:v>8933</c:v>
                </c:pt>
                <c:pt idx="1">
                  <c:v>4169</c:v>
                </c:pt>
                <c:pt idx="2">
                  <c:v>2604</c:v>
                </c:pt>
              </c:numCache>
            </c:numRef>
          </c:val>
          <c:extLst>
            <c:ext xmlns:c16="http://schemas.microsoft.com/office/drawing/2014/chart" uri="{C3380CC4-5D6E-409C-BE32-E72D297353CC}">
              <c16:uniqueId val="{00000004-A75C-427D-8C67-7A452F93F709}"/>
            </c:ext>
          </c:extLst>
        </c:ser>
        <c:dLbls>
          <c:showLegendKey val="0"/>
          <c:showVal val="0"/>
          <c:showCatName val="0"/>
          <c:showSerName val="0"/>
          <c:showPercent val="0"/>
          <c:showBubbleSize val="0"/>
        </c:dLbls>
        <c:gapWidth val="150"/>
        <c:axId val="1445675919"/>
        <c:axId val="1089889631"/>
      </c:barChart>
      <c:catAx>
        <c:axId val="14456759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Beta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89889631"/>
        <c:crosses val="autoZero"/>
        <c:auto val="1"/>
        <c:lblAlgn val="ctr"/>
        <c:lblOffset val="100"/>
        <c:noMultiLvlLbl val="0"/>
      </c:catAx>
      <c:valAx>
        <c:axId val="10898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Motifs Nb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4567591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Accuracy Alpha = 0, -1; nbOccrs</a:t>
            </a:r>
            <a:r>
              <a:rPr lang="en-CA" baseline="0"/>
              <a:t> = 1, 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EXT Beta</c:v>
          </c:tx>
          <c:spPr>
            <a:solidFill>
              <a:schemeClr val="accent1"/>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500F'!$R$8,'nbOccrs 500F'!$R$12,'nbOccrs 500F'!$R$16)</c:f>
              <c:numCache>
                <c:formatCode>General</c:formatCode>
                <c:ptCount val="3"/>
                <c:pt idx="0">
                  <c:v>0.93700000000000006</c:v>
                </c:pt>
                <c:pt idx="1">
                  <c:v>0.92600000000000005</c:v>
                </c:pt>
                <c:pt idx="2">
                  <c:v>0.92200000000000004</c:v>
                </c:pt>
              </c:numCache>
            </c:numRef>
          </c:val>
          <c:extLst>
            <c:ext xmlns:c16="http://schemas.microsoft.com/office/drawing/2014/chart" uri="{C3380CC4-5D6E-409C-BE32-E72D297353CC}">
              <c16:uniqueId val="{00000000-069A-4F61-8BDC-39B85F1369DC}"/>
            </c:ext>
          </c:extLst>
        </c:ser>
        <c:ser>
          <c:idx val="1"/>
          <c:order val="1"/>
          <c:tx>
            <c:v>EXT BAlpha</c:v>
          </c:tx>
          <c:spPr>
            <a:solidFill>
              <a:schemeClr val="accent2"/>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500F'!$R$10,'nbOccrs 500F'!$R$14,'nbOccrs 500F'!$R$18)</c:f>
              <c:numCache>
                <c:formatCode>General</c:formatCode>
                <c:ptCount val="3"/>
                <c:pt idx="0">
                  <c:v>0.93500000000000005</c:v>
                </c:pt>
                <c:pt idx="1">
                  <c:v>0.92800000000000005</c:v>
                </c:pt>
                <c:pt idx="2">
                  <c:v>0.92300000000000004</c:v>
                </c:pt>
              </c:numCache>
            </c:numRef>
          </c:val>
          <c:extLst>
            <c:ext xmlns:c16="http://schemas.microsoft.com/office/drawing/2014/chart" uri="{C3380CC4-5D6E-409C-BE32-E72D297353CC}">
              <c16:uniqueId val="{00000001-069A-4F61-8BDC-39B85F1369DC}"/>
            </c:ext>
          </c:extLst>
        </c:ser>
        <c:ser>
          <c:idx val="2"/>
          <c:order val="2"/>
          <c:tx>
            <c:v>EXT NOB</c:v>
          </c:tx>
          <c:spPr>
            <a:solidFill>
              <a:schemeClr val="accent3"/>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500F'!$R$9,'nbOccrs 500F'!$R$13,'nbOccrs 500F'!$R$17)</c:f>
              <c:numCache>
                <c:formatCode>General</c:formatCode>
                <c:ptCount val="3"/>
                <c:pt idx="0">
                  <c:v>0.96299999999999997</c:v>
                </c:pt>
                <c:pt idx="1">
                  <c:v>0.96499999999999997</c:v>
                </c:pt>
                <c:pt idx="2">
                  <c:v>0.96599999999999997</c:v>
                </c:pt>
              </c:numCache>
            </c:numRef>
          </c:val>
          <c:extLst>
            <c:ext xmlns:c16="http://schemas.microsoft.com/office/drawing/2014/chart" uri="{C3380CC4-5D6E-409C-BE32-E72D297353CC}">
              <c16:uniqueId val="{00000002-069A-4F61-8BDC-39B85F1369DC}"/>
            </c:ext>
          </c:extLst>
        </c:ser>
        <c:ser>
          <c:idx val="3"/>
          <c:order val="3"/>
          <c:tx>
            <c:v>EXT NOBA</c:v>
          </c:tx>
          <c:spPr>
            <a:solidFill>
              <a:schemeClr val="accent4"/>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500F'!$R$11,'nbOccrs 500F'!$R$15,'nbOccrs 500F'!$R$19)</c:f>
              <c:numCache>
                <c:formatCode>General</c:formatCode>
                <c:ptCount val="3"/>
                <c:pt idx="0">
                  <c:v>0.96399999999999997</c:v>
                </c:pt>
                <c:pt idx="1">
                  <c:v>0.96399999999999997</c:v>
                </c:pt>
                <c:pt idx="2">
                  <c:v>0.96699999999999997</c:v>
                </c:pt>
              </c:numCache>
            </c:numRef>
          </c:val>
          <c:extLst>
            <c:ext xmlns:c16="http://schemas.microsoft.com/office/drawing/2014/chart" uri="{C3380CC4-5D6E-409C-BE32-E72D297353CC}">
              <c16:uniqueId val="{00000003-069A-4F61-8BDC-39B85F1369DC}"/>
            </c:ext>
          </c:extLst>
        </c:ser>
        <c:ser>
          <c:idx val="4"/>
          <c:order val="4"/>
          <c:tx>
            <c:v>NLP Beta</c:v>
          </c:tx>
          <c:spPr>
            <a:solidFill>
              <a:schemeClr val="accent5"/>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500F'!$X$8,'nbOccrs 500F'!$X$12,'nbOccrs 500F'!$X$16)</c:f>
              <c:numCache>
                <c:formatCode>General</c:formatCode>
                <c:ptCount val="3"/>
                <c:pt idx="0">
                  <c:v>0.96199999999999997</c:v>
                </c:pt>
                <c:pt idx="1">
                  <c:v>0.96299999999999997</c:v>
                </c:pt>
                <c:pt idx="2">
                  <c:v>0.96199999999999997</c:v>
                </c:pt>
              </c:numCache>
            </c:numRef>
          </c:val>
          <c:extLst>
            <c:ext xmlns:c16="http://schemas.microsoft.com/office/drawing/2014/chart" uri="{C3380CC4-5D6E-409C-BE32-E72D297353CC}">
              <c16:uniqueId val="{00000005-069A-4F61-8BDC-39B85F1369DC}"/>
            </c:ext>
          </c:extLst>
        </c:ser>
        <c:ser>
          <c:idx val="5"/>
          <c:order val="5"/>
          <c:tx>
            <c:v>NLP BAlpha</c:v>
          </c:tx>
          <c:spPr>
            <a:solidFill>
              <a:schemeClr val="accent6"/>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500F'!$X$10,'nbOccrs 500F'!$X$14,'nbOccrs 500F'!$X$18)</c:f>
              <c:numCache>
                <c:formatCode>General</c:formatCode>
                <c:ptCount val="3"/>
                <c:pt idx="0">
                  <c:v>0.96314496314496301</c:v>
                </c:pt>
                <c:pt idx="1">
                  <c:v>0.95147420147420103</c:v>
                </c:pt>
                <c:pt idx="2">
                  <c:v>0.96683046683046603</c:v>
                </c:pt>
              </c:numCache>
            </c:numRef>
          </c:val>
          <c:extLst>
            <c:ext xmlns:c16="http://schemas.microsoft.com/office/drawing/2014/chart" uri="{C3380CC4-5D6E-409C-BE32-E72D297353CC}">
              <c16:uniqueId val="{00000006-069A-4F61-8BDC-39B85F1369DC}"/>
            </c:ext>
          </c:extLst>
        </c:ser>
        <c:ser>
          <c:idx val="6"/>
          <c:order val="6"/>
          <c:tx>
            <c:v>NLP NOB</c:v>
          </c:tx>
          <c:spPr>
            <a:solidFill>
              <a:schemeClr val="accent1">
                <a:lumMod val="60000"/>
              </a:schemeClr>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500F'!$X$9,'nbOccrs 500F'!$X$13,'nbOccrs 500F'!$X$17)</c:f>
              <c:numCache>
                <c:formatCode>General</c:formatCode>
                <c:ptCount val="3"/>
                <c:pt idx="0">
                  <c:v>0.94699999999999995</c:v>
                </c:pt>
                <c:pt idx="1">
                  <c:v>0.93600000000000005</c:v>
                </c:pt>
                <c:pt idx="2">
                  <c:v>0.93500000000000005</c:v>
                </c:pt>
              </c:numCache>
            </c:numRef>
          </c:val>
          <c:extLst>
            <c:ext xmlns:c16="http://schemas.microsoft.com/office/drawing/2014/chart" uri="{C3380CC4-5D6E-409C-BE32-E72D297353CC}">
              <c16:uniqueId val="{00000007-069A-4F61-8BDC-39B85F1369DC}"/>
            </c:ext>
          </c:extLst>
        </c:ser>
        <c:ser>
          <c:idx val="7"/>
          <c:order val="7"/>
          <c:tx>
            <c:v>NLP NOBA</c:v>
          </c:tx>
          <c:spPr>
            <a:solidFill>
              <a:schemeClr val="accent2">
                <a:lumMod val="60000"/>
              </a:schemeClr>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500F'!$X$11,'nbOccrs 500F'!$X$15,'nbOccrs 500F'!$X$19)</c:f>
              <c:numCache>
                <c:formatCode>General</c:formatCode>
                <c:ptCount val="3"/>
                <c:pt idx="0">
                  <c:v>0.94399999999999995</c:v>
                </c:pt>
                <c:pt idx="1">
                  <c:v>0.94499999999999995</c:v>
                </c:pt>
                <c:pt idx="2">
                  <c:v>0.93400000000000005</c:v>
                </c:pt>
              </c:numCache>
            </c:numRef>
          </c:val>
          <c:extLst>
            <c:ext xmlns:c16="http://schemas.microsoft.com/office/drawing/2014/chart" uri="{C3380CC4-5D6E-409C-BE32-E72D297353CC}">
              <c16:uniqueId val="{00000008-069A-4F61-8BDC-39B85F1369DC}"/>
            </c:ext>
          </c:extLst>
        </c:ser>
        <c:dLbls>
          <c:showLegendKey val="0"/>
          <c:showVal val="0"/>
          <c:showCatName val="0"/>
          <c:showSerName val="0"/>
          <c:showPercent val="0"/>
          <c:showBubbleSize val="0"/>
        </c:dLbls>
        <c:gapWidth val="150"/>
        <c:axId val="1445675919"/>
        <c:axId val="1089889631"/>
      </c:barChart>
      <c:catAx>
        <c:axId val="14456759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Beta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89889631"/>
        <c:crosses val="autoZero"/>
        <c:auto val="1"/>
        <c:lblAlgn val="ctr"/>
        <c:lblOffset val="100"/>
        <c:noMultiLvlLbl val="0"/>
      </c:catAx>
      <c:valAx>
        <c:axId val="10898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4567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'nbOccrs 500F'!$D$41</c:f>
              <c:strCache>
                <c:ptCount val="1"/>
                <c:pt idx="0">
                  <c:v>β=+∞</c:v>
                </c:pt>
              </c:strCache>
            </c:strRef>
          </c:tx>
          <c:spPr>
            <a:solidFill>
              <a:schemeClr val="accent1"/>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500F'!$G$8,'nbOccrs 500F'!$G$12,'nbOccrs 500F'!$G$16)</c:f>
              <c:numCache>
                <c:formatCode>General</c:formatCode>
                <c:ptCount val="3"/>
                <c:pt idx="0">
                  <c:v>476995</c:v>
                </c:pt>
                <c:pt idx="1">
                  <c:v>147686</c:v>
                </c:pt>
                <c:pt idx="2">
                  <c:v>76872</c:v>
                </c:pt>
              </c:numCache>
            </c:numRef>
          </c:val>
          <c:extLst>
            <c:ext xmlns:c16="http://schemas.microsoft.com/office/drawing/2014/chart" uri="{C3380CC4-5D6E-409C-BE32-E72D297353CC}">
              <c16:uniqueId val="{00000000-03DE-48F9-BA64-B27EF8562E01}"/>
            </c:ext>
          </c:extLst>
        </c:ser>
        <c:ser>
          <c:idx val="2"/>
          <c:order val="2"/>
          <c:tx>
            <c:strRef>
              <c:f>'nbOccrs 500F'!$E$41</c:f>
              <c:strCache>
                <c:ptCount val="1"/>
                <c:pt idx="0">
                  <c:v>β=+∞, γ=2</c:v>
                </c:pt>
              </c:strCache>
            </c:strRef>
          </c:tx>
          <c:spPr>
            <a:solidFill>
              <a:schemeClr val="accent3"/>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500F'!$G$9,'nbOccrs 500F'!$G$13,'nbOccrs 500F'!$G$17)</c:f>
              <c:numCache>
                <c:formatCode>General</c:formatCode>
                <c:ptCount val="3"/>
                <c:pt idx="0">
                  <c:v>9091</c:v>
                </c:pt>
                <c:pt idx="1">
                  <c:v>4308</c:v>
                </c:pt>
                <c:pt idx="2">
                  <c:v>2753</c:v>
                </c:pt>
              </c:numCache>
            </c:numRef>
          </c:val>
          <c:extLst>
            <c:ext xmlns:c16="http://schemas.microsoft.com/office/drawing/2014/chart" uri="{C3380CC4-5D6E-409C-BE32-E72D297353CC}">
              <c16:uniqueId val="{00000002-03DE-48F9-BA64-B27EF8562E01}"/>
            </c:ext>
          </c:extLst>
        </c:ser>
        <c:ser>
          <c:idx val="3"/>
          <c:order val="3"/>
          <c:tx>
            <c:strRef>
              <c:f>'nbOccrs 500F'!$E$40</c:f>
              <c:strCache>
                <c:ptCount val="1"/>
                <c:pt idx="0">
                  <c:v>β=0, γ=2</c:v>
                </c:pt>
              </c:strCache>
            </c:strRef>
          </c:tx>
          <c:spPr>
            <a:solidFill>
              <a:schemeClr val="accent4"/>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500F'!$G$11,'nbOccrs 500F'!$G$15,'nbOccrs 500F'!$G$19)</c:f>
              <c:numCache>
                <c:formatCode>General</c:formatCode>
                <c:ptCount val="3"/>
                <c:pt idx="0">
                  <c:v>8933</c:v>
                </c:pt>
                <c:pt idx="1">
                  <c:v>4169</c:v>
                </c:pt>
                <c:pt idx="2">
                  <c:v>2604</c:v>
                </c:pt>
              </c:numCache>
            </c:numRef>
          </c:val>
          <c:extLst>
            <c:ext xmlns:c16="http://schemas.microsoft.com/office/drawing/2014/chart" uri="{C3380CC4-5D6E-409C-BE32-E72D297353CC}">
              <c16:uniqueId val="{00000003-03DE-48F9-BA64-B27EF8562E01}"/>
            </c:ext>
          </c:extLst>
        </c:ser>
        <c:dLbls>
          <c:showLegendKey val="0"/>
          <c:showVal val="0"/>
          <c:showCatName val="0"/>
          <c:showSerName val="0"/>
          <c:showPercent val="0"/>
          <c:showBubbleSize val="0"/>
        </c:dLbls>
        <c:gapWidth val="150"/>
        <c:axId val="1445675919"/>
        <c:axId val="1089889631"/>
        <c:extLst>
          <c:ext xmlns:c15="http://schemas.microsoft.com/office/drawing/2012/chart" uri="{02D57815-91ED-43cb-92C2-25804820EDAC}">
            <c15:filteredBarSeries>
              <c15:ser>
                <c:idx val="1"/>
                <c:order val="1"/>
                <c:tx>
                  <c:strRef>
                    <c:extLst>
                      <c:ext uri="{02D57815-91ED-43cb-92C2-25804820EDAC}">
                        <c15:formulaRef>
                          <c15:sqref>'nbOccrs 500F'!$D$40</c15:sqref>
                        </c15:formulaRef>
                      </c:ext>
                    </c:extLst>
                    <c:strCache>
                      <c:ptCount val="1"/>
                      <c:pt idx="0">
                        <c:v>β=0</c:v>
                      </c:pt>
                    </c:strCache>
                  </c:strRef>
                </c:tx>
                <c:spPr>
                  <a:solidFill>
                    <a:schemeClr val="accent2"/>
                  </a:solidFill>
                  <a:ln>
                    <a:noFill/>
                  </a:ln>
                  <a:effectLst/>
                </c:spPr>
                <c:invertIfNegative val="0"/>
                <c:cat>
                  <c:numRef>
                    <c:extLst>
                      <c:ext uri="{02D57815-91ED-43cb-92C2-25804820EDAC}">
                        <c15:formulaRef>
                          <c15:sqref>('nbOccrs 500F'!$B$11,'nbOccrs 500F'!$B$12,'nbOccrs 500F'!$B$16)</c15:sqref>
                        </c15:formulaRef>
                      </c:ext>
                    </c:extLst>
                    <c:numCache>
                      <c:formatCode>General</c:formatCode>
                      <c:ptCount val="3"/>
                      <c:pt idx="0">
                        <c:v>0</c:v>
                      </c:pt>
                      <c:pt idx="1">
                        <c:v>50</c:v>
                      </c:pt>
                      <c:pt idx="2">
                        <c:v>100</c:v>
                      </c:pt>
                    </c:numCache>
                  </c:numRef>
                </c:cat>
                <c:val>
                  <c:numRef>
                    <c:extLst>
                      <c:ext uri="{02D57815-91ED-43cb-92C2-25804820EDAC}">
                        <c15:formulaRef>
                          <c15:sqref>('nbOccrs 500F'!$G$10,'nbOccrs 500F'!$G$14,'nbOccrs 500F'!$G$18)</c15:sqref>
                        </c15:formulaRef>
                      </c:ext>
                    </c:extLst>
                    <c:numCache>
                      <c:formatCode>General</c:formatCode>
                      <c:ptCount val="3"/>
                      <c:pt idx="0">
                        <c:v>476860</c:v>
                      </c:pt>
                      <c:pt idx="1">
                        <c:v>147522</c:v>
                      </c:pt>
                      <c:pt idx="2">
                        <c:v>76694</c:v>
                      </c:pt>
                    </c:numCache>
                  </c:numRef>
                </c:val>
                <c:extLst>
                  <c:ext xmlns:c16="http://schemas.microsoft.com/office/drawing/2014/chart" uri="{C3380CC4-5D6E-409C-BE32-E72D297353CC}">
                    <c16:uniqueId val="{00000001-03DE-48F9-BA64-B27EF8562E01}"/>
                  </c:ext>
                </c:extLst>
              </c15:ser>
            </c15:filteredBarSeries>
          </c:ext>
        </c:extLst>
      </c:barChart>
      <c:catAx>
        <c:axId val="144567591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l-GR" sz="1400" b="1" i="0" u="none" strike="noStrike" baseline="0">
                    <a:effectLst/>
                  </a:rPr>
                  <a:t>α</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089889631"/>
        <c:crosses val="autoZero"/>
        <c:auto val="1"/>
        <c:lblAlgn val="ctr"/>
        <c:lblOffset val="100"/>
        <c:noMultiLvlLbl val="0"/>
      </c:catAx>
      <c:valAx>
        <c:axId val="10898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baseline="0">
                    <a:effectLst/>
                  </a:rPr>
                  <a:t>Number of motifs</a:t>
                </a:r>
                <a:endParaRPr lang="en-CA"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44567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'nbOccrs 500F'!$N$41</c:f>
              <c:strCache>
                <c:ptCount val="1"/>
                <c:pt idx="0">
                  <c:v>EXT β=+∞</c:v>
                </c:pt>
              </c:strCache>
            </c:strRef>
          </c:tx>
          <c:spPr>
            <a:solidFill>
              <a:schemeClr val="accent1"/>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500F'!$R$8,'nbOccrs 500F'!$R$12,'nbOccrs 500F'!$R$16)</c:f>
              <c:numCache>
                <c:formatCode>General</c:formatCode>
                <c:ptCount val="3"/>
                <c:pt idx="0">
                  <c:v>0.93700000000000006</c:v>
                </c:pt>
                <c:pt idx="1">
                  <c:v>0.92600000000000005</c:v>
                </c:pt>
                <c:pt idx="2">
                  <c:v>0.92200000000000004</c:v>
                </c:pt>
              </c:numCache>
            </c:numRef>
          </c:val>
          <c:extLst>
            <c:ext xmlns:c16="http://schemas.microsoft.com/office/drawing/2014/chart" uri="{C3380CC4-5D6E-409C-BE32-E72D297353CC}">
              <c16:uniqueId val="{00000000-7E8D-4143-93D5-3F7E11C159EB}"/>
            </c:ext>
          </c:extLst>
        </c:ser>
        <c:ser>
          <c:idx val="2"/>
          <c:order val="2"/>
          <c:tx>
            <c:strRef>
              <c:f>'nbOccrs 500F'!$P$41</c:f>
              <c:strCache>
                <c:ptCount val="1"/>
                <c:pt idx="0">
                  <c:v>EXT β=+∞, γ=2</c:v>
                </c:pt>
              </c:strCache>
            </c:strRef>
          </c:tx>
          <c:spPr>
            <a:solidFill>
              <a:schemeClr val="accent3"/>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500F'!$R$9,'nbOccrs 500F'!$R$13,'nbOccrs 500F'!$R$17)</c:f>
              <c:numCache>
                <c:formatCode>General</c:formatCode>
                <c:ptCount val="3"/>
                <c:pt idx="0">
                  <c:v>0.96299999999999997</c:v>
                </c:pt>
                <c:pt idx="1">
                  <c:v>0.96499999999999997</c:v>
                </c:pt>
                <c:pt idx="2">
                  <c:v>0.96599999999999997</c:v>
                </c:pt>
              </c:numCache>
            </c:numRef>
          </c:val>
          <c:extLst>
            <c:ext xmlns:c16="http://schemas.microsoft.com/office/drawing/2014/chart" uri="{C3380CC4-5D6E-409C-BE32-E72D297353CC}">
              <c16:uniqueId val="{00000002-7E8D-4143-93D5-3F7E11C159EB}"/>
            </c:ext>
          </c:extLst>
        </c:ser>
        <c:ser>
          <c:idx val="3"/>
          <c:order val="3"/>
          <c:tx>
            <c:strRef>
              <c:f>'nbOccrs 500F'!$P$40</c:f>
              <c:strCache>
                <c:ptCount val="1"/>
                <c:pt idx="0">
                  <c:v>EXT  β=0, γ=2</c:v>
                </c:pt>
              </c:strCache>
            </c:strRef>
          </c:tx>
          <c:spPr>
            <a:solidFill>
              <a:schemeClr val="accent4"/>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500F'!$R$11,'nbOccrs 500F'!$R$15,'nbOccrs 500F'!$R$19)</c:f>
              <c:numCache>
                <c:formatCode>General</c:formatCode>
                <c:ptCount val="3"/>
                <c:pt idx="0">
                  <c:v>0.96399999999999997</c:v>
                </c:pt>
                <c:pt idx="1">
                  <c:v>0.96399999999999997</c:v>
                </c:pt>
                <c:pt idx="2">
                  <c:v>0.96699999999999997</c:v>
                </c:pt>
              </c:numCache>
            </c:numRef>
          </c:val>
          <c:extLst>
            <c:ext xmlns:c16="http://schemas.microsoft.com/office/drawing/2014/chart" uri="{C3380CC4-5D6E-409C-BE32-E72D297353CC}">
              <c16:uniqueId val="{00000003-7E8D-4143-93D5-3F7E11C159EB}"/>
            </c:ext>
          </c:extLst>
        </c:ser>
        <c:ser>
          <c:idx val="4"/>
          <c:order val="4"/>
          <c:tx>
            <c:strRef>
              <c:f>'nbOccrs 500F'!$N$43</c:f>
              <c:strCache>
                <c:ptCount val="1"/>
                <c:pt idx="0">
                  <c:v>MLP β=+∞</c:v>
                </c:pt>
              </c:strCache>
            </c:strRef>
          </c:tx>
          <c:spPr>
            <a:solidFill>
              <a:schemeClr val="accent5"/>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500F'!$X$8,'nbOccrs 500F'!$X$12,'nbOccrs 500F'!$X$16)</c:f>
              <c:numCache>
                <c:formatCode>General</c:formatCode>
                <c:ptCount val="3"/>
                <c:pt idx="0">
                  <c:v>0.96199999999999997</c:v>
                </c:pt>
                <c:pt idx="1">
                  <c:v>0.96299999999999997</c:v>
                </c:pt>
                <c:pt idx="2">
                  <c:v>0.96199999999999997</c:v>
                </c:pt>
              </c:numCache>
            </c:numRef>
          </c:val>
          <c:extLst>
            <c:ext xmlns:c16="http://schemas.microsoft.com/office/drawing/2014/chart" uri="{C3380CC4-5D6E-409C-BE32-E72D297353CC}">
              <c16:uniqueId val="{00000004-7E8D-4143-93D5-3F7E11C159EB}"/>
            </c:ext>
          </c:extLst>
        </c:ser>
        <c:ser>
          <c:idx val="6"/>
          <c:order val="6"/>
          <c:tx>
            <c:strRef>
              <c:f>'nbOccrs 500F'!$P$43</c:f>
              <c:strCache>
                <c:ptCount val="1"/>
                <c:pt idx="0">
                  <c:v>MLP β=+∞, γ=2</c:v>
                </c:pt>
              </c:strCache>
            </c:strRef>
          </c:tx>
          <c:spPr>
            <a:solidFill>
              <a:schemeClr val="accent1">
                <a:lumMod val="60000"/>
              </a:schemeClr>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500F'!$X$9,'nbOccrs 500F'!$X$13,'nbOccrs 500F'!$X$17)</c:f>
              <c:numCache>
                <c:formatCode>General</c:formatCode>
                <c:ptCount val="3"/>
                <c:pt idx="0">
                  <c:v>0.94699999999999995</c:v>
                </c:pt>
                <c:pt idx="1">
                  <c:v>0.93600000000000005</c:v>
                </c:pt>
                <c:pt idx="2">
                  <c:v>0.93500000000000005</c:v>
                </c:pt>
              </c:numCache>
            </c:numRef>
          </c:val>
          <c:extLst>
            <c:ext xmlns:c16="http://schemas.microsoft.com/office/drawing/2014/chart" uri="{C3380CC4-5D6E-409C-BE32-E72D297353CC}">
              <c16:uniqueId val="{00000006-7E8D-4143-93D5-3F7E11C159EB}"/>
            </c:ext>
          </c:extLst>
        </c:ser>
        <c:ser>
          <c:idx val="7"/>
          <c:order val="7"/>
          <c:tx>
            <c:strRef>
              <c:f>'nbOccrs 500F'!$P$42</c:f>
              <c:strCache>
                <c:ptCount val="1"/>
                <c:pt idx="0">
                  <c:v>MLP  β=0, γ=2</c:v>
                </c:pt>
              </c:strCache>
            </c:strRef>
          </c:tx>
          <c:spPr>
            <a:solidFill>
              <a:schemeClr val="accent2">
                <a:lumMod val="60000"/>
              </a:schemeClr>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500F'!$X$11,'nbOccrs 500F'!$X$15,'nbOccrs 500F'!$X$19)</c:f>
              <c:numCache>
                <c:formatCode>General</c:formatCode>
                <c:ptCount val="3"/>
                <c:pt idx="0">
                  <c:v>0.94399999999999995</c:v>
                </c:pt>
                <c:pt idx="1">
                  <c:v>0.94499999999999995</c:v>
                </c:pt>
                <c:pt idx="2">
                  <c:v>0.93400000000000005</c:v>
                </c:pt>
              </c:numCache>
            </c:numRef>
          </c:val>
          <c:extLst>
            <c:ext xmlns:c16="http://schemas.microsoft.com/office/drawing/2014/chart" uri="{C3380CC4-5D6E-409C-BE32-E72D297353CC}">
              <c16:uniqueId val="{00000007-7E8D-4143-93D5-3F7E11C159EB}"/>
            </c:ext>
          </c:extLst>
        </c:ser>
        <c:dLbls>
          <c:showLegendKey val="0"/>
          <c:showVal val="0"/>
          <c:showCatName val="0"/>
          <c:showSerName val="0"/>
          <c:showPercent val="0"/>
          <c:showBubbleSize val="0"/>
        </c:dLbls>
        <c:gapWidth val="150"/>
        <c:axId val="1445675919"/>
        <c:axId val="1089889631"/>
        <c:extLst>
          <c:ext xmlns:c15="http://schemas.microsoft.com/office/drawing/2012/chart" uri="{02D57815-91ED-43cb-92C2-25804820EDAC}">
            <c15:filteredBarSeries>
              <c15:ser>
                <c:idx val="1"/>
                <c:order val="1"/>
                <c:tx>
                  <c:strRef>
                    <c:extLst>
                      <c:ext uri="{02D57815-91ED-43cb-92C2-25804820EDAC}">
                        <c15:formulaRef>
                          <c15:sqref>'nbOccrs 500F'!$N$40</c15:sqref>
                        </c15:formulaRef>
                      </c:ext>
                    </c:extLst>
                    <c:strCache>
                      <c:ptCount val="1"/>
                      <c:pt idx="0">
                        <c:v>EXT  β=0</c:v>
                      </c:pt>
                    </c:strCache>
                  </c:strRef>
                </c:tx>
                <c:spPr>
                  <a:solidFill>
                    <a:schemeClr val="accent2"/>
                  </a:solidFill>
                  <a:ln>
                    <a:noFill/>
                  </a:ln>
                  <a:effectLst/>
                </c:spPr>
                <c:invertIfNegative val="0"/>
                <c:cat>
                  <c:numRef>
                    <c:extLst>
                      <c:ext uri="{02D57815-91ED-43cb-92C2-25804820EDAC}">
                        <c15:formulaRef>
                          <c15:sqref>('nbOccrs 500F'!$B$11,'nbOccrs 500F'!$B$12,'nbOccrs 500F'!$B$16)</c15:sqref>
                        </c15:formulaRef>
                      </c:ext>
                    </c:extLst>
                    <c:numCache>
                      <c:formatCode>General</c:formatCode>
                      <c:ptCount val="3"/>
                      <c:pt idx="0">
                        <c:v>0</c:v>
                      </c:pt>
                      <c:pt idx="1">
                        <c:v>50</c:v>
                      </c:pt>
                      <c:pt idx="2">
                        <c:v>100</c:v>
                      </c:pt>
                    </c:numCache>
                  </c:numRef>
                </c:cat>
                <c:val>
                  <c:numRef>
                    <c:extLst>
                      <c:ext uri="{02D57815-91ED-43cb-92C2-25804820EDAC}">
                        <c15:formulaRef>
                          <c15:sqref>('nbOccrs 500F'!$R$10,'nbOccrs 500F'!$R$14,'nbOccrs 500F'!$R$18)</c15:sqref>
                        </c15:formulaRef>
                      </c:ext>
                    </c:extLst>
                    <c:numCache>
                      <c:formatCode>General</c:formatCode>
                      <c:ptCount val="3"/>
                      <c:pt idx="0">
                        <c:v>0.93500000000000005</c:v>
                      </c:pt>
                      <c:pt idx="1">
                        <c:v>0.92800000000000005</c:v>
                      </c:pt>
                      <c:pt idx="2">
                        <c:v>0.92300000000000004</c:v>
                      </c:pt>
                    </c:numCache>
                  </c:numRef>
                </c:val>
                <c:extLst>
                  <c:ext xmlns:c16="http://schemas.microsoft.com/office/drawing/2014/chart" uri="{C3380CC4-5D6E-409C-BE32-E72D297353CC}">
                    <c16:uniqueId val="{00000001-7E8D-4143-93D5-3F7E11C159EB}"/>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'nbOccrs 500F'!$N$42</c15:sqref>
                        </c15:formulaRef>
                      </c:ext>
                    </c:extLst>
                    <c:strCache>
                      <c:ptCount val="1"/>
                      <c:pt idx="0">
                        <c:v>MLP  β=0</c:v>
                      </c:pt>
                    </c:strCache>
                  </c:strRef>
                </c:tx>
                <c:spPr>
                  <a:solidFill>
                    <a:schemeClr val="accent6"/>
                  </a:solidFill>
                  <a:ln>
                    <a:noFill/>
                  </a:ln>
                  <a:effectLst/>
                </c:spPr>
                <c:invertIfNegative val="0"/>
                <c:cat>
                  <c:numRef>
                    <c:extLst xmlns:c15="http://schemas.microsoft.com/office/drawing/2012/chart">
                      <c:ext xmlns:c15="http://schemas.microsoft.com/office/drawing/2012/chart" uri="{02D57815-91ED-43cb-92C2-25804820EDAC}">
                        <c15:formulaRef>
                          <c15:sqref>('nbOccrs 500F'!$B$11,'nbOccrs 500F'!$B$12,'nbOccrs 500F'!$B$16)</c15:sqref>
                        </c15:formulaRef>
                      </c:ext>
                    </c:extLst>
                    <c:numCache>
                      <c:formatCode>General</c:formatCode>
                      <c:ptCount val="3"/>
                      <c:pt idx="0">
                        <c:v>0</c:v>
                      </c:pt>
                      <c:pt idx="1">
                        <c:v>50</c:v>
                      </c:pt>
                      <c:pt idx="2">
                        <c:v>100</c:v>
                      </c:pt>
                    </c:numCache>
                  </c:numRef>
                </c:cat>
                <c:val>
                  <c:numRef>
                    <c:extLst xmlns:c15="http://schemas.microsoft.com/office/drawing/2012/chart">
                      <c:ext xmlns:c15="http://schemas.microsoft.com/office/drawing/2012/chart" uri="{02D57815-91ED-43cb-92C2-25804820EDAC}">
                        <c15:formulaRef>
                          <c15:sqref>('nbOccrs 500F'!$X$10,'nbOccrs 500F'!$X$14,'nbOccrs 500F'!$X$18)</c15:sqref>
                        </c15:formulaRef>
                      </c:ext>
                    </c:extLst>
                    <c:numCache>
                      <c:formatCode>General</c:formatCode>
                      <c:ptCount val="3"/>
                      <c:pt idx="0">
                        <c:v>0.96314496314496301</c:v>
                      </c:pt>
                      <c:pt idx="1">
                        <c:v>0.95147420147420103</c:v>
                      </c:pt>
                      <c:pt idx="2">
                        <c:v>0.96683046683046603</c:v>
                      </c:pt>
                    </c:numCache>
                  </c:numRef>
                </c:val>
                <c:extLst xmlns:c15="http://schemas.microsoft.com/office/drawing/2012/chart">
                  <c:ext xmlns:c16="http://schemas.microsoft.com/office/drawing/2014/chart" uri="{C3380CC4-5D6E-409C-BE32-E72D297353CC}">
                    <c16:uniqueId val="{00000005-7E8D-4143-93D5-3F7E11C159EB}"/>
                  </c:ext>
                </c:extLst>
              </c15:ser>
            </c15:filteredBarSeries>
          </c:ext>
        </c:extLst>
      </c:barChart>
      <c:catAx>
        <c:axId val="144567591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l-GR" sz="1400" b="1" i="0" u="none" strike="noStrike" baseline="0">
                    <a:effectLst/>
                  </a:rPr>
                  <a:t>α</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089889631"/>
        <c:crosses val="autoZero"/>
        <c:auto val="1"/>
        <c:lblAlgn val="ctr"/>
        <c:lblOffset val="100"/>
        <c:noMultiLvlLbl val="0"/>
      </c:catAx>
      <c:valAx>
        <c:axId val="10898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Accuracy for EXT and MLP</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44567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'nbOccrs 500F'!$G$40</c:f>
              <c:strCache>
                <c:ptCount val="1"/>
                <c:pt idx="0">
                  <c:v>γ=1</c:v>
                </c:pt>
              </c:strCache>
            </c:strRef>
          </c:tx>
          <c:spPr>
            <a:solidFill>
              <a:schemeClr val="accent1"/>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500F'!$G$8,'nbOccrs 500F'!$G$12,'nbOccrs 500F'!$G$16)</c:f>
              <c:numCache>
                <c:formatCode>General</c:formatCode>
                <c:ptCount val="3"/>
                <c:pt idx="0">
                  <c:v>476995</c:v>
                </c:pt>
                <c:pt idx="1">
                  <c:v>147686</c:v>
                </c:pt>
                <c:pt idx="2">
                  <c:v>76872</c:v>
                </c:pt>
              </c:numCache>
            </c:numRef>
          </c:val>
          <c:extLst>
            <c:ext xmlns:c16="http://schemas.microsoft.com/office/drawing/2014/chart" uri="{C3380CC4-5D6E-409C-BE32-E72D297353CC}">
              <c16:uniqueId val="{00000000-928E-4890-8EBC-3376A5607518}"/>
            </c:ext>
          </c:extLst>
        </c:ser>
        <c:ser>
          <c:idx val="2"/>
          <c:order val="2"/>
          <c:tx>
            <c:strRef>
              <c:f>'nbOccrs 500F'!$G$41</c:f>
              <c:strCache>
                <c:ptCount val="1"/>
                <c:pt idx="0">
                  <c:v>γ=2</c:v>
                </c:pt>
              </c:strCache>
            </c:strRef>
          </c:tx>
          <c:spPr>
            <a:solidFill>
              <a:schemeClr val="accent3"/>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500F'!$G$9,'nbOccrs 500F'!$G$13,'nbOccrs 500F'!$G$17)</c:f>
              <c:numCache>
                <c:formatCode>General</c:formatCode>
                <c:ptCount val="3"/>
                <c:pt idx="0">
                  <c:v>9091</c:v>
                </c:pt>
                <c:pt idx="1">
                  <c:v>4308</c:v>
                </c:pt>
                <c:pt idx="2">
                  <c:v>2753</c:v>
                </c:pt>
              </c:numCache>
            </c:numRef>
          </c:val>
          <c:extLst>
            <c:ext xmlns:c16="http://schemas.microsoft.com/office/drawing/2014/chart" uri="{C3380CC4-5D6E-409C-BE32-E72D297353CC}">
              <c16:uniqueId val="{00000001-928E-4890-8EBC-3376A5607518}"/>
            </c:ext>
          </c:extLst>
        </c:ser>
        <c:dLbls>
          <c:showLegendKey val="0"/>
          <c:showVal val="0"/>
          <c:showCatName val="0"/>
          <c:showSerName val="0"/>
          <c:showPercent val="0"/>
          <c:showBubbleSize val="0"/>
        </c:dLbls>
        <c:gapWidth val="150"/>
        <c:axId val="1445675919"/>
        <c:axId val="1089889631"/>
        <c:extLst>
          <c:ext xmlns:c15="http://schemas.microsoft.com/office/drawing/2012/chart" uri="{02D57815-91ED-43cb-92C2-25804820EDAC}">
            <c15:filteredBarSeries>
              <c15:ser>
                <c:idx val="1"/>
                <c:order val="1"/>
                <c:tx>
                  <c:strRef>
                    <c:extLst>
                      <c:ext uri="{02D57815-91ED-43cb-92C2-25804820EDAC}">
                        <c15:formulaRef>
                          <c15:sqref>'nbOccrs 500F'!$D$40</c15:sqref>
                        </c15:formulaRef>
                      </c:ext>
                    </c:extLst>
                    <c:strCache>
                      <c:ptCount val="1"/>
                      <c:pt idx="0">
                        <c:v>β=0</c:v>
                      </c:pt>
                    </c:strCache>
                  </c:strRef>
                </c:tx>
                <c:spPr>
                  <a:solidFill>
                    <a:schemeClr val="accent2"/>
                  </a:solidFill>
                  <a:ln>
                    <a:noFill/>
                  </a:ln>
                  <a:effectLst/>
                </c:spPr>
                <c:invertIfNegative val="0"/>
                <c:cat>
                  <c:numRef>
                    <c:extLst>
                      <c:ext uri="{02D57815-91ED-43cb-92C2-25804820EDAC}">
                        <c15:formulaRef>
                          <c15:sqref>('nbOccrs 500F'!$B$11,'nbOccrs 500F'!$B$12,'nbOccrs 500F'!$B$16)</c15:sqref>
                        </c15:formulaRef>
                      </c:ext>
                    </c:extLst>
                    <c:numCache>
                      <c:formatCode>General</c:formatCode>
                      <c:ptCount val="3"/>
                      <c:pt idx="0">
                        <c:v>0</c:v>
                      </c:pt>
                      <c:pt idx="1">
                        <c:v>50</c:v>
                      </c:pt>
                      <c:pt idx="2">
                        <c:v>100</c:v>
                      </c:pt>
                    </c:numCache>
                  </c:numRef>
                </c:cat>
                <c:val>
                  <c:numRef>
                    <c:extLst>
                      <c:ext uri="{02D57815-91ED-43cb-92C2-25804820EDAC}">
                        <c15:formulaRef>
                          <c15:sqref>('nbOccrs 500F'!$G$10,'nbOccrs 500F'!$G$14,'nbOccrs 500F'!$G$18)</c15:sqref>
                        </c15:formulaRef>
                      </c:ext>
                    </c:extLst>
                    <c:numCache>
                      <c:formatCode>General</c:formatCode>
                      <c:ptCount val="3"/>
                      <c:pt idx="0">
                        <c:v>476860</c:v>
                      </c:pt>
                      <c:pt idx="1">
                        <c:v>147522</c:v>
                      </c:pt>
                      <c:pt idx="2">
                        <c:v>76694</c:v>
                      </c:pt>
                    </c:numCache>
                  </c:numRef>
                </c:val>
                <c:extLst>
                  <c:ext xmlns:c16="http://schemas.microsoft.com/office/drawing/2014/chart" uri="{C3380CC4-5D6E-409C-BE32-E72D297353CC}">
                    <c16:uniqueId val="{00000003-928E-4890-8EBC-3376A5607518}"/>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'nbOccrs 500F'!$E$40</c15:sqref>
                        </c15:formulaRef>
                      </c:ext>
                    </c:extLst>
                    <c:strCache>
                      <c:ptCount val="1"/>
                      <c:pt idx="0">
                        <c:v>β=0, γ=2</c:v>
                      </c:pt>
                    </c:strCache>
                  </c:strRef>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('nbOccrs 500F'!$B$11,'nbOccrs 500F'!$B$12,'nbOccrs 500F'!$B$16)</c15:sqref>
                        </c15:formulaRef>
                      </c:ext>
                    </c:extLst>
                    <c:numCache>
                      <c:formatCode>General</c:formatCode>
                      <c:ptCount val="3"/>
                      <c:pt idx="0">
                        <c:v>0</c:v>
                      </c:pt>
                      <c:pt idx="1">
                        <c:v>50</c:v>
                      </c:pt>
                      <c:pt idx="2">
                        <c:v>100</c:v>
                      </c:pt>
                    </c:numCache>
                  </c:numRef>
                </c:cat>
                <c:val>
                  <c:numRef>
                    <c:extLst xmlns:c15="http://schemas.microsoft.com/office/drawing/2012/chart">
                      <c:ext xmlns:c15="http://schemas.microsoft.com/office/drawing/2012/chart" uri="{02D57815-91ED-43cb-92C2-25804820EDAC}">
                        <c15:formulaRef>
                          <c15:sqref>('nbOccrs 500F'!$G$11,'nbOccrs 500F'!$G$15,'nbOccrs 500F'!$G$19)</c15:sqref>
                        </c15:formulaRef>
                      </c:ext>
                    </c:extLst>
                    <c:numCache>
                      <c:formatCode>General</c:formatCode>
                      <c:ptCount val="3"/>
                      <c:pt idx="0">
                        <c:v>8933</c:v>
                      </c:pt>
                      <c:pt idx="1">
                        <c:v>4169</c:v>
                      </c:pt>
                      <c:pt idx="2">
                        <c:v>2604</c:v>
                      </c:pt>
                    </c:numCache>
                  </c:numRef>
                </c:val>
                <c:extLst xmlns:c15="http://schemas.microsoft.com/office/drawing/2012/chart">
                  <c:ext xmlns:c16="http://schemas.microsoft.com/office/drawing/2014/chart" uri="{C3380CC4-5D6E-409C-BE32-E72D297353CC}">
                    <c16:uniqueId val="{00000002-928E-4890-8EBC-3376A5607518}"/>
                  </c:ext>
                </c:extLst>
              </c15:ser>
            </c15:filteredBarSeries>
          </c:ext>
        </c:extLst>
      </c:barChart>
      <c:catAx>
        <c:axId val="144567591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l-GR" sz="1400" b="1" i="0" u="none" strike="noStrike" baseline="0">
                    <a:effectLst/>
                  </a:rPr>
                  <a:t>α</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089889631"/>
        <c:crosses val="autoZero"/>
        <c:auto val="1"/>
        <c:lblAlgn val="ctr"/>
        <c:lblOffset val="100"/>
        <c:noMultiLvlLbl val="0"/>
      </c:catAx>
      <c:valAx>
        <c:axId val="10898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baseline="0">
                    <a:effectLst/>
                  </a:rPr>
                  <a:t>Number of motifs</a:t>
                </a:r>
                <a:endParaRPr lang="en-CA"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44567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'nbOccrs 500F'!$S$40</c:f>
              <c:strCache>
                <c:ptCount val="1"/>
                <c:pt idx="0">
                  <c:v>EXT  γ=1</c:v>
                </c:pt>
              </c:strCache>
            </c:strRef>
          </c:tx>
          <c:spPr>
            <a:solidFill>
              <a:schemeClr val="accent1"/>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500F'!$R$8,'nbOccrs 500F'!$R$12,'nbOccrs 500F'!$R$16)</c:f>
              <c:numCache>
                <c:formatCode>General</c:formatCode>
                <c:ptCount val="3"/>
                <c:pt idx="0">
                  <c:v>0.93700000000000006</c:v>
                </c:pt>
                <c:pt idx="1">
                  <c:v>0.92600000000000005</c:v>
                </c:pt>
                <c:pt idx="2">
                  <c:v>0.92200000000000004</c:v>
                </c:pt>
              </c:numCache>
            </c:numRef>
          </c:val>
          <c:extLst>
            <c:ext xmlns:c16="http://schemas.microsoft.com/office/drawing/2014/chart" uri="{C3380CC4-5D6E-409C-BE32-E72D297353CC}">
              <c16:uniqueId val="{00000000-244D-4D5C-A909-F9F56C8C5244}"/>
            </c:ext>
          </c:extLst>
        </c:ser>
        <c:ser>
          <c:idx val="2"/>
          <c:order val="2"/>
          <c:tx>
            <c:strRef>
              <c:f>'nbOccrs 500F'!$S$41</c:f>
              <c:strCache>
                <c:ptCount val="1"/>
                <c:pt idx="0">
                  <c:v>EXT γ=2</c:v>
                </c:pt>
              </c:strCache>
            </c:strRef>
          </c:tx>
          <c:spPr>
            <a:solidFill>
              <a:schemeClr val="accent3"/>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500F'!$R$9,'nbOccrs 500F'!$R$13,'nbOccrs 500F'!$R$17)</c:f>
              <c:numCache>
                <c:formatCode>General</c:formatCode>
                <c:ptCount val="3"/>
                <c:pt idx="0">
                  <c:v>0.96299999999999997</c:v>
                </c:pt>
                <c:pt idx="1">
                  <c:v>0.96499999999999997</c:v>
                </c:pt>
                <c:pt idx="2">
                  <c:v>0.96599999999999997</c:v>
                </c:pt>
              </c:numCache>
            </c:numRef>
          </c:val>
          <c:extLst>
            <c:ext xmlns:c16="http://schemas.microsoft.com/office/drawing/2014/chart" uri="{C3380CC4-5D6E-409C-BE32-E72D297353CC}">
              <c16:uniqueId val="{00000001-244D-4D5C-A909-F9F56C8C5244}"/>
            </c:ext>
          </c:extLst>
        </c:ser>
        <c:ser>
          <c:idx val="4"/>
          <c:order val="4"/>
          <c:tx>
            <c:strRef>
              <c:f>'nbOccrs 500F'!$U$40</c:f>
              <c:strCache>
                <c:ptCount val="1"/>
                <c:pt idx="0">
                  <c:v>MLP  γ=1</c:v>
                </c:pt>
              </c:strCache>
            </c:strRef>
          </c:tx>
          <c:spPr>
            <a:solidFill>
              <a:schemeClr val="accent2"/>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500F'!$X$8,'nbOccrs 500F'!$X$12,'nbOccrs 500F'!$X$16)</c:f>
              <c:numCache>
                <c:formatCode>General</c:formatCode>
                <c:ptCount val="3"/>
                <c:pt idx="0">
                  <c:v>0.96199999999999997</c:v>
                </c:pt>
                <c:pt idx="1">
                  <c:v>0.96299999999999997</c:v>
                </c:pt>
                <c:pt idx="2">
                  <c:v>0.96199999999999997</c:v>
                </c:pt>
              </c:numCache>
            </c:numRef>
          </c:val>
          <c:extLst>
            <c:ext xmlns:c16="http://schemas.microsoft.com/office/drawing/2014/chart" uri="{C3380CC4-5D6E-409C-BE32-E72D297353CC}">
              <c16:uniqueId val="{00000003-244D-4D5C-A909-F9F56C8C5244}"/>
            </c:ext>
          </c:extLst>
        </c:ser>
        <c:ser>
          <c:idx val="6"/>
          <c:order val="6"/>
          <c:tx>
            <c:strRef>
              <c:f>'nbOccrs 500F'!$U$41</c:f>
              <c:strCache>
                <c:ptCount val="1"/>
                <c:pt idx="0">
                  <c:v>MLP γ=2</c:v>
                </c:pt>
              </c:strCache>
            </c:strRef>
          </c:tx>
          <c:spPr>
            <a:solidFill>
              <a:srgbClr val="92D050"/>
            </a:solidFill>
            <a:ln>
              <a:noFill/>
            </a:ln>
            <a:effectLst/>
          </c:spPr>
          <c:invertIfNegative val="0"/>
          <c:cat>
            <c:numRef>
              <c:f>('nbOccrs 500F'!$B$11,'nbOccrs 500F'!$B$12,'nbOccrs 500F'!$B$16)</c:f>
              <c:numCache>
                <c:formatCode>General</c:formatCode>
                <c:ptCount val="3"/>
                <c:pt idx="0">
                  <c:v>0</c:v>
                </c:pt>
                <c:pt idx="1">
                  <c:v>50</c:v>
                </c:pt>
                <c:pt idx="2">
                  <c:v>100</c:v>
                </c:pt>
              </c:numCache>
            </c:numRef>
          </c:cat>
          <c:val>
            <c:numRef>
              <c:f>('nbOccrs 500F'!$X$9,'nbOccrs 500F'!$X$13,'nbOccrs 500F'!$X$17)</c:f>
              <c:numCache>
                <c:formatCode>General</c:formatCode>
                <c:ptCount val="3"/>
                <c:pt idx="0">
                  <c:v>0.94699999999999995</c:v>
                </c:pt>
                <c:pt idx="1">
                  <c:v>0.93600000000000005</c:v>
                </c:pt>
                <c:pt idx="2">
                  <c:v>0.93500000000000005</c:v>
                </c:pt>
              </c:numCache>
            </c:numRef>
          </c:val>
          <c:extLst>
            <c:ext xmlns:c16="http://schemas.microsoft.com/office/drawing/2014/chart" uri="{C3380CC4-5D6E-409C-BE32-E72D297353CC}">
              <c16:uniqueId val="{00000004-244D-4D5C-A909-F9F56C8C5244}"/>
            </c:ext>
          </c:extLst>
        </c:ser>
        <c:dLbls>
          <c:showLegendKey val="0"/>
          <c:showVal val="0"/>
          <c:showCatName val="0"/>
          <c:showSerName val="0"/>
          <c:showPercent val="0"/>
          <c:showBubbleSize val="0"/>
        </c:dLbls>
        <c:gapWidth val="150"/>
        <c:axId val="1445675919"/>
        <c:axId val="1089889631"/>
        <c:extLst>
          <c:ext xmlns:c15="http://schemas.microsoft.com/office/drawing/2012/chart" uri="{02D57815-91ED-43cb-92C2-25804820EDAC}">
            <c15:filteredBarSeries>
              <c15:ser>
                <c:idx val="1"/>
                <c:order val="1"/>
                <c:tx>
                  <c:strRef>
                    <c:extLst>
                      <c:ext uri="{02D57815-91ED-43cb-92C2-25804820EDAC}">
                        <c15:formulaRef>
                          <c15:sqref>'nbOccrs 500F'!$N$40</c15:sqref>
                        </c15:formulaRef>
                      </c:ext>
                    </c:extLst>
                    <c:strCache>
                      <c:ptCount val="1"/>
                      <c:pt idx="0">
                        <c:v>EXT  β=0</c:v>
                      </c:pt>
                    </c:strCache>
                  </c:strRef>
                </c:tx>
                <c:spPr>
                  <a:solidFill>
                    <a:schemeClr val="accent2"/>
                  </a:solidFill>
                  <a:ln>
                    <a:noFill/>
                  </a:ln>
                  <a:effectLst/>
                </c:spPr>
                <c:invertIfNegative val="0"/>
                <c:cat>
                  <c:numRef>
                    <c:extLst>
                      <c:ext uri="{02D57815-91ED-43cb-92C2-25804820EDAC}">
                        <c15:formulaRef>
                          <c15:sqref>('nbOccrs 500F'!$B$11,'nbOccrs 500F'!$B$12,'nbOccrs 500F'!$B$16)</c15:sqref>
                        </c15:formulaRef>
                      </c:ext>
                    </c:extLst>
                    <c:numCache>
                      <c:formatCode>General</c:formatCode>
                      <c:ptCount val="3"/>
                      <c:pt idx="0">
                        <c:v>0</c:v>
                      </c:pt>
                      <c:pt idx="1">
                        <c:v>50</c:v>
                      </c:pt>
                      <c:pt idx="2">
                        <c:v>100</c:v>
                      </c:pt>
                    </c:numCache>
                  </c:numRef>
                </c:cat>
                <c:val>
                  <c:numRef>
                    <c:extLst>
                      <c:ext uri="{02D57815-91ED-43cb-92C2-25804820EDAC}">
                        <c15:formulaRef>
                          <c15:sqref>('nbOccrs 500F'!$R$10,'nbOccrs 500F'!$R$14,'nbOccrs 500F'!$R$18)</c15:sqref>
                        </c15:formulaRef>
                      </c:ext>
                    </c:extLst>
                    <c:numCache>
                      <c:formatCode>General</c:formatCode>
                      <c:ptCount val="3"/>
                      <c:pt idx="0">
                        <c:v>0.93500000000000005</c:v>
                      </c:pt>
                      <c:pt idx="1">
                        <c:v>0.92800000000000005</c:v>
                      </c:pt>
                      <c:pt idx="2">
                        <c:v>0.92300000000000004</c:v>
                      </c:pt>
                    </c:numCache>
                  </c:numRef>
                </c:val>
                <c:extLst>
                  <c:ext xmlns:c16="http://schemas.microsoft.com/office/drawing/2014/chart" uri="{C3380CC4-5D6E-409C-BE32-E72D297353CC}">
                    <c16:uniqueId val="{00000006-244D-4D5C-A909-F9F56C8C5244}"/>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'nbOccrs 500F'!$P$40</c15:sqref>
                        </c15:formulaRef>
                      </c:ext>
                    </c:extLst>
                    <c:strCache>
                      <c:ptCount val="1"/>
                      <c:pt idx="0">
                        <c:v>EXT  β=0, γ=2</c:v>
                      </c:pt>
                    </c:strCache>
                  </c:strRef>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('nbOccrs 500F'!$B$11,'nbOccrs 500F'!$B$12,'nbOccrs 500F'!$B$16)</c15:sqref>
                        </c15:formulaRef>
                      </c:ext>
                    </c:extLst>
                    <c:numCache>
                      <c:formatCode>General</c:formatCode>
                      <c:ptCount val="3"/>
                      <c:pt idx="0">
                        <c:v>0</c:v>
                      </c:pt>
                      <c:pt idx="1">
                        <c:v>50</c:v>
                      </c:pt>
                      <c:pt idx="2">
                        <c:v>100</c:v>
                      </c:pt>
                    </c:numCache>
                  </c:numRef>
                </c:cat>
                <c:val>
                  <c:numRef>
                    <c:extLst xmlns:c15="http://schemas.microsoft.com/office/drawing/2012/chart">
                      <c:ext xmlns:c15="http://schemas.microsoft.com/office/drawing/2012/chart" uri="{02D57815-91ED-43cb-92C2-25804820EDAC}">
                        <c15:formulaRef>
                          <c15:sqref>('nbOccrs 500F'!$R$11,'nbOccrs 500F'!$R$15,'nbOccrs 500F'!$R$19)</c15:sqref>
                        </c15:formulaRef>
                      </c:ext>
                    </c:extLst>
                    <c:numCache>
                      <c:formatCode>General</c:formatCode>
                      <c:ptCount val="3"/>
                      <c:pt idx="0">
                        <c:v>0.96399999999999997</c:v>
                      </c:pt>
                      <c:pt idx="1">
                        <c:v>0.96399999999999997</c:v>
                      </c:pt>
                      <c:pt idx="2">
                        <c:v>0.96699999999999997</c:v>
                      </c:pt>
                    </c:numCache>
                  </c:numRef>
                </c:val>
                <c:extLst xmlns:c15="http://schemas.microsoft.com/office/drawing/2012/chart">
                  <c:ext xmlns:c16="http://schemas.microsoft.com/office/drawing/2014/chart" uri="{C3380CC4-5D6E-409C-BE32-E72D297353CC}">
                    <c16:uniqueId val="{00000002-244D-4D5C-A909-F9F56C8C5244}"/>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'nbOccrs 500F'!$N$42</c15:sqref>
                        </c15:formulaRef>
                      </c:ext>
                    </c:extLst>
                    <c:strCache>
                      <c:ptCount val="1"/>
                      <c:pt idx="0">
                        <c:v>MLP  β=0</c:v>
                      </c:pt>
                    </c:strCache>
                  </c:strRef>
                </c:tx>
                <c:spPr>
                  <a:solidFill>
                    <a:schemeClr val="accent6"/>
                  </a:solidFill>
                  <a:ln>
                    <a:noFill/>
                  </a:ln>
                  <a:effectLst/>
                </c:spPr>
                <c:invertIfNegative val="0"/>
                <c:cat>
                  <c:numRef>
                    <c:extLst xmlns:c15="http://schemas.microsoft.com/office/drawing/2012/chart">
                      <c:ext xmlns:c15="http://schemas.microsoft.com/office/drawing/2012/chart" uri="{02D57815-91ED-43cb-92C2-25804820EDAC}">
                        <c15:formulaRef>
                          <c15:sqref>('nbOccrs 500F'!$B$11,'nbOccrs 500F'!$B$12,'nbOccrs 500F'!$B$16)</c15:sqref>
                        </c15:formulaRef>
                      </c:ext>
                    </c:extLst>
                    <c:numCache>
                      <c:formatCode>General</c:formatCode>
                      <c:ptCount val="3"/>
                      <c:pt idx="0">
                        <c:v>0</c:v>
                      </c:pt>
                      <c:pt idx="1">
                        <c:v>50</c:v>
                      </c:pt>
                      <c:pt idx="2">
                        <c:v>100</c:v>
                      </c:pt>
                    </c:numCache>
                  </c:numRef>
                </c:cat>
                <c:val>
                  <c:numRef>
                    <c:extLst xmlns:c15="http://schemas.microsoft.com/office/drawing/2012/chart">
                      <c:ext xmlns:c15="http://schemas.microsoft.com/office/drawing/2012/chart" uri="{02D57815-91ED-43cb-92C2-25804820EDAC}">
                        <c15:formulaRef>
                          <c15:sqref>('nbOccrs 500F'!$X$10,'nbOccrs 500F'!$X$14,'nbOccrs 500F'!$X$18)</c15:sqref>
                        </c15:formulaRef>
                      </c:ext>
                    </c:extLst>
                    <c:numCache>
                      <c:formatCode>General</c:formatCode>
                      <c:ptCount val="3"/>
                      <c:pt idx="0">
                        <c:v>0.96314496314496301</c:v>
                      </c:pt>
                      <c:pt idx="1">
                        <c:v>0.95147420147420103</c:v>
                      </c:pt>
                      <c:pt idx="2">
                        <c:v>0.96683046683046603</c:v>
                      </c:pt>
                    </c:numCache>
                  </c:numRef>
                </c:val>
                <c:extLst xmlns:c15="http://schemas.microsoft.com/office/drawing/2012/chart">
                  <c:ext xmlns:c16="http://schemas.microsoft.com/office/drawing/2014/chart" uri="{C3380CC4-5D6E-409C-BE32-E72D297353CC}">
                    <c16:uniqueId val="{00000007-244D-4D5C-A909-F9F56C8C5244}"/>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'nbOccrs 500F'!$P$42</c15:sqref>
                        </c15:formulaRef>
                      </c:ext>
                    </c:extLst>
                    <c:strCache>
                      <c:ptCount val="1"/>
                      <c:pt idx="0">
                        <c:v>MLP  β=0, γ=2</c:v>
                      </c:pt>
                    </c:strCache>
                  </c:strRef>
                </c:tx>
                <c:spPr>
                  <a:solidFill>
                    <a:schemeClr val="accent2">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('nbOccrs 500F'!$B$11,'nbOccrs 500F'!$B$12,'nbOccrs 500F'!$B$16)</c15:sqref>
                        </c15:formulaRef>
                      </c:ext>
                    </c:extLst>
                    <c:numCache>
                      <c:formatCode>General</c:formatCode>
                      <c:ptCount val="3"/>
                      <c:pt idx="0">
                        <c:v>0</c:v>
                      </c:pt>
                      <c:pt idx="1">
                        <c:v>50</c:v>
                      </c:pt>
                      <c:pt idx="2">
                        <c:v>100</c:v>
                      </c:pt>
                    </c:numCache>
                  </c:numRef>
                </c:cat>
                <c:val>
                  <c:numRef>
                    <c:extLst xmlns:c15="http://schemas.microsoft.com/office/drawing/2012/chart">
                      <c:ext xmlns:c15="http://schemas.microsoft.com/office/drawing/2012/chart" uri="{02D57815-91ED-43cb-92C2-25804820EDAC}">
                        <c15:formulaRef>
                          <c15:sqref>('nbOccrs 500F'!$X$11,'nbOccrs 500F'!$X$15,'nbOccrs 500F'!$X$19)</c15:sqref>
                        </c15:formulaRef>
                      </c:ext>
                    </c:extLst>
                    <c:numCache>
                      <c:formatCode>General</c:formatCode>
                      <c:ptCount val="3"/>
                      <c:pt idx="0">
                        <c:v>0.94399999999999995</c:v>
                      </c:pt>
                      <c:pt idx="1">
                        <c:v>0.94499999999999995</c:v>
                      </c:pt>
                      <c:pt idx="2">
                        <c:v>0.93400000000000005</c:v>
                      </c:pt>
                    </c:numCache>
                  </c:numRef>
                </c:val>
                <c:extLst xmlns:c15="http://schemas.microsoft.com/office/drawing/2012/chart">
                  <c:ext xmlns:c16="http://schemas.microsoft.com/office/drawing/2014/chart" uri="{C3380CC4-5D6E-409C-BE32-E72D297353CC}">
                    <c16:uniqueId val="{00000005-244D-4D5C-A909-F9F56C8C5244}"/>
                  </c:ext>
                </c:extLst>
              </c15:ser>
            </c15:filteredBarSeries>
          </c:ext>
        </c:extLst>
      </c:barChart>
      <c:catAx>
        <c:axId val="144567591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l-GR" sz="1400" b="1" i="0" u="none" strike="noStrike" baseline="0">
                    <a:effectLst/>
                  </a:rPr>
                  <a:t>α</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089889631"/>
        <c:crosses val="autoZero"/>
        <c:auto val="1"/>
        <c:lblAlgn val="ctr"/>
        <c:lblOffset val="100"/>
        <c:noMultiLvlLbl val="0"/>
      </c:catAx>
      <c:valAx>
        <c:axId val="10898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Accuracy for EXT and MLP</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44567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Accuracy</a:t>
            </a:r>
            <a:r>
              <a:rPr lang="en-CA" baseline="0"/>
              <a:t> using single size motif</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50F</c:v>
          </c:tx>
          <c:spPr>
            <a:solidFill>
              <a:schemeClr val="accent1"/>
            </a:solidFill>
            <a:ln>
              <a:noFill/>
            </a:ln>
            <a:effectLst/>
          </c:spPr>
          <c:invertIfNegative val="0"/>
          <c:cat>
            <c:numRef>
              <c:extLst>
                <c:ext xmlns:c15="http://schemas.microsoft.com/office/drawing/2012/chart" uri="{02D57815-91ED-43cb-92C2-25804820EDAC}">
                  <c15:fullRef>
                    <c15:sqref>'Len motifs'!$Q$36:$Q$57</c15:sqref>
                  </c15:fullRef>
                </c:ext>
              </c:extLst>
              <c:f>'Len motifs'!$Q$36:$Q$55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extLst>
                <c:ext xmlns:c15="http://schemas.microsoft.com/office/drawing/2012/chart" uri="{02D57815-91ED-43cb-92C2-25804820EDAC}">
                  <c15:fullRef>
                    <c15:sqref>'Len motifs'!$L$36:$L$57</c15:sqref>
                  </c15:fullRef>
                </c:ext>
              </c:extLst>
              <c:f>'Len motifs'!$L$36:$L$55</c:f>
              <c:numCache>
                <c:formatCode>General</c:formatCode>
                <c:ptCount val="20"/>
                <c:pt idx="0">
                  <c:v>0.75700000000000001</c:v>
                </c:pt>
                <c:pt idx="1">
                  <c:v>0.92900000000000005</c:v>
                </c:pt>
                <c:pt idx="2">
                  <c:v>0.95199999999999996</c:v>
                </c:pt>
                <c:pt idx="3">
                  <c:v>0.97699999999999998</c:v>
                </c:pt>
                <c:pt idx="4">
                  <c:v>0.98399999999999999</c:v>
                </c:pt>
                <c:pt idx="5">
                  <c:v>0.98399999999999999</c:v>
                </c:pt>
                <c:pt idx="6">
                  <c:v>0.98599999999999999</c:v>
                </c:pt>
                <c:pt idx="7">
                  <c:v>0.97699999999999998</c:v>
                </c:pt>
                <c:pt idx="8">
                  <c:v>0.96299999999999997</c:v>
                </c:pt>
                <c:pt idx="9">
                  <c:v>0.93100000000000005</c:v>
                </c:pt>
                <c:pt idx="10">
                  <c:v>0.88800000000000001</c:v>
                </c:pt>
                <c:pt idx="11">
                  <c:v>0.91</c:v>
                </c:pt>
                <c:pt idx="12">
                  <c:v>0.89700000000000002</c:v>
                </c:pt>
                <c:pt idx="13">
                  <c:v>0.878</c:v>
                </c:pt>
                <c:pt idx="14">
                  <c:v>0.876</c:v>
                </c:pt>
                <c:pt idx="15">
                  <c:v>0.86299999999999999</c:v>
                </c:pt>
                <c:pt idx="16">
                  <c:v>0.83299999999999996</c:v>
                </c:pt>
                <c:pt idx="17">
                  <c:v>0.81499999999999995</c:v>
                </c:pt>
                <c:pt idx="18">
                  <c:v>0.78500000000000003</c:v>
                </c:pt>
                <c:pt idx="19">
                  <c:v>0.751</c:v>
                </c:pt>
              </c:numCache>
            </c:numRef>
          </c:val>
          <c:extLst>
            <c:ext xmlns:c16="http://schemas.microsoft.com/office/drawing/2014/chart" uri="{C3380CC4-5D6E-409C-BE32-E72D297353CC}">
              <c16:uniqueId val="{00000000-AF9F-495C-BBC4-F47742BEEA8E}"/>
            </c:ext>
          </c:extLst>
        </c:ser>
        <c:ser>
          <c:idx val="1"/>
          <c:order val="1"/>
          <c:tx>
            <c:v>150F</c:v>
          </c:tx>
          <c:spPr>
            <a:solidFill>
              <a:schemeClr val="accent2"/>
            </a:solidFill>
            <a:ln>
              <a:noFill/>
            </a:ln>
            <a:effectLst/>
          </c:spPr>
          <c:invertIfNegative val="0"/>
          <c:cat>
            <c:numRef>
              <c:extLst>
                <c:ext xmlns:c15="http://schemas.microsoft.com/office/drawing/2012/chart" uri="{02D57815-91ED-43cb-92C2-25804820EDAC}">
                  <c15:fullRef>
                    <c15:sqref>'Len motifs'!$Q$36:$Q$57</c15:sqref>
                  </c15:fullRef>
                </c:ext>
              </c:extLst>
              <c:f>'Len motifs'!$Q$36:$Q$55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extLst>
                <c:ext xmlns:c15="http://schemas.microsoft.com/office/drawing/2012/chart" uri="{02D57815-91ED-43cb-92C2-25804820EDAC}">
                  <c15:fullRef>
                    <c15:sqref>'Len motifs'!$W$36:$W$57</c15:sqref>
                  </c15:fullRef>
                </c:ext>
              </c:extLst>
              <c:f>'Len motifs'!$W$36:$W$55</c:f>
              <c:numCache>
                <c:formatCode>General</c:formatCode>
                <c:ptCount val="20"/>
                <c:pt idx="0">
                  <c:v>0.53</c:v>
                </c:pt>
                <c:pt idx="1">
                  <c:v>0.85</c:v>
                </c:pt>
                <c:pt idx="2">
                  <c:v>0.92800000000000005</c:v>
                </c:pt>
                <c:pt idx="3">
                  <c:v>0.97599999999999998</c:v>
                </c:pt>
                <c:pt idx="4">
                  <c:v>0.97899999999999998</c:v>
                </c:pt>
                <c:pt idx="5">
                  <c:v>0.97199999999999998</c:v>
                </c:pt>
                <c:pt idx="6">
                  <c:v>0.96399999999999997</c:v>
                </c:pt>
                <c:pt idx="7">
                  <c:v>0.96499999999999997</c:v>
                </c:pt>
                <c:pt idx="8">
                  <c:v>0.96099999999999997</c:v>
                </c:pt>
                <c:pt idx="9">
                  <c:v>0.94099999999999995</c:v>
                </c:pt>
                <c:pt idx="10">
                  <c:v>0.91200000000000003</c:v>
                </c:pt>
                <c:pt idx="11">
                  <c:v>0.91600000000000004</c:v>
                </c:pt>
                <c:pt idx="12">
                  <c:v>0.89800000000000002</c:v>
                </c:pt>
                <c:pt idx="13">
                  <c:v>0.89200000000000002</c:v>
                </c:pt>
                <c:pt idx="14">
                  <c:v>0.879</c:v>
                </c:pt>
                <c:pt idx="15">
                  <c:v>0.86</c:v>
                </c:pt>
                <c:pt idx="16">
                  <c:v>0.84299999999999997</c:v>
                </c:pt>
                <c:pt idx="17">
                  <c:v>0.80800000000000005</c:v>
                </c:pt>
                <c:pt idx="18">
                  <c:v>0.78300000000000003</c:v>
                </c:pt>
                <c:pt idx="19">
                  <c:v>0.752</c:v>
                </c:pt>
              </c:numCache>
            </c:numRef>
          </c:val>
          <c:extLst>
            <c:ext xmlns:c16="http://schemas.microsoft.com/office/drawing/2014/chart" uri="{C3380CC4-5D6E-409C-BE32-E72D297353CC}">
              <c16:uniqueId val="{00000002-AF9F-495C-BBC4-F47742BEEA8E}"/>
            </c:ext>
          </c:extLst>
        </c:ser>
        <c:ser>
          <c:idx val="2"/>
          <c:order val="2"/>
          <c:tx>
            <c:v>250F</c:v>
          </c:tx>
          <c:spPr>
            <a:solidFill>
              <a:schemeClr val="accent3"/>
            </a:solidFill>
            <a:ln>
              <a:noFill/>
            </a:ln>
            <a:effectLst/>
          </c:spPr>
          <c:invertIfNegative val="0"/>
          <c:cat>
            <c:strLit>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'Len motifs'!$AH$36:$AH$57</c15:sqref>
                  </c15:fullRef>
                </c:ext>
              </c:extLst>
              <c:f>'Len motifs'!$AH$36:$AH$55</c:f>
              <c:numCache>
                <c:formatCode>General</c:formatCode>
                <c:ptCount val="20"/>
                <c:pt idx="0">
                  <c:v>0.5</c:v>
                </c:pt>
                <c:pt idx="1">
                  <c:v>0.83854166666666596</c:v>
                </c:pt>
                <c:pt idx="2">
                  <c:v>0.92613636363636298</c:v>
                </c:pt>
                <c:pt idx="3">
                  <c:v>0.96543560606060597</c:v>
                </c:pt>
                <c:pt idx="4">
                  <c:v>0.97111742424242398</c:v>
                </c:pt>
                <c:pt idx="5">
                  <c:v>0.96448863636363602</c:v>
                </c:pt>
                <c:pt idx="6">
                  <c:v>0.95217803030303005</c:v>
                </c:pt>
                <c:pt idx="7">
                  <c:v>0.93797348484848397</c:v>
                </c:pt>
                <c:pt idx="8">
                  <c:v>0.93229166666666596</c:v>
                </c:pt>
                <c:pt idx="9">
                  <c:v>0.91950757575757502</c:v>
                </c:pt>
                <c:pt idx="10">
                  <c:v>0.91714015151515105</c:v>
                </c:pt>
                <c:pt idx="11">
                  <c:v>0.91193181818181801</c:v>
                </c:pt>
                <c:pt idx="12">
                  <c:v>0.89772727272727204</c:v>
                </c:pt>
                <c:pt idx="13">
                  <c:v>0.87878787878787801</c:v>
                </c:pt>
                <c:pt idx="14">
                  <c:v>0.86221590909090895</c:v>
                </c:pt>
                <c:pt idx="15">
                  <c:v>0.845643939393939</c:v>
                </c:pt>
                <c:pt idx="16">
                  <c:v>0.82481060606060597</c:v>
                </c:pt>
                <c:pt idx="17">
                  <c:v>0.79356060606060597</c:v>
                </c:pt>
                <c:pt idx="18">
                  <c:v>0.76373106060606</c:v>
                </c:pt>
                <c:pt idx="19">
                  <c:v>0.73011363636363602</c:v>
                </c:pt>
              </c:numCache>
            </c:numRef>
          </c:val>
          <c:extLst>
            <c:ext xmlns:c16="http://schemas.microsoft.com/office/drawing/2014/chart" uri="{C3380CC4-5D6E-409C-BE32-E72D297353CC}">
              <c16:uniqueId val="{00000003-AF9F-495C-BBC4-F47742BEEA8E}"/>
            </c:ext>
          </c:extLst>
        </c:ser>
        <c:ser>
          <c:idx val="3"/>
          <c:order val="3"/>
          <c:tx>
            <c:v>"350"</c:v>
          </c:tx>
          <c:spPr>
            <a:solidFill>
              <a:schemeClr val="accent4"/>
            </a:solidFill>
            <a:ln>
              <a:noFill/>
            </a:ln>
            <a:effectLst/>
          </c:spPr>
          <c:invertIfNegative val="0"/>
          <c:cat>
            <c:strLit>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25</c:v>
              </c:pt>
              <c:pt idx="21">
                <c:v>30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'Len motifs'!$AS$36:$AS$55</c15:sqref>
                  </c15:fullRef>
                </c:ext>
              </c:extLst>
              <c:f>'Len motifs'!$AS$36:$AS$55</c:f>
              <c:numCache>
                <c:formatCode>General</c:formatCode>
                <c:ptCount val="20"/>
                <c:pt idx="0">
                  <c:v>0.5</c:v>
                </c:pt>
                <c:pt idx="1">
                  <c:v>0.83447332421340603</c:v>
                </c:pt>
                <c:pt idx="2">
                  <c:v>0.92852257181942499</c:v>
                </c:pt>
                <c:pt idx="3">
                  <c:v>0.96272229822161404</c:v>
                </c:pt>
                <c:pt idx="4">
                  <c:v>0.97093023255813904</c:v>
                </c:pt>
                <c:pt idx="5">
                  <c:v>0.95964432284541701</c:v>
                </c:pt>
                <c:pt idx="6">
                  <c:v>0.92065663474692205</c:v>
                </c:pt>
                <c:pt idx="7">
                  <c:v>0.91586867305061503</c:v>
                </c:pt>
                <c:pt idx="8">
                  <c:v>0.91176470588235203</c:v>
                </c:pt>
                <c:pt idx="9">
                  <c:v>0.90287277701778301</c:v>
                </c:pt>
                <c:pt idx="10">
                  <c:v>0.88987688098495199</c:v>
                </c:pt>
                <c:pt idx="11">
                  <c:v>0.89842681258549895</c:v>
                </c:pt>
                <c:pt idx="12">
                  <c:v>0.88406292749658</c:v>
                </c:pt>
                <c:pt idx="13">
                  <c:v>0.86320109439124404</c:v>
                </c:pt>
                <c:pt idx="14">
                  <c:v>0.84233926128590897</c:v>
                </c:pt>
                <c:pt idx="15">
                  <c:v>0.82079343365252999</c:v>
                </c:pt>
                <c:pt idx="16">
                  <c:v>0.79958960328317297</c:v>
                </c:pt>
                <c:pt idx="17">
                  <c:v>0.77530779753761903</c:v>
                </c:pt>
                <c:pt idx="18">
                  <c:v>0.73974008207934305</c:v>
                </c:pt>
                <c:pt idx="19">
                  <c:v>0.70998632010943896</c:v>
                </c:pt>
              </c:numCache>
            </c:numRef>
          </c:val>
          <c:extLst>
            <c:ext xmlns:c16="http://schemas.microsoft.com/office/drawing/2014/chart" uri="{C3380CC4-5D6E-409C-BE32-E72D297353CC}">
              <c16:uniqueId val="{00000001-0EFD-489B-A067-FC435B193B33}"/>
            </c:ext>
          </c:extLst>
        </c:ser>
        <c:dLbls>
          <c:showLegendKey val="0"/>
          <c:showVal val="0"/>
          <c:showCatName val="0"/>
          <c:showSerName val="0"/>
          <c:showPercent val="0"/>
          <c:showBubbleSize val="0"/>
        </c:dLbls>
        <c:gapWidth val="150"/>
        <c:axId val="709148383"/>
        <c:axId val="753309423"/>
      </c:barChart>
      <c:catAx>
        <c:axId val="7091483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Lenght motifs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3309423"/>
        <c:crossesAt val="0"/>
        <c:auto val="1"/>
        <c:lblAlgn val="ctr"/>
        <c:lblOffset val="100"/>
        <c:tickLblSkip val="1"/>
        <c:noMultiLvlLbl val="0"/>
      </c:catAx>
      <c:valAx>
        <c:axId val="75330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09148383"/>
        <c:crosses val="autoZero"/>
        <c:crossBetween val="between"/>
        <c:maj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50F</c:v>
          </c:tx>
          <c:spPr>
            <a:solidFill>
              <a:schemeClr val="accent1"/>
            </a:solidFill>
            <a:ln>
              <a:noFill/>
            </a:ln>
            <a:effectLst/>
          </c:spPr>
          <c:invertIfNegative val="0"/>
          <c:cat>
            <c:numRef>
              <c:extLst>
                <c:ext xmlns:c15="http://schemas.microsoft.com/office/drawing/2012/chart" uri="{02D57815-91ED-43cb-92C2-25804820EDAC}">
                  <c15:fullRef>
                    <c15:sqref>'Len motifs'!$Q$36:$Q$57</c15:sqref>
                  </c15:fullRef>
                </c:ext>
              </c:extLst>
              <c:f>'Len motifs'!$Q$36:$Q$55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extLst>
                <c:ext xmlns:c15="http://schemas.microsoft.com/office/drawing/2012/chart" uri="{02D57815-91ED-43cb-92C2-25804820EDAC}">
                  <c15:fullRef>
                    <c15:sqref>'Len motifs'!$L$36:$L$57</c15:sqref>
                  </c15:fullRef>
                </c:ext>
              </c:extLst>
              <c:f>'Len motifs'!$L$36:$L$55</c:f>
              <c:numCache>
                <c:formatCode>General</c:formatCode>
                <c:ptCount val="20"/>
                <c:pt idx="0">
                  <c:v>0.75700000000000001</c:v>
                </c:pt>
                <c:pt idx="1">
                  <c:v>0.92900000000000005</c:v>
                </c:pt>
                <c:pt idx="2">
                  <c:v>0.95199999999999996</c:v>
                </c:pt>
                <c:pt idx="3">
                  <c:v>0.97699999999999998</c:v>
                </c:pt>
                <c:pt idx="4">
                  <c:v>0.98399999999999999</c:v>
                </c:pt>
                <c:pt idx="5">
                  <c:v>0.98399999999999999</c:v>
                </c:pt>
                <c:pt idx="6">
                  <c:v>0.98599999999999999</c:v>
                </c:pt>
                <c:pt idx="7">
                  <c:v>0.97699999999999998</c:v>
                </c:pt>
                <c:pt idx="8">
                  <c:v>0.96299999999999997</c:v>
                </c:pt>
                <c:pt idx="9">
                  <c:v>0.93100000000000005</c:v>
                </c:pt>
                <c:pt idx="10">
                  <c:v>0.88800000000000001</c:v>
                </c:pt>
                <c:pt idx="11">
                  <c:v>0.91</c:v>
                </c:pt>
                <c:pt idx="12">
                  <c:v>0.89700000000000002</c:v>
                </c:pt>
                <c:pt idx="13">
                  <c:v>0.878</c:v>
                </c:pt>
                <c:pt idx="14">
                  <c:v>0.876</c:v>
                </c:pt>
                <c:pt idx="15">
                  <c:v>0.86299999999999999</c:v>
                </c:pt>
                <c:pt idx="16">
                  <c:v>0.83299999999999996</c:v>
                </c:pt>
                <c:pt idx="17">
                  <c:v>0.81499999999999995</c:v>
                </c:pt>
                <c:pt idx="18">
                  <c:v>0.78500000000000003</c:v>
                </c:pt>
                <c:pt idx="19">
                  <c:v>0.751</c:v>
                </c:pt>
              </c:numCache>
            </c:numRef>
          </c:val>
          <c:extLst>
            <c:ext xmlns:c16="http://schemas.microsoft.com/office/drawing/2014/chart" uri="{C3380CC4-5D6E-409C-BE32-E72D297353CC}">
              <c16:uniqueId val="{00000000-3054-43F6-8F15-43C2B8B35DAF}"/>
            </c:ext>
          </c:extLst>
        </c:ser>
        <c:ser>
          <c:idx val="1"/>
          <c:order val="1"/>
          <c:tx>
            <c:v>150F</c:v>
          </c:tx>
          <c:spPr>
            <a:solidFill>
              <a:schemeClr val="accent2"/>
            </a:solidFill>
            <a:ln>
              <a:noFill/>
            </a:ln>
            <a:effectLst/>
          </c:spPr>
          <c:invertIfNegative val="0"/>
          <c:cat>
            <c:numRef>
              <c:extLst>
                <c:ext xmlns:c15="http://schemas.microsoft.com/office/drawing/2012/chart" uri="{02D57815-91ED-43cb-92C2-25804820EDAC}">
                  <c15:fullRef>
                    <c15:sqref>'Len motifs'!$Q$36:$Q$57</c15:sqref>
                  </c15:fullRef>
                </c:ext>
              </c:extLst>
              <c:f>'Len motifs'!$Q$36:$Q$55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extLst>
                <c:ext xmlns:c15="http://schemas.microsoft.com/office/drawing/2012/chart" uri="{02D57815-91ED-43cb-92C2-25804820EDAC}">
                  <c15:fullRef>
                    <c15:sqref>'Len motifs'!$W$36:$W$57</c15:sqref>
                  </c15:fullRef>
                </c:ext>
              </c:extLst>
              <c:f>'Len motifs'!$W$36:$W$55</c:f>
              <c:numCache>
                <c:formatCode>General</c:formatCode>
                <c:ptCount val="20"/>
                <c:pt idx="0">
                  <c:v>0.53</c:v>
                </c:pt>
                <c:pt idx="1">
                  <c:v>0.85</c:v>
                </c:pt>
                <c:pt idx="2">
                  <c:v>0.92800000000000005</c:v>
                </c:pt>
                <c:pt idx="3">
                  <c:v>0.97599999999999998</c:v>
                </c:pt>
                <c:pt idx="4">
                  <c:v>0.97899999999999998</c:v>
                </c:pt>
                <c:pt idx="5">
                  <c:v>0.97199999999999998</c:v>
                </c:pt>
                <c:pt idx="6">
                  <c:v>0.96399999999999997</c:v>
                </c:pt>
                <c:pt idx="7">
                  <c:v>0.96499999999999997</c:v>
                </c:pt>
                <c:pt idx="8">
                  <c:v>0.96099999999999997</c:v>
                </c:pt>
                <c:pt idx="9">
                  <c:v>0.94099999999999995</c:v>
                </c:pt>
                <c:pt idx="10">
                  <c:v>0.91200000000000003</c:v>
                </c:pt>
                <c:pt idx="11">
                  <c:v>0.91600000000000004</c:v>
                </c:pt>
                <c:pt idx="12">
                  <c:v>0.89800000000000002</c:v>
                </c:pt>
                <c:pt idx="13">
                  <c:v>0.89200000000000002</c:v>
                </c:pt>
                <c:pt idx="14">
                  <c:v>0.879</c:v>
                </c:pt>
                <c:pt idx="15">
                  <c:v>0.86</c:v>
                </c:pt>
                <c:pt idx="16">
                  <c:v>0.84299999999999997</c:v>
                </c:pt>
                <c:pt idx="17">
                  <c:v>0.80800000000000005</c:v>
                </c:pt>
                <c:pt idx="18">
                  <c:v>0.78300000000000003</c:v>
                </c:pt>
                <c:pt idx="19">
                  <c:v>0.752</c:v>
                </c:pt>
              </c:numCache>
            </c:numRef>
          </c:val>
          <c:extLst>
            <c:ext xmlns:c16="http://schemas.microsoft.com/office/drawing/2014/chart" uri="{C3380CC4-5D6E-409C-BE32-E72D297353CC}">
              <c16:uniqueId val="{00000001-3054-43F6-8F15-43C2B8B35DAF}"/>
            </c:ext>
          </c:extLst>
        </c:ser>
        <c:ser>
          <c:idx val="2"/>
          <c:order val="2"/>
          <c:tx>
            <c:v>250F</c:v>
          </c:tx>
          <c:spPr>
            <a:solidFill>
              <a:schemeClr val="accent3"/>
            </a:solidFill>
            <a:ln>
              <a:noFill/>
            </a:ln>
            <a:effectLst/>
          </c:spPr>
          <c:invertIfNegative val="0"/>
          <c:cat>
            <c:strLit>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'Len motifs'!$AH$36:$AH$57</c15:sqref>
                  </c15:fullRef>
                </c:ext>
              </c:extLst>
              <c:f>'Len motifs'!$AH$36:$AH$55</c:f>
              <c:numCache>
                <c:formatCode>General</c:formatCode>
                <c:ptCount val="20"/>
                <c:pt idx="0">
                  <c:v>0.5</c:v>
                </c:pt>
                <c:pt idx="1">
                  <c:v>0.83854166666666596</c:v>
                </c:pt>
                <c:pt idx="2">
                  <c:v>0.92613636363636298</c:v>
                </c:pt>
                <c:pt idx="3">
                  <c:v>0.96543560606060597</c:v>
                </c:pt>
                <c:pt idx="4">
                  <c:v>0.97111742424242398</c:v>
                </c:pt>
                <c:pt idx="5">
                  <c:v>0.96448863636363602</c:v>
                </c:pt>
                <c:pt idx="6">
                  <c:v>0.95217803030303005</c:v>
                </c:pt>
                <c:pt idx="7">
                  <c:v>0.93797348484848397</c:v>
                </c:pt>
                <c:pt idx="8">
                  <c:v>0.93229166666666596</c:v>
                </c:pt>
                <c:pt idx="9">
                  <c:v>0.91950757575757502</c:v>
                </c:pt>
                <c:pt idx="10">
                  <c:v>0.91714015151515105</c:v>
                </c:pt>
                <c:pt idx="11">
                  <c:v>0.91193181818181801</c:v>
                </c:pt>
                <c:pt idx="12">
                  <c:v>0.89772727272727204</c:v>
                </c:pt>
                <c:pt idx="13">
                  <c:v>0.87878787878787801</c:v>
                </c:pt>
                <c:pt idx="14">
                  <c:v>0.86221590909090895</c:v>
                </c:pt>
                <c:pt idx="15">
                  <c:v>0.845643939393939</c:v>
                </c:pt>
                <c:pt idx="16">
                  <c:v>0.82481060606060597</c:v>
                </c:pt>
                <c:pt idx="17">
                  <c:v>0.79356060606060597</c:v>
                </c:pt>
                <c:pt idx="18">
                  <c:v>0.76373106060606</c:v>
                </c:pt>
                <c:pt idx="19">
                  <c:v>0.73011363636363602</c:v>
                </c:pt>
              </c:numCache>
            </c:numRef>
          </c:val>
          <c:extLst>
            <c:ext xmlns:c16="http://schemas.microsoft.com/office/drawing/2014/chart" uri="{C3380CC4-5D6E-409C-BE32-E72D297353CC}">
              <c16:uniqueId val="{00000002-3054-43F6-8F15-43C2B8B35DAF}"/>
            </c:ext>
          </c:extLst>
        </c:ser>
        <c:ser>
          <c:idx val="3"/>
          <c:order val="3"/>
          <c:tx>
            <c:v>350F</c:v>
          </c:tx>
          <c:spPr>
            <a:solidFill>
              <a:schemeClr val="accent4"/>
            </a:solidFill>
            <a:ln>
              <a:noFill/>
            </a:ln>
            <a:effectLst/>
          </c:spPr>
          <c:invertIfNegative val="0"/>
          <c:cat>
            <c:strLit>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25</c:v>
              </c:pt>
              <c:pt idx="21">
                <c:v>30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'Len motifs'!$AS$36:$AS$55</c15:sqref>
                  </c15:fullRef>
                </c:ext>
              </c:extLst>
              <c:f>'Len motifs'!$AS$36:$AS$55</c:f>
              <c:numCache>
                <c:formatCode>General</c:formatCode>
                <c:ptCount val="20"/>
                <c:pt idx="0">
                  <c:v>0.5</c:v>
                </c:pt>
                <c:pt idx="1">
                  <c:v>0.83447332421340603</c:v>
                </c:pt>
                <c:pt idx="2">
                  <c:v>0.92852257181942499</c:v>
                </c:pt>
                <c:pt idx="3">
                  <c:v>0.96272229822161404</c:v>
                </c:pt>
                <c:pt idx="4">
                  <c:v>0.97093023255813904</c:v>
                </c:pt>
                <c:pt idx="5">
                  <c:v>0.95964432284541701</c:v>
                </c:pt>
                <c:pt idx="6">
                  <c:v>0.92065663474692205</c:v>
                </c:pt>
                <c:pt idx="7">
                  <c:v>0.91586867305061503</c:v>
                </c:pt>
                <c:pt idx="8">
                  <c:v>0.91176470588235203</c:v>
                </c:pt>
                <c:pt idx="9">
                  <c:v>0.90287277701778301</c:v>
                </c:pt>
                <c:pt idx="10">
                  <c:v>0.88987688098495199</c:v>
                </c:pt>
                <c:pt idx="11">
                  <c:v>0.89842681258549895</c:v>
                </c:pt>
                <c:pt idx="12">
                  <c:v>0.88406292749658</c:v>
                </c:pt>
                <c:pt idx="13">
                  <c:v>0.86320109439124404</c:v>
                </c:pt>
                <c:pt idx="14">
                  <c:v>0.84233926128590897</c:v>
                </c:pt>
                <c:pt idx="15">
                  <c:v>0.82079343365252999</c:v>
                </c:pt>
                <c:pt idx="16">
                  <c:v>0.79958960328317297</c:v>
                </c:pt>
                <c:pt idx="17">
                  <c:v>0.77530779753761903</c:v>
                </c:pt>
                <c:pt idx="18">
                  <c:v>0.73974008207934305</c:v>
                </c:pt>
                <c:pt idx="19">
                  <c:v>0.70998632010943896</c:v>
                </c:pt>
              </c:numCache>
            </c:numRef>
          </c:val>
          <c:extLst>
            <c:ext xmlns:c16="http://schemas.microsoft.com/office/drawing/2014/chart" uri="{C3380CC4-5D6E-409C-BE32-E72D297353CC}">
              <c16:uniqueId val="{00000003-3054-43F6-8F15-43C2B8B35DAF}"/>
            </c:ext>
          </c:extLst>
        </c:ser>
        <c:dLbls>
          <c:showLegendKey val="0"/>
          <c:showVal val="0"/>
          <c:showCatName val="0"/>
          <c:showSerName val="0"/>
          <c:showPercent val="0"/>
          <c:showBubbleSize val="0"/>
        </c:dLbls>
        <c:gapWidth val="150"/>
        <c:axId val="709148383"/>
        <c:axId val="753309423"/>
      </c:barChart>
      <c:catAx>
        <c:axId val="709148383"/>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Fixed length motifs</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753309423"/>
        <c:crossesAt val="0"/>
        <c:auto val="1"/>
        <c:lblAlgn val="ctr"/>
        <c:lblOffset val="100"/>
        <c:tickLblSkip val="1"/>
        <c:noMultiLvlLbl val="0"/>
      </c:catAx>
      <c:valAx>
        <c:axId val="753309423"/>
        <c:scaling>
          <c:orientation val="minMax"/>
          <c:max val="1"/>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Accuracy for EXT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709148383"/>
        <c:crosses val="autoZero"/>
        <c:crossBetween val="between"/>
        <c:majorUnit val="5.000000000000001E-2"/>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50F</c:v>
          </c:tx>
          <c:spPr>
            <a:solidFill>
              <a:schemeClr val="accent1"/>
            </a:solidFill>
            <a:ln>
              <a:noFill/>
            </a:ln>
            <a:effectLst/>
          </c:spPr>
          <c:invertIfNegative val="0"/>
          <c:cat>
            <c:numRef>
              <c:f>'Len motifs'!$Q$36:$Q$57</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25</c:v>
                </c:pt>
                <c:pt idx="21">
                  <c:v>30</c:v>
                </c:pt>
              </c:numCache>
            </c:numRef>
          </c:cat>
          <c:val>
            <c:numRef>
              <c:f>'Len Motifs Fixed'!$L$30:$L$49</c:f>
              <c:numCache>
                <c:formatCode>General</c:formatCode>
                <c:ptCount val="20"/>
                <c:pt idx="0">
                  <c:v>0.67808219178082196</c:v>
                </c:pt>
                <c:pt idx="1">
                  <c:v>0.86757990867579904</c:v>
                </c:pt>
                <c:pt idx="2">
                  <c:v>0.931506849315068</c:v>
                </c:pt>
                <c:pt idx="3">
                  <c:v>0.965753424657534</c:v>
                </c:pt>
                <c:pt idx="4">
                  <c:v>0.97260273972602695</c:v>
                </c:pt>
                <c:pt idx="5">
                  <c:v>0.97945205479452002</c:v>
                </c:pt>
                <c:pt idx="6">
                  <c:v>0.99086757990867502</c:v>
                </c:pt>
                <c:pt idx="7">
                  <c:v>0.99086757990867502</c:v>
                </c:pt>
                <c:pt idx="8">
                  <c:v>0.988584474885844</c:v>
                </c:pt>
                <c:pt idx="9">
                  <c:v>0.988584474885844</c:v>
                </c:pt>
                <c:pt idx="10">
                  <c:v>0.97945205479452002</c:v>
                </c:pt>
                <c:pt idx="11">
                  <c:v>0.95890410958904104</c:v>
                </c:pt>
                <c:pt idx="12">
                  <c:v>0.90639269406392697</c:v>
                </c:pt>
                <c:pt idx="13">
                  <c:v>0.90410958904109495</c:v>
                </c:pt>
                <c:pt idx="14">
                  <c:v>0.88127853881278495</c:v>
                </c:pt>
                <c:pt idx="15">
                  <c:v>0.85159817351598099</c:v>
                </c:pt>
                <c:pt idx="16">
                  <c:v>0.83333333333333304</c:v>
                </c:pt>
                <c:pt idx="17">
                  <c:v>0.79908675799086704</c:v>
                </c:pt>
                <c:pt idx="18">
                  <c:v>0.74885844748858399</c:v>
                </c:pt>
                <c:pt idx="19">
                  <c:v>0.73059360730593603</c:v>
                </c:pt>
              </c:numCache>
            </c:numRef>
          </c:val>
          <c:extLst>
            <c:ext xmlns:c16="http://schemas.microsoft.com/office/drawing/2014/chart" uri="{C3380CC4-5D6E-409C-BE32-E72D297353CC}">
              <c16:uniqueId val="{00000000-9FD6-427A-A9EE-1A0FDF66AD43}"/>
            </c:ext>
          </c:extLst>
        </c:ser>
        <c:ser>
          <c:idx val="1"/>
          <c:order val="1"/>
          <c:tx>
            <c:v>150F</c:v>
          </c:tx>
          <c:spPr>
            <a:solidFill>
              <a:schemeClr val="accent2"/>
            </a:solidFill>
            <a:ln>
              <a:noFill/>
            </a:ln>
            <a:effectLst/>
          </c:spPr>
          <c:invertIfNegative val="0"/>
          <c:cat>
            <c:numRef>
              <c:f>'Len motifs'!$Q$36:$Q$57</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25</c:v>
                </c:pt>
                <c:pt idx="21">
                  <c:v>30</c:v>
                </c:pt>
              </c:numCache>
            </c:numRef>
          </c:cat>
          <c:val>
            <c:numRef>
              <c:f>'Len Motifs Fixed'!$W$30:$W$49</c:f>
              <c:numCache>
                <c:formatCode>General</c:formatCode>
                <c:ptCount val="20"/>
                <c:pt idx="0">
                  <c:v>0.46560000000000001</c:v>
                </c:pt>
                <c:pt idx="1">
                  <c:v>0.77039999999999997</c:v>
                </c:pt>
                <c:pt idx="2">
                  <c:v>0.89600000000000002</c:v>
                </c:pt>
                <c:pt idx="3">
                  <c:v>0.95679999999999998</c:v>
                </c:pt>
                <c:pt idx="4">
                  <c:v>0.97440000000000004</c:v>
                </c:pt>
                <c:pt idx="5">
                  <c:v>0.98240000000000005</c:v>
                </c:pt>
                <c:pt idx="6">
                  <c:v>0.98399999999999999</c:v>
                </c:pt>
                <c:pt idx="7">
                  <c:v>0.98240000000000005</c:v>
                </c:pt>
                <c:pt idx="8">
                  <c:v>0.98480000000000001</c:v>
                </c:pt>
                <c:pt idx="9">
                  <c:v>0.97919999999999996</c:v>
                </c:pt>
                <c:pt idx="10">
                  <c:v>0.97040000000000004</c:v>
                </c:pt>
                <c:pt idx="11">
                  <c:v>0.92400000000000004</c:v>
                </c:pt>
                <c:pt idx="12">
                  <c:v>0.876</c:v>
                </c:pt>
                <c:pt idx="13">
                  <c:v>0.87360000000000004</c:v>
                </c:pt>
                <c:pt idx="14">
                  <c:v>0.84960000000000002</c:v>
                </c:pt>
                <c:pt idx="15">
                  <c:v>0.83440000000000003</c:v>
                </c:pt>
                <c:pt idx="16">
                  <c:v>0.80640000000000001</c:v>
                </c:pt>
                <c:pt idx="17">
                  <c:v>0.77600000000000002</c:v>
                </c:pt>
                <c:pt idx="18">
                  <c:v>0.74319999999999997</c:v>
                </c:pt>
                <c:pt idx="19">
                  <c:v>0.71279999999999999</c:v>
                </c:pt>
              </c:numCache>
            </c:numRef>
          </c:val>
          <c:extLst>
            <c:ext xmlns:c16="http://schemas.microsoft.com/office/drawing/2014/chart" uri="{C3380CC4-5D6E-409C-BE32-E72D297353CC}">
              <c16:uniqueId val="{00000001-9FD6-427A-A9EE-1A0FDF66AD43}"/>
            </c:ext>
          </c:extLst>
        </c:ser>
        <c:ser>
          <c:idx val="2"/>
          <c:order val="2"/>
          <c:tx>
            <c:v>250F</c:v>
          </c:tx>
          <c:spPr>
            <a:solidFill>
              <a:schemeClr val="accent3"/>
            </a:solidFill>
            <a:ln>
              <a:noFill/>
            </a:ln>
            <a:effectLst/>
          </c:spPr>
          <c:invertIfNegative val="0"/>
          <c:val>
            <c:numRef>
              <c:f>'Len Motifs Fixed'!$AH$30:$AH$49</c:f>
              <c:numCache>
                <c:formatCode>General</c:formatCode>
                <c:ptCount val="20"/>
                <c:pt idx="0">
                  <c:v>0.44507575757575701</c:v>
                </c:pt>
                <c:pt idx="1">
                  <c:v>0.75331439393939303</c:v>
                </c:pt>
                <c:pt idx="2">
                  <c:v>0.90056818181818099</c:v>
                </c:pt>
                <c:pt idx="3">
                  <c:v>0.94791666666666596</c:v>
                </c:pt>
                <c:pt idx="4">
                  <c:v>0.96164772727272696</c:v>
                </c:pt>
                <c:pt idx="5">
                  <c:v>0.97821969696969702</c:v>
                </c:pt>
                <c:pt idx="6">
                  <c:v>0.98248106060606</c:v>
                </c:pt>
                <c:pt idx="7">
                  <c:v>0.98058712121212099</c:v>
                </c:pt>
                <c:pt idx="8">
                  <c:v>0.97964015151515105</c:v>
                </c:pt>
                <c:pt idx="9">
                  <c:v>0.97869318181818099</c:v>
                </c:pt>
                <c:pt idx="10">
                  <c:v>0.96401515151515105</c:v>
                </c:pt>
                <c:pt idx="11">
                  <c:v>0.89962121212121204</c:v>
                </c:pt>
                <c:pt idx="12">
                  <c:v>0.85416666666666596</c:v>
                </c:pt>
                <c:pt idx="13">
                  <c:v>0.84232954545454497</c:v>
                </c:pt>
                <c:pt idx="14">
                  <c:v>0.82007575757575701</c:v>
                </c:pt>
                <c:pt idx="15">
                  <c:v>0.80303030303030298</c:v>
                </c:pt>
                <c:pt idx="16">
                  <c:v>0.78693181818181801</c:v>
                </c:pt>
                <c:pt idx="17">
                  <c:v>0.75473484848484795</c:v>
                </c:pt>
                <c:pt idx="18">
                  <c:v>0.72490530303030298</c:v>
                </c:pt>
                <c:pt idx="19">
                  <c:v>0.69176136363636298</c:v>
                </c:pt>
              </c:numCache>
            </c:numRef>
          </c:val>
          <c:extLst>
            <c:ext xmlns:c16="http://schemas.microsoft.com/office/drawing/2014/chart" uri="{C3380CC4-5D6E-409C-BE32-E72D297353CC}">
              <c16:uniqueId val="{00000002-9FD6-427A-A9EE-1A0FDF66AD43}"/>
            </c:ext>
          </c:extLst>
        </c:ser>
        <c:ser>
          <c:idx val="3"/>
          <c:order val="3"/>
          <c:tx>
            <c:v>350F</c:v>
          </c:tx>
          <c:spPr>
            <a:solidFill>
              <a:schemeClr val="accent4"/>
            </a:solidFill>
            <a:ln>
              <a:noFill/>
            </a:ln>
            <a:effectLst/>
          </c:spPr>
          <c:invertIfNegative val="0"/>
          <c:val>
            <c:numRef>
              <c:f>'Len Motifs Fixed'!$AS$30:$AS$49</c:f>
              <c:numCache>
                <c:formatCode>General</c:formatCode>
                <c:ptCount val="20"/>
                <c:pt idx="0">
                  <c:v>0.43980848153214702</c:v>
                </c:pt>
                <c:pt idx="1">
                  <c:v>0.73700410396716798</c:v>
                </c:pt>
                <c:pt idx="2">
                  <c:v>0.88611491108071105</c:v>
                </c:pt>
                <c:pt idx="3">
                  <c:v>0.93536251709986296</c:v>
                </c:pt>
                <c:pt idx="4">
                  <c:v>0.95861833105335104</c:v>
                </c:pt>
                <c:pt idx="5">
                  <c:v>0.96887824897400798</c:v>
                </c:pt>
                <c:pt idx="6">
                  <c:v>0.979480164158686</c:v>
                </c:pt>
                <c:pt idx="7">
                  <c:v>0.97811217510259896</c:v>
                </c:pt>
                <c:pt idx="8">
                  <c:v>0.97571819425444595</c:v>
                </c:pt>
                <c:pt idx="9">
                  <c:v>0.97503419972640204</c:v>
                </c:pt>
                <c:pt idx="10">
                  <c:v>0.96580027359781095</c:v>
                </c:pt>
                <c:pt idx="11">
                  <c:v>0.85738714090287205</c:v>
                </c:pt>
                <c:pt idx="12">
                  <c:v>0.82352941176470495</c:v>
                </c:pt>
                <c:pt idx="13">
                  <c:v>0.81019151846785198</c:v>
                </c:pt>
                <c:pt idx="14">
                  <c:v>0.79001367989056004</c:v>
                </c:pt>
                <c:pt idx="15">
                  <c:v>0.76675786593707196</c:v>
                </c:pt>
                <c:pt idx="16">
                  <c:v>0.74487004103967103</c:v>
                </c:pt>
                <c:pt idx="17">
                  <c:v>0.72229822161422697</c:v>
                </c:pt>
                <c:pt idx="18">
                  <c:v>0.69151846785225701</c:v>
                </c:pt>
                <c:pt idx="19">
                  <c:v>0.66381668946648398</c:v>
                </c:pt>
              </c:numCache>
            </c:numRef>
          </c:val>
          <c:extLst>
            <c:ext xmlns:c16="http://schemas.microsoft.com/office/drawing/2014/chart" uri="{C3380CC4-5D6E-409C-BE32-E72D297353CC}">
              <c16:uniqueId val="{00000003-9FD6-427A-A9EE-1A0FDF66AD43}"/>
            </c:ext>
          </c:extLst>
        </c:ser>
        <c:dLbls>
          <c:showLegendKey val="0"/>
          <c:showVal val="0"/>
          <c:showCatName val="0"/>
          <c:showSerName val="0"/>
          <c:showPercent val="0"/>
          <c:showBubbleSize val="0"/>
        </c:dLbls>
        <c:gapWidth val="150"/>
        <c:axId val="709148383"/>
        <c:axId val="753309423"/>
      </c:barChart>
      <c:catAx>
        <c:axId val="709148383"/>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Fixed length motifs</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753309423"/>
        <c:crossesAt val="0"/>
        <c:auto val="1"/>
        <c:lblAlgn val="ctr"/>
        <c:lblOffset val="100"/>
        <c:tickLblSkip val="1"/>
        <c:noMultiLvlLbl val="0"/>
      </c:catAx>
      <c:valAx>
        <c:axId val="753309423"/>
        <c:scaling>
          <c:orientation val="minMax"/>
          <c:max val="1"/>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Accuracy for MLP</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709148383"/>
        <c:crosses val="autoZero"/>
        <c:crossBetween val="between"/>
        <c:majorUnit val="5.000000000000001E-2"/>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50F</c:v>
          </c:tx>
          <c:spPr>
            <a:ln w="28575" cap="rnd">
              <a:solidFill>
                <a:schemeClr val="accent1"/>
              </a:solidFill>
              <a:round/>
            </a:ln>
            <a:effectLst/>
          </c:spPr>
          <c:marker>
            <c:symbol val="none"/>
          </c:marker>
          <c:cat>
            <c:numRef>
              <c:f>'Len motifs'!$Q$36:$Q$57</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25</c:v>
                </c:pt>
                <c:pt idx="21">
                  <c:v>30</c:v>
                </c:pt>
              </c:numCache>
            </c:numRef>
          </c:cat>
          <c:val>
            <c:numRef>
              <c:f>'Len motifs'!$N$36:$N$55</c:f>
              <c:numCache>
                <c:formatCode>General</c:formatCode>
                <c:ptCount val="20"/>
                <c:pt idx="0">
                  <c:v>4</c:v>
                </c:pt>
                <c:pt idx="1">
                  <c:v>16</c:v>
                </c:pt>
                <c:pt idx="2">
                  <c:v>64</c:v>
                </c:pt>
                <c:pt idx="3">
                  <c:v>256</c:v>
                </c:pt>
                <c:pt idx="4">
                  <c:v>1024</c:v>
                </c:pt>
                <c:pt idx="5">
                  <c:v>4075</c:v>
                </c:pt>
                <c:pt idx="6">
                  <c:v>12657</c:v>
                </c:pt>
                <c:pt idx="7">
                  <c:v>18610</c:v>
                </c:pt>
                <c:pt idx="8">
                  <c:v>18253</c:v>
                </c:pt>
                <c:pt idx="9">
                  <c:v>16990</c:v>
                </c:pt>
                <c:pt idx="10">
                  <c:v>16295</c:v>
                </c:pt>
                <c:pt idx="11">
                  <c:v>15849</c:v>
                </c:pt>
                <c:pt idx="12">
                  <c:v>15501</c:v>
                </c:pt>
                <c:pt idx="13">
                  <c:v>15210</c:v>
                </c:pt>
                <c:pt idx="14">
                  <c:v>14898</c:v>
                </c:pt>
                <c:pt idx="15">
                  <c:v>14595</c:v>
                </c:pt>
                <c:pt idx="16">
                  <c:v>14303</c:v>
                </c:pt>
                <c:pt idx="17">
                  <c:v>13999</c:v>
                </c:pt>
                <c:pt idx="18">
                  <c:v>13697</c:v>
                </c:pt>
                <c:pt idx="19">
                  <c:v>13409</c:v>
                </c:pt>
              </c:numCache>
            </c:numRef>
          </c:val>
          <c:smooth val="0"/>
          <c:extLst>
            <c:ext xmlns:c16="http://schemas.microsoft.com/office/drawing/2014/chart" uri="{C3380CC4-5D6E-409C-BE32-E72D297353CC}">
              <c16:uniqueId val="{00000000-537C-48F2-8583-CA1F1183D6EE}"/>
            </c:ext>
          </c:extLst>
        </c:ser>
        <c:ser>
          <c:idx val="1"/>
          <c:order val="1"/>
          <c:tx>
            <c:v>150F</c:v>
          </c:tx>
          <c:spPr>
            <a:ln w="28575" cap="rnd">
              <a:solidFill>
                <a:schemeClr val="accent2"/>
              </a:solidFill>
              <a:round/>
            </a:ln>
            <a:effectLst/>
          </c:spPr>
          <c:marker>
            <c:symbol val="none"/>
          </c:marker>
          <c:cat>
            <c:numRef>
              <c:f>'Len motifs'!$Q$36:$Q$57</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25</c:v>
                </c:pt>
                <c:pt idx="21">
                  <c:v>30</c:v>
                </c:pt>
              </c:numCache>
            </c:numRef>
          </c:cat>
          <c:val>
            <c:numRef>
              <c:f>'Len motifs'!$Y$36:$Y$55</c:f>
              <c:numCache>
                <c:formatCode>General</c:formatCode>
                <c:ptCount val="20"/>
                <c:pt idx="0">
                  <c:v>4</c:v>
                </c:pt>
                <c:pt idx="1">
                  <c:v>16</c:v>
                </c:pt>
                <c:pt idx="2">
                  <c:v>64</c:v>
                </c:pt>
                <c:pt idx="3">
                  <c:v>256</c:v>
                </c:pt>
                <c:pt idx="4">
                  <c:v>1024</c:v>
                </c:pt>
                <c:pt idx="5">
                  <c:v>4096</c:v>
                </c:pt>
                <c:pt idx="6">
                  <c:v>15800</c:v>
                </c:pt>
                <c:pt idx="7">
                  <c:v>39698</c:v>
                </c:pt>
                <c:pt idx="8">
                  <c:v>49798</c:v>
                </c:pt>
                <c:pt idx="9">
                  <c:v>46007</c:v>
                </c:pt>
                <c:pt idx="10">
                  <c:v>42173</c:v>
                </c:pt>
                <c:pt idx="11">
                  <c:v>39941</c:v>
                </c:pt>
                <c:pt idx="12">
                  <c:v>38511</c:v>
                </c:pt>
                <c:pt idx="13">
                  <c:v>37408</c:v>
                </c:pt>
                <c:pt idx="14">
                  <c:v>36413</c:v>
                </c:pt>
                <c:pt idx="15">
                  <c:v>35419</c:v>
                </c:pt>
                <c:pt idx="16">
                  <c:v>34444</c:v>
                </c:pt>
                <c:pt idx="17">
                  <c:v>33480</c:v>
                </c:pt>
                <c:pt idx="18">
                  <c:v>32500</c:v>
                </c:pt>
                <c:pt idx="19">
                  <c:v>31551</c:v>
                </c:pt>
              </c:numCache>
            </c:numRef>
          </c:val>
          <c:smooth val="0"/>
          <c:extLst>
            <c:ext xmlns:c16="http://schemas.microsoft.com/office/drawing/2014/chart" uri="{C3380CC4-5D6E-409C-BE32-E72D297353CC}">
              <c16:uniqueId val="{00000001-537C-48F2-8583-CA1F1183D6EE}"/>
            </c:ext>
          </c:extLst>
        </c:ser>
        <c:ser>
          <c:idx val="2"/>
          <c:order val="2"/>
          <c:tx>
            <c:v>250F</c:v>
          </c:tx>
          <c:spPr>
            <a:ln w="28575" cap="rnd">
              <a:solidFill>
                <a:schemeClr val="accent3"/>
              </a:solidFill>
              <a:round/>
            </a:ln>
            <a:effectLst/>
          </c:spPr>
          <c:marker>
            <c:symbol val="none"/>
          </c:marker>
          <c:val>
            <c:numRef>
              <c:f>'Len motifs'!$AJ$36:$AJ$55</c:f>
              <c:numCache>
                <c:formatCode>General</c:formatCode>
                <c:ptCount val="20"/>
                <c:pt idx="0">
                  <c:v>4</c:v>
                </c:pt>
                <c:pt idx="1">
                  <c:v>16</c:v>
                </c:pt>
                <c:pt idx="2">
                  <c:v>64</c:v>
                </c:pt>
                <c:pt idx="3">
                  <c:v>256</c:v>
                </c:pt>
                <c:pt idx="4">
                  <c:v>1024</c:v>
                </c:pt>
                <c:pt idx="5">
                  <c:v>4096</c:v>
                </c:pt>
                <c:pt idx="6">
                  <c:v>16308</c:v>
                </c:pt>
                <c:pt idx="7">
                  <c:v>58963</c:v>
                </c:pt>
                <c:pt idx="8">
                  <c:v>117447</c:v>
                </c:pt>
                <c:pt idx="9">
                  <c:v>123412</c:v>
                </c:pt>
                <c:pt idx="10">
                  <c:v>71153</c:v>
                </c:pt>
                <c:pt idx="11">
                  <c:v>66002</c:v>
                </c:pt>
                <c:pt idx="12">
                  <c:v>63014</c:v>
                </c:pt>
                <c:pt idx="13">
                  <c:v>60839</c:v>
                </c:pt>
                <c:pt idx="14">
                  <c:v>58952</c:v>
                </c:pt>
                <c:pt idx="15">
                  <c:v>57124</c:v>
                </c:pt>
                <c:pt idx="16">
                  <c:v>55330</c:v>
                </c:pt>
                <c:pt idx="17">
                  <c:v>53577</c:v>
                </c:pt>
                <c:pt idx="18">
                  <c:v>51814</c:v>
                </c:pt>
                <c:pt idx="19">
                  <c:v>50114</c:v>
                </c:pt>
              </c:numCache>
            </c:numRef>
          </c:val>
          <c:smooth val="0"/>
          <c:extLst>
            <c:ext xmlns:c16="http://schemas.microsoft.com/office/drawing/2014/chart" uri="{C3380CC4-5D6E-409C-BE32-E72D297353CC}">
              <c16:uniqueId val="{00000002-537C-48F2-8583-CA1F1183D6EE}"/>
            </c:ext>
          </c:extLst>
        </c:ser>
        <c:ser>
          <c:idx val="3"/>
          <c:order val="3"/>
          <c:tx>
            <c:v>350F</c:v>
          </c:tx>
          <c:spPr>
            <a:ln w="28575" cap="rnd">
              <a:solidFill>
                <a:schemeClr val="accent4"/>
              </a:solidFill>
              <a:round/>
            </a:ln>
            <a:effectLst/>
          </c:spPr>
          <c:marker>
            <c:symbol val="none"/>
          </c:marker>
          <c:val>
            <c:numRef>
              <c:f>'Len motifs'!$AU$36:$AU$55</c:f>
              <c:numCache>
                <c:formatCode>General</c:formatCode>
                <c:ptCount val="20"/>
                <c:pt idx="0">
                  <c:v>4</c:v>
                </c:pt>
                <c:pt idx="1">
                  <c:v>16</c:v>
                </c:pt>
                <c:pt idx="2">
                  <c:v>64</c:v>
                </c:pt>
                <c:pt idx="3">
                  <c:v>256</c:v>
                </c:pt>
                <c:pt idx="4">
                  <c:v>1024</c:v>
                </c:pt>
                <c:pt idx="5">
                  <c:v>4096</c:v>
                </c:pt>
                <c:pt idx="6">
                  <c:v>16373</c:v>
                </c:pt>
                <c:pt idx="7">
                  <c:v>58963</c:v>
                </c:pt>
                <c:pt idx="8">
                  <c:v>117447</c:v>
                </c:pt>
                <c:pt idx="9">
                  <c:v>123412</c:v>
                </c:pt>
                <c:pt idx="10">
                  <c:v>108190</c:v>
                </c:pt>
                <c:pt idx="11">
                  <c:v>98106</c:v>
                </c:pt>
                <c:pt idx="12">
                  <c:v>92743</c:v>
                </c:pt>
                <c:pt idx="13">
                  <c:v>89227</c:v>
                </c:pt>
                <c:pt idx="14">
                  <c:v>86345</c:v>
                </c:pt>
                <c:pt idx="15">
                  <c:v>83596</c:v>
                </c:pt>
                <c:pt idx="16">
                  <c:v>80930</c:v>
                </c:pt>
                <c:pt idx="17">
                  <c:v>78319</c:v>
                </c:pt>
                <c:pt idx="18">
                  <c:v>75698</c:v>
                </c:pt>
                <c:pt idx="19">
                  <c:v>73163</c:v>
                </c:pt>
              </c:numCache>
            </c:numRef>
          </c:val>
          <c:smooth val="0"/>
          <c:extLst>
            <c:ext xmlns:c16="http://schemas.microsoft.com/office/drawing/2014/chart" uri="{C3380CC4-5D6E-409C-BE32-E72D297353CC}">
              <c16:uniqueId val="{00000003-537C-48F2-8583-CA1F1183D6EE}"/>
            </c:ext>
          </c:extLst>
        </c:ser>
        <c:dLbls>
          <c:showLegendKey val="0"/>
          <c:showVal val="0"/>
          <c:showCatName val="0"/>
          <c:showSerName val="0"/>
          <c:showPercent val="0"/>
          <c:showBubbleSize val="0"/>
        </c:dLbls>
        <c:smooth val="0"/>
        <c:axId val="709148383"/>
        <c:axId val="753309423"/>
      </c:lineChart>
      <c:catAx>
        <c:axId val="709148383"/>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Fixed length motifs</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753309423"/>
        <c:crossesAt val="0"/>
        <c:auto val="1"/>
        <c:lblAlgn val="ctr"/>
        <c:lblOffset val="100"/>
        <c:noMultiLvlLbl val="0"/>
      </c:catAx>
      <c:valAx>
        <c:axId val="75330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Number of motifs</a:t>
                </a:r>
                <a:endParaRPr lang="en-CA"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70914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50F</c:v>
          </c:tx>
          <c:spPr>
            <a:ln w="28575" cap="rnd">
              <a:solidFill>
                <a:schemeClr val="accent1"/>
              </a:solidFill>
              <a:round/>
            </a:ln>
            <a:effectLst/>
          </c:spPr>
          <c:marker>
            <c:symbol val="none"/>
          </c:marker>
          <c:cat>
            <c:numRef>
              <c:extLst>
                <c:ext xmlns:c15="http://schemas.microsoft.com/office/drawing/2012/chart" uri="{02D57815-91ED-43cb-92C2-25804820EDAC}">
                  <c15:fullRef>
                    <c15:sqref>'Len motifs'!$Q$36:$Q$57</c15:sqref>
                  </c15:fullRef>
                </c:ext>
              </c:extLst>
              <c:f>('Len motifs'!$Q$36:$Q$45,'Len motifs'!$Q$56:$Q$57)</c:f>
              <c:numCache>
                <c:formatCode>General</c:formatCode>
                <c:ptCount val="12"/>
                <c:pt idx="0">
                  <c:v>1</c:v>
                </c:pt>
                <c:pt idx="1">
                  <c:v>2</c:v>
                </c:pt>
                <c:pt idx="2">
                  <c:v>3</c:v>
                </c:pt>
                <c:pt idx="3">
                  <c:v>4</c:v>
                </c:pt>
                <c:pt idx="4">
                  <c:v>5</c:v>
                </c:pt>
                <c:pt idx="5">
                  <c:v>6</c:v>
                </c:pt>
                <c:pt idx="6">
                  <c:v>7</c:v>
                </c:pt>
                <c:pt idx="7">
                  <c:v>8</c:v>
                </c:pt>
                <c:pt idx="8">
                  <c:v>9</c:v>
                </c:pt>
                <c:pt idx="9">
                  <c:v>10</c:v>
                </c:pt>
                <c:pt idx="10">
                  <c:v>25</c:v>
                </c:pt>
                <c:pt idx="11">
                  <c:v>30</c:v>
                </c:pt>
              </c:numCache>
            </c:numRef>
          </c:cat>
          <c:val>
            <c:numRef>
              <c:extLst>
                <c:ext xmlns:c15="http://schemas.microsoft.com/office/drawing/2012/chart" uri="{02D57815-91ED-43cb-92C2-25804820EDAC}">
                  <c15:fullRef>
                    <c15:sqref>'Len motifs'!$N$36:$N$55</c15:sqref>
                  </c15:fullRef>
                </c:ext>
              </c:extLst>
              <c:f>'Len motifs'!$N$36:$N$45</c:f>
              <c:numCache>
                <c:formatCode>General</c:formatCode>
                <c:ptCount val="10"/>
                <c:pt idx="0">
                  <c:v>4</c:v>
                </c:pt>
                <c:pt idx="1">
                  <c:v>16</c:v>
                </c:pt>
                <c:pt idx="2">
                  <c:v>64</c:v>
                </c:pt>
                <c:pt idx="3">
                  <c:v>256</c:v>
                </c:pt>
                <c:pt idx="4">
                  <c:v>1024</c:v>
                </c:pt>
                <c:pt idx="5">
                  <c:v>4075</c:v>
                </c:pt>
                <c:pt idx="6">
                  <c:v>12657</c:v>
                </c:pt>
                <c:pt idx="7">
                  <c:v>18610</c:v>
                </c:pt>
                <c:pt idx="8">
                  <c:v>18253</c:v>
                </c:pt>
                <c:pt idx="9">
                  <c:v>16990</c:v>
                </c:pt>
              </c:numCache>
            </c:numRef>
          </c:val>
          <c:smooth val="0"/>
          <c:extLst>
            <c:ext xmlns:c16="http://schemas.microsoft.com/office/drawing/2014/chart" uri="{C3380CC4-5D6E-409C-BE32-E72D297353CC}">
              <c16:uniqueId val="{00000000-2A46-4639-B13F-50A22C5855D6}"/>
            </c:ext>
          </c:extLst>
        </c:ser>
        <c:ser>
          <c:idx val="1"/>
          <c:order val="1"/>
          <c:tx>
            <c:v>150F</c:v>
          </c:tx>
          <c:spPr>
            <a:ln w="28575" cap="rnd">
              <a:solidFill>
                <a:schemeClr val="accent2"/>
              </a:solidFill>
              <a:round/>
            </a:ln>
            <a:effectLst/>
          </c:spPr>
          <c:marker>
            <c:symbol val="none"/>
          </c:marker>
          <c:cat>
            <c:numRef>
              <c:extLst>
                <c:ext xmlns:c15="http://schemas.microsoft.com/office/drawing/2012/chart" uri="{02D57815-91ED-43cb-92C2-25804820EDAC}">
                  <c15:fullRef>
                    <c15:sqref>'Len motifs'!$Q$36:$Q$57</c15:sqref>
                  </c15:fullRef>
                </c:ext>
              </c:extLst>
              <c:f>('Len motifs'!$Q$36:$Q$45,'Len motifs'!$Q$56:$Q$57)</c:f>
              <c:numCache>
                <c:formatCode>General</c:formatCode>
                <c:ptCount val="12"/>
                <c:pt idx="0">
                  <c:v>1</c:v>
                </c:pt>
                <c:pt idx="1">
                  <c:v>2</c:v>
                </c:pt>
                <c:pt idx="2">
                  <c:v>3</c:v>
                </c:pt>
                <c:pt idx="3">
                  <c:v>4</c:v>
                </c:pt>
                <c:pt idx="4">
                  <c:v>5</c:v>
                </c:pt>
                <c:pt idx="5">
                  <c:v>6</c:v>
                </c:pt>
                <c:pt idx="6">
                  <c:v>7</c:v>
                </c:pt>
                <c:pt idx="7">
                  <c:v>8</c:v>
                </c:pt>
                <c:pt idx="8">
                  <c:v>9</c:v>
                </c:pt>
                <c:pt idx="9">
                  <c:v>10</c:v>
                </c:pt>
                <c:pt idx="10">
                  <c:v>25</c:v>
                </c:pt>
                <c:pt idx="11">
                  <c:v>30</c:v>
                </c:pt>
              </c:numCache>
            </c:numRef>
          </c:cat>
          <c:val>
            <c:numRef>
              <c:extLst>
                <c:ext xmlns:c15="http://schemas.microsoft.com/office/drawing/2012/chart" uri="{02D57815-91ED-43cb-92C2-25804820EDAC}">
                  <c15:fullRef>
                    <c15:sqref>'Len motifs'!$Y$36:$Y$55</c15:sqref>
                  </c15:fullRef>
                </c:ext>
              </c:extLst>
              <c:f>'Len motifs'!$Y$36:$Y$45</c:f>
              <c:numCache>
                <c:formatCode>General</c:formatCode>
                <c:ptCount val="10"/>
                <c:pt idx="0">
                  <c:v>4</c:v>
                </c:pt>
                <c:pt idx="1">
                  <c:v>16</c:v>
                </c:pt>
                <c:pt idx="2">
                  <c:v>64</c:v>
                </c:pt>
                <c:pt idx="3">
                  <c:v>256</c:v>
                </c:pt>
                <c:pt idx="4">
                  <c:v>1024</c:v>
                </c:pt>
                <c:pt idx="5">
                  <c:v>4096</c:v>
                </c:pt>
                <c:pt idx="6">
                  <c:v>15800</c:v>
                </c:pt>
                <c:pt idx="7">
                  <c:v>39698</c:v>
                </c:pt>
                <c:pt idx="8">
                  <c:v>49798</c:v>
                </c:pt>
                <c:pt idx="9">
                  <c:v>46007</c:v>
                </c:pt>
              </c:numCache>
            </c:numRef>
          </c:val>
          <c:smooth val="0"/>
          <c:extLst>
            <c:ext xmlns:c16="http://schemas.microsoft.com/office/drawing/2014/chart" uri="{C3380CC4-5D6E-409C-BE32-E72D297353CC}">
              <c16:uniqueId val="{00000001-2A46-4639-B13F-50A22C5855D6}"/>
            </c:ext>
          </c:extLst>
        </c:ser>
        <c:ser>
          <c:idx val="2"/>
          <c:order val="2"/>
          <c:tx>
            <c:v>250F</c:v>
          </c:tx>
          <c:spPr>
            <a:ln w="28575" cap="rnd">
              <a:solidFill>
                <a:schemeClr val="accent3"/>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'Len motifs'!$AJ$36:$AJ$55</c15:sqref>
                  </c15:fullRef>
                </c:ext>
              </c:extLst>
              <c:f>'Len motifs'!$AJ$36:$AJ$45</c:f>
              <c:numCache>
                <c:formatCode>General</c:formatCode>
                <c:ptCount val="10"/>
                <c:pt idx="0">
                  <c:v>4</c:v>
                </c:pt>
                <c:pt idx="1">
                  <c:v>16</c:v>
                </c:pt>
                <c:pt idx="2">
                  <c:v>64</c:v>
                </c:pt>
                <c:pt idx="3">
                  <c:v>256</c:v>
                </c:pt>
                <c:pt idx="4">
                  <c:v>1024</c:v>
                </c:pt>
                <c:pt idx="5">
                  <c:v>4096</c:v>
                </c:pt>
                <c:pt idx="6">
                  <c:v>16308</c:v>
                </c:pt>
                <c:pt idx="7">
                  <c:v>58963</c:v>
                </c:pt>
                <c:pt idx="8">
                  <c:v>117447</c:v>
                </c:pt>
                <c:pt idx="9">
                  <c:v>123412</c:v>
                </c:pt>
              </c:numCache>
            </c:numRef>
          </c:val>
          <c:smooth val="0"/>
          <c:extLst>
            <c:ext xmlns:c16="http://schemas.microsoft.com/office/drawing/2014/chart" uri="{C3380CC4-5D6E-409C-BE32-E72D297353CC}">
              <c16:uniqueId val="{00000002-2A46-4639-B13F-50A22C5855D6}"/>
            </c:ext>
          </c:extLst>
        </c:ser>
        <c:ser>
          <c:idx val="3"/>
          <c:order val="3"/>
          <c:tx>
            <c:v>350F</c:v>
          </c:tx>
          <c:spPr>
            <a:ln w="28575" cap="rnd">
              <a:solidFill>
                <a:schemeClr val="accent4"/>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'Len motifs'!$AU$36:$AU$55</c15:sqref>
                  </c15:fullRef>
                </c:ext>
              </c:extLst>
              <c:f>'Len motifs'!$AU$36:$AU$45</c:f>
              <c:numCache>
                <c:formatCode>General</c:formatCode>
                <c:ptCount val="10"/>
                <c:pt idx="0">
                  <c:v>4</c:v>
                </c:pt>
                <c:pt idx="1">
                  <c:v>16</c:v>
                </c:pt>
                <c:pt idx="2">
                  <c:v>64</c:v>
                </c:pt>
                <c:pt idx="3">
                  <c:v>256</c:v>
                </c:pt>
                <c:pt idx="4">
                  <c:v>1024</c:v>
                </c:pt>
                <c:pt idx="5">
                  <c:v>4096</c:v>
                </c:pt>
                <c:pt idx="6">
                  <c:v>16373</c:v>
                </c:pt>
                <c:pt idx="7">
                  <c:v>58963</c:v>
                </c:pt>
                <c:pt idx="8">
                  <c:v>117447</c:v>
                </c:pt>
                <c:pt idx="9">
                  <c:v>123412</c:v>
                </c:pt>
              </c:numCache>
            </c:numRef>
          </c:val>
          <c:smooth val="0"/>
          <c:extLst>
            <c:ext xmlns:c16="http://schemas.microsoft.com/office/drawing/2014/chart" uri="{C3380CC4-5D6E-409C-BE32-E72D297353CC}">
              <c16:uniqueId val="{00000003-2A46-4639-B13F-50A22C5855D6}"/>
            </c:ext>
          </c:extLst>
        </c:ser>
        <c:dLbls>
          <c:showLegendKey val="0"/>
          <c:showVal val="0"/>
          <c:showCatName val="0"/>
          <c:showSerName val="0"/>
          <c:showPercent val="0"/>
          <c:showBubbleSize val="0"/>
        </c:dLbls>
        <c:smooth val="0"/>
        <c:axId val="709148383"/>
        <c:axId val="753309423"/>
      </c:lineChart>
      <c:catAx>
        <c:axId val="7091483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Fixed motif length</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3309423"/>
        <c:crossesAt val="0"/>
        <c:auto val="1"/>
        <c:lblAlgn val="ctr"/>
        <c:lblOffset val="100"/>
        <c:noMultiLvlLbl val="0"/>
      </c:catAx>
      <c:valAx>
        <c:axId val="75330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Number of motifs</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0914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EXT</c:v>
          </c:tx>
          <c:spPr>
            <a:solidFill>
              <a:schemeClr val="accent1"/>
            </a:solidFill>
            <a:ln>
              <a:noFill/>
            </a:ln>
            <a:effectLst/>
          </c:spPr>
          <c:invertIfNegative val="0"/>
          <c:cat>
            <c:multiLvlStrRef>
              <c:f>'Len Motifs MinMax'!$B$6:$C$24</c:f>
              <c:multiLvlStrCache>
                <c:ptCount val="19"/>
                <c:lvl>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lvl>
                <c:lvl>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lvl>
              </c:multiLvlStrCache>
            </c:multiLvlStrRef>
          </c:cat>
          <c:val>
            <c:numRef>
              <c:f>'Len Motifs MinMax'!$N$6:$N$24</c:f>
              <c:numCache>
                <c:formatCode>General</c:formatCode>
                <c:ptCount val="19"/>
                <c:pt idx="0">
                  <c:v>0.83276333789329604</c:v>
                </c:pt>
                <c:pt idx="1">
                  <c:v>0.92783857729138097</c:v>
                </c:pt>
                <c:pt idx="2">
                  <c:v>0.96101231190150405</c:v>
                </c:pt>
                <c:pt idx="3">
                  <c:v>0.97400820793433596</c:v>
                </c:pt>
                <c:pt idx="4">
                  <c:v>0.973666210670314</c:v>
                </c:pt>
                <c:pt idx="5">
                  <c:v>0.95280437756497904</c:v>
                </c:pt>
                <c:pt idx="6">
                  <c:v>0.94083447332421299</c:v>
                </c:pt>
                <c:pt idx="7">
                  <c:v>0.944938440492476</c:v>
                </c:pt>
                <c:pt idx="8">
                  <c:v>0.95212038303693503</c:v>
                </c:pt>
                <c:pt idx="9">
                  <c:v>0.95143638850889101</c:v>
                </c:pt>
                <c:pt idx="10">
                  <c:v>0.95075239398084799</c:v>
                </c:pt>
                <c:pt idx="11">
                  <c:v>0.95212038303693503</c:v>
                </c:pt>
                <c:pt idx="12">
                  <c:v>0.95348837209302295</c:v>
                </c:pt>
                <c:pt idx="13">
                  <c:v>0.94972640218878202</c:v>
                </c:pt>
                <c:pt idx="14">
                  <c:v>0.95109439124487005</c:v>
                </c:pt>
                <c:pt idx="15">
                  <c:v>0.95041039671682603</c:v>
                </c:pt>
                <c:pt idx="16">
                  <c:v>0.95041039671682603</c:v>
                </c:pt>
                <c:pt idx="17">
                  <c:v>0.953146374829001</c:v>
                </c:pt>
                <c:pt idx="18">
                  <c:v>0.95006839945280397</c:v>
                </c:pt>
              </c:numCache>
            </c:numRef>
          </c:val>
          <c:extLst>
            <c:ext xmlns:c16="http://schemas.microsoft.com/office/drawing/2014/chart" uri="{C3380CC4-5D6E-409C-BE32-E72D297353CC}">
              <c16:uniqueId val="{00000000-48B3-4E4F-BF6B-E82FDB69DF32}"/>
            </c:ext>
          </c:extLst>
        </c:ser>
        <c:ser>
          <c:idx val="1"/>
          <c:order val="1"/>
          <c:tx>
            <c:v>MLP</c:v>
          </c:tx>
          <c:spPr>
            <a:solidFill>
              <a:schemeClr val="accent2"/>
            </a:solidFill>
            <a:ln>
              <a:noFill/>
            </a:ln>
            <a:effectLst/>
          </c:spPr>
          <c:invertIfNegative val="0"/>
          <c:cat>
            <c:multiLvlStrRef>
              <c:f>'Len Motifs MinMax'!$B$6:$C$24</c:f>
              <c:multiLvlStrCache>
                <c:ptCount val="19"/>
                <c:lvl>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lvl>
                <c:lvl>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lvl>
              </c:multiLvlStrCache>
            </c:multiLvlStrRef>
          </c:cat>
          <c:val>
            <c:numRef>
              <c:f>'Len Motifs MinMax'!$U$6:$U$24</c:f>
              <c:numCache>
                <c:formatCode>General</c:formatCode>
                <c:ptCount val="19"/>
                <c:pt idx="0">
                  <c:v>0.74863201094391196</c:v>
                </c:pt>
                <c:pt idx="1">
                  <c:v>0.87517099863201098</c:v>
                </c:pt>
                <c:pt idx="2">
                  <c:v>0.91621067031463699</c:v>
                </c:pt>
                <c:pt idx="3">
                  <c:v>0.94391244870041002</c:v>
                </c:pt>
                <c:pt idx="4">
                  <c:v>0.95964432284541701</c:v>
                </c:pt>
                <c:pt idx="5">
                  <c:v>0.97058823529411697</c:v>
                </c:pt>
                <c:pt idx="6">
                  <c:v>0.97229822161422697</c:v>
                </c:pt>
                <c:pt idx="7">
                  <c:v>0.97400820793433596</c:v>
                </c:pt>
                <c:pt idx="8">
                  <c:v>0.96477428180574498</c:v>
                </c:pt>
                <c:pt idx="9">
                  <c:v>0.965458276333789</c:v>
                </c:pt>
                <c:pt idx="10">
                  <c:v>0.96477428180574498</c:v>
                </c:pt>
                <c:pt idx="11">
                  <c:v>0.94870041039671604</c:v>
                </c:pt>
                <c:pt idx="12">
                  <c:v>0.944938440492476</c:v>
                </c:pt>
                <c:pt idx="13">
                  <c:v>0.94938440492475995</c:v>
                </c:pt>
                <c:pt idx="14">
                  <c:v>0.94528043775649795</c:v>
                </c:pt>
                <c:pt idx="15">
                  <c:v>0.94049247606019104</c:v>
                </c:pt>
                <c:pt idx="16">
                  <c:v>0.93946648426812496</c:v>
                </c:pt>
                <c:pt idx="17">
                  <c:v>0.94767441860465096</c:v>
                </c:pt>
                <c:pt idx="18">
                  <c:v>0.94015047879616898</c:v>
                </c:pt>
              </c:numCache>
            </c:numRef>
          </c:val>
          <c:extLst>
            <c:ext xmlns:c16="http://schemas.microsoft.com/office/drawing/2014/chart" uri="{C3380CC4-5D6E-409C-BE32-E72D297353CC}">
              <c16:uniqueId val="{00000002-48B3-4E4F-BF6B-E82FDB69DF32}"/>
            </c:ext>
          </c:extLst>
        </c:ser>
        <c:dLbls>
          <c:showLegendKey val="0"/>
          <c:showVal val="0"/>
          <c:showCatName val="0"/>
          <c:showSerName val="0"/>
          <c:showPercent val="0"/>
          <c:showBubbleSize val="0"/>
        </c:dLbls>
        <c:gapWidth val="150"/>
        <c:axId val="614247679"/>
        <c:axId val="614450015"/>
      </c:barChart>
      <c:catAx>
        <c:axId val="614247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Combined length motifs (minl and maxl).</a:t>
                </a:r>
                <a:endParaRPr lang="en-CA" sz="1400"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14450015"/>
        <c:crosses val="autoZero"/>
        <c:auto val="1"/>
        <c:lblAlgn val="ctr"/>
        <c:lblOffset val="100"/>
        <c:noMultiLvlLbl val="0"/>
      </c:catAx>
      <c:valAx>
        <c:axId val="614450015"/>
        <c:scaling>
          <c:orientation val="minMax"/>
          <c:max val="1"/>
          <c:min val="0.7000000000000000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400"/>
                  <a:t>Accuracy for </a:t>
                </a:r>
                <a:r>
                  <a:rPr lang="en-CA" sz="1400" b="0"/>
                  <a:t>EXT</a:t>
                </a:r>
                <a:r>
                  <a:rPr lang="en-CA" sz="1400" baseline="0"/>
                  <a:t> and </a:t>
                </a:r>
                <a:r>
                  <a:rPr lang="en-CA" sz="1400" b="0" baseline="0"/>
                  <a:t>MLP</a:t>
                </a:r>
                <a:endParaRPr lang="en-CA" sz="1400"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14247679"/>
        <c:crossesAt val="1"/>
        <c:crossBetween val="between"/>
        <c:majorUnit val="2.5000000000000005E-2"/>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EXT</c:v>
          </c:tx>
          <c:spPr>
            <a:ln w="28575" cap="rnd">
              <a:solidFill>
                <a:schemeClr val="accent1"/>
              </a:solidFill>
              <a:round/>
            </a:ln>
            <a:effectLst/>
          </c:spPr>
          <c:marker>
            <c:symbol val="none"/>
          </c:marker>
          <c:cat>
            <c:multiLvlStrRef>
              <c:f>'Len Motifs MinMax'!$B$6:$C$24</c:f>
              <c:multiLvlStrCache>
                <c:ptCount val="19"/>
                <c:lvl>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lvl>
                <c:lvl>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lvl>
              </c:multiLvlStrCache>
            </c:multiLvlStrRef>
          </c:cat>
          <c:val>
            <c:numRef>
              <c:f>'Len Motifs MinMax'!$AD$6:$AD$24</c:f>
              <c:numCache>
                <c:formatCode>General</c:formatCode>
                <c:ptCount val="19"/>
                <c:pt idx="0">
                  <c:v>0.48291568517684835</c:v>
                </c:pt>
                <c:pt idx="1">
                  <c:v>0.65164134820302333</c:v>
                </c:pt>
                <c:pt idx="2">
                  <c:v>0.99901764376958158</c:v>
                </c:pt>
                <c:pt idx="3">
                  <c:v>1.5777798538208001</c:v>
                </c:pt>
                <c:pt idx="4">
                  <c:v>3.0103284940719504</c:v>
                </c:pt>
                <c:pt idx="5">
                  <c:v>9.934711194833115</c:v>
                </c:pt>
                <c:pt idx="6">
                  <c:v>38.733701485315834</c:v>
                </c:pt>
                <c:pt idx="7">
                  <c:v>82.942214596907164</c:v>
                </c:pt>
                <c:pt idx="8">
                  <c:v>123.49483301258083</c:v>
                </c:pt>
                <c:pt idx="9">
                  <c:v>154.45771784575766</c:v>
                </c:pt>
                <c:pt idx="10">
                  <c:v>165.19154534562418</c:v>
                </c:pt>
                <c:pt idx="11">
                  <c:v>169.89852907498667</c:v>
                </c:pt>
                <c:pt idx="12">
                  <c:v>243.077857314585</c:v>
                </c:pt>
                <c:pt idx="13">
                  <c:v>284.79191751479999</c:v>
                </c:pt>
                <c:pt idx="14">
                  <c:v>237.29423035160667</c:v>
                </c:pt>
                <c:pt idx="15">
                  <c:v>352.04859447415663</c:v>
                </c:pt>
                <c:pt idx="16">
                  <c:v>373.01070877361167</c:v>
                </c:pt>
                <c:pt idx="17">
                  <c:v>292.77231969229337</c:v>
                </c:pt>
                <c:pt idx="18">
                  <c:v>327.53571653334166</c:v>
                </c:pt>
              </c:numCache>
            </c:numRef>
          </c:val>
          <c:smooth val="0"/>
          <c:extLst>
            <c:ext xmlns:c16="http://schemas.microsoft.com/office/drawing/2014/chart" uri="{C3380CC4-5D6E-409C-BE32-E72D297353CC}">
              <c16:uniqueId val="{00000000-37E7-40BE-B0E5-9949BEAD5236}"/>
            </c:ext>
          </c:extLst>
        </c:ser>
        <c:ser>
          <c:idx val="1"/>
          <c:order val="1"/>
          <c:tx>
            <c:v>MLP</c:v>
          </c:tx>
          <c:spPr>
            <a:ln w="28575" cap="rnd">
              <a:solidFill>
                <a:schemeClr val="accent2"/>
              </a:solidFill>
              <a:round/>
            </a:ln>
            <a:effectLst/>
          </c:spPr>
          <c:marker>
            <c:symbol val="none"/>
          </c:marker>
          <c:cat>
            <c:multiLvlStrRef>
              <c:f>'Len Motifs MinMax'!$B$6:$C$24</c:f>
              <c:multiLvlStrCache>
                <c:ptCount val="19"/>
                <c:lvl>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lvl>
                <c:lvl>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lvl>
              </c:multiLvlStrCache>
            </c:multiLvlStrRef>
          </c:cat>
          <c:val>
            <c:numRef>
              <c:f>'Len Motifs MinMax'!$AE$6:$AE$24</c:f>
              <c:numCache>
                <c:formatCode>General</c:formatCode>
                <c:ptCount val="19"/>
                <c:pt idx="0">
                  <c:v>1.8466168220837833</c:v>
                </c:pt>
                <c:pt idx="1">
                  <c:v>0.8110277764002467</c:v>
                </c:pt>
                <c:pt idx="2">
                  <c:v>0.66716159566243327</c:v>
                </c:pt>
                <c:pt idx="3">
                  <c:v>1.1634300912221267</c:v>
                </c:pt>
                <c:pt idx="4">
                  <c:v>5.9446690982182666</c:v>
                </c:pt>
                <c:pt idx="5">
                  <c:v>16.511549374262483</c:v>
                </c:pt>
                <c:pt idx="6">
                  <c:v>45.312328149795505</c:v>
                </c:pt>
                <c:pt idx="7">
                  <c:v>113.26347254180901</c:v>
                </c:pt>
                <c:pt idx="8">
                  <c:v>156.82439552561434</c:v>
                </c:pt>
                <c:pt idx="9">
                  <c:v>286.11040398867834</c:v>
                </c:pt>
                <c:pt idx="10">
                  <c:v>325.43941710217666</c:v>
                </c:pt>
                <c:pt idx="11">
                  <c:v>362.87888370990669</c:v>
                </c:pt>
                <c:pt idx="12">
                  <c:v>425.07945707146166</c:v>
                </c:pt>
                <c:pt idx="13">
                  <c:v>577.16019598642833</c:v>
                </c:pt>
                <c:pt idx="14">
                  <c:v>617.83098931884672</c:v>
                </c:pt>
                <c:pt idx="15">
                  <c:v>594.21725636259669</c:v>
                </c:pt>
                <c:pt idx="16">
                  <c:v>598.71156686194661</c:v>
                </c:pt>
                <c:pt idx="17">
                  <c:v>607.2749765415183</c:v>
                </c:pt>
                <c:pt idx="18">
                  <c:v>519.90645190842838</c:v>
                </c:pt>
              </c:numCache>
            </c:numRef>
          </c:val>
          <c:smooth val="0"/>
          <c:extLst>
            <c:ext xmlns:c16="http://schemas.microsoft.com/office/drawing/2014/chart" uri="{C3380CC4-5D6E-409C-BE32-E72D297353CC}">
              <c16:uniqueId val="{00000001-37E7-40BE-B0E5-9949BEAD5236}"/>
            </c:ext>
          </c:extLst>
        </c:ser>
        <c:dLbls>
          <c:showLegendKey val="0"/>
          <c:showVal val="0"/>
          <c:showCatName val="0"/>
          <c:showSerName val="0"/>
          <c:showPercent val="0"/>
          <c:showBubbleSize val="0"/>
        </c:dLbls>
        <c:smooth val="0"/>
        <c:axId val="614247679"/>
        <c:axId val="614450015"/>
      </c:lineChart>
      <c:catAx>
        <c:axId val="614247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Combined motif Minl/Maxl length</a:t>
                </a:r>
                <a:endParaRPr lang="en-CA"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14450015"/>
        <c:crosses val="autoZero"/>
        <c:auto val="1"/>
        <c:lblAlgn val="ctr"/>
        <c:lblOffset val="100"/>
        <c:noMultiLvlLbl val="0"/>
      </c:catAx>
      <c:valAx>
        <c:axId val="61445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Data generation + training time in </a:t>
                </a:r>
                <a:r>
                  <a:rPr lang="en-CA"/>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14247679"/>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EXT</c:v>
          </c:tx>
          <c:spPr>
            <a:ln w="28575" cap="rnd">
              <a:solidFill>
                <a:schemeClr val="accent1"/>
              </a:solidFill>
              <a:round/>
            </a:ln>
            <a:effectLst/>
          </c:spPr>
          <c:marker>
            <c:symbol val="none"/>
          </c:marker>
          <c:cat>
            <c:multiLvlStrRef>
              <c:extLst>
                <c:ext xmlns:c15="http://schemas.microsoft.com/office/drawing/2012/chart" uri="{02D57815-91ED-43cb-92C2-25804820EDAC}">
                  <c15:fullRef>
                    <c15:sqref>'Len Motifs MinMax'!$B$6:$C$24</c15:sqref>
                  </c15:fullRef>
                </c:ext>
              </c:extLst>
              <c:f>'Len Motifs MinMax'!$B$6:$C$14</c:f>
              <c:multiLvlStrCache>
                <c:ptCount val="9"/>
                <c:lvl>
                  <c:pt idx="0">
                    <c:v>2</c:v>
                  </c:pt>
                  <c:pt idx="1">
                    <c:v>3</c:v>
                  </c:pt>
                  <c:pt idx="2">
                    <c:v>4</c:v>
                  </c:pt>
                  <c:pt idx="3">
                    <c:v>5</c:v>
                  </c:pt>
                  <c:pt idx="4">
                    <c:v>6</c:v>
                  </c:pt>
                  <c:pt idx="5">
                    <c:v>7</c:v>
                  </c:pt>
                  <c:pt idx="6">
                    <c:v>8</c:v>
                  </c:pt>
                  <c:pt idx="7">
                    <c:v>9</c:v>
                  </c:pt>
                  <c:pt idx="8">
                    <c:v>10</c:v>
                  </c:pt>
                </c:lvl>
                <c:lvl>
                  <c:pt idx="0">
                    <c:v>2</c:v>
                  </c:pt>
                  <c:pt idx="1">
                    <c:v>2</c:v>
                  </c:pt>
                  <c:pt idx="2">
                    <c:v>2</c:v>
                  </c:pt>
                  <c:pt idx="3">
                    <c:v>2</c:v>
                  </c:pt>
                  <c:pt idx="4">
                    <c:v>2</c:v>
                  </c:pt>
                  <c:pt idx="5">
                    <c:v>2</c:v>
                  </c:pt>
                  <c:pt idx="6">
                    <c:v>2</c:v>
                  </c:pt>
                  <c:pt idx="7">
                    <c:v>2</c:v>
                  </c:pt>
                  <c:pt idx="8">
                    <c:v>2</c:v>
                  </c:pt>
                </c:lvl>
              </c:multiLvlStrCache>
            </c:multiLvlStrRef>
          </c:cat>
          <c:val>
            <c:numRef>
              <c:extLst>
                <c:ext xmlns:c15="http://schemas.microsoft.com/office/drawing/2012/chart" uri="{02D57815-91ED-43cb-92C2-25804820EDAC}">
                  <c15:fullRef>
                    <c15:sqref>'Len Motifs MinMax'!$AD$6:$AD$24</c15:sqref>
                  </c15:fullRef>
                </c:ext>
              </c:extLst>
              <c:f>'Len Motifs MinMax'!$AD$6:$AD$14</c:f>
              <c:numCache>
                <c:formatCode>General</c:formatCode>
                <c:ptCount val="9"/>
                <c:pt idx="0">
                  <c:v>0.48291568517684835</c:v>
                </c:pt>
                <c:pt idx="1">
                  <c:v>0.65164134820302333</c:v>
                </c:pt>
                <c:pt idx="2">
                  <c:v>0.99901764376958158</c:v>
                </c:pt>
                <c:pt idx="3">
                  <c:v>1.5777798538208001</c:v>
                </c:pt>
                <c:pt idx="4">
                  <c:v>3.0103284940719504</c:v>
                </c:pt>
                <c:pt idx="5">
                  <c:v>9.934711194833115</c:v>
                </c:pt>
                <c:pt idx="6">
                  <c:v>38.733701485315834</c:v>
                </c:pt>
                <c:pt idx="7">
                  <c:v>82.942214596907164</c:v>
                </c:pt>
                <c:pt idx="8">
                  <c:v>123.49483301258083</c:v>
                </c:pt>
              </c:numCache>
            </c:numRef>
          </c:val>
          <c:smooth val="0"/>
          <c:extLst>
            <c:ext xmlns:c16="http://schemas.microsoft.com/office/drawing/2014/chart" uri="{C3380CC4-5D6E-409C-BE32-E72D297353CC}">
              <c16:uniqueId val="{00000000-92CD-4658-BF4A-943F9E0A7098}"/>
            </c:ext>
          </c:extLst>
        </c:ser>
        <c:ser>
          <c:idx val="1"/>
          <c:order val="1"/>
          <c:tx>
            <c:v>MLP</c:v>
          </c:tx>
          <c:spPr>
            <a:ln w="28575" cap="rnd">
              <a:solidFill>
                <a:schemeClr val="accent2"/>
              </a:solidFill>
              <a:round/>
            </a:ln>
            <a:effectLst/>
          </c:spPr>
          <c:marker>
            <c:symbol val="none"/>
          </c:marker>
          <c:cat>
            <c:multiLvlStrRef>
              <c:extLst>
                <c:ext xmlns:c15="http://schemas.microsoft.com/office/drawing/2012/chart" uri="{02D57815-91ED-43cb-92C2-25804820EDAC}">
                  <c15:fullRef>
                    <c15:sqref>'Len Motifs MinMax'!$B$6:$C$24</c15:sqref>
                  </c15:fullRef>
                </c:ext>
              </c:extLst>
              <c:f>'Len Motifs MinMax'!$B$6:$C$14</c:f>
              <c:multiLvlStrCache>
                <c:ptCount val="9"/>
                <c:lvl>
                  <c:pt idx="0">
                    <c:v>2</c:v>
                  </c:pt>
                  <c:pt idx="1">
                    <c:v>3</c:v>
                  </c:pt>
                  <c:pt idx="2">
                    <c:v>4</c:v>
                  </c:pt>
                  <c:pt idx="3">
                    <c:v>5</c:v>
                  </c:pt>
                  <c:pt idx="4">
                    <c:v>6</c:v>
                  </c:pt>
                  <c:pt idx="5">
                    <c:v>7</c:v>
                  </c:pt>
                  <c:pt idx="6">
                    <c:v>8</c:v>
                  </c:pt>
                  <c:pt idx="7">
                    <c:v>9</c:v>
                  </c:pt>
                  <c:pt idx="8">
                    <c:v>10</c:v>
                  </c:pt>
                </c:lvl>
                <c:lvl>
                  <c:pt idx="0">
                    <c:v>2</c:v>
                  </c:pt>
                  <c:pt idx="1">
                    <c:v>2</c:v>
                  </c:pt>
                  <c:pt idx="2">
                    <c:v>2</c:v>
                  </c:pt>
                  <c:pt idx="3">
                    <c:v>2</c:v>
                  </c:pt>
                  <c:pt idx="4">
                    <c:v>2</c:v>
                  </c:pt>
                  <c:pt idx="5">
                    <c:v>2</c:v>
                  </c:pt>
                  <c:pt idx="6">
                    <c:v>2</c:v>
                  </c:pt>
                  <c:pt idx="7">
                    <c:v>2</c:v>
                  </c:pt>
                  <c:pt idx="8">
                    <c:v>2</c:v>
                  </c:pt>
                </c:lvl>
              </c:multiLvlStrCache>
            </c:multiLvlStrRef>
          </c:cat>
          <c:val>
            <c:numRef>
              <c:extLst>
                <c:ext xmlns:c15="http://schemas.microsoft.com/office/drawing/2012/chart" uri="{02D57815-91ED-43cb-92C2-25804820EDAC}">
                  <c15:fullRef>
                    <c15:sqref>'Len Motifs MinMax'!$AE$6:$AE$24</c15:sqref>
                  </c15:fullRef>
                </c:ext>
              </c:extLst>
              <c:f>'Len Motifs MinMax'!$AE$6:$AE$14</c:f>
              <c:numCache>
                <c:formatCode>General</c:formatCode>
                <c:ptCount val="9"/>
                <c:pt idx="0">
                  <c:v>1.8466168220837833</c:v>
                </c:pt>
                <c:pt idx="1">
                  <c:v>0.8110277764002467</c:v>
                </c:pt>
                <c:pt idx="2">
                  <c:v>0.66716159566243327</c:v>
                </c:pt>
                <c:pt idx="3">
                  <c:v>1.1634300912221267</c:v>
                </c:pt>
                <c:pt idx="4">
                  <c:v>5.9446690982182666</c:v>
                </c:pt>
                <c:pt idx="5">
                  <c:v>16.511549374262483</c:v>
                </c:pt>
                <c:pt idx="6">
                  <c:v>45.312328149795505</c:v>
                </c:pt>
                <c:pt idx="7">
                  <c:v>113.26347254180901</c:v>
                </c:pt>
                <c:pt idx="8">
                  <c:v>156.82439552561434</c:v>
                </c:pt>
              </c:numCache>
            </c:numRef>
          </c:val>
          <c:smooth val="0"/>
          <c:extLst>
            <c:ext xmlns:c16="http://schemas.microsoft.com/office/drawing/2014/chart" uri="{C3380CC4-5D6E-409C-BE32-E72D297353CC}">
              <c16:uniqueId val="{00000001-92CD-4658-BF4A-943F9E0A7098}"/>
            </c:ext>
          </c:extLst>
        </c:ser>
        <c:dLbls>
          <c:showLegendKey val="0"/>
          <c:showVal val="0"/>
          <c:showCatName val="0"/>
          <c:showSerName val="0"/>
          <c:showPercent val="0"/>
          <c:showBubbleSize val="0"/>
        </c:dLbls>
        <c:smooth val="0"/>
        <c:axId val="614247679"/>
        <c:axId val="614450015"/>
      </c:lineChart>
      <c:catAx>
        <c:axId val="614247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Combined motif Minl/Maxl length</a:t>
                </a:r>
                <a:endParaRPr lang="en-CA"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14450015"/>
        <c:crosses val="autoZero"/>
        <c:auto val="1"/>
        <c:lblAlgn val="ctr"/>
        <c:lblOffset val="100"/>
        <c:noMultiLvlLbl val="0"/>
      </c:catAx>
      <c:valAx>
        <c:axId val="61445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Data generation + training time </a:t>
                </a:r>
                <a:r>
                  <a:rPr lang="en-CA"/>
                  <a:t>in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14247679"/>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Size Mo</c:v>
          </c:tx>
          <c:spPr>
            <a:ln w="28575" cap="rnd">
              <a:solidFill>
                <a:schemeClr val="accent1"/>
              </a:solidFill>
              <a:round/>
            </a:ln>
            <a:effectLst/>
          </c:spPr>
          <c:marker>
            <c:symbol val="none"/>
          </c:marker>
          <c:cat>
            <c:multiLvlStrRef>
              <c:f>'Len Motifs MinMax'!$B$6:$C$24</c:f>
              <c:multiLvlStrCache>
                <c:ptCount val="19"/>
                <c:lvl>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lvl>
                <c:lvl>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lvl>
              </c:multiLvlStrCache>
            </c:multiLvlStrRef>
          </c:cat>
          <c:val>
            <c:numRef>
              <c:f>'Len Motifs MinMax'!$J$6:$J$24</c:f>
              <c:numCache>
                <c:formatCode>General</c:formatCode>
                <c:ptCount val="19"/>
                <c:pt idx="0">
                  <c:v>0.24</c:v>
                </c:pt>
                <c:pt idx="1">
                  <c:v>1.01</c:v>
                </c:pt>
                <c:pt idx="2">
                  <c:v>4.1100000000000003</c:v>
                </c:pt>
                <c:pt idx="3">
                  <c:v>16.489999999999998</c:v>
                </c:pt>
                <c:pt idx="4">
                  <c:v>66.03</c:v>
                </c:pt>
                <c:pt idx="5">
                  <c:v>264.05</c:v>
                </c:pt>
                <c:pt idx="6">
                  <c:v>977.26</c:v>
                </c:pt>
                <c:pt idx="7">
                  <c:v>2398.19</c:v>
                </c:pt>
                <c:pt idx="8">
                  <c:v>3892.05</c:v>
                </c:pt>
                <c:pt idx="9">
                  <c:v>5202.12</c:v>
                </c:pt>
                <c:pt idx="10">
                  <c:v>6389.87</c:v>
                </c:pt>
                <c:pt idx="11">
                  <c:v>7512.6</c:v>
                </c:pt>
                <c:pt idx="12">
                  <c:v>8592.7999999999993</c:v>
                </c:pt>
                <c:pt idx="13">
                  <c:v>9638.09</c:v>
                </c:pt>
                <c:pt idx="14">
                  <c:v>10650.15</c:v>
                </c:pt>
                <c:pt idx="15">
                  <c:v>11630.01</c:v>
                </c:pt>
                <c:pt idx="16">
                  <c:v>12578.28</c:v>
                </c:pt>
                <c:pt idx="17">
                  <c:v>13494.86</c:v>
                </c:pt>
                <c:pt idx="18">
                  <c:v>14380.79</c:v>
                </c:pt>
              </c:numCache>
            </c:numRef>
          </c:val>
          <c:smooth val="0"/>
          <c:extLst>
            <c:ext xmlns:c16="http://schemas.microsoft.com/office/drawing/2014/chart" uri="{C3380CC4-5D6E-409C-BE32-E72D297353CC}">
              <c16:uniqueId val="{00000000-BBC5-4E62-8930-718655644A4F}"/>
            </c:ext>
          </c:extLst>
        </c:ser>
        <c:dLbls>
          <c:showLegendKey val="0"/>
          <c:showVal val="0"/>
          <c:showCatName val="0"/>
          <c:showSerName val="0"/>
          <c:showPercent val="0"/>
          <c:showBubbleSize val="0"/>
        </c:dLbls>
        <c:smooth val="0"/>
        <c:axId val="614247679"/>
        <c:axId val="614450015"/>
      </c:lineChart>
      <c:catAx>
        <c:axId val="614247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Combined motif Minl/Maxl length</a:t>
                </a:r>
                <a:endParaRPr lang="en-CA"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14450015"/>
        <c:crosses val="autoZero"/>
        <c:auto val="1"/>
        <c:lblAlgn val="ctr"/>
        <c:lblOffset val="100"/>
        <c:noMultiLvlLbl val="0"/>
      </c:catAx>
      <c:valAx>
        <c:axId val="61445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Data generation size in Mo</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14247679"/>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Size Mo</c:v>
          </c:tx>
          <c:spPr>
            <a:ln w="28575" cap="rnd">
              <a:solidFill>
                <a:schemeClr val="accent1"/>
              </a:solidFill>
              <a:round/>
            </a:ln>
            <a:effectLst/>
          </c:spPr>
          <c:marker>
            <c:symbol val="none"/>
          </c:marker>
          <c:cat>
            <c:multiLvlStrRef>
              <c:extLst>
                <c:ext xmlns:c15="http://schemas.microsoft.com/office/drawing/2012/chart" uri="{02D57815-91ED-43cb-92C2-25804820EDAC}">
                  <c15:fullRef>
                    <c15:sqref>'Len Motifs MinMax'!$B$6:$C$24</c15:sqref>
                  </c15:fullRef>
                </c:ext>
              </c:extLst>
              <c:f>'Len Motifs MinMax'!$B$6:$C$12</c:f>
              <c:multiLvlStrCache>
                <c:ptCount val="7"/>
                <c:lvl>
                  <c:pt idx="0">
                    <c:v>2</c:v>
                  </c:pt>
                  <c:pt idx="1">
                    <c:v>3</c:v>
                  </c:pt>
                  <c:pt idx="2">
                    <c:v>4</c:v>
                  </c:pt>
                  <c:pt idx="3">
                    <c:v>5</c:v>
                  </c:pt>
                  <c:pt idx="4">
                    <c:v>6</c:v>
                  </c:pt>
                  <c:pt idx="5">
                    <c:v>7</c:v>
                  </c:pt>
                  <c:pt idx="6">
                    <c:v>8</c:v>
                  </c:pt>
                </c:lvl>
                <c:lvl>
                  <c:pt idx="0">
                    <c:v>2</c:v>
                  </c:pt>
                  <c:pt idx="1">
                    <c:v>2</c:v>
                  </c:pt>
                  <c:pt idx="2">
                    <c:v>2</c:v>
                  </c:pt>
                  <c:pt idx="3">
                    <c:v>2</c:v>
                  </c:pt>
                  <c:pt idx="4">
                    <c:v>2</c:v>
                  </c:pt>
                  <c:pt idx="5">
                    <c:v>2</c:v>
                  </c:pt>
                  <c:pt idx="6">
                    <c:v>2</c:v>
                  </c:pt>
                </c:lvl>
              </c:multiLvlStrCache>
            </c:multiLvlStrRef>
          </c:cat>
          <c:val>
            <c:numRef>
              <c:extLst>
                <c:ext xmlns:c15="http://schemas.microsoft.com/office/drawing/2012/chart" uri="{02D57815-91ED-43cb-92C2-25804820EDAC}">
                  <c15:fullRef>
                    <c15:sqref>'Len Motifs MinMax'!$J$6:$J$24</c15:sqref>
                  </c15:fullRef>
                </c:ext>
              </c:extLst>
              <c:f>'Len Motifs MinMax'!$J$6:$J$12</c:f>
              <c:numCache>
                <c:formatCode>General</c:formatCode>
                <c:ptCount val="7"/>
                <c:pt idx="0">
                  <c:v>0.24</c:v>
                </c:pt>
                <c:pt idx="1">
                  <c:v>1.01</c:v>
                </c:pt>
                <c:pt idx="2">
                  <c:v>4.1100000000000003</c:v>
                </c:pt>
                <c:pt idx="3">
                  <c:v>16.489999999999998</c:v>
                </c:pt>
                <c:pt idx="4">
                  <c:v>66.03</c:v>
                </c:pt>
                <c:pt idx="5">
                  <c:v>264.05</c:v>
                </c:pt>
                <c:pt idx="6">
                  <c:v>977.26</c:v>
                </c:pt>
              </c:numCache>
            </c:numRef>
          </c:val>
          <c:smooth val="0"/>
          <c:extLst>
            <c:ext xmlns:c16="http://schemas.microsoft.com/office/drawing/2014/chart" uri="{C3380CC4-5D6E-409C-BE32-E72D297353CC}">
              <c16:uniqueId val="{00000000-FB44-4E1E-8171-69DCC0DD1279}"/>
            </c:ext>
          </c:extLst>
        </c:ser>
        <c:dLbls>
          <c:showLegendKey val="0"/>
          <c:showVal val="0"/>
          <c:showCatName val="0"/>
          <c:showSerName val="0"/>
          <c:showPercent val="0"/>
          <c:showBubbleSize val="0"/>
        </c:dLbls>
        <c:smooth val="0"/>
        <c:axId val="614247679"/>
        <c:axId val="614450015"/>
      </c:lineChart>
      <c:catAx>
        <c:axId val="614247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Combined motif Minl/Maxl length</a:t>
                </a:r>
                <a:endParaRPr lang="en-CA"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14450015"/>
        <c:crosses val="autoZero"/>
        <c:auto val="1"/>
        <c:lblAlgn val="ctr"/>
        <c:lblOffset val="100"/>
        <c:noMultiLvlLbl val="0"/>
      </c:catAx>
      <c:valAx>
        <c:axId val="61445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effectLst/>
                  </a:rPr>
                  <a:t>Data generation size in Mo</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14247679"/>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NB Motifs</c:v>
          </c:tx>
          <c:spPr>
            <a:ln w="28575" cap="rnd">
              <a:solidFill>
                <a:schemeClr val="accent1"/>
              </a:solidFill>
              <a:round/>
            </a:ln>
            <a:effectLst/>
          </c:spPr>
          <c:marker>
            <c:symbol val="none"/>
          </c:marker>
          <c:cat>
            <c:multiLvlStrRef>
              <c:f>'Len Motifs MinMax'!$B$6:$C$24</c:f>
              <c:multiLvlStrCache>
                <c:ptCount val="19"/>
                <c:lvl>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lvl>
                <c:lvl>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lvl>
              </c:multiLvlStrCache>
            </c:multiLvlStrRef>
          </c:cat>
          <c:val>
            <c:numRef>
              <c:f>'Len Motifs MinMax'!$H$6:$H$24</c:f>
              <c:numCache>
                <c:formatCode>General</c:formatCode>
                <c:ptCount val="19"/>
                <c:pt idx="0">
                  <c:v>16</c:v>
                </c:pt>
                <c:pt idx="1">
                  <c:v>80</c:v>
                </c:pt>
                <c:pt idx="2">
                  <c:v>336</c:v>
                </c:pt>
                <c:pt idx="3">
                  <c:v>1360</c:v>
                </c:pt>
                <c:pt idx="4">
                  <c:v>5456</c:v>
                </c:pt>
                <c:pt idx="5">
                  <c:v>21829</c:v>
                </c:pt>
                <c:pt idx="6">
                  <c:v>80794</c:v>
                </c:pt>
                <c:pt idx="7">
                  <c:v>198261</c:v>
                </c:pt>
                <c:pt idx="8">
                  <c:v>321748</c:v>
                </c:pt>
                <c:pt idx="9">
                  <c:v>430033</c:v>
                </c:pt>
                <c:pt idx="10">
                  <c:v>528200</c:v>
                </c:pt>
                <c:pt idx="11">
                  <c:v>620986</c:v>
                </c:pt>
                <c:pt idx="12">
                  <c:v>710250</c:v>
                </c:pt>
                <c:pt idx="13">
                  <c:v>796623</c:v>
                </c:pt>
                <c:pt idx="14">
                  <c:v>880243</c:v>
                </c:pt>
                <c:pt idx="15">
                  <c:v>961196</c:v>
                </c:pt>
                <c:pt idx="16">
                  <c:v>1039533</c:v>
                </c:pt>
                <c:pt idx="17">
                  <c:v>1115246</c:v>
                </c:pt>
                <c:pt idx="18">
                  <c:v>1188422</c:v>
                </c:pt>
              </c:numCache>
            </c:numRef>
          </c:val>
          <c:smooth val="0"/>
          <c:extLst>
            <c:ext xmlns:c16="http://schemas.microsoft.com/office/drawing/2014/chart" uri="{C3380CC4-5D6E-409C-BE32-E72D297353CC}">
              <c16:uniqueId val="{00000000-2552-46E5-A22F-FC5BA4E40598}"/>
            </c:ext>
          </c:extLst>
        </c:ser>
        <c:dLbls>
          <c:showLegendKey val="0"/>
          <c:showVal val="0"/>
          <c:showCatName val="0"/>
          <c:showSerName val="0"/>
          <c:showPercent val="0"/>
          <c:showBubbleSize val="0"/>
        </c:dLbls>
        <c:smooth val="0"/>
        <c:axId val="614247679"/>
        <c:axId val="614450015"/>
      </c:lineChart>
      <c:catAx>
        <c:axId val="61424767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Combined length motifs (minl and maxl)</a:t>
                </a:r>
                <a:endParaRPr lang="en-CA" sz="1400" baseline="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14450015"/>
        <c:crosses val="autoZero"/>
        <c:auto val="1"/>
        <c:lblAlgn val="ctr"/>
        <c:lblOffset val="100"/>
        <c:noMultiLvlLbl val="0"/>
      </c:catAx>
      <c:valAx>
        <c:axId val="61445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 Number of motifs</a:t>
                </a:r>
                <a:endParaRPr lang="en-CA"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14247679"/>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Beta</a:t>
            </a:r>
            <a:r>
              <a:rPr lang="en-CA" baseline="0"/>
              <a:t> = 0, minM=2. maxM=10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50F</c:v>
          </c:tx>
          <c:spPr>
            <a:solidFill>
              <a:schemeClr val="accent1"/>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choice'!$H$6:$H$12</c:f>
              <c:numCache>
                <c:formatCode>General</c:formatCode>
                <c:ptCount val="7"/>
                <c:pt idx="0">
                  <c:v>1</c:v>
                </c:pt>
                <c:pt idx="1">
                  <c:v>0.96172248803827698</c:v>
                </c:pt>
                <c:pt idx="2">
                  <c:v>0.995215311004784</c:v>
                </c:pt>
                <c:pt idx="3">
                  <c:v>0.95215311004784597</c:v>
                </c:pt>
                <c:pt idx="4">
                  <c:v>0.91866028708133896</c:v>
                </c:pt>
                <c:pt idx="5">
                  <c:v>0.98803827751196105</c:v>
                </c:pt>
                <c:pt idx="6">
                  <c:v>0.99760765550239205</c:v>
                </c:pt>
              </c:numCache>
            </c:numRef>
          </c:val>
          <c:extLst>
            <c:ext xmlns:c16="http://schemas.microsoft.com/office/drawing/2014/chart" uri="{C3380CC4-5D6E-409C-BE32-E72D297353CC}">
              <c16:uniqueId val="{00000000-E3FC-44BD-B8BF-7ACAB1B03135}"/>
            </c:ext>
          </c:extLst>
        </c:ser>
        <c:ser>
          <c:idx val="1"/>
          <c:order val="1"/>
          <c:tx>
            <c:v>150F</c:v>
          </c:tx>
          <c:spPr>
            <a:solidFill>
              <a:schemeClr val="accent2"/>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choice'!$N$6:$N$12</c:f>
              <c:numCache>
                <c:formatCode>General</c:formatCode>
                <c:ptCount val="7"/>
                <c:pt idx="0">
                  <c:v>0.98489899999999997</c:v>
                </c:pt>
                <c:pt idx="1">
                  <c:v>0.930369</c:v>
                </c:pt>
                <c:pt idx="2">
                  <c:v>0.98993299999999995</c:v>
                </c:pt>
                <c:pt idx="3">
                  <c:v>0.956376</c:v>
                </c:pt>
                <c:pt idx="4">
                  <c:v>0.86996600000000002</c:v>
                </c:pt>
                <c:pt idx="5">
                  <c:v>0.99328899999999998</c:v>
                </c:pt>
                <c:pt idx="6">
                  <c:v>0.98993299999999995</c:v>
                </c:pt>
              </c:numCache>
            </c:numRef>
          </c:val>
          <c:extLst>
            <c:ext xmlns:c16="http://schemas.microsoft.com/office/drawing/2014/chart" uri="{C3380CC4-5D6E-409C-BE32-E72D297353CC}">
              <c16:uniqueId val="{00000002-E3FC-44BD-B8BF-7ACAB1B03135}"/>
            </c:ext>
          </c:extLst>
        </c:ser>
        <c:ser>
          <c:idx val="2"/>
          <c:order val="2"/>
          <c:tx>
            <c:v>250F</c:v>
          </c:tx>
          <c:spPr>
            <a:solidFill>
              <a:schemeClr val="accent3"/>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choice'!$T$6:$T$12</c:f>
              <c:numCache>
                <c:formatCode>General</c:formatCode>
                <c:ptCount val="7"/>
                <c:pt idx="0">
                  <c:v>0.97516099999999994</c:v>
                </c:pt>
                <c:pt idx="1">
                  <c:v>0.85593600000000003</c:v>
                </c:pt>
                <c:pt idx="2">
                  <c:v>0.97814199999999996</c:v>
                </c:pt>
                <c:pt idx="3">
                  <c:v>0.96174899999999997</c:v>
                </c:pt>
                <c:pt idx="4">
                  <c:v>0.87680100000000005</c:v>
                </c:pt>
                <c:pt idx="5">
                  <c:v>0.98907100000000003</c:v>
                </c:pt>
                <c:pt idx="6">
                  <c:v>0.97814199999999996</c:v>
                </c:pt>
              </c:numCache>
            </c:numRef>
          </c:val>
          <c:extLst>
            <c:ext xmlns:c16="http://schemas.microsoft.com/office/drawing/2014/chart" uri="{C3380CC4-5D6E-409C-BE32-E72D297353CC}">
              <c16:uniqueId val="{00000003-E3FC-44BD-B8BF-7ACAB1B03135}"/>
            </c:ext>
          </c:extLst>
        </c:ser>
        <c:ser>
          <c:idx val="3"/>
          <c:order val="3"/>
          <c:tx>
            <c:v>350F</c:v>
          </c:tx>
          <c:spPr>
            <a:solidFill>
              <a:schemeClr val="accent4"/>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choice'!$Z$6:$Z$12</c:f>
              <c:numCache>
                <c:formatCode>General</c:formatCode>
                <c:ptCount val="7"/>
                <c:pt idx="0">
                  <c:v>0.96617500000000001</c:v>
                </c:pt>
                <c:pt idx="1">
                  <c:v>0.85786300000000004</c:v>
                </c:pt>
                <c:pt idx="2">
                  <c:v>0.97049300000000005</c:v>
                </c:pt>
                <c:pt idx="3">
                  <c:v>0.92047500000000004</c:v>
                </c:pt>
                <c:pt idx="4">
                  <c:v>0.830874</c:v>
                </c:pt>
                <c:pt idx="5">
                  <c:v>0.98668599999999995</c:v>
                </c:pt>
                <c:pt idx="6">
                  <c:v>0.97157300000000002</c:v>
                </c:pt>
              </c:numCache>
            </c:numRef>
          </c:val>
          <c:extLst>
            <c:ext xmlns:c16="http://schemas.microsoft.com/office/drawing/2014/chart" uri="{C3380CC4-5D6E-409C-BE32-E72D297353CC}">
              <c16:uniqueId val="{00000004-E3FC-44BD-B8BF-7ACAB1B03135}"/>
            </c:ext>
          </c:extLst>
        </c:ser>
        <c:dLbls>
          <c:showLegendKey val="0"/>
          <c:showVal val="0"/>
          <c:showCatName val="0"/>
          <c:showSerName val="0"/>
          <c:showPercent val="0"/>
          <c:showBubbleSize val="0"/>
        </c:dLbls>
        <c:gapWidth val="300"/>
        <c:axId val="1083386927"/>
        <c:axId val="721438671"/>
      </c:barChart>
      <c:catAx>
        <c:axId val="1083386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21438671"/>
        <c:crosses val="autoZero"/>
        <c:auto val="1"/>
        <c:lblAlgn val="ctr"/>
        <c:lblOffset val="100"/>
        <c:noMultiLvlLbl val="0"/>
      </c:catAx>
      <c:valAx>
        <c:axId val="721438671"/>
        <c:scaling>
          <c:orientation val="minMax"/>
          <c:max val="1"/>
          <c:min val="0.8"/>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8338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Beta</a:t>
            </a:r>
            <a:r>
              <a:rPr lang="en-CA" baseline="0"/>
              <a:t> = 40, only motif tail 6</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50F</c:v>
          </c:tx>
          <c:spPr>
            <a:solidFill>
              <a:schemeClr val="accent1"/>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choice'!$G$22:$G$28</c:f>
              <c:numCache>
                <c:formatCode>General</c:formatCode>
                <c:ptCount val="7"/>
                <c:pt idx="0">
                  <c:v>0.97909400000000002</c:v>
                </c:pt>
                <c:pt idx="1">
                  <c:v>0.84669000000000005</c:v>
                </c:pt>
                <c:pt idx="2">
                  <c:v>0.97560999999999998</c:v>
                </c:pt>
                <c:pt idx="3">
                  <c:v>0.90940799999999999</c:v>
                </c:pt>
                <c:pt idx="4">
                  <c:v>0.79790899999999998</c:v>
                </c:pt>
                <c:pt idx="5">
                  <c:v>1</c:v>
                </c:pt>
                <c:pt idx="6">
                  <c:v>0.96167199999999997</c:v>
                </c:pt>
              </c:numCache>
            </c:numRef>
          </c:val>
          <c:extLst>
            <c:ext xmlns:c16="http://schemas.microsoft.com/office/drawing/2014/chart" uri="{C3380CC4-5D6E-409C-BE32-E72D297353CC}">
              <c16:uniqueId val="{00000000-6C46-4E2C-BF38-0CDB2588435E}"/>
            </c:ext>
          </c:extLst>
        </c:ser>
        <c:ser>
          <c:idx val="1"/>
          <c:order val="1"/>
          <c:tx>
            <c:v>150F</c:v>
          </c:tx>
          <c:spPr>
            <a:solidFill>
              <a:schemeClr val="accent2"/>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choice'!$N$22:$N$28</c:f>
              <c:numCache>
                <c:formatCode>General</c:formatCode>
                <c:ptCount val="7"/>
                <c:pt idx="0">
                  <c:v>0.97674399999999995</c:v>
                </c:pt>
                <c:pt idx="1">
                  <c:v>0.81028199999999995</c:v>
                </c:pt>
                <c:pt idx="2">
                  <c:v>0.98408799999999996</c:v>
                </c:pt>
                <c:pt idx="3">
                  <c:v>0.90208100000000002</c:v>
                </c:pt>
                <c:pt idx="4">
                  <c:v>0.68298700000000001</c:v>
                </c:pt>
                <c:pt idx="5">
                  <c:v>0.99387999999999999</c:v>
                </c:pt>
                <c:pt idx="6">
                  <c:v>0.96205600000000002</c:v>
                </c:pt>
              </c:numCache>
            </c:numRef>
          </c:val>
          <c:extLst>
            <c:ext xmlns:c16="http://schemas.microsoft.com/office/drawing/2014/chart" uri="{C3380CC4-5D6E-409C-BE32-E72D297353CC}">
              <c16:uniqueId val="{00000001-6C46-4E2C-BF38-0CDB2588435E}"/>
            </c:ext>
          </c:extLst>
        </c:ser>
        <c:ser>
          <c:idx val="2"/>
          <c:order val="2"/>
          <c:tx>
            <c:v>250F</c:v>
          </c:tx>
          <c:spPr>
            <a:solidFill>
              <a:schemeClr val="accent3"/>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choice'!$T$22:$T$28</c:f>
              <c:numCache>
                <c:formatCode>General</c:formatCode>
                <c:ptCount val="7"/>
                <c:pt idx="0">
                  <c:v>0.97028999999999999</c:v>
                </c:pt>
                <c:pt idx="1">
                  <c:v>0.60217399999999999</c:v>
                </c:pt>
                <c:pt idx="2">
                  <c:v>0.96376799999999996</c:v>
                </c:pt>
                <c:pt idx="3">
                  <c:v>0.80072500000000002</c:v>
                </c:pt>
                <c:pt idx="4">
                  <c:v>0.657246</c:v>
                </c:pt>
                <c:pt idx="5">
                  <c:v>0.98985500000000004</c:v>
                </c:pt>
                <c:pt idx="6">
                  <c:v>0.93260900000000002</c:v>
                </c:pt>
              </c:numCache>
            </c:numRef>
          </c:val>
          <c:extLst>
            <c:ext xmlns:c16="http://schemas.microsoft.com/office/drawing/2014/chart" uri="{C3380CC4-5D6E-409C-BE32-E72D297353CC}">
              <c16:uniqueId val="{00000002-6C46-4E2C-BF38-0CDB2588435E}"/>
            </c:ext>
          </c:extLst>
        </c:ser>
        <c:ser>
          <c:idx val="3"/>
          <c:order val="3"/>
          <c:tx>
            <c:v>350F</c:v>
          </c:tx>
          <c:spPr>
            <a:solidFill>
              <a:schemeClr val="accent4"/>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choice'!$Z$22:$Z$28</c:f>
              <c:numCache>
                <c:formatCode>General</c:formatCode>
                <c:ptCount val="7"/>
                <c:pt idx="0">
                  <c:v>0.97265999999999997</c:v>
                </c:pt>
                <c:pt idx="1">
                  <c:v>0.61934800000000001</c:v>
                </c:pt>
                <c:pt idx="2">
                  <c:v>0.96582500000000004</c:v>
                </c:pt>
                <c:pt idx="3">
                  <c:v>0.63932699999999998</c:v>
                </c:pt>
                <c:pt idx="4">
                  <c:v>0.63249200000000005</c:v>
                </c:pt>
                <c:pt idx="5">
                  <c:v>0.98580400000000001</c:v>
                </c:pt>
                <c:pt idx="6">
                  <c:v>0.93690899999999999</c:v>
                </c:pt>
              </c:numCache>
            </c:numRef>
          </c:val>
          <c:extLst>
            <c:ext xmlns:c16="http://schemas.microsoft.com/office/drawing/2014/chart" uri="{C3380CC4-5D6E-409C-BE32-E72D297353CC}">
              <c16:uniqueId val="{00000003-6C46-4E2C-BF38-0CDB2588435E}"/>
            </c:ext>
          </c:extLst>
        </c:ser>
        <c:dLbls>
          <c:showLegendKey val="0"/>
          <c:showVal val="0"/>
          <c:showCatName val="0"/>
          <c:showSerName val="0"/>
          <c:showPercent val="0"/>
          <c:showBubbleSize val="0"/>
        </c:dLbls>
        <c:gapWidth val="300"/>
        <c:axId val="1083386927"/>
        <c:axId val="721438671"/>
      </c:barChart>
      <c:catAx>
        <c:axId val="1083386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21438671"/>
        <c:crosses val="autoZero"/>
        <c:auto val="1"/>
        <c:lblAlgn val="ctr"/>
        <c:lblOffset val="100"/>
        <c:noMultiLvlLbl val="0"/>
      </c:catAx>
      <c:valAx>
        <c:axId val="721438671"/>
        <c:scaling>
          <c:orientation val="minMax"/>
          <c:max val="1"/>
          <c:min val="0.60000000000000009"/>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83386927"/>
        <c:crosses val="autoZero"/>
        <c:crossBetween val="between"/>
        <c:majorUnit val="3.0000000000000006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Beta</a:t>
            </a:r>
            <a:r>
              <a:rPr lang="en-CA" baseline="0"/>
              <a:t> = 0, minM=2. maxM=10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50F</c:v>
          </c:tx>
          <c:spPr>
            <a:solidFill>
              <a:schemeClr val="accent1"/>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choice'!$F$6:$F$12</c:f>
              <c:numCache>
                <c:formatCode>General</c:formatCode>
                <c:ptCount val="7"/>
                <c:pt idx="0">
                  <c:v>28.270505</c:v>
                </c:pt>
                <c:pt idx="1">
                  <c:v>46.678418999999998</c:v>
                </c:pt>
                <c:pt idx="2">
                  <c:v>14.367101999999999</c:v>
                </c:pt>
                <c:pt idx="3">
                  <c:v>27.812263000000002</c:v>
                </c:pt>
                <c:pt idx="4">
                  <c:v>36.050756</c:v>
                </c:pt>
                <c:pt idx="5">
                  <c:v>132.90688499999999</c:v>
                </c:pt>
                <c:pt idx="6">
                  <c:v>254.29550399999999</c:v>
                </c:pt>
              </c:numCache>
            </c:numRef>
          </c:val>
          <c:extLst>
            <c:ext xmlns:c16="http://schemas.microsoft.com/office/drawing/2014/chart" uri="{C3380CC4-5D6E-409C-BE32-E72D297353CC}">
              <c16:uniqueId val="{00000000-78DC-484D-A8A0-56925D98A737}"/>
            </c:ext>
          </c:extLst>
        </c:ser>
        <c:ser>
          <c:idx val="1"/>
          <c:order val="1"/>
          <c:tx>
            <c:v>150F</c:v>
          </c:tx>
          <c:spPr>
            <a:solidFill>
              <a:schemeClr val="accent2"/>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choice'!$M$6:$M$12</c:f>
              <c:numCache>
                <c:formatCode>General</c:formatCode>
                <c:ptCount val="7"/>
                <c:pt idx="0">
                  <c:v>273.236943</c:v>
                </c:pt>
                <c:pt idx="1">
                  <c:v>814.07943899999998</c:v>
                </c:pt>
                <c:pt idx="2">
                  <c:v>193.36709200000001</c:v>
                </c:pt>
                <c:pt idx="3">
                  <c:v>266.90365200000002</c:v>
                </c:pt>
                <c:pt idx="4">
                  <c:v>797.50300200000004</c:v>
                </c:pt>
                <c:pt idx="5">
                  <c:v>714.37105899999995</c:v>
                </c:pt>
                <c:pt idx="6">
                  <c:v>3013.1558450000002</c:v>
                </c:pt>
              </c:numCache>
            </c:numRef>
          </c:val>
          <c:extLst>
            <c:ext xmlns:c16="http://schemas.microsoft.com/office/drawing/2014/chart" uri="{C3380CC4-5D6E-409C-BE32-E72D297353CC}">
              <c16:uniqueId val="{00000001-78DC-484D-A8A0-56925D98A737}"/>
            </c:ext>
          </c:extLst>
        </c:ser>
        <c:ser>
          <c:idx val="2"/>
          <c:order val="2"/>
          <c:tx>
            <c:v>250F</c:v>
          </c:tx>
          <c:spPr>
            <a:solidFill>
              <a:schemeClr val="accent3"/>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choice'!$S$6:$S$12</c:f>
              <c:numCache>
                <c:formatCode>General</c:formatCode>
                <c:ptCount val="7"/>
                <c:pt idx="0">
                  <c:v>1027.2876209999999</c:v>
                </c:pt>
                <c:pt idx="1">
                  <c:v>2173.1044740000002</c:v>
                </c:pt>
                <c:pt idx="2">
                  <c:v>710.38711000000001</c:v>
                </c:pt>
                <c:pt idx="3">
                  <c:v>1011.525272</c:v>
                </c:pt>
                <c:pt idx="4">
                  <c:v>4550.80411</c:v>
                </c:pt>
                <c:pt idx="5">
                  <c:v>2891.482066</c:v>
                </c:pt>
                <c:pt idx="6">
                  <c:v>12113.266884999999</c:v>
                </c:pt>
              </c:numCache>
            </c:numRef>
          </c:val>
          <c:extLst>
            <c:ext xmlns:c16="http://schemas.microsoft.com/office/drawing/2014/chart" uri="{C3380CC4-5D6E-409C-BE32-E72D297353CC}">
              <c16:uniqueId val="{00000002-78DC-484D-A8A0-56925D98A737}"/>
            </c:ext>
          </c:extLst>
        </c:ser>
        <c:ser>
          <c:idx val="3"/>
          <c:order val="3"/>
          <c:tx>
            <c:v>350F</c:v>
          </c:tx>
          <c:spPr>
            <a:solidFill>
              <a:schemeClr val="accent4"/>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choice'!$Y$6:$Y$12</c:f>
              <c:numCache>
                <c:formatCode>General</c:formatCode>
                <c:ptCount val="7"/>
                <c:pt idx="0">
                  <c:v>4473.4639219999999</c:v>
                </c:pt>
                <c:pt idx="1">
                  <c:v>6514.7605119999998</c:v>
                </c:pt>
                <c:pt idx="2">
                  <c:v>2262.1219129999999</c:v>
                </c:pt>
                <c:pt idx="3">
                  <c:v>2703.5945149999998</c:v>
                </c:pt>
                <c:pt idx="4">
                  <c:v>15416.639088</c:v>
                </c:pt>
                <c:pt idx="5">
                  <c:v>5611.9702010000001</c:v>
                </c:pt>
                <c:pt idx="6">
                  <c:v>33744.966395000003</c:v>
                </c:pt>
              </c:numCache>
            </c:numRef>
          </c:val>
          <c:extLst>
            <c:ext xmlns:c16="http://schemas.microsoft.com/office/drawing/2014/chart" uri="{C3380CC4-5D6E-409C-BE32-E72D297353CC}">
              <c16:uniqueId val="{00000003-78DC-484D-A8A0-56925D98A737}"/>
            </c:ext>
          </c:extLst>
        </c:ser>
        <c:dLbls>
          <c:showLegendKey val="0"/>
          <c:showVal val="0"/>
          <c:showCatName val="0"/>
          <c:showSerName val="0"/>
          <c:showPercent val="0"/>
          <c:showBubbleSize val="0"/>
        </c:dLbls>
        <c:gapWidth val="300"/>
        <c:axId val="1083386927"/>
        <c:axId val="721438671"/>
      </c:barChart>
      <c:catAx>
        <c:axId val="1083386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21438671"/>
        <c:crosses val="autoZero"/>
        <c:auto val="1"/>
        <c:lblAlgn val="ctr"/>
        <c:lblOffset val="100"/>
        <c:noMultiLvlLbl val="0"/>
      </c:catAx>
      <c:valAx>
        <c:axId val="72143867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a:t>
                </a:r>
                <a:r>
                  <a:rPr lang="en-CA" baseline="0"/>
                  <a:t> en s</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8338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Beta</a:t>
            </a:r>
            <a:r>
              <a:rPr lang="en-CA" baseline="0"/>
              <a:t> = 40, minM=2. maxM=10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50F</c:v>
          </c:tx>
          <c:spPr>
            <a:solidFill>
              <a:schemeClr val="accent1"/>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choice'!$F$22:$F$28</c:f>
              <c:numCache>
                <c:formatCode>General</c:formatCode>
                <c:ptCount val="7"/>
                <c:pt idx="0">
                  <c:v>4.8570029999999997</c:v>
                </c:pt>
                <c:pt idx="1">
                  <c:v>2.2015370000000001</c:v>
                </c:pt>
                <c:pt idx="2">
                  <c:v>1.7082029999999999</c:v>
                </c:pt>
                <c:pt idx="3">
                  <c:v>1.3842950000000001</c:v>
                </c:pt>
                <c:pt idx="4">
                  <c:v>1.7311810000000001</c:v>
                </c:pt>
                <c:pt idx="5">
                  <c:v>19.731570000000001</c:v>
                </c:pt>
                <c:pt idx="6">
                  <c:v>4.9801010000000003</c:v>
                </c:pt>
              </c:numCache>
            </c:numRef>
          </c:val>
          <c:extLst>
            <c:ext xmlns:c16="http://schemas.microsoft.com/office/drawing/2014/chart" uri="{C3380CC4-5D6E-409C-BE32-E72D297353CC}">
              <c16:uniqueId val="{00000000-F61F-402B-AB87-AFDF5D2209EF}"/>
            </c:ext>
          </c:extLst>
        </c:ser>
        <c:ser>
          <c:idx val="1"/>
          <c:order val="1"/>
          <c:tx>
            <c:v>150F</c:v>
          </c:tx>
          <c:spPr>
            <a:solidFill>
              <a:schemeClr val="accent2"/>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choice'!$M$22:$M$28</c:f>
              <c:numCache>
                <c:formatCode>General</c:formatCode>
                <c:ptCount val="7"/>
                <c:pt idx="0">
                  <c:v>17.490670999999999</c:v>
                </c:pt>
                <c:pt idx="1">
                  <c:v>10.005623999999999</c:v>
                </c:pt>
                <c:pt idx="2">
                  <c:v>8.6131930000000008</c:v>
                </c:pt>
                <c:pt idx="3">
                  <c:v>10.859956</c:v>
                </c:pt>
                <c:pt idx="4">
                  <c:v>11.596864</c:v>
                </c:pt>
                <c:pt idx="5">
                  <c:v>104.639922</c:v>
                </c:pt>
                <c:pt idx="6">
                  <c:v>45.551974999999999</c:v>
                </c:pt>
              </c:numCache>
            </c:numRef>
          </c:val>
          <c:extLst>
            <c:ext xmlns:c16="http://schemas.microsoft.com/office/drawing/2014/chart" uri="{C3380CC4-5D6E-409C-BE32-E72D297353CC}">
              <c16:uniqueId val="{00000001-F61F-402B-AB87-AFDF5D2209EF}"/>
            </c:ext>
          </c:extLst>
        </c:ser>
        <c:ser>
          <c:idx val="2"/>
          <c:order val="2"/>
          <c:tx>
            <c:v>250F</c:v>
          </c:tx>
          <c:spPr>
            <a:solidFill>
              <a:schemeClr val="accent3"/>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choice'!$S$22:$S$28</c:f>
              <c:numCache>
                <c:formatCode>General</c:formatCode>
                <c:ptCount val="7"/>
                <c:pt idx="0">
                  <c:v>41.171593000000001</c:v>
                </c:pt>
                <c:pt idx="1">
                  <c:v>32.365994000000001</c:v>
                </c:pt>
                <c:pt idx="2">
                  <c:v>23.353811</c:v>
                </c:pt>
                <c:pt idx="3">
                  <c:v>33.736201000000001</c:v>
                </c:pt>
                <c:pt idx="4">
                  <c:v>30.370913000000002</c:v>
                </c:pt>
                <c:pt idx="5">
                  <c:v>170.431173</c:v>
                </c:pt>
                <c:pt idx="6">
                  <c:v>118.969601</c:v>
                </c:pt>
              </c:numCache>
            </c:numRef>
          </c:val>
          <c:extLst>
            <c:ext xmlns:c16="http://schemas.microsoft.com/office/drawing/2014/chart" uri="{C3380CC4-5D6E-409C-BE32-E72D297353CC}">
              <c16:uniqueId val="{00000002-F61F-402B-AB87-AFDF5D2209EF}"/>
            </c:ext>
          </c:extLst>
        </c:ser>
        <c:ser>
          <c:idx val="3"/>
          <c:order val="3"/>
          <c:tx>
            <c:v>350F</c:v>
          </c:tx>
          <c:spPr>
            <a:solidFill>
              <a:schemeClr val="accent4"/>
            </a:solidFill>
            <a:ln>
              <a:noFill/>
            </a:ln>
            <a:effectLst/>
          </c:spPr>
          <c:invertIfNegative val="0"/>
          <c:cat>
            <c:strRef>
              <c:f>'Algs choice'!$C$6:$C$12</c:f>
              <c:strCache>
                <c:ptCount val="7"/>
                <c:pt idx="0">
                  <c:v> ext</c:v>
                </c:pt>
                <c:pt idx="1">
                  <c:v> knn</c:v>
                </c:pt>
                <c:pt idx="2">
                  <c:v> rdf</c:v>
                </c:pt>
                <c:pt idx="3">
                  <c:v> gnb</c:v>
                </c:pt>
                <c:pt idx="4">
                  <c:v>  dt</c:v>
                </c:pt>
                <c:pt idx="5">
                  <c:v> nlp</c:v>
                </c:pt>
                <c:pt idx="6">
                  <c:v> svc</c:v>
                </c:pt>
              </c:strCache>
            </c:strRef>
          </c:cat>
          <c:val>
            <c:numRef>
              <c:f>'Algs choice'!$Y$22:$Y$28</c:f>
              <c:numCache>
                <c:formatCode>General</c:formatCode>
                <c:ptCount val="7"/>
                <c:pt idx="0">
                  <c:v>60.618516</c:v>
                </c:pt>
                <c:pt idx="1">
                  <c:v>53.094014999999999</c:v>
                </c:pt>
                <c:pt idx="2">
                  <c:v>37.068021000000002</c:v>
                </c:pt>
                <c:pt idx="3">
                  <c:v>54.879950999999998</c:v>
                </c:pt>
                <c:pt idx="4">
                  <c:v>41.059714999999997</c:v>
                </c:pt>
                <c:pt idx="5">
                  <c:v>203.32603399999999</c:v>
                </c:pt>
                <c:pt idx="6">
                  <c:v>219.78508099999999</c:v>
                </c:pt>
              </c:numCache>
            </c:numRef>
          </c:val>
          <c:extLst>
            <c:ext xmlns:c16="http://schemas.microsoft.com/office/drawing/2014/chart" uri="{C3380CC4-5D6E-409C-BE32-E72D297353CC}">
              <c16:uniqueId val="{00000003-F61F-402B-AB87-AFDF5D2209EF}"/>
            </c:ext>
          </c:extLst>
        </c:ser>
        <c:dLbls>
          <c:showLegendKey val="0"/>
          <c:showVal val="0"/>
          <c:showCatName val="0"/>
          <c:showSerName val="0"/>
          <c:showPercent val="0"/>
          <c:showBubbleSize val="0"/>
        </c:dLbls>
        <c:gapWidth val="300"/>
        <c:axId val="1083386927"/>
        <c:axId val="721438671"/>
      </c:barChart>
      <c:catAx>
        <c:axId val="1083386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21438671"/>
        <c:crosses val="autoZero"/>
        <c:auto val="1"/>
        <c:lblAlgn val="ctr"/>
        <c:lblOffset val="100"/>
        <c:noMultiLvlLbl val="0"/>
      </c:catAx>
      <c:valAx>
        <c:axId val="72143867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a:t>
                </a:r>
                <a:r>
                  <a:rPr lang="en-CA" baseline="0"/>
                  <a:t> en s</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8338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Accuracy for</a:t>
            </a:r>
            <a:r>
              <a:rPr lang="en-CA" baseline="0"/>
              <a:t> </a:t>
            </a:r>
            <a:r>
              <a:rPr lang="en-CA"/>
              <a:t>Combining ML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EM2RS</c:v>
          </c:tx>
          <c:spPr>
            <a:solidFill>
              <a:schemeClr val="accent1"/>
            </a:solidFill>
            <a:ln>
              <a:noFill/>
            </a:ln>
            <a:effectLst/>
          </c:spPr>
          <c:invertIfNegative val="0"/>
          <c:cat>
            <c:numRef>
              <c:f>'Algs choice'!$B$55:$B$58</c:f>
              <c:numCache>
                <c:formatCode>General</c:formatCode>
                <c:ptCount val="4"/>
                <c:pt idx="0">
                  <c:v>50</c:v>
                </c:pt>
                <c:pt idx="1">
                  <c:v>150</c:v>
                </c:pt>
                <c:pt idx="2">
                  <c:v>250</c:v>
                </c:pt>
                <c:pt idx="3">
                  <c:v>350</c:v>
                </c:pt>
              </c:numCache>
            </c:numRef>
          </c:cat>
          <c:val>
            <c:numRef>
              <c:f>'Algs choice'!$C$55:$C$58</c:f>
              <c:numCache>
                <c:formatCode>General</c:formatCode>
                <c:ptCount val="4"/>
                <c:pt idx="0">
                  <c:v>1</c:v>
                </c:pt>
                <c:pt idx="1">
                  <c:v>0.997</c:v>
                </c:pt>
                <c:pt idx="2">
                  <c:v>0.98899999999999999</c:v>
                </c:pt>
                <c:pt idx="3">
                  <c:v>0.98699999999999999</c:v>
                </c:pt>
              </c:numCache>
            </c:numRef>
          </c:val>
          <c:extLst>
            <c:ext xmlns:c16="http://schemas.microsoft.com/office/drawing/2014/chart" uri="{C3380CC4-5D6E-409C-BE32-E72D297353CC}">
              <c16:uniqueId val="{00000003-51A1-4681-8184-21E47EAFCA7E}"/>
            </c:ext>
          </c:extLst>
        </c:ser>
        <c:ser>
          <c:idx val="1"/>
          <c:order val="1"/>
          <c:tx>
            <c:v>EMRS</c:v>
          </c:tx>
          <c:spPr>
            <a:solidFill>
              <a:schemeClr val="accent2"/>
            </a:solidFill>
            <a:ln>
              <a:noFill/>
            </a:ln>
            <a:effectLst/>
          </c:spPr>
          <c:invertIfNegative val="0"/>
          <c:cat>
            <c:numRef>
              <c:f>'Algs choice'!$B$55:$B$58</c:f>
              <c:numCache>
                <c:formatCode>General</c:formatCode>
                <c:ptCount val="4"/>
                <c:pt idx="0">
                  <c:v>50</c:v>
                </c:pt>
                <c:pt idx="1">
                  <c:v>150</c:v>
                </c:pt>
                <c:pt idx="2">
                  <c:v>250</c:v>
                </c:pt>
                <c:pt idx="3">
                  <c:v>350</c:v>
                </c:pt>
              </c:numCache>
            </c:numRef>
          </c:cat>
          <c:val>
            <c:numRef>
              <c:f>'Algs choice'!$H$55:$H$58</c:f>
              <c:numCache>
                <c:formatCode>General</c:formatCode>
                <c:ptCount val="4"/>
                <c:pt idx="0">
                  <c:v>0.996</c:v>
                </c:pt>
                <c:pt idx="1">
                  <c:v>0.996</c:v>
                </c:pt>
                <c:pt idx="2">
                  <c:v>0.99099999999999999</c:v>
                </c:pt>
                <c:pt idx="3">
                  <c:v>0.99099999999999999</c:v>
                </c:pt>
              </c:numCache>
            </c:numRef>
          </c:val>
          <c:extLst>
            <c:ext xmlns:c16="http://schemas.microsoft.com/office/drawing/2014/chart" uri="{C3380CC4-5D6E-409C-BE32-E72D297353CC}">
              <c16:uniqueId val="{00000004-51A1-4681-8184-21E47EAFCA7E}"/>
            </c:ext>
          </c:extLst>
        </c:ser>
        <c:ser>
          <c:idx val="2"/>
          <c:order val="2"/>
          <c:tx>
            <c:v>EM2R</c:v>
          </c:tx>
          <c:spPr>
            <a:solidFill>
              <a:schemeClr val="accent3"/>
            </a:solidFill>
            <a:ln>
              <a:noFill/>
            </a:ln>
            <a:effectLst/>
          </c:spPr>
          <c:invertIfNegative val="0"/>
          <c:cat>
            <c:numRef>
              <c:f>'Algs choice'!$B$55:$B$58</c:f>
              <c:numCache>
                <c:formatCode>General</c:formatCode>
                <c:ptCount val="4"/>
                <c:pt idx="0">
                  <c:v>50</c:v>
                </c:pt>
                <c:pt idx="1">
                  <c:v>150</c:v>
                </c:pt>
                <c:pt idx="2">
                  <c:v>250</c:v>
                </c:pt>
                <c:pt idx="3">
                  <c:v>350</c:v>
                </c:pt>
              </c:numCache>
            </c:numRef>
          </c:cat>
          <c:val>
            <c:numRef>
              <c:f>'Algs choice'!$C$45:$C$48</c:f>
              <c:numCache>
                <c:formatCode>General</c:formatCode>
                <c:ptCount val="4"/>
                <c:pt idx="0">
                  <c:v>1</c:v>
                </c:pt>
                <c:pt idx="1">
                  <c:v>0.995</c:v>
                </c:pt>
                <c:pt idx="2">
                  <c:v>0.98899999999999999</c:v>
                </c:pt>
                <c:pt idx="3">
                  <c:v>0.98799999999999999</c:v>
                </c:pt>
              </c:numCache>
            </c:numRef>
          </c:val>
          <c:extLst>
            <c:ext xmlns:c16="http://schemas.microsoft.com/office/drawing/2014/chart" uri="{C3380CC4-5D6E-409C-BE32-E72D297353CC}">
              <c16:uniqueId val="{00000005-51A1-4681-8184-21E47EAFCA7E}"/>
            </c:ext>
          </c:extLst>
        </c:ser>
        <c:ser>
          <c:idx val="3"/>
          <c:order val="3"/>
          <c:tx>
            <c:v>EMR</c:v>
          </c:tx>
          <c:spPr>
            <a:solidFill>
              <a:schemeClr val="accent4"/>
            </a:solidFill>
            <a:ln>
              <a:noFill/>
            </a:ln>
            <a:effectLst/>
          </c:spPr>
          <c:invertIfNegative val="0"/>
          <c:cat>
            <c:numRef>
              <c:f>'Algs choice'!$B$55:$B$58</c:f>
              <c:numCache>
                <c:formatCode>General</c:formatCode>
                <c:ptCount val="4"/>
                <c:pt idx="0">
                  <c:v>50</c:v>
                </c:pt>
                <c:pt idx="1">
                  <c:v>150</c:v>
                </c:pt>
                <c:pt idx="2">
                  <c:v>250</c:v>
                </c:pt>
                <c:pt idx="3">
                  <c:v>350</c:v>
                </c:pt>
              </c:numCache>
            </c:numRef>
          </c:cat>
          <c:val>
            <c:numRef>
              <c:f>'Algs choice'!$H$45:$H$48</c:f>
              <c:numCache>
                <c:formatCode>General</c:formatCode>
                <c:ptCount val="4"/>
                <c:pt idx="0">
                  <c:v>0.996</c:v>
                </c:pt>
                <c:pt idx="1">
                  <c:v>0.99199999999999999</c:v>
                </c:pt>
                <c:pt idx="2">
                  <c:v>0.98799999999999999</c:v>
                </c:pt>
                <c:pt idx="3">
                  <c:v>0.99199999999999999</c:v>
                </c:pt>
              </c:numCache>
            </c:numRef>
          </c:val>
          <c:extLst>
            <c:ext xmlns:c16="http://schemas.microsoft.com/office/drawing/2014/chart" uri="{C3380CC4-5D6E-409C-BE32-E72D297353CC}">
              <c16:uniqueId val="{00000006-51A1-4681-8184-21E47EAFCA7E}"/>
            </c:ext>
          </c:extLst>
        </c:ser>
        <c:dLbls>
          <c:showLegendKey val="0"/>
          <c:showVal val="0"/>
          <c:showCatName val="0"/>
          <c:showSerName val="0"/>
          <c:showPercent val="0"/>
          <c:showBubbleSize val="0"/>
        </c:dLbls>
        <c:gapWidth val="150"/>
        <c:axId val="754116143"/>
        <c:axId val="218867087"/>
      </c:barChart>
      <c:catAx>
        <c:axId val="754116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Families</a:t>
                </a:r>
                <a:r>
                  <a:rPr lang="en-CA" baseline="0"/>
                  <a:t> number</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18867087"/>
        <c:crosses val="autoZero"/>
        <c:auto val="1"/>
        <c:lblAlgn val="ctr"/>
        <c:lblOffset val="100"/>
        <c:noMultiLvlLbl val="0"/>
      </c:catAx>
      <c:valAx>
        <c:axId val="218867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411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in</a:t>
            </a:r>
            <a:r>
              <a:rPr lang="en-CA" baseline="0"/>
              <a:t> S </a:t>
            </a:r>
            <a:r>
              <a:rPr lang="en-CA"/>
              <a:t>for</a:t>
            </a:r>
            <a:r>
              <a:rPr lang="en-CA" baseline="0"/>
              <a:t> </a:t>
            </a:r>
            <a:r>
              <a:rPr lang="en-CA"/>
              <a:t>Combining ML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EM2RS</c:v>
          </c:tx>
          <c:spPr>
            <a:solidFill>
              <a:schemeClr val="accent1"/>
            </a:solidFill>
            <a:ln>
              <a:noFill/>
            </a:ln>
            <a:effectLst/>
          </c:spPr>
          <c:invertIfNegative val="0"/>
          <c:cat>
            <c:numRef>
              <c:f>'Algs choice'!$B$55:$B$58</c:f>
              <c:numCache>
                <c:formatCode>General</c:formatCode>
                <c:ptCount val="4"/>
                <c:pt idx="0">
                  <c:v>50</c:v>
                </c:pt>
                <c:pt idx="1">
                  <c:v>150</c:v>
                </c:pt>
                <c:pt idx="2">
                  <c:v>250</c:v>
                </c:pt>
                <c:pt idx="3">
                  <c:v>350</c:v>
                </c:pt>
              </c:numCache>
            </c:numRef>
          </c:cat>
          <c:val>
            <c:numRef>
              <c:f>'Algs choice'!$D$55:$D$58</c:f>
              <c:numCache>
                <c:formatCode>General</c:formatCode>
                <c:ptCount val="4"/>
                <c:pt idx="0">
                  <c:v>37.74</c:v>
                </c:pt>
                <c:pt idx="1">
                  <c:v>261.39999999999998</c:v>
                </c:pt>
                <c:pt idx="2">
                  <c:v>651.16999999999996</c:v>
                </c:pt>
                <c:pt idx="3">
                  <c:v>1240.98</c:v>
                </c:pt>
              </c:numCache>
            </c:numRef>
          </c:val>
          <c:extLst>
            <c:ext xmlns:c16="http://schemas.microsoft.com/office/drawing/2014/chart" uri="{C3380CC4-5D6E-409C-BE32-E72D297353CC}">
              <c16:uniqueId val="{00000000-9516-438C-AB85-B454EC8D5021}"/>
            </c:ext>
          </c:extLst>
        </c:ser>
        <c:ser>
          <c:idx val="1"/>
          <c:order val="1"/>
          <c:tx>
            <c:v>EMRS</c:v>
          </c:tx>
          <c:spPr>
            <a:solidFill>
              <a:schemeClr val="accent2"/>
            </a:solidFill>
            <a:ln>
              <a:noFill/>
            </a:ln>
            <a:effectLst/>
          </c:spPr>
          <c:invertIfNegative val="0"/>
          <c:cat>
            <c:numRef>
              <c:f>'Algs choice'!$B$55:$B$58</c:f>
              <c:numCache>
                <c:formatCode>General</c:formatCode>
                <c:ptCount val="4"/>
                <c:pt idx="0">
                  <c:v>50</c:v>
                </c:pt>
                <c:pt idx="1">
                  <c:v>150</c:v>
                </c:pt>
                <c:pt idx="2">
                  <c:v>250</c:v>
                </c:pt>
                <c:pt idx="3">
                  <c:v>350</c:v>
                </c:pt>
              </c:numCache>
            </c:numRef>
          </c:cat>
          <c:val>
            <c:numRef>
              <c:f>'Algs choice'!$I$55:$I$58</c:f>
              <c:numCache>
                <c:formatCode>General</c:formatCode>
                <c:ptCount val="4"/>
                <c:pt idx="0">
                  <c:v>34.799999999999997</c:v>
                </c:pt>
                <c:pt idx="1">
                  <c:v>274.48</c:v>
                </c:pt>
                <c:pt idx="2">
                  <c:v>678.4</c:v>
                </c:pt>
                <c:pt idx="3">
                  <c:v>1259.8599999999999</c:v>
                </c:pt>
              </c:numCache>
            </c:numRef>
          </c:val>
          <c:extLst>
            <c:ext xmlns:c16="http://schemas.microsoft.com/office/drawing/2014/chart" uri="{C3380CC4-5D6E-409C-BE32-E72D297353CC}">
              <c16:uniqueId val="{00000001-9516-438C-AB85-B454EC8D5021}"/>
            </c:ext>
          </c:extLst>
        </c:ser>
        <c:ser>
          <c:idx val="2"/>
          <c:order val="2"/>
          <c:tx>
            <c:v>EM2R</c:v>
          </c:tx>
          <c:spPr>
            <a:solidFill>
              <a:schemeClr val="accent3"/>
            </a:solidFill>
            <a:ln>
              <a:noFill/>
            </a:ln>
            <a:effectLst/>
          </c:spPr>
          <c:invertIfNegative val="0"/>
          <c:cat>
            <c:numRef>
              <c:f>'Algs choice'!$B$55:$B$58</c:f>
              <c:numCache>
                <c:formatCode>General</c:formatCode>
                <c:ptCount val="4"/>
                <c:pt idx="0">
                  <c:v>50</c:v>
                </c:pt>
                <c:pt idx="1">
                  <c:v>150</c:v>
                </c:pt>
                <c:pt idx="2">
                  <c:v>250</c:v>
                </c:pt>
                <c:pt idx="3">
                  <c:v>350</c:v>
                </c:pt>
              </c:numCache>
            </c:numRef>
          </c:cat>
          <c:val>
            <c:numRef>
              <c:f>'Algs choice'!$D$45:$D$48</c:f>
              <c:numCache>
                <c:formatCode>General</c:formatCode>
                <c:ptCount val="4"/>
                <c:pt idx="0">
                  <c:v>12.96</c:v>
                </c:pt>
                <c:pt idx="1">
                  <c:v>55.73</c:v>
                </c:pt>
                <c:pt idx="2">
                  <c:v>114.18</c:v>
                </c:pt>
                <c:pt idx="3">
                  <c:v>174.06</c:v>
                </c:pt>
              </c:numCache>
            </c:numRef>
          </c:val>
          <c:extLst>
            <c:ext xmlns:c16="http://schemas.microsoft.com/office/drawing/2014/chart" uri="{C3380CC4-5D6E-409C-BE32-E72D297353CC}">
              <c16:uniqueId val="{00000002-9516-438C-AB85-B454EC8D5021}"/>
            </c:ext>
          </c:extLst>
        </c:ser>
        <c:ser>
          <c:idx val="3"/>
          <c:order val="3"/>
          <c:tx>
            <c:v>EMR</c:v>
          </c:tx>
          <c:spPr>
            <a:solidFill>
              <a:schemeClr val="accent4"/>
            </a:solidFill>
            <a:ln>
              <a:noFill/>
            </a:ln>
            <a:effectLst/>
          </c:spPr>
          <c:invertIfNegative val="0"/>
          <c:cat>
            <c:numRef>
              <c:f>'Algs choice'!$B$55:$B$58</c:f>
              <c:numCache>
                <c:formatCode>General</c:formatCode>
                <c:ptCount val="4"/>
                <c:pt idx="0">
                  <c:v>50</c:v>
                </c:pt>
                <c:pt idx="1">
                  <c:v>150</c:v>
                </c:pt>
                <c:pt idx="2">
                  <c:v>250</c:v>
                </c:pt>
                <c:pt idx="3">
                  <c:v>350</c:v>
                </c:pt>
              </c:numCache>
            </c:numRef>
          </c:cat>
          <c:val>
            <c:numRef>
              <c:f>'Algs choice'!$I$45:$I$48</c:f>
              <c:numCache>
                <c:formatCode>General</c:formatCode>
                <c:ptCount val="4"/>
                <c:pt idx="0">
                  <c:v>14.15</c:v>
                </c:pt>
                <c:pt idx="1">
                  <c:v>76.040000000000006</c:v>
                </c:pt>
                <c:pt idx="2">
                  <c:v>131.76</c:v>
                </c:pt>
                <c:pt idx="3">
                  <c:v>183.5</c:v>
                </c:pt>
              </c:numCache>
            </c:numRef>
          </c:val>
          <c:extLst>
            <c:ext xmlns:c16="http://schemas.microsoft.com/office/drawing/2014/chart" uri="{C3380CC4-5D6E-409C-BE32-E72D297353CC}">
              <c16:uniqueId val="{00000003-9516-438C-AB85-B454EC8D5021}"/>
            </c:ext>
          </c:extLst>
        </c:ser>
        <c:dLbls>
          <c:showLegendKey val="0"/>
          <c:showVal val="0"/>
          <c:showCatName val="0"/>
          <c:showSerName val="0"/>
          <c:showPercent val="0"/>
          <c:showBubbleSize val="0"/>
        </c:dLbls>
        <c:gapWidth val="150"/>
        <c:axId val="754116143"/>
        <c:axId val="218867087"/>
      </c:barChart>
      <c:catAx>
        <c:axId val="754116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Families</a:t>
                </a:r>
                <a:r>
                  <a:rPr lang="en-CA" baseline="0"/>
                  <a:t> number</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18867087"/>
        <c:crosses val="autoZero"/>
        <c:auto val="1"/>
        <c:lblAlgn val="ctr"/>
        <c:lblOffset val="100"/>
        <c:noMultiLvlLbl val="0"/>
      </c:catAx>
      <c:valAx>
        <c:axId val="218867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 sec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411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Beta</a:t>
            </a:r>
            <a:r>
              <a:rPr lang="en-CA" baseline="0"/>
              <a:t> = 40, only motif len = 6</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50F</c:v>
          </c:tx>
          <c:spPr>
            <a:solidFill>
              <a:schemeClr val="accent1"/>
            </a:solidFill>
            <a:ln>
              <a:noFill/>
            </a:ln>
            <a:effectLst/>
          </c:spPr>
          <c:invertIfNegative val="0"/>
          <c:cat>
            <c:strRef>
              <c:f>'Algs choice'!$C$22:$C$32</c:f>
              <c:strCache>
                <c:ptCount val="11"/>
                <c:pt idx="0">
                  <c:v>  ext</c:v>
                </c:pt>
                <c:pt idx="1">
                  <c:v>  knn</c:v>
                </c:pt>
                <c:pt idx="2">
                  <c:v>  rdf</c:v>
                </c:pt>
                <c:pt idx="3">
                  <c:v>  gnb</c:v>
                </c:pt>
                <c:pt idx="4">
                  <c:v>   dt</c:v>
                </c:pt>
                <c:pt idx="5">
                  <c:v>  nlp</c:v>
                </c:pt>
                <c:pt idx="6">
                  <c:v>  svc</c:v>
                </c:pt>
                <c:pt idx="7">
                  <c:v>EM2R</c:v>
                </c:pt>
                <c:pt idx="8">
                  <c:v>EMR</c:v>
                </c:pt>
                <c:pt idx="9">
                  <c:v>EM2RS</c:v>
                </c:pt>
                <c:pt idx="10">
                  <c:v>EMRS</c:v>
                </c:pt>
              </c:strCache>
            </c:strRef>
          </c:cat>
          <c:val>
            <c:numRef>
              <c:f>'Algs choice'!$G$22:$G$32</c:f>
              <c:numCache>
                <c:formatCode>General</c:formatCode>
                <c:ptCount val="11"/>
                <c:pt idx="0">
                  <c:v>0.97909400000000002</c:v>
                </c:pt>
                <c:pt idx="1">
                  <c:v>0.84669000000000005</c:v>
                </c:pt>
                <c:pt idx="2">
                  <c:v>0.97560999999999998</c:v>
                </c:pt>
                <c:pt idx="3">
                  <c:v>0.90940799999999999</c:v>
                </c:pt>
                <c:pt idx="4">
                  <c:v>0.79790899999999998</c:v>
                </c:pt>
                <c:pt idx="5">
                  <c:v>1</c:v>
                </c:pt>
                <c:pt idx="6">
                  <c:v>0.96167199999999997</c:v>
                </c:pt>
                <c:pt idx="7">
                  <c:v>1</c:v>
                </c:pt>
                <c:pt idx="8">
                  <c:v>0.996</c:v>
                </c:pt>
                <c:pt idx="9">
                  <c:v>1</c:v>
                </c:pt>
                <c:pt idx="10">
                  <c:v>0.996</c:v>
                </c:pt>
              </c:numCache>
            </c:numRef>
          </c:val>
          <c:extLst>
            <c:ext xmlns:c16="http://schemas.microsoft.com/office/drawing/2014/chart" uri="{C3380CC4-5D6E-409C-BE32-E72D297353CC}">
              <c16:uniqueId val="{00000000-0DBE-4625-8A27-373182D5F1D6}"/>
            </c:ext>
          </c:extLst>
        </c:ser>
        <c:ser>
          <c:idx val="1"/>
          <c:order val="1"/>
          <c:tx>
            <c:v>150F</c:v>
          </c:tx>
          <c:spPr>
            <a:solidFill>
              <a:schemeClr val="accent2"/>
            </a:solidFill>
            <a:ln>
              <a:noFill/>
            </a:ln>
            <a:effectLst/>
          </c:spPr>
          <c:invertIfNegative val="0"/>
          <c:cat>
            <c:strRef>
              <c:f>'Algs choice'!$C$22:$C$32</c:f>
              <c:strCache>
                <c:ptCount val="11"/>
                <c:pt idx="0">
                  <c:v>  ext</c:v>
                </c:pt>
                <c:pt idx="1">
                  <c:v>  knn</c:v>
                </c:pt>
                <c:pt idx="2">
                  <c:v>  rdf</c:v>
                </c:pt>
                <c:pt idx="3">
                  <c:v>  gnb</c:v>
                </c:pt>
                <c:pt idx="4">
                  <c:v>   dt</c:v>
                </c:pt>
                <c:pt idx="5">
                  <c:v>  nlp</c:v>
                </c:pt>
                <c:pt idx="6">
                  <c:v>  svc</c:v>
                </c:pt>
                <c:pt idx="7">
                  <c:v>EM2R</c:v>
                </c:pt>
                <c:pt idx="8">
                  <c:v>EMR</c:v>
                </c:pt>
                <c:pt idx="9">
                  <c:v>EM2RS</c:v>
                </c:pt>
                <c:pt idx="10">
                  <c:v>EMRS</c:v>
                </c:pt>
              </c:strCache>
            </c:strRef>
          </c:cat>
          <c:val>
            <c:numRef>
              <c:f>'Algs choice'!$N$22:$N$32</c:f>
              <c:numCache>
                <c:formatCode>General</c:formatCode>
                <c:ptCount val="11"/>
                <c:pt idx="0">
                  <c:v>0.97674399999999995</c:v>
                </c:pt>
                <c:pt idx="1">
                  <c:v>0.81028199999999995</c:v>
                </c:pt>
                <c:pt idx="2">
                  <c:v>0.98408799999999996</c:v>
                </c:pt>
                <c:pt idx="3">
                  <c:v>0.90208100000000002</c:v>
                </c:pt>
                <c:pt idx="4">
                  <c:v>0.68298700000000001</c:v>
                </c:pt>
                <c:pt idx="5">
                  <c:v>0.99387999999999999</c:v>
                </c:pt>
                <c:pt idx="6">
                  <c:v>0.96205600000000002</c:v>
                </c:pt>
                <c:pt idx="7">
                  <c:v>0.995</c:v>
                </c:pt>
                <c:pt idx="8">
                  <c:v>0.99199999999999999</c:v>
                </c:pt>
                <c:pt idx="9">
                  <c:v>0.997</c:v>
                </c:pt>
                <c:pt idx="10">
                  <c:v>0.996</c:v>
                </c:pt>
              </c:numCache>
            </c:numRef>
          </c:val>
          <c:extLst>
            <c:ext xmlns:c16="http://schemas.microsoft.com/office/drawing/2014/chart" uri="{C3380CC4-5D6E-409C-BE32-E72D297353CC}">
              <c16:uniqueId val="{00000001-0DBE-4625-8A27-373182D5F1D6}"/>
            </c:ext>
          </c:extLst>
        </c:ser>
        <c:ser>
          <c:idx val="2"/>
          <c:order val="2"/>
          <c:tx>
            <c:v>250F</c:v>
          </c:tx>
          <c:spPr>
            <a:solidFill>
              <a:schemeClr val="accent3"/>
            </a:solidFill>
            <a:ln>
              <a:noFill/>
            </a:ln>
            <a:effectLst/>
          </c:spPr>
          <c:invertIfNegative val="0"/>
          <c:cat>
            <c:strRef>
              <c:f>'Algs choice'!$C$22:$C$32</c:f>
              <c:strCache>
                <c:ptCount val="11"/>
                <c:pt idx="0">
                  <c:v>  ext</c:v>
                </c:pt>
                <c:pt idx="1">
                  <c:v>  knn</c:v>
                </c:pt>
                <c:pt idx="2">
                  <c:v>  rdf</c:v>
                </c:pt>
                <c:pt idx="3">
                  <c:v>  gnb</c:v>
                </c:pt>
                <c:pt idx="4">
                  <c:v>   dt</c:v>
                </c:pt>
                <c:pt idx="5">
                  <c:v>  nlp</c:v>
                </c:pt>
                <c:pt idx="6">
                  <c:v>  svc</c:v>
                </c:pt>
                <c:pt idx="7">
                  <c:v>EM2R</c:v>
                </c:pt>
                <c:pt idx="8">
                  <c:v>EMR</c:v>
                </c:pt>
                <c:pt idx="9">
                  <c:v>EM2RS</c:v>
                </c:pt>
                <c:pt idx="10">
                  <c:v>EMRS</c:v>
                </c:pt>
              </c:strCache>
            </c:strRef>
          </c:cat>
          <c:val>
            <c:numRef>
              <c:f>'Algs choice'!$T$22:$T$32</c:f>
              <c:numCache>
                <c:formatCode>General</c:formatCode>
                <c:ptCount val="11"/>
                <c:pt idx="0">
                  <c:v>0.97028999999999999</c:v>
                </c:pt>
                <c:pt idx="1">
                  <c:v>0.60217399999999999</c:v>
                </c:pt>
                <c:pt idx="2">
                  <c:v>0.96376799999999996</c:v>
                </c:pt>
                <c:pt idx="3">
                  <c:v>0.80072500000000002</c:v>
                </c:pt>
                <c:pt idx="4">
                  <c:v>0.657246</c:v>
                </c:pt>
                <c:pt idx="5">
                  <c:v>0.98985500000000004</c:v>
                </c:pt>
                <c:pt idx="6">
                  <c:v>0.93260900000000002</c:v>
                </c:pt>
                <c:pt idx="7">
                  <c:v>0.98799999999999999</c:v>
                </c:pt>
                <c:pt idx="8">
                  <c:v>0.98899999999999999</c:v>
                </c:pt>
                <c:pt idx="9">
                  <c:v>0.98899999999999999</c:v>
                </c:pt>
                <c:pt idx="10">
                  <c:v>0.99099999999999999</c:v>
                </c:pt>
              </c:numCache>
            </c:numRef>
          </c:val>
          <c:extLst>
            <c:ext xmlns:c16="http://schemas.microsoft.com/office/drawing/2014/chart" uri="{C3380CC4-5D6E-409C-BE32-E72D297353CC}">
              <c16:uniqueId val="{00000002-0DBE-4625-8A27-373182D5F1D6}"/>
            </c:ext>
          </c:extLst>
        </c:ser>
        <c:ser>
          <c:idx val="3"/>
          <c:order val="3"/>
          <c:tx>
            <c:v>350F</c:v>
          </c:tx>
          <c:spPr>
            <a:solidFill>
              <a:schemeClr val="accent4"/>
            </a:solidFill>
            <a:ln>
              <a:noFill/>
            </a:ln>
            <a:effectLst/>
          </c:spPr>
          <c:invertIfNegative val="0"/>
          <c:cat>
            <c:strRef>
              <c:f>'Algs choice'!$C$22:$C$32</c:f>
              <c:strCache>
                <c:ptCount val="11"/>
                <c:pt idx="0">
                  <c:v>  ext</c:v>
                </c:pt>
                <c:pt idx="1">
                  <c:v>  knn</c:v>
                </c:pt>
                <c:pt idx="2">
                  <c:v>  rdf</c:v>
                </c:pt>
                <c:pt idx="3">
                  <c:v>  gnb</c:v>
                </c:pt>
                <c:pt idx="4">
                  <c:v>   dt</c:v>
                </c:pt>
                <c:pt idx="5">
                  <c:v>  nlp</c:v>
                </c:pt>
                <c:pt idx="6">
                  <c:v>  svc</c:v>
                </c:pt>
                <c:pt idx="7">
                  <c:v>EM2R</c:v>
                </c:pt>
                <c:pt idx="8">
                  <c:v>EMR</c:v>
                </c:pt>
                <c:pt idx="9">
                  <c:v>EM2RS</c:v>
                </c:pt>
                <c:pt idx="10">
                  <c:v>EMRS</c:v>
                </c:pt>
              </c:strCache>
            </c:strRef>
          </c:cat>
          <c:val>
            <c:numRef>
              <c:f>'Algs choice'!$Z$22:$Z$32</c:f>
              <c:numCache>
                <c:formatCode>General</c:formatCode>
                <c:ptCount val="11"/>
                <c:pt idx="0">
                  <c:v>0.97265999999999997</c:v>
                </c:pt>
                <c:pt idx="1">
                  <c:v>0.61934800000000001</c:v>
                </c:pt>
                <c:pt idx="2">
                  <c:v>0.96582500000000004</c:v>
                </c:pt>
                <c:pt idx="3">
                  <c:v>0.63932699999999998</c:v>
                </c:pt>
                <c:pt idx="4">
                  <c:v>0.63249200000000005</c:v>
                </c:pt>
                <c:pt idx="5">
                  <c:v>0.98580400000000001</c:v>
                </c:pt>
                <c:pt idx="6">
                  <c:v>0.93690899999999999</c:v>
                </c:pt>
                <c:pt idx="7">
                  <c:v>0.98799999999999999</c:v>
                </c:pt>
                <c:pt idx="8">
                  <c:v>0.99199999999999999</c:v>
                </c:pt>
                <c:pt idx="9">
                  <c:v>0.98699999999999999</c:v>
                </c:pt>
                <c:pt idx="10">
                  <c:v>0.99099999999999999</c:v>
                </c:pt>
              </c:numCache>
            </c:numRef>
          </c:val>
          <c:extLst>
            <c:ext xmlns:c16="http://schemas.microsoft.com/office/drawing/2014/chart" uri="{C3380CC4-5D6E-409C-BE32-E72D297353CC}">
              <c16:uniqueId val="{00000003-0DBE-4625-8A27-373182D5F1D6}"/>
            </c:ext>
          </c:extLst>
        </c:ser>
        <c:dLbls>
          <c:showLegendKey val="0"/>
          <c:showVal val="0"/>
          <c:showCatName val="0"/>
          <c:showSerName val="0"/>
          <c:showPercent val="0"/>
          <c:showBubbleSize val="0"/>
        </c:dLbls>
        <c:gapWidth val="300"/>
        <c:axId val="1083386927"/>
        <c:axId val="721438671"/>
      </c:barChart>
      <c:catAx>
        <c:axId val="1083386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21438671"/>
        <c:crosses val="autoZero"/>
        <c:auto val="1"/>
        <c:lblAlgn val="ctr"/>
        <c:lblOffset val="100"/>
        <c:noMultiLvlLbl val="0"/>
      </c:catAx>
      <c:valAx>
        <c:axId val="721438671"/>
        <c:scaling>
          <c:orientation val="minMax"/>
          <c:min val="0.55000000000000004"/>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Accuracy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8338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800" b="0" i="0" baseline="0">
                <a:effectLst/>
              </a:rPr>
              <a:t>Beta = 40, only motif len = 6</a:t>
            </a:r>
            <a:endParaRPr lang="en-CA">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50F</c:v>
          </c:tx>
          <c:spPr>
            <a:solidFill>
              <a:schemeClr val="accent1"/>
            </a:solidFill>
            <a:ln>
              <a:noFill/>
            </a:ln>
            <a:effectLst/>
          </c:spPr>
          <c:invertIfNegative val="0"/>
          <c:cat>
            <c:strRef>
              <c:f>'Algs choice'!$C$22:$C$32</c:f>
              <c:strCache>
                <c:ptCount val="11"/>
                <c:pt idx="0">
                  <c:v>  ext</c:v>
                </c:pt>
                <c:pt idx="1">
                  <c:v>  knn</c:v>
                </c:pt>
                <c:pt idx="2">
                  <c:v>  rdf</c:v>
                </c:pt>
                <c:pt idx="3">
                  <c:v>  gnb</c:v>
                </c:pt>
                <c:pt idx="4">
                  <c:v>   dt</c:v>
                </c:pt>
                <c:pt idx="5">
                  <c:v>  nlp</c:v>
                </c:pt>
                <c:pt idx="6">
                  <c:v>  svc</c:v>
                </c:pt>
                <c:pt idx="7">
                  <c:v>EM2R</c:v>
                </c:pt>
                <c:pt idx="8">
                  <c:v>EMR</c:v>
                </c:pt>
                <c:pt idx="9">
                  <c:v>EM2RS</c:v>
                </c:pt>
                <c:pt idx="10">
                  <c:v>EMRS</c:v>
                </c:pt>
              </c:strCache>
            </c:strRef>
          </c:cat>
          <c:val>
            <c:numRef>
              <c:f>'Algs choice'!$F$22:$F$32</c:f>
              <c:numCache>
                <c:formatCode>General</c:formatCode>
                <c:ptCount val="11"/>
                <c:pt idx="0">
                  <c:v>4.8570029999999997</c:v>
                </c:pt>
                <c:pt idx="1">
                  <c:v>2.2015370000000001</c:v>
                </c:pt>
                <c:pt idx="2">
                  <c:v>1.7082029999999999</c:v>
                </c:pt>
                <c:pt idx="3">
                  <c:v>1.3842950000000001</c:v>
                </c:pt>
                <c:pt idx="4">
                  <c:v>1.7311810000000001</c:v>
                </c:pt>
                <c:pt idx="5">
                  <c:v>19.731570000000001</c:v>
                </c:pt>
                <c:pt idx="6">
                  <c:v>4.9801010000000003</c:v>
                </c:pt>
                <c:pt idx="7">
                  <c:v>12.96</c:v>
                </c:pt>
                <c:pt idx="8">
                  <c:v>14.15</c:v>
                </c:pt>
                <c:pt idx="9">
                  <c:v>37.74</c:v>
                </c:pt>
                <c:pt idx="10">
                  <c:v>34.799999999999997</c:v>
                </c:pt>
              </c:numCache>
            </c:numRef>
          </c:val>
          <c:extLst>
            <c:ext xmlns:c16="http://schemas.microsoft.com/office/drawing/2014/chart" uri="{C3380CC4-5D6E-409C-BE32-E72D297353CC}">
              <c16:uniqueId val="{00000000-5291-472F-8A25-1B4EB71670F5}"/>
            </c:ext>
          </c:extLst>
        </c:ser>
        <c:ser>
          <c:idx val="1"/>
          <c:order val="1"/>
          <c:tx>
            <c:v>150F</c:v>
          </c:tx>
          <c:spPr>
            <a:solidFill>
              <a:schemeClr val="accent2"/>
            </a:solidFill>
            <a:ln>
              <a:noFill/>
            </a:ln>
            <a:effectLst/>
          </c:spPr>
          <c:invertIfNegative val="0"/>
          <c:cat>
            <c:strRef>
              <c:f>'Algs choice'!$C$22:$C$32</c:f>
              <c:strCache>
                <c:ptCount val="11"/>
                <c:pt idx="0">
                  <c:v>  ext</c:v>
                </c:pt>
                <c:pt idx="1">
                  <c:v>  knn</c:v>
                </c:pt>
                <c:pt idx="2">
                  <c:v>  rdf</c:v>
                </c:pt>
                <c:pt idx="3">
                  <c:v>  gnb</c:v>
                </c:pt>
                <c:pt idx="4">
                  <c:v>   dt</c:v>
                </c:pt>
                <c:pt idx="5">
                  <c:v>  nlp</c:v>
                </c:pt>
                <c:pt idx="6">
                  <c:v>  svc</c:v>
                </c:pt>
                <c:pt idx="7">
                  <c:v>EM2R</c:v>
                </c:pt>
                <c:pt idx="8">
                  <c:v>EMR</c:v>
                </c:pt>
                <c:pt idx="9">
                  <c:v>EM2RS</c:v>
                </c:pt>
                <c:pt idx="10">
                  <c:v>EMRS</c:v>
                </c:pt>
              </c:strCache>
            </c:strRef>
          </c:cat>
          <c:val>
            <c:numRef>
              <c:f>'Algs choice'!$M$22:$M$32</c:f>
              <c:numCache>
                <c:formatCode>General</c:formatCode>
                <c:ptCount val="11"/>
                <c:pt idx="0">
                  <c:v>17.490670999999999</c:v>
                </c:pt>
                <c:pt idx="1">
                  <c:v>10.005623999999999</c:v>
                </c:pt>
                <c:pt idx="2">
                  <c:v>8.6131930000000008</c:v>
                </c:pt>
                <c:pt idx="3">
                  <c:v>10.859956</c:v>
                </c:pt>
                <c:pt idx="4">
                  <c:v>11.596864</c:v>
                </c:pt>
                <c:pt idx="5">
                  <c:v>104.639922</c:v>
                </c:pt>
                <c:pt idx="6">
                  <c:v>45.551974999999999</c:v>
                </c:pt>
                <c:pt idx="7">
                  <c:v>55.73</c:v>
                </c:pt>
                <c:pt idx="8">
                  <c:v>76.040000000000006</c:v>
                </c:pt>
                <c:pt idx="9">
                  <c:v>261.39999999999998</c:v>
                </c:pt>
                <c:pt idx="10">
                  <c:v>274.48</c:v>
                </c:pt>
              </c:numCache>
            </c:numRef>
          </c:val>
          <c:extLst>
            <c:ext xmlns:c16="http://schemas.microsoft.com/office/drawing/2014/chart" uri="{C3380CC4-5D6E-409C-BE32-E72D297353CC}">
              <c16:uniqueId val="{00000001-5291-472F-8A25-1B4EB71670F5}"/>
            </c:ext>
          </c:extLst>
        </c:ser>
        <c:ser>
          <c:idx val="2"/>
          <c:order val="2"/>
          <c:tx>
            <c:v>250F</c:v>
          </c:tx>
          <c:spPr>
            <a:solidFill>
              <a:schemeClr val="accent3"/>
            </a:solidFill>
            <a:ln>
              <a:noFill/>
            </a:ln>
            <a:effectLst/>
          </c:spPr>
          <c:invertIfNegative val="0"/>
          <c:cat>
            <c:strRef>
              <c:f>'Algs choice'!$C$22:$C$32</c:f>
              <c:strCache>
                <c:ptCount val="11"/>
                <c:pt idx="0">
                  <c:v>  ext</c:v>
                </c:pt>
                <c:pt idx="1">
                  <c:v>  knn</c:v>
                </c:pt>
                <c:pt idx="2">
                  <c:v>  rdf</c:v>
                </c:pt>
                <c:pt idx="3">
                  <c:v>  gnb</c:v>
                </c:pt>
                <c:pt idx="4">
                  <c:v>   dt</c:v>
                </c:pt>
                <c:pt idx="5">
                  <c:v>  nlp</c:v>
                </c:pt>
                <c:pt idx="6">
                  <c:v>  svc</c:v>
                </c:pt>
                <c:pt idx="7">
                  <c:v>EM2R</c:v>
                </c:pt>
                <c:pt idx="8">
                  <c:v>EMR</c:v>
                </c:pt>
                <c:pt idx="9">
                  <c:v>EM2RS</c:v>
                </c:pt>
                <c:pt idx="10">
                  <c:v>EMRS</c:v>
                </c:pt>
              </c:strCache>
            </c:strRef>
          </c:cat>
          <c:val>
            <c:numRef>
              <c:f>'Algs choice'!$S$22:$S$32</c:f>
              <c:numCache>
                <c:formatCode>General</c:formatCode>
                <c:ptCount val="11"/>
                <c:pt idx="0">
                  <c:v>41.171593000000001</c:v>
                </c:pt>
                <c:pt idx="1">
                  <c:v>32.365994000000001</c:v>
                </c:pt>
                <c:pt idx="2">
                  <c:v>23.353811</c:v>
                </c:pt>
                <c:pt idx="3">
                  <c:v>33.736201000000001</c:v>
                </c:pt>
                <c:pt idx="4">
                  <c:v>30.370913000000002</c:v>
                </c:pt>
                <c:pt idx="5">
                  <c:v>170.431173</c:v>
                </c:pt>
                <c:pt idx="6">
                  <c:v>118.969601</c:v>
                </c:pt>
                <c:pt idx="7">
                  <c:v>131.76</c:v>
                </c:pt>
                <c:pt idx="8">
                  <c:v>114.18</c:v>
                </c:pt>
                <c:pt idx="9">
                  <c:v>651.16999999999996</c:v>
                </c:pt>
                <c:pt idx="10">
                  <c:v>678.4</c:v>
                </c:pt>
              </c:numCache>
            </c:numRef>
          </c:val>
          <c:extLst>
            <c:ext xmlns:c16="http://schemas.microsoft.com/office/drawing/2014/chart" uri="{C3380CC4-5D6E-409C-BE32-E72D297353CC}">
              <c16:uniqueId val="{00000002-5291-472F-8A25-1B4EB71670F5}"/>
            </c:ext>
          </c:extLst>
        </c:ser>
        <c:ser>
          <c:idx val="3"/>
          <c:order val="3"/>
          <c:tx>
            <c:v>350F</c:v>
          </c:tx>
          <c:spPr>
            <a:solidFill>
              <a:schemeClr val="accent4"/>
            </a:solidFill>
            <a:ln>
              <a:noFill/>
            </a:ln>
            <a:effectLst/>
          </c:spPr>
          <c:invertIfNegative val="0"/>
          <c:cat>
            <c:strRef>
              <c:f>'Algs choice'!$C$22:$C$32</c:f>
              <c:strCache>
                <c:ptCount val="11"/>
                <c:pt idx="0">
                  <c:v>  ext</c:v>
                </c:pt>
                <c:pt idx="1">
                  <c:v>  knn</c:v>
                </c:pt>
                <c:pt idx="2">
                  <c:v>  rdf</c:v>
                </c:pt>
                <c:pt idx="3">
                  <c:v>  gnb</c:v>
                </c:pt>
                <c:pt idx="4">
                  <c:v>   dt</c:v>
                </c:pt>
                <c:pt idx="5">
                  <c:v>  nlp</c:v>
                </c:pt>
                <c:pt idx="6">
                  <c:v>  svc</c:v>
                </c:pt>
                <c:pt idx="7">
                  <c:v>EM2R</c:v>
                </c:pt>
                <c:pt idx="8">
                  <c:v>EMR</c:v>
                </c:pt>
                <c:pt idx="9">
                  <c:v>EM2RS</c:v>
                </c:pt>
                <c:pt idx="10">
                  <c:v>EMRS</c:v>
                </c:pt>
              </c:strCache>
            </c:strRef>
          </c:cat>
          <c:val>
            <c:numRef>
              <c:f>'Algs choice'!$Y$22:$Y$32</c:f>
              <c:numCache>
                <c:formatCode>General</c:formatCode>
                <c:ptCount val="11"/>
                <c:pt idx="0">
                  <c:v>60.618516</c:v>
                </c:pt>
                <c:pt idx="1">
                  <c:v>53.094014999999999</c:v>
                </c:pt>
                <c:pt idx="2">
                  <c:v>37.068021000000002</c:v>
                </c:pt>
                <c:pt idx="3">
                  <c:v>54.879950999999998</c:v>
                </c:pt>
                <c:pt idx="4">
                  <c:v>41.059714999999997</c:v>
                </c:pt>
                <c:pt idx="5">
                  <c:v>203.32603399999999</c:v>
                </c:pt>
                <c:pt idx="6">
                  <c:v>219.78508099999999</c:v>
                </c:pt>
                <c:pt idx="7">
                  <c:v>174.06</c:v>
                </c:pt>
                <c:pt idx="8">
                  <c:v>183.5</c:v>
                </c:pt>
                <c:pt idx="9">
                  <c:v>1240.98</c:v>
                </c:pt>
                <c:pt idx="10">
                  <c:v>1259.8599999999999</c:v>
                </c:pt>
              </c:numCache>
            </c:numRef>
          </c:val>
          <c:extLst>
            <c:ext xmlns:c16="http://schemas.microsoft.com/office/drawing/2014/chart" uri="{C3380CC4-5D6E-409C-BE32-E72D297353CC}">
              <c16:uniqueId val="{00000003-5291-472F-8A25-1B4EB71670F5}"/>
            </c:ext>
          </c:extLst>
        </c:ser>
        <c:dLbls>
          <c:showLegendKey val="0"/>
          <c:showVal val="0"/>
          <c:showCatName val="0"/>
          <c:showSerName val="0"/>
          <c:showPercent val="0"/>
          <c:showBubbleSize val="0"/>
        </c:dLbls>
        <c:gapWidth val="300"/>
        <c:axId val="1083386927"/>
        <c:axId val="721438671"/>
      </c:barChart>
      <c:catAx>
        <c:axId val="1083386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Models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21438671"/>
        <c:crosses val="autoZero"/>
        <c:auto val="1"/>
        <c:lblAlgn val="ctr"/>
        <c:lblOffset val="100"/>
        <c:noMultiLvlLbl val="0"/>
      </c:catAx>
      <c:valAx>
        <c:axId val="72143867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Time</a:t>
                </a:r>
                <a:r>
                  <a:rPr lang="en-CA" baseline="0"/>
                  <a:t> en s</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8338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Score (nbF=100,</a:t>
            </a:r>
            <a:r>
              <a:rPr lang="en-CA" baseline="0"/>
              <a:t> Beta = 50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mx_5_g_1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100F'!$M$47:$M$54</c:f>
              <c:numCache>
                <c:formatCode>General</c:formatCode>
                <c:ptCount val="8"/>
                <c:pt idx="0">
                  <c:v>0.98760800000000004</c:v>
                </c:pt>
                <c:pt idx="1">
                  <c:v>0.96902100000000002</c:v>
                </c:pt>
                <c:pt idx="2">
                  <c:v>0.98884799999999995</c:v>
                </c:pt>
                <c:pt idx="3">
                  <c:v>0.385378</c:v>
                </c:pt>
                <c:pt idx="4">
                  <c:v>0.71251500000000001</c:v>
                </c:pt>
                <c:pt idx="5">
                  <c:v>0.98512999999999995</c:v>
                </c:pt>
                <c:pt idx="6">
                  <c:v>0.96406400000000003</c:v>
                </c:pt>
                <c:pt idx="7">
                  <c:v>0.98499999999999999</c:v>
                </c:pt>
              </c:numCache>
            </c:numRef>
          </c:val>
          <c:extLst>
            <c:ext xmlns:c16="http://schemas.microsoft.com/office/drawing/2014/chart" uri="{C3380CC4-5D6E-409C-BE32-E72D297353CC}">
              <c16:uniqueId val="{00000003-B7DB-47D6-BC8A-BF383D44F2EF}"/>
            </c:ext>
          </c:extLst>
        </c:ser>
        <c:ser>
          <c:idx val="0"/>
          <c:order val="1"/>
          <c:tx>
            <c:v>mx_5_g_2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100F'!$M$57:$M$64</c:f>
              <c:numCache>
                <c:formatCode>General</c:formatCode>
                <c:ptCount val="8"/>
                <c:pt idx="0">
                  <c:v>0.98636900000000005</c:v>
                </c:pt>
                <c:pt idx="1">
                  <c:v>0.96902100000000002</c:v>
                </c:pt>
                <c:pt idx="2">
                  <c:v>0.98636900000000005</c:v>
                </c:pt>
                <c:pt idx="3">
                  <c:v>0.37174699999999999</c:v>
                </c:pt>
                <c:pt idx="4">
                  <c:v>0.74101600000000001</c:v>
                </c:pt>
                <c:pt idx="5">
                  <c:v>0.98265199999999997</c:v>
                </c:pt>
                <c:pt idx="6">
                  <c:v>0.96158600000000005</c:v>
                </c:pt>
                <c:pt idx="7">
                  <c:v>0.98699999999999999</c:v>
                </c:pt>
              </c:numCache>
            </c:numRef>
          </c:val>
          <c:extLst>
            <c:ext xmlns:c16="http://schemas.microsoft.com/office/drawing/2014/chart" uri="{C3380CC4-5D6E-409C-BE32-E72D297353CC}">
              <c16:uniqueId val="{00000005-B7DB-47D6-BC8A-BF383D44F2EF}"/>
            </c:ext>
          </c:extLst>
        </c:ser>
        <c:ser>
          <c:idx val="1"/>
          <c:order val="2"/>
          <c:tx>
            <c:v>mx_10_g_1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100F'!$M$67:$M$74</c:f>
              <c:numCache>
                <c:formatCode>General</c:formatCode>
                <c:ptCount val="8"/>
                <c:pt idx="0">
                  <c:v>0.97645599999999999</c:v>
                </c:pt>
                <c:pt idx="1">
                  <c:v>0.98636900000000005</c:v>
                </c:pt>
                <c:pt idx="2">
                  <c:v>0.98265199999999997</c:v>
                </c:pt>
                <c:pt idx="3">
                  <c:v>0.94176000000000004</c:v>
                </c:pt>
                <c:pt idx="4">
                  <c:v>0.88971500000000003</c:v>
                </c:pt>
                <c:pt idx="5">
                  <c:v>0.99256500000000003</c:v>
                </c:pt>
                <c:pt idx="6">
                  <c:v>0.99132600000000004</c:v>
                </c:pt>
                <c:pt idx="7">
                  <c:v>0.99199999999999999</c:v>
                </c:pt>
              </c:numCache>
            </c:numRef>
          </c:val>
          <c:extLst>
            <c:ext xmlns:c16="http://schemas.microsoft.com/office/drawing/2014/chart" uri="{C3380CC4-5D6E-409C-BE32-E72D297353CC}">
              <c16:uniqueId val="{00000006-B7DB-47D6-BC8A-BF383D44F2EF}"/>
            </c:ext>
          </c:extLst>
        </c:ser>
        <c:ser>
          <c:idx val="2"/>
          <c:order val="3"/>
          <c:tx>
            <c:v>mx_10_g_2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100F'!$M$77:$M$84</c:f>
              <c:numCache>
                <c:formatCode>General</c:formatCode>
                <c:ptCount val="8"/>
                <c:pt idx="0">
                  <c:v>0.98636900000000005</c:v>
                </c:pt>
                <c:pt idx="1">
                  <c:v>0.971499</c:v>
                </c:pt>
                <c:pt idx="2">
                  <c:v>0.97893399999999997</c:v>
                </c:pt>
                <c:pt idx="3">
                  <c:v>0.48327100000000001</c:v>
                </c:pt>
                <c:pt idx="4">
                  <c:v>0.73977700000000002</c:v>
                </c:pt>
                <c:pt idx="5">
                  <c:v>0.98389099999999996</c:v>
                </c:pt>
                <c:pt idx="6">
                  <c:v>0.96406400000000003</c:v>
                </c:pt>
                <c:pt idx="7">
                  <c:v>0.98799999999999999</c:v>
                </c:pt>
              </c:numCache>
            </c:numRef>
          </c:val>
          <c:extLst>
            <c:ext xmlns:c16="http://schemas.microsoft.com/office/drawing/2014/chart" uri="{C3380CC4-5D6E-409C-BE32-E72D297353CC}">
              <c16:uniqueId val="{00000007-B7DB-47D6-BC8A-BF383D44F2EF}"/>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max val="1"/>
          <c:min val="0.35000000000000003"/>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Score (nbF=100,</a:t>
            </a:r>
            <a:r>
              <a:rPr lang="en-CA" baseline="0"/>
              <a:t> Beta = 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mx_5_g_1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100F'!$M$6:$M$13</c:f>
              <c:numCache>
                <c:formatCode>General</c:formatCode>
                <c:ptCount val="8"/>
                <c:pt idx="0">
                  <c:v>0.98884799999999995</c:v>
                </c:pt>
                <c:pt idx="1">
                  <c:v>0.96902100000000002</c:v>
                </c:pt>
                <c:pt idx="2">
                  <c:v>0.99132600000000004</c:v>
                </c:pt>
                <c:pt idx="3">
                  <c:v>0.385378</c:v>
                </c:pt>
                <c:pt idx="4">
                  <c:v>0.71127600000000002</c:v>
                </c:pt>
                <c:pt idx="5">
                  <c:v>0.98389099999999996</c:v>
                </c:pt>
                <c:pt idx="6">
                  <c:v>0.96406400000000003</c:v>
                </c:pt>
                <c:pt idx="7">
                  <c:v>0.99</c:v>
                </c:pt>
              </c:numCache>
            </c:numRef>
          </c:val>
          <c:extLst>
            <c:ext xmlns:c16="http://schemas.microsoft.com/office/drawing/2014/chart" uri="{C3380CC4-5D6E-409C-BE32-E72D297353CC}">
              <c16:uniqueId val="{00000000-4FEF-4969-A8F2-1EA9E6FACC8E}"/>
            </c:ext>
          </c:extLst>
        </c:ser>
        <c:ser>
          <c:idx val="0"/>
          <c:order val="1"/>
          <c:tx>
            <c:v>mx_5_g_2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100F'!$M$16:$M$23</c:f>
              <c:numCache>
                <c:formatCode>General</c:formatCode>
                <c:ptCount val="8"/>
                <c:pt idx="0">
                  <c:v>0.98636900000000005</c:v>
                </c:pt>
                <c:pt idx="1">
                  <c:v>0.96902100000000002</c:v>
                </c:pt>
                <c:pt idx="2">
                  <c:v>0.99132600000000004</c:v>
                </c:pt>
                <c:pt idx="3">
                  <c:v>0.38290000000000002</c:v>
                </c:pt>
                <c:pt idx="4">
                  <c:v>0.71251500000000001</c:v>
                </c:pt>
                <c:pt idx="5">
                  <c:v>0.98141299999999998</c:v>
                </c:pt>
                <c:pt idx="6">
                  <c:v>0.96406400000000003</c:v>
                </c:pt>
                <c:pt idx="7">
                  <c:v>0.99</c:v>
                </c:pt>
              </c:numCache>
            </c:numRef>
          </c:val>
          <c:extLst>
            <c:ext xmlns:c16="http://schemas.microsoft.com/office/drawing/2014/chart" uri="{C3380CC4-5D6E-409C-BE32-E72D297353CC}">
              <c16:uniqueId val="{00000001-4FEF-4969-A8F2-1EA9E6FACC8E}"/>
            </c:ext>
          </c:extLst>
        </c:ser>
        <c:ser>
          <c:idx val="1"/>
          <c:order val="2"/>
          <c:tx>
            <c:v>mx_10_g_1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100F'!$M$26:$M$33</c:f>
              <c:numCache>
                <c:formatCode>General</c:formatCode>
                <c:ptCount val="8"/>
                <c:pt idx="0">
                  <c:v>0.97769499999999998</c:v>
                </c:pt>
                <c:pt idx="1">
                  <c:v>0.97769499999999998</c:v>
                </c:pt>
                <c:pt idx="2">
                  <c:v>0.98636900000000005</c:v>
                </c:pt>
                <c:pt idx="3">
                  <c:v>0.95662899999999995</c:v>
                </c:pt>
                <c:pt idx="4">
                  <c:v>0.88723700000000005</c:v>
                </c:pt>
                <c:pt idx="5">
                  <c:v>0.98884799999999995</c:v>
                </c:pt>
                <c:pt idx="6">
                  <c:v>0.98884799999999995</c:v>
                </c:pt>
                <c:pt idx="7">
                  <c:v>0.98699999999999999</c:v>
                </c:pt>
              </c:numCache>
            </c:numRef>
          </c:val>
          <c:extLst>
            <c:ext xmlns:c16="http://schemas.microsoft.com/office/drawing/2014/chart" uri="{C3380CC4-5D6E-409C-BE32-E72D297353CC}">
              <c16:uniqueId val="{00000002-4FEF-4969-A8F2-1EA9E6FACC8E}"/>
            </c:ext>
          </c:extLst>
        </c:ser>
        <c:ser>
          <c:idx val="2"/>
          <c:order val="3"/>
          <c:tx>
            <c:v>mx_10_g_2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100F'!$M$36:$M$43</c:f>
              <c:numCache>
                <c:formatCode>General</c:formatCode>
                <c:ptCount val="8"/>
                <c:pt idx="0">
                  <c:v>0.99380400000000002</c:v>
                </c:pt>
                <c:pt idx="1">
                  <c:v>0.97769499999999998</c:v>
                </c:pt>
                <c:pt idx="2">
                  <c:v>0.99132600000000004</c:v>
                </c:pt>
                <c:pt idx="3">
                  <c:v>0.64560099999999998</c:v>
                </c:pt>
                <c:pt idx="4">
                  <c:v>0.75836400000000004</c:v>
                </c:pt>
                <c:pt idx="5">
                  <c:v>0.98884799999999995</c:v>
                </c:pt>
                <c:pt idx="6">
                  <c:v>0.97645599999999999</c:v>
                </c:pt>
                <c:pt idx="7">
                  <c:v>0.98799999999999999</c:v>
                </c:pt>
              </c:numCache>
            </c:numRef>
          </c:val>
          <c:extLst>
            <c:ext xmlns:c16="http://schemas.microsoft.com/office/drawing/2014/chart" uri="{C3380CC4-5D6E-409C-BE32-E72D297353CC}">
              <c16:uniqueId val="{00000003-4FEF-4969-A8F2-1EA9E6FACC8E}"/>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max val="1"/>
          <c:min val="0.97499999999999998"/>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50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mx_5_g_1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100F'!$L$47:$L$54</c:f>
              <c:numCache>
                <c:formatCode>General</c:formatCode>
                <c:ptCount val="8"/>
                <c:pt idx="0">
                  <c:v>8.4092769999999994</c:v>
                </c:pt>
                <c:pt idx="1">
                  <c:v>6.1360859999999997</c:v>
                </c:pt>
                <c:pt idx="2">
                  <c:v>6.0088540000000004</c:v>
                </c:pt>
                <c:pt idx="3">
                  <c:v>2.347569</c:v>
                </c:pt>
                <c:pt idx="4">
                  <c:v>3.7465259999999998</c:v>
                </c:pt>
                <c:pt idx="5">
                  <c:v>20.553798</c:v>
                </c:pt>
                <c:pt idx="6">
                  <c:v>20.669748999999999</c:v>
                </c:pt>
                <c:pt idx="7">
                  <c:v>245.18</c:v>
                </c:pt>
              </c:numCache>
            </c:numRef>
          </c:val>
          <c:extLst>
            <c:ext xmlns:c16="http://schemas.microsoft.com/office/drawing/2014/chart" uri="{C3380CC4-5D6E-409C-BE32-E72D297353CC}">
              <c16:uniqueId val="{00000000-E0C3-4BFA-ACCB-F398C99D09F8}"/>
            </c:ext>
          </c:extLst>
        </c:ser>
        <c:ser>
          <c:idx val="0"/>
          <c:order val="1"/>
          <c:tx>
            <c:v>mx_5_g_2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100F'!$L$57:$L$64</c:f>
              <c:numCache>
                <c:formatCode>General</c:formatCode>
                <c:ptCount val="8"/>
                <c:pt idx="0">
                  <c:v>8.6196619999999999</c:v>
                </c:pt>
                <c:pt idx="1">
                  <c:v>6.2000909999999996</c:v>
                </c:pt>
                <c:pt idx="2">
                  <c:v>7.2640339999999997</c:v>
                </c:pt>
                <c:pt idx="3">
                  <c:v>2.699757</c:v>
                </c:pt>
                <c:pt idx="4">
                  <c:v>4.2278719999999996</c:v>
                </c:pt>
                <c:pt idx="5">
                  <c:v>20.267790000000002</c:v>
                </c:pt>
                <c:pt idx="6">
                  <c:v>13.474599</c:v>
                </c:pt>
                <c:pt idx="7">
                  <c:v>205.49</c:v>
                </c:pt>
              </c:numCache>
            </c:numRef>
          </c:val>
          <c:extLst>
            <c:ext xmlns:c16="http://schemas.microsoft.com/office/drawing/2014/chart" uri="{C3380CC4-5D6E-409C-BE32-E72D297353CC}">
              <c16:uniqueId val="{00000001-E0C3-4BFA-ACCB-F398C99D09F8}"/>
            </c:ext>
          </c:extLst>
        </c:ser>
        <c:ser>
          <c:idx val="1"/>
          <c:order val="2"/>
          <c:tx>
            <c:v>mx_10_g_1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100F'!$L$67:$L$74</c:f>
              <c:numCache>
                <c:formatCode>General</c:formatCode>
                <c:ptCount val="8"/>
                <c:pt idx="0">
                  <c:v>46.048166999999999</c:v>
                </c:pt>
                <c:pt idx="1">
                  <c:v>49.113816</c:v>
                </c:pt>
                <c:pt idx="2">
                  <c:v>29.024940999999998</c:v>
                </c:pt>
                <c:pt idx="3">
                  <c:v>22.524552</c:v>
                </c:pt>
                <c:pt idx="4">
                  <c:v>65.491444000000001</c:v>
                </c:pt>
                <c:pt idx="5">
                  <c:v>114.053591</c:v>
                </c:pt>
                <c:pt idx="6">
                  <c:v>185.664996</c:v>
                </c:pt>
                <c:pt idx="7">
                  <c:v>512.13</c:v>
                </c:pt>
              </c:numCache>
            </c:numRef>
          </c:val>
          <c:extLst>
            <c:ext xmlns:c16="http://schemas.microsoft.com/office/drawing/2014/chart" uri="{C3380CC4-5D6E-409C-BE32-E72D297353CC}">
              <c16:uniqueId val="{00000002-E0C3-4BFA-ACCB-F398C99D09F8}"/>
            </c:ext>
          </c:extLst>
        </c:ser>
        <c:ser>
          <c:idx val="2"/>
          <c:order val="3"/>
          <c:tx>
            <c:v>mx_10_g_2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100F'!$L$77:$L$84</c:f>
              <c:numCache>
                <c:formatCode>General</c:formatCode>
                <c:ptCount val="8"/>
                <c:pt idx="0">
                  <c:v>8.1355789999999999</c:v>
                </c:pt>
                <c:pt idx="1">
                  <c:v>5.7666709999999997</c:v>
                </c:pt>
                <c:pt idx="2">
                  <c:v>6.3176199999999998</c:v>
                </c:pt>
                <c:pt idx="3">
                  <c:v>2.6462759999999999</c:v>
                </c:pt>
                <c:pt idx="4">
                  <c:v>3.947981</c:v>
                </c:pt>
                <c:pt idx="5">
                  <c:v>21.267665999999998</c:v>
                </c:pt>
                <c:pt idx="6">
                  <c:v>25.733933</c:v>
                </c:pt>
                <c:pt idx="7">
                  <c:v>305.01</c:v>
                </c:pt>
              </c:numCache>
            </c:numRef>
          </c:val>
          <c:extLst>
            <c:ext xmlns:c16="http://schemas.microsoft.com/office/drawing/2014/chart" uri="{C3380CC4-5D6E-409C-BE32-E72D297353CC}">
              <c16:uniqueId val="{00000003-E0C3-4BFA-ACCB-F398C99D09F8}"/>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mx_5_g_1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100F'!$L$6:$L$13</c:f>
              <c:numCache>
                <c:formatCode>General</c:formatCode>
                <c:ptCount val="8"/>
                <c:pt idx="0">
                  <c:v>9.0537609999999997</c:v>
                </c:pt>
                <c:pt idx="1">
                  <c:v>6.04678</c:v>
                </c:pt>
                <c:pt idx="2">
                  <c:v>5.3052149999999996</c:v>
                </c:pt>
                <c:pt idx="3">
                  <c:v>2.5538660000000002</c:v>
                </c:pt>
                <c:pt idx="4">
                  <c:v>3.6796470000000001</c:v>
                </c:pt>
                <c:pt idx="5">
                  <c:v>20.690004999999999</c:v>
                </c:pt>
                <c:pt idx="6">
                  <c:v>22.812671999999999</c:v>
                </c:pt>
                <c:pt idx="7">
                  <c:v>187.76</c:v>
                </c:pt>
              </c:numCache>
            </c:numRef>
          </c:val>
          <c:extLst>
            <c:ext xmlns:c16="http://schemas.microsoft.com/office/drawing/2014/chart" uri="{C3380CC4-5D6E-409C-BE32-E72D297353CC}">
              <c16:uniqueId val="{00000000-E991-4AD2-B1CB-B62B4B83E4B6}"/>
            </c:ext>
          </c:extLst>
        </c:ser>
        <c:ser>
          <c:idx val="0"/>
          <c:order val="1"/>
          <c:tx>
            <c:v>mx_5_g_2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100F'!$L$16:$L$23</c:f>
              <c:numCache>
                <c:formatCode>General</c:formatCode>
                <c:ptCount val="8"/>
                <c:pt idx="0">
                  <c:v>9.2479759999999995</c:v>
                </c:pt>
                <c:pt idx="1">
                  <c:v>5.870641</c:v>
                </c:pt>
                <c:pt idx="2">
                  <c:v>5.5231589999999997</c:v>
                </c:pt>
                <c:pt idx="3">
                  <c:v>2.3426879999999999</c:v>
                </c:pt>
                <c:pt idx="4">
                  <c:v>4.0056390000000004</c:v>
                </c:pt>
                <c:pt idx="5">
                  <c:v>21.535654999999998</c:v>
                </c:pt>
                <c:pt idx="6">
                  <c:v>21.150352000000002</c:v>
                </c:pt>
                <c:pt idx="7">
                  <c:v>256.89</c:v>
                </c:pt>
              </c:numCache>
            </c:numRef>
          </c:val>
          <c:extLst>
            <c:ext xmlns:c16="http://schemas.microsoft.com/office/drawing/2014/chart" uri="{C3380CC4-5D6E-409C-BE32-E72D297353CC}">
              <c16:uniqueId val="{00000001-E991-4AD2-B1CB-B62B4B83E4B6}"/>
            </c:ext>
          </c:extLst>
        </c:ser>
        <c:ser>
          <c:idx val="1"/>
          <c:order val="2"/>
          <c:tx>
            <c:v>mx_10_g_1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100F'!$L$26:$L$33</c:f>
              <c:numCache>
                <c:formatCode>General</c:formatCode>
                <c:ptCount val="8"/>
                <c:pt idx="0">
                  <c:v>108.05708799999999</c:v>
                </c:pt>
                <c:pt idx="1">
                  <c:v>192.15899999999999</c:v>
                </c:pt>
                <c:pt idx="2">
                  <c:v>69.761156</c:v>
                </c:pt>
                <c:pt idx="3">
                  <c:v>89.379683</c:v>
                </c:pt>
                <c:pt idx="4">
                  <c:v>237.583618</c:v>
                </c:pt>
                <c:pt idx="5">
                  <c:v>620.52502200000004</c:v>
                </c:pt>
                <c:pt idx="6">
                  <c:v>1069.0156019999999</c:v>
                </c:pt>
                <c:pt idx="7">
                  <c:v>813.15</c:v>
                </c:pt>
              </c:numCache>
            </c:numRef>
          </c:val>
          <c:extLst>
            <c:ext xmlns:c16="http://schemas.microsoft.com/office/drawing/2014/chart" uri="{C3380CC4-5D6E-409C-BE32-E72D297353CC}">
              <c16:uniqueId val="{00000002-E991-4AD2-B1CB-B62B4B83E4B6}"/>
            </c:ext>
          </c:extLst>
        </c:ser>
        <c:ser>
          <c:idx val="2"/>
          <c:order val="3"/>
          <c:tx>
            <c:v>mx_10_g_2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100F'!$L$36:$L$43</c:f>
              <c:numCache>
                <c:formatCode>General</c:formatCode>
                <c:ptCount val="8"/>
                <c:pt idx="0">
                  <c:v>39.583472</c:v>
                </c:pt>
                <c:pt idx="1">
                  <c:v>37.548637999999997</c:v>
                </c:pt>
                <c:pt idx="2">
                  <c:v>18.256716999999998</c:v>
                </c:pt>
                <c:pt idx="3">
                  <c:v>11.653884</c:v>
                </c:pt>
                <c:pt idx="4">
                  <c:v>17.784455999999999</c:v>
                </c:pt>
                <c:pt idx="5">
                  <c:v>51.665500000000002</c:v>
                </c:pt>
                <c:pt idx="6">
                  <c:v>21.360695</c:v>
                </c:pt>
                <c:pt idx="7">
                  <c:v>194.15</c:v>
                </c:pt>
              </c:numCache>
            </c:numRef>
          </c:val>
          <c:extLst>
            <c:ext xmlns:c16="http://schemas.microsoft.com/office/drawing/2014/chart" uri="{C3380CC4-5D6E-409C-BE32-E72D297353CC}">
              <c16:uniqueId val="{00000003-E991-4AD2-B1CB-B62B4B83E4B6}"/>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0"/>
          <c:tx>
            <c:strRef>
              <c:f>'Algs choice 500F 100F'!$CF$76</c:f>
              <c:strCache>
                <c:ptCount val="1"/>
                <c:pt idx="0">
                  <c:v>C[2,5], γ=1</c:v>
                </c:pt>
              </c:strCache>
            </c:strRef>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100F'!$AA$47:$AA$54</c:f>
              <c:numCache>
                <c:formatCode>General</c:formatCode>
                <c:ptCount val="8"/>
                <c:pt idx="0">
                  <c:v>0.96426299999999998</c:v>
                </c:pt>
                <c:pt idx="1">
                  <c:v>0.93216299999999996</c:v>
                </c:pt>
                <c:pt idx="2">
                  <c:v>0.96447700000000003</c:v>
                </c:pt>
                <c:pt idx="3">
                  <c:v>0.21570700000000001</c:v>
                </c:pt>
                <c:pt idx="4">
                  <c:v>0.61459399999999997</c:v>
                </c:pt>
                <c:pt idx="5">
                  <c:v>0.965333</c:v>
                </c:pt>
                <c:pt idx="6">
                  <c:v>0.92916799999999999</c:v>
                </c:pt>
                <c:pt idx="7">
                  <c:v>0.96899999999999997</c:v>
                </c:pt>
              </c:numCache>
            </c:numRef>
          </c:val>
          <c:extLst>
            <c:ext xmlns:c16="http://schemas.microsoft.com/office/drawing/2014/chart" uri="{C3380CC4-5D6E-409C-BE32-E72D297353CC}">
              <c16:uniqueId val="{00000000-7B7E-4BD2-BD86-253C162346AF}"/>
            </c:ext>
          </c:extLst>
        </c:ser>
        <c:ser>
          <c:idx val="0"/>
          <c:order val="1"/>
          <c:tx>
            <c:strRef>
              <c:f>'Algs choice 500F 100F'!$CF$77</c:f>
              <c:strCache>
                <c:ptCount val="1"/>
                <c:pt idx="0">
                  <c:v>C[2,5], γ=2</c:v>
                </c:pt>
              </c:strCache>
            </c:strRef>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100F'!$AA$57:$AA$64</c:f>
              <c:numCache>
                <c:formatCode>General</c:formatCode>
                <c:ptCount val="8"/>
                <c:pt idx="0">
                  <c:v>0.96511899999999995</c:v>
                </c:pt>
                <c:pt idx="1">
                  <c:v>0.93216299999999996</c:v>
                </c:pt>
                <c:pt idx="2">
                  <c:v>0.96041100000000001</c:v>
                </c:pt>
                <c:pt idx="3">
                  <c:v>0.21570700000000001</c:v>
                </c:pt>
                <c:pt idx="4">
                  <c:v>0.61181300000000005</c:v>
                </c:pt>
                <c:pt idx="5">
                  <c:v>0.96190900000000001</c:v>
                </c:pt>
                <c:pt idx="6">
                  <c:v>0.92916799999999999</c:v>
                </c:pt>
                <c:pt idx="7">
                  <c:v>0.96799999999999997</c:v>
                </c:pt>
              </c:numCache>
            </c:numRef>
          </c:val>
          <c:extLst>
            <c:ext xmlns:c16="http://schemas.microsoft.com/office/drawing/2014/chart" uri="{C3380CC4-5D6E-409C-BE32-E72D297353CC}">
              <c16:uniqueId val="{00000001-7B7E-4BD2-BD86-253C162346AF}"/>
            </c:ext>
          </c:extLst>
        </c:ser>
        <c:ser>
          <c:idx val="1"/>
          <c:order val="2"/>
          <c:tx>
            <c:strRef>
              <c:f>'Algs choice 500F 100F'!$CF$78</c:f>
              <c:strCache>
                <c:ptCount val="1"/>
                <c:pt idx="0">
                  <c:v>C[2,8], γ=1</c:v>
                </c:pt>
              </c:strCache>
            </c:strRef>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100F'!$AA$67:$AA$74</c:f>
              <c:numCache>
                <c:formatCode>General</c:formatCode>
                <c:ptCount val="8"/>
                <c:pt idx="0">
                  <c:v>0.95955500000000005</c:v>
                </c:pt>
                <c:pt idx="1">
                  <c:v>0.94607300000000005</c:v>
                </c:pt>
                <c:pt idx="2">
                  <c:v>0.96169499999999997</c:v>
                </c:pt>
                <c:pt idx="3">
                  <c:v>0.80890200000000001</c:v>
                </c:pt>
                <c:pt idx="4">
                  <c:v>0.83757800000000004</c:v>
                </c:pt>
                <c:pt idx="5">
                  <c:v>0.989514</c:v>
                </c:pt>
                <c:pt idx="6">
                  <c:v>0.96404900000000004</c:v>
                </c:pt>
                <c:pt idx="7">
                  <c:v>0.98299999999999998</c:v>
                </c:pt>
              </c:numCache>
            </c:numRef>
          </c:val>
          <c:extLst>
            <c:ext xmlns:c16="http://schemas.microsoft.com/office/drawing/2014/chart" uri="{C3380CC4-5D6E-409C-BE32-E72D297353CC}">
              <c16:uniqueId val="{00000002-7B7E-4BD2-BD86-253C162346AF}"/>
            </c:ext>
          </c:extLst>
        </c:ser>
        <c:ser>
          <c:idx val="2"/>
          <c:order val="3"/>
          <c:tx>
            <c:strRef>
              <c:f>'Algs choice 500F 100F'!$CF$79</c:f>
              <c:strCache>
                <c:ptCount val="1"/>
                <c:pt idx="0">
                  <c:v>C[2,8], γ=2</c:v>
                </c:pt>
              </c:strCache>
            </c:strRef>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100F'!$AA$77:$AA$84</c:f>
              <c:numCache>
                <c:formatCode>General</c:formatCode>
                <c:ptCount val="8"/>
                <c:pt idx="0">
                  <c:v>0.97260899999999995</c:v>
                </c:pt>
                <c:pt idx="1">
                  <c:v>0.94286300000000001</c:v>
                </c:pt>
                <c:pt idx="2">
                  <c:v>0.96897100000000003</c:v>
                </c:pt>
                <c:pt idx="3">
                  <c:v>0.32249100000000003</c:v>
                </c:pt>
                <c:pt idx="4">
                  <c:v>0.68992100000000001</c:v>
                </c:pt>
                <c:pt idx="5">
                  <c:v>0.97945599999999999</c:v>
                </c:pt>
                <c:pt idx="6">
                  <c:v>0.94864099999999996</c:v>
                </c:pt>
                <c:pt idx="7">
                  <c:v>0.98199999999999998</c:v>
                </c:pt>
              </c:numCache>
            </c:numRef>
          </c:val>
          <c:extLst>
            <c:ext xmlns:c16="http://schemas.microsoft.com/office/drawing/2014/chart" uri="{C3380CC4-5D6E-409C-BE32-E72D297353CC}">
              <c16:uniqueId val="{00000003-7B7E-4BD2-BD86-253C162346AF}"/>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Classification Algorithms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max val="1"/>
          <c:min val="0.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Acuracy score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Score (nbF=500,</a:t>
            </a:r>
            <a:r>
              <a:rPr lang="en-CA" baseline="0"/>
              <a:t> Beta = 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mx_5_g_1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100F'!$AA$6:$AA$13</c:f>
              <c:numCache>
                <c:formatCode>General</c:formatCode>
                <c:ptCount val="8"/>
                <c:pt idx="0">
                  <c:v>0.96554700000000004</c:v>
                </c:pt>
                <c:pt idx="1">
                  <c:v>0.93216299999999996</c:v>
                </c:pt>
                <c:pt idx="2">
                  <c:v>0.96062499999999995</c:v>
                </c:pt>
                <c:pt idx="3">
                  <c:v>0.21570700000000001</c:v>
                </c:pt>
                <c:pt idx="4">
                  <c:v>0.60838899999999996</c:v>
                </c:pt>
                <c:pt idx="5">
                  <c:v>0.96319299999999997</c:v>
                </c:pt>
                <c:pt idx="6">
                  <c:v>0.92916799999999999</c:v>
                </c:pt>
                <c:pt idx="7">
                  <c:v>0.96899999999999997</c:v>
                </c:pt>
              </c:numCache>
            </c:numRef>
          </c:val>
          <c:extLst>
            <c:ext xmlns:c16="http://schemas.microsoft.com/office/drawing/2014/chart" uri="{C3380CC4-5D6E-409C-BE32-E72D297353CC}">
              <c16:uniqueId val="{00000000-BD1C-4CB1-9D73-11623CCCF38C}"/>
            </c:ext>
          </c:extLst>
        </c:ser>
        <c:ser>
          <c:idx val="0"/>
          <c:order val="1"/>
          <c:tx>
            <c:v>mx_5_g_2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100F'!$AA$16:$AA$23</c:f>
              <c:numCache>
                <c:formatCode>General</c:formatCode>
                <c:ptCount val="8"/>
                <c:pt idx="0">
                  <c:v>0.96447700000000003</c:v>
                </c:pt>
                <c:pt idx="1">
                  <c:v>0.93216299999999996</c:v>
                </c:pt>
                <c:pt idx="2">
                  <c:v>0.96447700000000003</c:v>
                </c:pt>
                <c:pt idx="3">
                  <c:v>0.21570700000000001</c:v>
                </c:pt>
                <c:pt idx="4">
                  <c:v>0.61138499999999996</c:v>
                </c:pt>
                <c:pt idx="5">
                  <c:v>0.96041100000000001</c:v>
                </c:pt>
                <c:pt idx="6">
                  <c:v>0.92916799999999999</c:v>
                </c:pt>
                <c:pt idx="7">
                  <c:v>0.97</c:v>
                </c:pt>
              </c:numCache>
            </c:numRef>
          </c:val>
          <c:extLst>
            <c:ext xmlns:c16="http://schemas.microsoft.com/office/drawing/2014/chart" uri="{C3380CC4-5D6E-409C-BE32-E72D297353CC}">
              <c16:uniqueId val="{00000001-BD1C-4CB1-9D73-11623CCCF38C}"/>
            </c:ext>
          </c:extLst>
        </c:ser>
        <c:ser>
          <c:idx val="1"/>
          <c:order val="2"/>
          <c:tx>
            <c:v>mx_10_g_1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100F'!$AA$26:$AA$33</c:f>
              <c:numCache>
                <c:formatCode>General</c:formatCode>
                <c:ptCount val="8"/>
                <c:pt idx="0">
                  <c:v>0.96340700000000001</c:v>
                </c:pt>
                <c:pt idx="1">
                  <c:v>0.92938200000000004</c:v>
                </c:pt>
                <c:pt idx="2">
                  <c:v>0.96661699999999995</c:v>
                </c:pt>
                <c:pt idx="3">
                  <c:v>0.85469700000000004</c:v>
                </c:pt>
                <c:pt idx="4">
                  <c:v>0.83779199999999998</c:v>
                </c:pt>
                <c:pt idx="5">
                  <c:v>0.98758800000000002</c:v>
                </c:pt>
                <c:pt idx="6">
                  <c:v>0.96340700000000001</c:v>
                </c:pt>
                <c:pt idx="7">
                  <c:v>0.98299999999999998</c:v>
                </c:pt>
              </c:numCache>
            </c:numRef>
          </c:val>
          <c:extLst>
            <c:ext xmlns:c16="http://schemas.microsoft.com/office/drawing/2014/chart" uri="{C3380CC4-5D6E-409C-BE32-E72D297353CC}">
              <c16:uniqueId val="{00000002-BD1C-4CB1-9D73-11623CCCF38C}"/>
            </c:ext>
          </c:extLst>
        </c:ser>
        <c:ser>
          <c:idx val="2"/>
          <c:order val="3"/>
          <c:tx>
            <c:v>mx_10_g_2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100F'!$AA$36:$AA$43</c:f>
              <c:numCache>
                <c:formatCode>General</c:formatCode>
                <c:ptCount val="8"/>
                <c:pt idx="0">
                  <c:v>0.962337</c:v>
                </c:pt>
                <c:pt idx="1">
                  <c:v>0.94414699999999996</c:v>
                </c:pt>
                <c:pt idx="2">
                  <c:v>0.95955500000000005</c:v>
                </c:pt>
                <c:pt idx="3">
                  <c:v>0.51037900000000003</c:v>
                </c:pt>
                <c:pt idx="4">
                  <c:v>0.74577400000000005</c:v>
                </c:pt>
                <c:pt idx="5">
                  <c:v>0.98245199999999999</c:v>
                </c:pt>
                <c:pt idx="6">
                  <c:v>0.95698700000000003</c:v>
                </c:pt>
                <c:pt idx="7">
                  <c:v>0.98499999999999999</c:v>
                </c:pt>
              </c:numCache>
            </c:numRef>
          </c:val>
          <c:extLst>
            <c:ext xmlns:c16="http://schemas.microsoft.com/office/drawing/2014/chart" uri="{C3380CC4-5D6E-409C-BE32-E72D297353CC}">
              <c16:uniqueId val="{00000003-BD1C-4CB1-9D73-11623CCCF38C}"/>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max val="1"/>
          <c:min val="0.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0"/>
          <c:tx>
            <c:strRef>
              <c:f>'Algs choice 500F 100F'!$CF$76</c:f>
              <c:strCache>
                <c:ptCount val="1"/>
                <c:pt idx="0">
                  <c:v>C[2,5], γ=1</c:v>
                </c:pt>
              </c:strCache>
            </c:strRef>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100F'!$Z$47:$Z$54</c:f>
              <c:numCache>
                <c:formatCode>General</c:formatCode>
                <c:ptCount val="8"/>
                <c:pt idx="0">
                  <c:v>164.319345</c:v>
                </c:pt>
                <c:pt idx="1">
                  <c:v>195.441453</c:v>
                </c:pt>
                <c:pt idx="2">
                  <c:v>102.62347800000001</c:v>
                </c:pt>
                <c:pt idx="3">
                  <c:v>83.079868000000005</c:v>
                </c:pt>
                <c:pt idx="4">
                  <c:v>52.266035000000002</c:v>
                </c:pt>
                <c:pt idx="5">
                  <c:v>183.284154</c:v>
                </c:pt>
                <c:pt idx="6">
                  <c:v>520.24044600000002</c:v>
                </c:pt>
                <c:pt idx="7">
                  <c:v>1336.45</c:v>
                </c:pt>
              </c:numCache>
            </c:numRef>
          </c:val>
          <c:extLst>
            <c:ext xmlns:c16="http://schemas.microsoft.com/office/drawing/2014/chart" uri="{C3380CC4-5D6E-409C-BE32-E72D297353CC}">
              <c16:uniqueId val="{00000000-C34B-4FC0-8E36-3FF198268A28}"/>
            </c:ext>
          </c:extLst>
        </c:ser>
        <c:ser>
          <c:idx val="0"/>
          <c:order val="1"/>
          <c:tx>
            <c:strRef>
              <c:f>'Algs choice 500F 100F'!$CF$77</c:f>
              <c:strCache>
                <c:ptCount val="1"/>
                <c:pt idx="0">
                  <c:v>C[2,5], γ=2</c:v>
                </c:pt>
              </c:strCache>
            </c:strRef>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100F'!$Z$57:$Z$64</c:f>
              <c:numCache>
                <c:formatCode>General</c:formatCode>
                <c:ptCount val="8"/>
                <c:pt idx="0">
                  <c:v>155.883703</c:v>
                </c:pt>
                <c:pt idx="1">
                  <c:v>183.89028500000001</c:v>
                </c:pt>
                <c:pt idx="2">
                  <c:v>100.199716</c:v>
                </c:pt>
                <c:pt idx="3">
                  <c:v>136.96201099999999</c:v>
                </c:pt>
                <c:pt idx="4">
                  <c:v>53.176506000000003</c:v>
                </c:pt>
                <c:pt idx="5">
                  <c:v>170.564425</c:v>
                </c:pt>
                <c:pt idx="6">
                  <c:v>506.10913599999998</c:v>
                </c:pt>
                <c:pt idx="7">
                  <c:v>1182.0899999999999</c:v>
                </c:pt>
              </c:numCache>
            </c:numRef>
          </c:val>
          <c:extLst>
            <c:ext xmlns:c16="http://schemas.microsoft.com/office/drawing/2014/chart" uri="{C3380CC4-5D6E-409C-BE32-E72D297353CC}">
              <c16:uniqueId val="{00000001-C34B-4FC0-8E36-3FF198268A28}"/>
            </c:ext>
          </c:extLst>
        </c:ser>
        <c:ser>
          <c:idx val="1"/>
          <c:order val="2"/>
          <c:tx>
            <c:strRef>
              <c:f>'Algs choice 500F 100F'!$CF$78</c:f>
              <c:strCache>
                <c:ptCount val="1"/>
                <c:pt idx="0">
                  <c:v>C[2,8], γ=1</c:v>
                </c:pt>
              </c:strCache>
            </c:strRef>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100F'!$Z$67:$Z$74</c:f>
              <c:numCache>
                <c:formatCode>General</c:formatCode>
                <c:ptCount val="8"/>
                <c:pt idx="0">
                  <c:v>6121.59267</c:v>
                </c:pt>
                <c:pt idx="1">
                  <c:v>7550.8569230000003</c:v>
                </c:pt>
                <c:pt idx="2">
                  <c:v>2482.329784</c:v>
                </c:pt>
                <c:pt idx="3">
                  <c:v>2427.396158</c:v>
                </c:pt>
                <c:pt idx="4">
                  <c:v>18007.58023</c:v>
                </c:pt>
                <c:pt idx="5">
                  <c:v>3341.056384</c:v>
                </c:pt>
                <c:pt idx="6">
                  <c:v>31146.877584000002</c:v>
                </c:pt>
                <c:pt idx="7">
                  <c:v>14007.09</c:v>
                </c:pt>
              </c:numCache>
            </c:numRef>
          </c:val>
          <c:extLst>
            <c:ext xmlns:c16="http://schemas.microsoft.com/office/drawing/2014/chart" uri="{C3380CC4-5D6E-409C-BE32-E72D297353CC}">
              <c16:uniqueId val="{00000002-C34B-4FC0-8E36-3FF198268A28}"/>
            </c:ext>
          </c:extLst>
        </c:ser>
        <c:ser>
          <c:idx val="2"/>
          <c:order val="3"/>
          <c:tx>
            <c:strRef>
              <c:f>'Algs choice 500F 100F'!$CF$79</c:f>
              <c:strCache>
                <c:ptCount val="1"/>
                <c:pt idx="0">
                  <c:v>C[2,8], γ=2</c:v>
                </c:pt>
              </c:strCache>
            </c:strRef>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100F'!$Z$77:$Z$84</c:f>
              <c:numCache>
                <c:formatCode>General</c:formatCode>
                <c:ptCount val="8"/>
                <c:pt idx="0">
                  <c:v>423.17661199999998</c:v>
                </c:pt>
                <c:pt idx="1">
                  <c:v>523.42512299999999</c:v>
                </c:pt>
                <c:pt idx="2">
                  <c:v>184.99421699999999</c:v>
                </c:pt>
                <c:pt idx="3">
                  <c:v>158.89310499999999</c:v>
                </c:pt>
                <c:pt idx="4">
                  <c:v>892.76365599999997</c:v>
                </c:pt>
                <c:pt idx="5">
                  <c:v>574.50953900000002</c:v>
                </c:pt>
                <c:pt idx="6">
                  <c:v>1267.9859690000001</c:v>
                </c:pt>
                <c:pt idx="7">
                  <c:v>2692.63</c:v>
                </c:pt>
              </c:numCache>
            </c:numRef>
          </c:val>
          <c:extLst>
            <c:ext xmlns:c16="http://schemas.microsoft.com/office/drawing/2014/chart" uri="{C3380CC4-5D6E-409C-BE32-E72D297353CC}">
              <c16:uniqueId val="{00000003-C34B-4FC0-8E36-3FF198268A28}"/>
            </c:ext>
          </c:extLst>
        </c:ser>
        <c:dLbls>
          <c:showLegendKey val="0"/>
          <c:showVal val="0"/>
          <c:showCatName val="0"/>
          <c:showSerName val="0"/>
          <c:showPercent val="0"/>
          <c:showBubbleSize val="0"/>
        </c:dLbls>
        <c:gapWidth val="219"/>
        <c:axId val="659454864"/>
        <c:axId val="659454032"/>
      </c:barChart>
      <c:catAx>
        <c:axId val="659454864"/>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Classification Algorithms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logBase val="5"/>
          <c:orientation val="minMax"/>
          <c:min val="4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baseline="0">
                    <a:effectLst/>
                  </a:rPr>
                  <a:t>Classification time in seconds</a:t>
                </a:r>
                <a:endParaRPr lang="en-CA"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(nbF=500,</a:t>
            </a:r>
            <a:r>
              <a:rPr lang="en-CA" baseline="0"/>
              <a:t> Beta = 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mx_5_g_1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100F'!$Z$6:$Z$13</c:f>
              <c:numCache>
                <c:formatCode>General</c:formatCode>
                <c:ptCount val="8"/>
                <c:pt idx="0">
                  <c:v>155.98665299999999</c:v>
                </c:pt>
                <c:pt idx="1">
                  <c:v>185.50354899999999</c:v>
                </c:pt>
                <c:pt idx="2">
                  <c:v>93.391020999999995</c:v>
                </c:pt>
                <c:pt idx="3">
                  <c:v>87.239095000000006</c:v>
                </c:pt>
                <c:pt idx="4">
                  <c:v>59.543353000000003</c:v>
                </c:pt>
                <c:pt idx="5">
                  <c:v>191.60111900000001</c:v>
                </c:pt>
                <c:pt idx="6">
                  <c:v>516.57323699999995</c:v>
                </c:pt>
                <c:pt idx="7">
                  <c:v>1155.73</c:v>
                </c:pt>
              </c:numCache>
            </c:numRef>
          </c:val>
          <c:extLst>
            <c:ext xmlns:c16="http://schemas.microsoft.com/office/drawing/2014/chart" uri="{C3380CC4-5D6E-409C-BE32-E72D297353CC}">
              <c16:uniqueId val="{00000000-3AC9-4BFC-8913-CAD772CE8E13}"/>
            </c:ext>
          </c:extLst>
        </c:ser>
        <c:ser>
          <c:idx val="0"/>
          <c:order val="1"/>
          <c:tx>
            <c:v>mx_5_g_2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100F'!$Z$16:$Z$23</c:f>
              <c:numCache>
                <c:formatCode>General</c:formatCode>
                <c:ptCount val="8"/>
                <c:pt idx="0">
                  <c:v>167.43921800000001</c:v>
                </c:pt>
                <c:pt idx="1">
                  <c:v>183.172877</c:v>
                </c:pt>
                <c:pt idx="2">
                  <c:v>93.835431</c:v>
                </c:pt>
                <c:pt idx="3">
                  <c:v>84.132579000000007</c:v>
                </c:pt>
                <c:pt idx="4">
                  <c:v>63.29598</c:v>
                </c:pt>
                <c:pt idx="5">
                  <c:v>186.45751300000001</c:v>
                </c:pt>
                <c:pt idx="6">
                  <c:v>525.14187200000003</c:v>
                </c:pt>
                <c:pt idx="7">
                  <c:v>1388.27</c:v>
                </c:pt>
              </c:numCache>
            </c:numRef>
          </c:val>
          <c:extLst>
            <c:ext xmlns:c16="http://schemas.microsoft.com/office/drawing/2014/chart" uri="{C3380CC4-5D6E-409C-BE32-E72D297353CC}">
              <c16:uniqueId val="{00000001-3AC9-4BFC-8913-CAD772CE8E13}"/>
            </c:ext>
          </c:extLst>
        </c:ser>
        <c:ser>
          <c:idx val="1"/>
          <c:order val="2"/>
          <c:tx>
            <c:v>mx_10_g_1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100F'!$Z$26:$Z$33</c:f>
              <c:numCache>
                <c:formatCode>General</c:formatCode>
                <c:ptCount val="8"/>
                <c:pt idx="0">
                  <c:v>14000.018883999999</c:v>
                </c:pt>
                <c:pt idx="1">
                  <c:v>37830.451861000001</c:v>
                </c:pt>
                <c:pt idx="2">
                  <c:v>7866.7089299999998</c:v>
                </c:pt>
                <c:pt idx="3">
                  <c:v>12463.395767</c:v>
                </c:pt>
                <c:pt idx="4">
                  <c:v>78142.807826999997</c:v>
                </c:pt>
                <c:pt idx="5">
                  <c:v>13046.895087000001</c:v>
                </c:pt>
                <c:pt idx="6">
                  <c:v>143127.18002599999</c:v>
                </c:pt>
                <c:pt idx="7">
                  <c:v>46151.43</c:v>
                </c:pt>
              </c:numCache>
            </c:numRef>
          </c:val>
          <c:extLst>
            <c:ext xmlns:c16="http://schemas.microsoft.com/office/drawing/2014/chart" uri="{C3380CC4-5D6E-409C-BE32-E72D297353CC}">
              <c16:uniqueId val="{00000002-3AC9-4BFC-8913-CAD772CE8E13}"/>
            </c:ext>
          </c:extLst>
        </c:ser>
        <c:ser>
          <c:idx val="2"/>
          <c:order val="3"/>
          <c:tx>
            <c:v>mx_10_g_2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100F'!$Z$36:$Z$43</c:f>
              <c:numCache>
                <c:formatCode>General</c:formatCode>
                <c:ptCount val="8"/>
                <c:pt idx="0">
                  <c:v>1895.5440129999999</c:v>
                </c:pt>
                <c:pt idx="1">
                  <c:v>1431.652756</c:v>
                </c:pt>
                <c:pt idx="2">
                  <c:v>486.74718200000001</c:v>
                </c:pt>
                <c:pt idx="3">
                  <c:v>464.08935700000001</c:v>
                </c:pt>
                <c:pt idx="4">
                  <c:v>2306.1915589999999</c:v>
                </c:pt>
                <c:pt idx="5">
                  <c:v>627.795973</c:v>
                </c:pt>
                <c:pt idx="6">
                  <c:v>4284.4520110000003</c:v>
                </c:pt>
                <c:pt idx="7">
                  <c:v>3459.94</c:v>
                </c:pt>
              </c:numCache>
            </c:numRef>
          </c:val>
          <c:extLst>
            <c:ext xmlns:c16="http://schemas.microsoft.com/office/drawing/2014/chart" uri="{C3380CC4-5D6E-409C-BE32-E72D297353CC}">
              <c16:uniqueId val="{00000003-3AC9-4BFC-8913-CAD772CE8E13}"/>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logBase val="5"/>
          <c:orientation val="minMax"/>
          <c:min val="5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Score (nbF=100,</a:t>
            </a:r>
            <a:r>
              <a:rPr lang="en-CA" baseline="0"/>
              <a:t> Beta = 50 )</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F_5_g_1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100F'!$AQ$47:$AQ$54</c:f>
              <c:numCache>
                <c:formatCode>General</c:formatCode>
                <c:ptCount val="8"/>
                <c:pt idx="0">
                  <c:v>0.98512999999999995</c:v>
                </c:pt>
                <c:pt idx="1">
                  <c:v>0.90830200000000005</c:v>
                </c:pt>
                <c:pt idx="2">
                  <c:v>0.98141299999999998</c:v>
                </c:pt>
                <c:pt idx="3">
                  <c:v>0.43618299999999999</c:v>
                </c:pt>
                <c:pt idx="4">
                  <c:v>0.72490699999999997</c:v>
                </c:pt>
                <c:pt idx="5">
                  <c:v>0.99504300000000001</c:v>
                </c:pt>
                <c:pt idx="6">
                  <c:v>0.97893399999999997</c:v>
                </c:pt>
                <c:pt idx="7">
                  <c:v>0.98799999999999999</c:v>
                </c:pt>
              </c:numCache>
            </c:numRef>
          </c:val>
          <c:extLst>
            <c:ext xmlns:c16="http://schemas.microsoft.com/office/drawing/2014/chart" uri="{C3380CC4-5D6E-409C-BE32-E72D297353CC}">
              <c16:uniqueId val="{00000000-1AA6-4514-B601-478347290BE3}"/>
            </c:ext>
          </c:extLst>
        </c:ser>
        <c:ser>
          <c:idx val="0"/>
          <c:order val="1"/>
          <c:tx>
            <c:v>F_5_g_2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100F'!$AQ$57:$AQ$64</c:f>
              <c:numCache>
                <c:formatCode>General</c:formatCode>
                <c:ptCount val="8"/>
                <c:pt idx="0">
                  <c:v>0.98017299999999996</c:v>
                </c:pt>
                <c:pt idx="1">
                  <c:v>0.90458499999999997</c:v>
                </c:pt>
                <c:pt idx="2">
                  <c:v>0.98017299999999996</c:v>
                </c:pt>
                <c:pt idx="3">
                  <c:v>0.42998799999999998</c:v>
                </c:pt>
                <c:pt idx="4">
                  <c:v>0.70631999999999995</c:v>
                </c:pt>
                <c:pt idx="5">
                  <c:v>0.99008700000000005</c:v>
                </c:pt>
                <c:pt idx="6">
                  <c:v>0.97893399999999997</c:v>
                </c:pt>
                <c:pt idx="7">
                  <c:v>0.99</c:v>
                </c:pt>
              </c:numCache>
            </c:numRef>
          </c:val>
          <c:extLst>
            <c:ext xmlns:c16="http://schemas.microsoft.com/office/drawing/2014/chart" uri="{C3380CC4-5D6E-409C-BE32-E72D297353CC}">
              <c16:uniqueId val="{00000001-1AA6-4514-B601-478347290BE3}"/>
            </c:ext>
          </c:extLst>
        </c:ser>
        <c:ser>
          <c:idx val="1"/>
          <c:order val="2"/>
          <c:tx>
            <c:v>F_7_g_1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100F'!$AQ$67:$AQ$74</c:f>
              <c:numCache>
                <c:formatCode>General</c:formatCode>
                <c:ptCount val="8"/>
                <c:pt idx="0">
                  <c:v>0.975217</c:v>
                </c:pt>
                <c:pt idx="1">
                  <c:v>0.75464699999999996</c:v>
                </c:pt>
                <c:pt idx="2">
                  <c:v>0.98141299999999998</c:v>
                </c:pt>
                <c:pt idx="3">
                  <c:v>0.96778200000000003</c:v>
                </c:pt>
                <c:pt idx="4">
                  <c:v>0.85130099999999997</c:v>
                </c:pt>
                <c:pt idx="5">
                  <c:v>0.99132600000000004</c:v>
                </c:pt>
                <c:pt idx="6">
                  <c:v>0.96530400000000005</c:v>
                </c:pt>
                <c:pt idx="7">
                  <c:v>0.98699999999999999</c:v>
                </c:pt>
              </c:numCache>
            </c:numRef>
          </c:val>
          <c:extLst>
            <c:ext xmlns:c16="http://schemas.microsoft.com/office/drawing/2014/chart" uri="{C3380CC4-5D6E-409C-BE32-E72D297353CC}">
              <c16:uniqueId val="{00000002-1AA6-4514-B601-478347290BE3}"/>
            </c:ext>
          </c:extLst>
        </c:ser>
        <c:ser>
          <c:idx val="2"/>
          <c:order val="3"/>
          <c:tx>
            <c:v>F_7_g_2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100F'!$AQ$77:$AQ$84</c:f>
              <c:numCache>
                <c:formatCode>General</c:formatCode>
                <c:ptCount val="8"/>
                <c:pt idx="0">
                  <c:v>0.413879</c:v>
                </c:pt>
                <c:pt idx="1">
                  <c:v>0.36926900000000001</c:v>
                </c:pt>
                <c:pt idx="2">
                  <c:v>0.41635699999999998</c:v>
                </c:pt>
                <c:pt idx="3">
                  <c:v>0.29615900000000001</c:v>
                </c:pt>
                <c:pt idx="4">
                  <c:v>0.39777000000000001</c:v>
                </c:pt>
                <c:pt idx="5">
                  <c:v>0.41139999999999999</c:v>
                </c:pt>
                <c:pt idx="6">
                  <c:v>0.370508</c:v>
                </c:pt>
                <c:pt idx="7">
                  <c:v>0.41</c:v>
                </c:pt>
              </c:numCache>
            </c:numRef>
          </c:val>
          <c:extLst>
            <c:ext xmlns:c16="http://schemas.microsoft.com/office/drawing/2014/chart" uri="{C3380CC4-5D6E-409C-BE32-E72D297353CC}">
              <c16:uniqueId val="{00000003-1AA6-4514-B601-478347290BE3}"/>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max val="1"/>
          <c:min val="0.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Score (nbF=100,</a:t>
            </a:r>
            <a:r>
              <a:rPr lang="en-CA" baseline="0"/>
              <a:t> Beta = 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F_5_g_1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100F'!$AQ$6:$AQ$13</c:f>
              <c:numCache>
                <c:formatCode>General</c:formatCode>
                <c:ptCount val="8"/>
                <c:pt idx="0">
                  <c:v>0.98141299999999998</c:v>
                </c:pt>
                <c:pt idx="1">
                  <c:v>0.90830200000000005</c:v>
                </c:pt>
                <c:pt idx="2">
                  <c:v>0.98389099999999996</c:v>
                </c:pt>
                <c:pt idx="3">
                  <c:v>0.43618299999999999</c:v>
                </c:pt>
                <c:pt idx="4">
                  <c:v>0.71871099999999999</c:v>
                </c:pt>
                <c:pt idx="5">
                  <c:v>0.99380400000000002</c:v>
                </c:pt>
                <c:pt idx="6">
                  <c:v>0.97893399999999997</c:v>
                </c:pt>
                <c:pt idx="7">
                  <c:v>0.995</c:v>
                </c:pt>
              </c:numCache>
            </c:numRef>
          </c:val>
          <c:extLst>
            <c:ext xmlns:c16="http://schemas.microsoft.com/office/drawing/2014/chart" uri="{C3380CC4-5D6E-409C-BE32-E72D297353CC}">
              <c16:uniqueId val="{00000000-0CCC-4D35-B36E-FB2913A4264A}"/>
            </c:ext>
          </c:extLst>
        </c:ser>
        <c:ser>
          <c:idx val="0"/>
          <c:order val="1"/>
          <c:tx>
            <c:v>F_5_g_2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100F'!$AQ$16:$AQ$23</c:f>
              <c:numCache>
                <c:formatCode>General</c:formatCode>
                <c:ptCount val="8"/>
                <c:pt idx="0">
                  <c:v>0.98636900000000005</c:v>
                </c:pt>
                <c:pt idx="1">
                  <c:v>0.91202000000000005</c:v>
                </c:pt>
                <c:pt idx="2">
                  <c:v>0.98265199999999997</c:v>
                </c:pt>
                <c:pt idx="3">
                  <c:v>0.44237900000000002</c:v>
                </c:pt>
                <c:pt idx="4">
                  <c:v>0.71003700000000003</c:v>
                </c:pt>
                <c:pt idx="5">
                  <c:v>0.98760800000000004</c:v>
                </c:pt>
                <c:pt idx="6">
                  <c:v>0.97893399999999997</c:v>
                </c:pt>
                <c:pt idx="7">
                  <c:v>0.995</c:v>
                </c:pt>
              </c:numCache>
            </c:numRef>
          </c:val>
          <c:extLst>
            <c:ext xmlns:c16="http://schemas.microsoft.com/office/drawing/2014/chart" uri="{C3380CC4-5D6E-409C-BE32-E72D297353CC}">
              <c16:uniqueId val="{00000001-0CCC-4D35-B36E-FB2913A4264A}"/>
            </c:ext>
          </c:extLst>
        </c:ser>
        <c:ser>
          <c:idx val="1"/>
          <c:order val="2"/>
          <c:tx>
            <c:v>F_7_g_1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100F'!$AQ$26:$AQ$33</c:f>
              <c:numCache>
                <c:formatCode>General</c:formatCode>
                <c:ptCount val="8"/>
                <c:pt idx="0">
                  <c:v>0.98017299999999996</c:v>
                </c:pt>
                <c:pt idx="1">
                  <c:v>0.75960300000000003</c:v>
                </c:pt>
                <c:pt idx="2">
                  <c:v>0.98389099999999996</c:v>
                </c:pt>
                <c:pt idx="3">
                  <c:v>0.96530400000000005</c:v>
                </c:pt>
                <c:pt idx="4">
                  <c:v>0.845105</c:v>
                </c:pt>
                <c:pt idx="5">
                  <c:v>0.99132600000000004</c:v>
                </c:pt>
                <c:pt idx="6">
                  <c:v>0.95662899999999995</c:v>
                </c:pt>
                <c:pt idx="7">
                  <c:v>0.98799999999999999</c:v>
                </c:pt>
              </c:numCache>
            </c:numRef>
          </c:val>
          <c:extLst>
            <c:ext xmlns:c16="http://schemas.microsoft.com/office/drawing/2014/chart" uri="{C3380CC4-5D6E-409C-BE32-E72D297353CC}">
              <c16:uniqueId val="{00000002-0CCC-4D35-B36E-FB2913A4264A}"/>
            </c:ext>
          </c:extLst>
        </c:ser>
        <c:ser>
          <c:idx val="2"/>
          <c:order val="3"/>
          <c:tx>
            <c:v>F_7_g_2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100F'!$AQ$36:$AQ$43</c:f>
              <c:numCache>
                <c:formatCode>General</c:formatCode>
                <c:ptCount val="8"/>
                <c:pt idx="0">
                  <c:v>0.87856299999999998</c:v>
                </c:pt>
                <c:pt idx="1">
                  <c:v>0.70136299999999996</c:v>
                </c:pt>
                <c:pt idx="2">
                  <c:v>0.87980199999999997</c:v>
                </c:pt>
                <c:pt idx="3">
                  <c:v>0.78562600000000005</c:v>
                </c:pt>
                <c:pt idx="4">
                  <c:v>0.74473400000000001</c:v>
                </c:pt>
                <c:pt idx="5">
                  <c:v>0.87732299999999996</c:v>
                </c:pt>
                <c:pt idx="6">
                  <c:v>0.85873600000000005</c:v>
                </c:pt>
                <c:pt idx="7">
                  <c:v>0.89400000000000002</c:v>
                </c:pt>
              </c:numCache>
            </c:numRef>
          </c:val>
          <c:extLst>
            <c:ext xmlns:c16="http://schemas.microsoft.com/office/drawing/2014/chart" uri="{C3380CC4-5D6E-409C-BE32-E72D297353CC}">
              <c16:uniqueId val="{00000003-0CCC-4D35-B36E-FB2913A4264A}"/>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max val="1"/>
          <c:min val="0.97"/>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50 )</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F_5_g_1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100F'!$AP$47:$AP$54</c:f>
              <c:numCache>
                <c:formatCode>General</c:formatCode>
                <c:ptCount val="8"/>
                <c:pt idx="0">
                  <c:v>11.723048</c:v>
                </c:pt>
                <c:pt idx="1">
                  <c:v>8.9646539999999995</c:v>
                </c:pt>
                <c:pt idx="2">
                  <c:v>12.008692999999999</c:v>
                </c:pt>
                <c:pt idx="3">
                  <c:v>5.2597759999999996</c:v>
                </c:pt>
                <c:pt idx="4">
                  <c:v>7.2773399999999997</c:v>
                </c:pt>
                <c:pt idx="5">
                  <c:v>48.732332999999997</c:v>
                </c:pt>
                <c:pt idx="6">
                  <c:v>44.289872000000003</c:v>
                </c:pt>
                <c:pt idx="7">
                  <c:v>223.5</c:v>
                </c:pt>
              </c:numCache>
            </c:numRef>
          </c:val>
          <c:extLst>
            <c:ext xmlns:c16="http://schemas.microsoft.com/office/drawing/2014/chart" uri="{C3380CC4-5D6E-409C-BE32-E72D297353CC}">
              <c16:uniqueId val="{00000000-E797-4D34-9CE7-4FF5617C4558}"/>
            </c:ext>
          </c:extLst>
        </c:ser>
        <c:ser>
          <c:idx val="0"/>
          <c:order val="1"/>
          <c:tx>
            <c:v>F_5_g_2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100F'!$AP$57:$AP$64</c:f>
              <c:numCache>
                <c:formatCode>General</c:formatCode>
                <c:ptCount val="8"/>
                <c:pt idx="0">
                  <c:v>11.293799999999999</c:v>
                </c:pt>
                <c:pt idx="1">
                  <c:v>7.295598</c:v>
                </c:pt>
                <c:pt idx="2">
                  <c:v>9.7119239999999998</c:v>
                </c:pt>
                <c:pt idx="3">
                  <c:v>3.5307919999999999</c:v>
                </c:pt>
                <c:pt idx="4">
                  <c:v>5.2197389999999997</c:v>
                </c:pt>
                <c:pt idx="5">
                  <c:v>34.610987000000002</c:v>
                </c:pt>
                <c:pt idx="6">
                  <c:v>33.682397999999999</c:v>
                </c:pt>
                <c:pt idx="7">
                  <c:v>185.83</c:v>
                </c:pt>
              </c:numCache>
            </c:numRef>
          </c:val>
          <c:extLst>
            <c:ext xmlns:c16="http://schemas.microsoft.com/office/drawing/2014/chart" uri="{C3380CC4-5D6E-409C-BE32-E72D297353CC}">
              <c16:uniqueId val="{00000001-E797-4D34-9CE7-4FF5617C4558}"/>
            </c:ext>
          </c:extLst>
        </c:ser>
        <c:ser>
          <c:idx val="1"/>
          <c:order val="2"/>
          <c:tx>
            <c:v>F_7_g_1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100F'!$AP$67:$AP$74</c:f>
              <c:numCache>
                <c:formatCode>General</c:formatCode>
                <c:ptCount val="8"/>
                <c:pt idx="0">
                  <c:v>18.052178000000001</c:v>
                </c:pt>
                <c:pt idx="1">
                  <c:v>18.547996999999999</c:v>
                </c:pt>
                <c:pt idx="2">
                  <c:v>10.652006</c:v>
                </c:pt>
                <c:pt idx="3">
                  <c:v>7.550751</c:v>
                </c:pt>
                <c:pt idx="4">
                  <c:v>15.277661</c:v>
                </c:pt>
                <c:pt idx="5">
                  <c:v>54.882379999999998</c:v>
                </c:pt>
                <c:pt idx="6">
                  <c:v>66.833170999999993</c:v>
                </c:pt>
                <c:pt idx="7">
                  <c:v>241.32</c:v>
                </c:pt>
              </c:numCache>
            </c:numRef>
          </c:val>
          <c:extLst>
            <c:ext xmlns:c16="http://schemas.microsoft.com/office/drawing/2014/chart" uri="{C3380CC4-5D6E-409C-BE32-E72D297353CC}">
              <c16:uniqueId val="{00000002-E797-4D34-9CE7-4FF5617C4558}"/>
            </c:ext>
          </c:extLst>
        </c:ser>
        <c:ser>
          <c:idx val="2"/>
          <c:order val="3"/>
          <c:tx>
            <c:v>F_7_g_2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100F'!$AP$77:$AP$84</c:f>
              <c:numCache>
                <c:formatCode>General</c:formatCode>
                <c:ptCount val="8"/>
                <c:pt idx="0">
                  <c:v>5.6260539999999999</c:v>
                </c:pt>
                <c:pt idx="1">
                  <c:v>2.5195799999999999</c:v>
                </c:pt>
                <c:pt idx="2">
                  <c:v>3.5914290000000002</c:v>
                </c:pt>
                <c:pt idx="3">
                  <c:v>1.50762</c:v>
                </c:pt>
                <c:pt idx="4">
                  <c:v>1.6353390000000001</c:v>
                </c:pt>
                <c:pt idx="5">
                  <c:v>14.879027000000001</c:v>
                </c:pt>
                <c:pt idx="6">
                  <c:v>4.3974549999999999</c:v>
                </c:pt>
                <c:pt idx="7">
                  <c:v>882.78</c:v>
                </c:pt>
              </c:numCache>
            </c:numRef>
          </c:val>
          <c:extLst>
            <c:ext xmlns:c16="http://schemas.microsoft.com/office/drawing/2014/chart" uri="{C3380CC4-5D6E-409C-BE32-E72D297353CC}">
              <c16:uniqueId val="{00000003-E797-4D34-9CE7-4FF5617C4558}"/>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F_5_g_1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100F'!$AP$6:$AP$13</c:f>
              <c:numCache>
                <c:formatCode>General</c:formatCode>
                <c:ptCount val="8"/>
                <c:pt idx="0">
                  <c:v>11.899877</c:v>
                </c:pt>
                <c:pt idx="1">
                  <c:v>8.7245419999999996</c:v>
                </c:pt>
                <c:pt idx="2">
                  <c:v>11.555164</c:v>
                </c:pt>
                <c:pt idx="3">
                  <c:v>4.9617760000000004</c:v>
                </c:pt>
                <c:pt idx="4">
                  <c:v>7.1884959999999998</c:v>
                </c:pt>
                <c:pt idx="5">
                  <c:v>63.315987999999997</c:v>
                </c:pt>
                <c:pt idx="6">
                  <c:v>47.662838000000001</c:v>
                </c:pt>
                <c:pt idx="7">
                  <c:v>205.66</c:v>
                </c:pt>
              </c:numCache>
            </c:numRef>
          </c:val>
          <c:extLst>
            <c:ext xmlns:c16="http://schemas.microsoft.com/office/drawing/2014/chart" uri="{C3380CC4-5D6E-409C-BE32-E72D297353CC}">
              <c16:uniqueId val="{00000000-21B1-4375-B59A-0DA6EBDE7057}"/>
            </c:ext>
          </c:extLst>
        </c:ser>
        <c:ser>
          <c:idx val="0"/>
          <c:order val="1"/>
          <c:tx>
            <c:v>F_5_g_2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100F'!$AP$16:$AP$23</c:f>
              <c:numCache>
                <c:formatCode>General</c:formatCode>
                <c:ptCount val="8"/>
                <c:pt idx="0">
                  <c:v>11.373234999999999</c:v>
                </c:pt>
                <c:pt idx="1">
                  <c:v>8.6837660000000003</c:v>
                </c:pt>
                <c:pt idx="2">
                  <c:v>10.706313</c:v>
                </c:pt>
                <c:pt idx="3">
                  <c:v>5.2934840000000003</c:v>
                </c:pt>
                <c:pt idx="4">
                  <c:v>7.6197350000000004</c:v>
                </c:pt>
                <c:pt idx="5">
                  <c:v>48.076805999999998</c:v>
                </c:pt>
                <c:pt idx="6">
                  <c:v>40.325944999999997</c:v>
                </c:pt>
                <c:pt idx="7">
                  <c:v>205.88</c:v>
                </c:pt>
              </c:numCache>
            </c:numRef>
          </c:val>
          <c:extLst>
            <c:ext xmlns:c16="http://schemas.microsoft.com/office/drawing/2014/chart" uri="{C3380CC4-5D6E-409C-BE32-E72D297353CC}">
              <c16:uniqueId val="{00000001-21B1-4375-B59A-0DA6EBDE7057}"/>
            </c:ext>
          </c:extLst>
        </c:ser>
        <c:ser>
          <c:idx val="1"/>
          <c:order val="2"/>
          <c:tx>
            <c:v>F_7_g_1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100F'!$AP$26:$AP$33</c:f>
              <c:numCache>
                <c:formatCode>General</c:formatCode>
                <c:ptCount val="8"/>
                <c:pt idx="0">
                  <c:v>22.781949000000001</c:v>
                </c:pt>
                <c:pt idx="1">
                  <c:v>22.704777</c:v>
                </c:pt>
                <c:pt idx="2">
                  <c:v>12.313292000000001</c:v>
                </c:pt>
                <c:pt idx="3">
                  <c:v>9.7405279999999994</c:v>
                </c:pt>
                <c:pt idx="4">
                  <c:v>24.151883000000002</c:v>
                </c:pt>
                <c:pt idx="5">
                  <c:v>81.033377999999999</c:v>
                </c:pt>
                <c:pt idx="6">
                  <c:v>140.90784600000001</c:v>
                </c:pt>
                <c:pt idx="7">
                  <c:v>134.68</c:v>
                </c:pt>
              </c:numCache>
            </c:numRef>
          </c:val>
          <c:extLst>
            <c:ext xmlns:c16="http://schemas.microsoft.com/office/drawing/2014/chart" uri="{C3380CC4-5D6E-409C-BE32-E72D297353CC}">
              <c16:uniqueId val="{00000002-21B1-4375-B59A-0DA6EBDE7057}"/>
            </c:ext>
          </c:extLst>
        </c:ser>
        <c:ser>
          <c:idx val="2"/>
          <c:order val="3"/>
          <c:tx>
            <c:v>F_7_g_2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100F'!$AP$36:$AP$43</c:f>
              <c:numCache>
                <c:formatCode>General</c:formatCode>
                <c:ptCount val="8"/>
                <c:pt idx="0">
                  <c:v>8.46631</c:v>
                </c:pt>
                <c:pt idx="1">
                  <c:v>3.929405</c:v>
                </c:pt>
                <c:pt idx="2">
                  <c:v>6.2993969999999999</c:v>
                </c:pt>
                <c:pt idx="3">
                  <c:v>2.2929729999999999</c:v>
                </c:pt>
                <c:pt idx="4">
                  <c:v>3.2426119999999998</c:v>
                </c:pt>
                <c:pt idx="5">
                  <c:v>33.744942000000002</c:v>
                </c:pt>
                <c:pt idx="6">
                  <c:v>13.184695</c:v>
                </c:pt>
                <c:pt idx="7">
                  <c:v>424.22</c:v>
                </c:pt>
              </c:numCache>
            </c:numRef>
          </c:val>
          <c:extLst>
            <c:ext xmlns:c16="http://schemas.microsoft.com/office/drawing/2014/chart" uri="{C3380CC4-5D6E-409C-BE32-E72D297353CC}">
              <c16:uniqueId val="{00000003-21B1-4375-B59A-0DA6EBDE7057}"/>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0"/>
          <c:tx>
            <c:strRef>
              <c:f>'Algs choice 500F 100F'!$CB$76</c:f>
              <c:strCache>
                <c:ptCount val="1"/>
                <c:pt idx="0">
                  <c:v>F=5, γ=1</c:v>
                </c:pt>
              </c:strCache>
            </c:strRef>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100F'!$BE$47:$BE$54</c:f>
              <c:numCache>
                <c:formatCode>General</c:formatCode>
                <c:ptCount val="8"/>
                <c:pt idx="0">
                  <c:v>0.95377699999999999</c:v>
                </c:pt>
                <c:pt idx="1">
                  <c:v>0.80141200000000001</c:v>
                </c:pt>
                <c:pt idx="2">
                  <c:v>0.94029499999999999</c:v>
                </c:pt>
                <c:pt idx="3">
                  <c:v>0.21763299999999999</c:v>
                </c:pt>
                <c:pt idx="4">
                  <c:v>0.57521900000000004</c:v>
                </c:pt>
                <c:pt idx="5">
                  <c:v>0.97496300000000002</c:v>
                </c:pt>
                <c:pt idx="6">
                  <c:v>0.95377699999999999</c:v>
                </c:pt>
                <c:pt idx="7">
                  <c:v>0.97699999999999998</c:v>
                </c:pt>
              </c:numCache>
            </c:numRef>
          </c:val>
          <c:extLst>
            <c:ext xmlns:c16="http://schemas.microsoft.com/office/drawing/2014/chart" uri="{C3380CC4-5D6E-409C-BE32-E72D297353CC}">
              <c16:uniqueId val="{00000000-F4BF-4D26-9639-5106FCD89FFC}"/>
            </c:ext>
          </c:extLst>
        </c:ser>
        <c:ser>
          <c:idx val="0"/>
          <c:order val="1"/>
          <c:tx>
            <c:strRef>
              <c:f>'Algs choice 500F 100F'!$CB$77</c:f>
              <c:strCache>
                <c:ptCount val="1"/>
                <c:pt idx="0">
                  <c:v>F=5, γ=2</c:v>
                </c:pt>
              </c:strCache>
            </c:strRef>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100F'!$BE$57:$BE$64</c:f>
              <c:numCache>
                <c:formatCode>General</c:formatCode>
                <c:ptCount val="8"/>
                <c:pt idx="0">
                  <c:v>0.956345</c:v>
                </c:pt>
                <c:pt idx="1">
                  <c:v>0.80141200000000001</c:v>
                </c:pt>
                <c:pt idx="2">
                  <c:v>0.94286300000000001</c:v>
                </c:pt>
                <c:pt idx="3">
                  <c:v>0.21763299999999999</c:v>
                </c:pt>
                <c:pt idx="4">
                  <c:v>0.579071</c:v>
                </c:pt>
                <c:pt idx="5">
                  <c:v>0.97410699999999995</c:v>
                </c:pt>
                <c:pt idx="6">
                  <c:v>0.95377699999999999</c:v>
                </c:pt>
                <c:pt idx="7">
                  <c:v>0.97899999999999998</c:v>
                </c:pt>
              </c:numCache>
            </c:numRef>
          </c:val>
          <c:extLst>
            <c:ext xmlns:c16="http://schemas.microsoft.com/office/drawing/2014/chart" uri="{C3380CC4-5D6E-409C-BE32-E72D297353CC}">
              <c16:uniqueId val="{00000001-F4BF-4D26-9639-5106FCD89FFC}"/>
            </c:ext>
          </c:extLst>
        </c:ser>
        <c:ser>
          <c:idx val="1"/>
          <c:order val="2"/>
          <c:tx>
            <c:strRef>
              <c:f>'Algs choice 500F 100F'!$CB$78</c:f>
              <c:strCache>
                <c:ptCount val="1"/>
                <c:pt idx="0">
                  <c:v>F=7, γ=1</c:v>
                </c:pt>
              </c:strCache>
            </c:strRef>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100F'!$BE$67:$BE$74</c:f>
              <c:numCache>
                <c:formatCode>General</c:formatCode>
                <c:ptCount val="8"/>
                <c:pt idx="0">
                  <c:v>0.93237700000000001</c:v>
                </c:pt>
                <c:pt idx="1">
                  <c:v>0.52471599999999996</c:v>
                </c:pt>
                <c:pt idx="2">
                  <c:v>0.92488800000000004</c:v>
                </c:pt>
                <c:pt idx="3">
                  <c:v>0.71324600000000005</c:v>
                </c:pt>
                <c:pt idx="4">
                  <c:v>0.66702300000000003</c:v>
                </c:pt>
                <c:pt idx="5">
                  <c:v>0.98801600000000001</c:v>
                </c:pt>
                <c:pt idx="6">
                  <c:v>0.88037699999999997</c:v>
                </c:pt>
                <c:pt idx="7">
                  <c:v>0.97799999999999998</c:v>
                </c:pt>
              </c:numCache>
            </c:numRef>
          </c:val>
          <c:extLst>
            <c:ext xmlns:c16="http://schemas.microsoft.com/office/drawing/2014/chart" uri="{C3380CC4-5D6E-409C-BE32-E72D297353CC}">
              <c16:uniqueId val="{00000002-F4BF-4D26-9639-5106FCD89FFC}"/>
            </c:ext>
          </c:extLst>
        </c:ser>
        <c:ser>
          <c:idx val="2"/>
          <c:order val="3"/>
          <c:tx>
            <c:strRef>
              <c:f>'Algs choice 500F 100F'!$CB$79</c:f>
              <c:strCache>
                <c:ptCount val="1"/>
                <c:pt idx="0">
                  <c:v>F=7, γ=2</c:v>
                </c:pt>
              </c:strCache>
            </c:strRef>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100F'!$BE$77:$BE$84</c:f>
              <c:numCache>
                <c:formatCode>General</c:formatCode>
                <c:ptCount val="8"/>
                <c:pt idx="0">
                  <c:v>0.56559000000000004</c:v>
                </c:pt>
                <c:pt idx="1">
                  <c:v>0.45688000000000001</c:v>
                </c:pt>
                <c:pt idx="2">
                  <c:v>0.56045400000000001</c:v>
                </c:pt>
                <c:pt idx="3">
                  <c:v>0.43975999999999998</c:v>
                </c:pt>
                <c:pt idx="4">
                  <c:v>0.50502899999999995</c:v>
                </c:pt>
                <c:pt idx="5">
                  <c:v>0.57179500000000005</c:v>
                </c:pt>
                <c:pt idx="6">
                  <c:v>0.55424799999999996</c:v>
                </c:pt>
                <c:pt idx="7">
                  <c:v>0.58499999999999996</c:v>
                </c:pt>
              </c:numCache>
            </c:numRef>
          </c:val>
          <c:extLst>
            <c:ext xmlns:c16="http://schemas.microsoft.com/office/drawing/2014/chart" uri="{C3380CC4-5D6E-409C-BE32-E72D297353CC}">
              <c16:uniqueId val="{00000003-F4BF-4D26-9639-5106FCD89FFC}"/>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u="none" strike="noStrike" baseline="0">
                    <a:effectLst/>
                  </a:rPr>
                  <a:t>Classification Algorithms</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max val="1"/>
          <c:min val="0.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Accuracy</a:t>
                </a:r>
                <a:r>
                  <a:rPr lang="en-CA" sz="1400" baseline="0"/>
                  <a:t> score</a:t>
                </a:r>
                <a:endParaRPr lang="en-CA"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Score (nbF=500,</a:t>
            </a:r>
            <a:r>
              <a:rPr lang="en-CA" baseline="0"/>
              <a:t> Beta = 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F_5_g_1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100F'!$BE$6:$BE$13</c:f>
              <c:numCache>
                <c:formatCode>General</c:formatCode>
                <c:ptCount val="8"/>
                <c:pt idx="0">
                  <c:v>0.95506100000000005</c:v>
                </c:pt>
                <c:pt idx="1">
                  <c:v>0.80141200000000001</c:v>
                </c:pt>
                <c:pt idx="2">
                  <c:v>0.93965299999999996</c:v>
                </c:pt>
                <c:pt idx="3">
                  <c:v>0.21763299999999999</c:v>
                </c:pt>
                <c:pt idx="4">
                  <c:v>0.57329300000000005</c:v>
                </c:pt>
                <c:pt idx="5">
                  <c:v>0.97539100000000001</c:v>
                </c:pt>
                <c:pt idx="6">
                  <c:v>0.95377699999999999</c:v>
                </c:pt>
                <c:pt idx="7">
                  <c:v>0.97699999999999998</c:v>
                </c:pt>
              </c:numCache>
            </c:numRef>
          </c:val>
          <c:extLst>
            <c:ext xmlns:c16="http://schemas.microsoft.com/office/drawing/2014/chart" uri="{C3380CC4-5D6E-409C-BE32-E72D297353CC}">
              <c16:uniqueId val="{00000000-7BB9-4E55-A8E7-7FDEC202137F}"/>
            </c:ext>
          </c:extLst>
        </c:ser>
        <c:ser>
          <c:idx val="0"/>
          <c:order val="1"/>
          <c:tx>
            <c:v>F_5_g_2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100F'!$BE$16:$BE$23</c:f>
              <c:numCache>
                <c:formatCode>General</c:formatCode>
                <c:ptCount val="8"/>
                <c:pt idx="0">
                  <c:v>0.95249300000000003</c:v>
                </c:pt>
                <c:pt idx="1">
                  <c:v>0.80141200000000001</c:v>
                </c:pt>
                <c:pt idx="2">
                  <c:v>0.93922499999999998</c:v>
                </c:pt>
                <c:pt idx="3">
                  <c:v>0.21763299999999999</c:v>
                </c:pt>
                <c:pt idx="4">
                  <c:v>0.57650299999999999</c:v>
                </c:pt>
                <c:pt idx="5">
                  <c:v>0.97239500000000001</c:v>
                </c:pt>
                <c:pt idx="6">
                  <c:v>0.95377699999999999</c:v>
                </c:pt>
                <c:pt idx="7">
                  <c:v>0.97899999999999998</c:v>
                </c:pt>
              </c:numCache>
            </c:numRef>
          </c:val>
          <c:extLst>
            <c:ext xmlns:c16="http://schemas.microsoft.com/office/drawing/2014/chart" uri="{C3380CC4-5D6E-409C-BE32-E72D297353CC}">
              <c16:uniqueId val="{00000001-7BB9-4E55-A8E7-7FDEC202137F}"/>
            </c:ext>
          </c:extLst>
        </c:ser>
        <c:ser>
          <c:idx val="1"/>
          <c:order val="2"/>
          <c:tx>
            <c:v>F_7_g_1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100F'!$BE$26:$BE$33</c:f>
              <c:numCache>
                <c:formatCode>General</c:formatCode>
                <c:ptCount val="8"/>
                <c:pt idx="0">
                  <c:v>0.92959599999999998</c:v>
                </c:pt>
                <c:pt idx="1">
                  <c:v>0.52471599999999996</c:v>
                </c:pt>
                <c:pt idx="2">
                  <c:v>0.92488800000000004</c:v>
                </c:pt>
                <c:pt idx="3">
                  <c:v>0.71324600000000005</c:v>
                </c:pt>
                <c:pt idx="4">
                  <c:v>0.66766499999999995</c:v>
                </c:pt>
                <c:pt idx="5">
                  <c:v>0.98972800000000005</c:v>
                </c:pt>
                <c:pt idx="6">
                  <c:v>0.88037699999999997</c:v>
                </c:pt>
                <c:pt idx="7">
                  <c:v>0.97899999999999998</c:v>
                </c:pt>
              </c:numCache>
            </c:numRef>
          </c:val>
          <c:extLst>
            <c:ext xmlns:c16="http://schemas.microsoft.com/office/drawing/2014/chart" uri="{C3380CC4-5D6E-409C-BE32-E72D297353CC}">
              <c16:uniqueId val="{00000002-7BB9-4E55-A8E7-7FDEC202137F}"/>
            </c:ext>
          </c:extLst>
        </c:ser>
        <c:ser>
          <c:idx val="2"/>
          <c:order val="3"/>
          <c:tx>
            <c:v>F_7_g_2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100F'!$BE$36:$BE$43</c:f>
              <c:numCache>
                <c:formatCode>General</c:formatCode>
                <c:ptCount val="8"/>
                <c:pt idx="0">
                  <c:v>0.88979200000000003</c:v>
                </c:pt>
                <c:pt idx="1">
                  <c:v>0.49454300000000001</c:v>
                </c:pt>
                <c:pt idx="2">
                  <c:v>0.87716700000000003</c:v>
                </c:pt>
                <c:pt idx="3">
                  <c:v>0.64754999999999996</c:v>
                </c:pt>
                <c:pt idx="4">
                  <c:v>0.656752</c:v>
                </c:pt>
                <c:pt idx="5">
                  <c:v>0.94329099999999999</c:v>
                </c:pt>
                <c:pt idx="6">
                  <c:v>0.86111700000000002</c:v>
                </c:pt>
                <c:pt idx="7">
                  <c:v>0.94399999999999995</c:v>
                </c:pt>
              </c:numCache>
            </c:numRef>
          </c:val>
          <c:extLst>
            <c:ext xmlns:c16="http://schemas.microsoft.com/office/drawing/2014/chart" uri="{C3380CC4-5D6E-409C-BE32-E72D297353CC}">
              <c16:uniqueId val="{00000003-7BB9-4E55-A8E7-7FDEC202137F}"/>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max val="1"/>
          <c:min val="0.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0"/>
          <c:tx>
            <c:strRef>
              <c:f>'Algs choice 500F 100F'!$CB$76</c:f>
              <c:strCache>
                <c:ptCount val="1"/>
                <c:pt idx="0">
                  <c:v>F=5, γ=1</c:v>
                </c:pt>
              </c:strCache>
            </c:strRef>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100F'!$BD$47:$BD$54</c:f>
              <c:numCache>
                <c:formatCode>General</c:formatCode>
                <c:ptCount val="8"/>
                <c:pt idx="0">
                  <c:v>72.331154999999995</c:v>
                </c:pt>
                <c:pt idx="1">
                  <c:v>116.225954</c:v>
                </c:pt>
                <c:pt idx="2">
                  <c:v>52.187052999999999</c:v>
                </c:pt>
                <c:pt idx="3">
                  <c:v>41.143514000000003</c:v>
                </c:pt>
                <c:pt idx="4">
                  <c:v>31.707964</c:v>
                </c:pt>
                <c:pt idx="5">
                  <c:v>148.09597299999999</c:v>
                </c:pt>
                <c:pt idx="6">
                  <c:v>522.30206499999997</c:v>
                </c:pt>
                <c:pt idx="7">
                  <c:v>1188.8</c:v>
                </c:pt>
              </c:numCache>
            </c:numRef>
          </c:val>
          <c:extLst>
            <c:ext xmlns:c16="http://schemas.microsoft.com/office/drawing/2014/chart" uri="{C3380CC4-5D6E-409C-BE32-E72D297353CC}">
              <c16:uniqueId val="{00000000-46DF-4451-BA25-7D0DDDA40C35}"/>
            </c:ext>
          </c:extLst>
        </c:ser>
        <c:ser>
          <c:idx val="0"/>
          <c:order val="1"/>
          <c:tx>
            <c:strRef>
              <c:f>'Algs choice 500F 100F'!$CB$77</c:f>
              <c:strCache>
                <c:ptCount val="1"/>
                <c:pt idx="0">
                  <c:v>F=5, γ=2</c:v>
                </c:pt>
              </c:strCache>
            </c:strRef>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100F'!$BD$57:$BD$64</c:f>
              <c:numCache>
                <c:formatCode>General</c:formatCode>
                <c:ptCount val="8"/>
                <c:pt idx="0">
                  <c:v>72.236335999999994</c:v>
                </c:pt>
                <c:pt idx="1">
                  <c:v>117.345179</c:v>
                </c:pt>
                <c:pt idx="2">
                  <c:v>54.614924000000002</c:v>
                </c:pt>
                <c:pt idx="3">
                  <c:v>43.591431</c:v>
                </c:pt>
                <c:pt idx="4">
                  <c:v>27.518508000000001</c:v>
                </c:pt>
                <c:pt idx="5">
                  <c:v>153.395127</c:v>
                </c:pt>
                <c:pt idx="6">
                  <c:v>509.99266899999998</c:v>
                </c:pt>
                <c:pt idx="7">
                  <c:v>1170.5</c:v>
                </c:pt>
              </c:numCache>
            </c:numRef>
          </c:val>
          <c:extLst>
            <c:ext xmlns:c16="http://schemas.microsoft.com/office/drawing/2014/chart" uri="{C3380CC4-5D6E-409C-BE32-E72D297353CC}">
              <c16:uniqueId val="{00000001-46DF-4451-BA25-7D0DDDA40C35}"/>
            </c:ext>
          </c:extLst>
        </c:ser>
        <c:ser>
          <c:idx val="1"/>
          <c:order val="2"/>
          <c:tx>
            <c:strRef>
              <c:f>'Algs choice 500F 100F'!$CB$78</c:f>
              <c:strCache>
                <c:ptCount val="1"/>
                <c:pt idx="0">
                  <c:v>F=7, γ=1</c:v>
                </c:pt>
              </c:strCache>
            </c:strRef>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100F'!$BD$67:$BD$74</c:f>
              <c:numCache>
                <c:formatCode>General</c:formatCode>
                <c:ptCount val="8"/>
                <c:pt idx="0">
                  <c:v>1486.262168</c:v>
                </c:pt>
                <c:pt idx="1">
                  <c:v>727.23015099999998</c:v>
                </c:pt>
                <c:pt idx="2">
                  <c:v>327.28644000000003</c:v>
                </c:pt>
                <c:pt idx="3">
                  <c:v>283.09518100000003</c:v>
                </c:pt>
                <c:pt idx="4">
                  <c:v>937.74942599999997</c:v>
                </c:pt>
                <c:pt idx="5">
                  <c:v>449.65211900000003</c:v>
                </c:pt>
                <c:pt idx="6">
                  <c:v>4034.636849</c:v>
                </c:pt>
                <c:pt idx="7">
                  <c:v>1827.57</c:v>
                </c:pt>
              </c:numCache>
            </c:numRef>
          </c:val>
          <c:extLst>
            <c:ext xmlns:c16="http://schemas.microsoft.com/office/drawing/2014/chart" uri="{C3380CC4-5D6E-409C-BE32-E72D297353CC}">
              <c16:uniqueId val="{00000002-46DF-4451-BA25-7D0DDDA40C35}"/>
            </c:ext>
          </c:extLst>
        </c:ser>
        <c:ser>
          <c:idx val="2"/>
          <c:order val="3"/>
          <c:tx>
            <c:strRef>
              <c:f>'Algs choice 500F 100F'!$CB$79</c:f>
              <c:strCache>
                <c:ptCount val="1"/>
                <c:pt idx="0">
                  <c:v>F=7, γ=2</c:v>
                </c:pt>
              </c:strCache>
            </c:strRef>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100F'!$BD$77:$BD$84</c:f>
              <c:numCache>
                <c:formatCode>General</c:formatCode>
                <c:ptCount val="8"/>
                <c:pt idx="0">
                  <c:v>82.052974000000006</c:v>
                </c:pt>
                <c:pt idx="1">
                  <c:v>35.132275999999997</c:v>
                </c:pt>
                <c:pt idx="2">
                  <c:v>43.489443999999999</c:v>
                </c:pt>
                <c:pt idx="3">
                  <c:v>10.045828</c:v>
                </c:pt>
                <c:pt idx="4">
                  <c:v>13.953495</c:v>
                </c:pt>
                <c:pt idx="5">
                  <c:v>254.320561</c:v>
                </c:pt>
                <c:pt idx="6">
                  <c:v>188.12993800000001</c:v>
                </c:pt>
                <c:pt idx="7">
                  <c:v>1773.21</c:v>
                </c:pt>
              </c:numCache>
            </c:numRef>
          </c:val>
          <c:extLst>
            <c:ext xmlns:c16="http://schemas.microsoft.com/office/drawing/2014/chart" uri="{C3380CC4-5D6E-409C-BE32-E72D297353CC}">
              <c16:uniqueId val="{00000003-46DF-4451-BA25-7D0DDDA40C35}"/>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Classification Algorithms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logBase val="5"/>
          <c:orientation val="minMax"/>
          <c:min val="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b="0" i="0" baseline="0">
                    <a:effectLst/>
                  </a:rPr>
                  <a:t>Classification time in seconds</a:t>
                </a:r>
                <a:endParaRPr lang="en-CA"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(nbF=500,</a:t>
            </a:r>
            <a:r>
              <a:rPr lang="en-CA" baseline="0"/>
              <a:t> Beta = 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F_5_g_1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100F'!$BD$6:$BD$13</c:f>
              <c:numCache>
                <c:formatCode>General</c:formatCode>
                <c:ptCount val="8"/>
                <c:pt idx="0">
                  <c:v>70.503107</c:v>
                </c:pt>
                <c:pt idx="1">
                  <c:v>120.55626100000001</c:v>
                </c:pt>
                <c:pt idx="2">
                  <c:v>53.495213999999997</c:v>
                </c:pt>
                <c:pt idx="3">
                  <c:v>43.526398</c:v>
                </c:pt>
                <c:pt idx="4">
                  <c:v>26.512955000000002</c:v>
                </c:pt>
                <c:pt idx="5">
                  <c:v>149.00306</c:v>
                </c:pt>
                <c:pt idx="6">
                  <c:v>530.33921699999996</c:v>
                </c:pt>
                <c:pt idx="7">
                  <c:v>1155.93</c:v>
                </c:pt>
              </c:numCache>
            </c:numRef>
          </c:val>
          <c:extLst>
            <c:ext xmlns:c16="http://schemas.microsoft.com/office/drawing/2014/chart" uri="{C3380CC4-5D6E-409C-BE32-E72D297353CC}">
              <c16:uniqueId val="{00000000-5030-4571-AE8E-4AC0BA7CFA80}"/>
            </c:ext>
          </c:extLst>
        </c:ser>
        <c:ser>
          <c:idx val="0"/>
          <c:order val="1"/>
          <c:tx>
            <c:v>F_5_g_2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100F'!$BD$16:$BD$23</c:f>
              <c:numCache>
                <c:formatCode>General</c:formatCode>
                <c:ptCount val="8"/>
                <c:pt idx="0">
                  <c:v>71.439927999999995</c:v>
                </c:pt>
                <c:pt idx="1">
                  <c:v>119.788085</c:v>
                </c:pt>
                <c:pt idx="2">
                  <c:v>54.652921999999997</c:v>
                </c:pt>
                <c:pt idx="3">
                  <c:v>44.563738000000001</c:v>
                </c:pt>
                <c:pt idx="4">
                  <c:v>27.527974</c:v>
                </c:pt>
                <c:pt idx="5">
                  <c:v>153.14981900000001</c:v>
                </c:pt>
                <c:pt idx="6">
                  <c:v>527.10008700000003</c:v>
                </c:pt>
                <c:pt idx="7">
                  <c:v>1185.47</c:v>
                </c:pt>
              </c:numCache>
            </c:numRef>
          </c:val>
          <c:extLst>
            <c:ext xmlns:c16="http://schemas.microsoft.com/office/drawing/2014/chart" uri="{C3380CC4-5D6E-409C-BE32-E72D297353CC}">
              <c16:uniqueId val="{00000001-5030-4571-AE8E-4AC0BA7CFA80}"/>
            </c:ext>
          </c:extLst>
        </c:ser>
        <c:ser>
          <c:idx val="1"/>
          <c:order val="2"/>
          <c:tx>
            <c:v>F_7_g_1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100F'!$BD$26:$BD$33</c:f>
              <c:numCache>
                <c:formatCode>General</c:formatCode>
                <c:ptCount val="8"/>
                <c:pt idx="0">
                  <c:v>1471.2880540000001</c:v>
                </c:pt>
                <c:pt idx="1">
                  <c:v>742.59242099999994</c:v>
                </c:pt>
                <c:pt idx="2">
                  <c:v>324.42678699999999</c:v>
                </c:pt>
                <c:pt idx="3">
                  <c:v>276.13039300000003</c:v>
                </c:pt>
                <c:pt idx="4">
                  <c:v>932.61645699999997</c:v>
                </c:pt>
                <c:pt idx="5">
                  <c:v>428.22645</c:v>
                </c:pt>
                <c:pt idx="6">
                  <c:v>4125.9357170000003</c:v>
                </c:pt>
                <c:pt idx="7">
                  <c:v>1861.09</c:v>
                </c:pt>
              </c:numCache>
            </c:numRef>
          </c:val>
          <c:extLst>
            <c:ext xmlns:c16="http://schemas.microsoft.com/office/drawing/2014/chart" uri="{C3380CC4-5D6E-409C-BE32-E72D297353CC}">
              <c16:uniqueId val="{00000002-5030-4571-AE8E-4AC0BA7CFA80}"/>
            </c:ext>
          </c:extLst>
        </c:ser>
        <c:ser>
          <c:idx val="2"/>
          <c:order val="3"/>
          <c:tx>
            <c:v>F_7_g_2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100F'!$BD$36:$BD$43</c:f>
              <c:numCache>
                <c:formatCode>General</c:formatCode>
                <c:ptCount val="8"/>
                <c:pt idx="0">
                  <c:v>345.83589599999999</c:v>
                </c:pt>
                <c:pt idx="1">
                  <c:v>336.42415999999997</c:v>
                </c:pt>
                <c:pt idx="2">
                  <c:v>253.464854</c:v>
                </c:pt>
                <c:pt idx="3">
                  <c:v>108.679636</c:v>
                </c:pt>
                <c:pt idx="4">
                  <c:v>224.52766099999999</c:v>
                </c:pt>
                <c:pt idx="5">
                  <c:v>728.68210999999997</c:v>
                </c:pt>
                <c:pt idx="6">
                  <c:v>840.37000899999998</c:v>
                </c:pt>
                <c:pt idx="7">
                  <c:v>1629.09</c:v>
                </c:pt>
              </c:numCache>
            </c:numRef>
          </c:val>
          <c:extLst>
            <c:ext xmlns:c16="http://schemas.microsoft.com/office/drawing/2014/chart" uri="{C3380CC4-5D6E-409C-BE32-E72D297353CC}">
              <c16:uniqueId val="{00000003-5030-4571-AE8E-4AC0BA7CFA80}"/>
            </c:ext>
          </c:extLst>
        </c:ser>
        <c:dLbls>
          <c:showLegendKey val="0"/>
          <c:showVal val="0"/>
          <c:showCatName val="0"/>
          <c:showSerName val="0"/>
          <c:showPercent val="0"/>
          <c:showBubbleSize val="0"/>
        </c:dLbls>
        <c:gapWidth val="219"/>
        <c:overlap val="-27"/>
        <c:axId val="659454864"/>
        <c:axId val="659454032"/>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logBase val="5"/>
          <c:orientation val="minMax"/>
          <c:min val="2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(nbF=500,</a:t>
            </a:r>
            <a:r>
              <a:rPr lang="en-CA" baseline="0"/>
              <a:t> Beta = 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F_5_g_1</c:v>
          </c:tx>
          <c:spPr>
            <a:solidFill>
              <a:schemeClr val="accent4"/>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100F'!$BD$6:$BD$12</c:f>
              <c:numCache>
                <c:formatCode>General</c:formatCode>
                <c:ptCount val="7"/>
                <c:pt idx="0">
                  <c:v>70.503107</c:v>
                </c:pt>
                <c:pt idx="1">
                  <c:v>120.55626100000001</c:v>
                </c:pt>
                <c:pt idx="2">
                  <c:v>53.495213999999997</c:v>
                </c:pt>
                <c:pt idx="3">
                  <c:v>43.526398</c:v>
                </c:pt>
                <c:pt idx="4">
                  <c:v>26.512955000000002</c:v>
                </c:pt>
                <c:pt idx="5">
                  <c:v>149.00306</c:v>
                </c:pt>
                <c:pt idx="6">
                  <c:v>530.33921699999996</c:v>
                </c:pt>
              </c:numCache>
            </c:numRef>
          </c:val>
          <c:extLst>
            <c:ext xmlns:c16="http://schemas.microsoft.com/office/drawing/2014/chart" uri="{C3380CC4-5D6E-409C-BE32-E72D297353CC}">
              <c16:uniqueId val="{00000000-C7FD-433E-88BA-C39607AB7E7D}"/>
            </c:ext>
          </c:extLst>
        </c:ser>
        <c:ser>
          <c:idx val="0"/>
          <c:order val="1"/>
          <c:tx>
            <c:v>F_5_g_2</c:v>
          </c:tx>
          <c:spPr>
            <a:solidFill>
              <a:schemeClr val="accent1"/>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100F'!$BD$16:$BD$22</c:f>
              <c:numCache>
                <c:formatCode>General</c:formatCode>
                <c:ptCount val="7"/>
                <c:pt idx="0">
                  <c:v>71.439927999999995</c:v>
                </c:pt>
                <c:pt idx="1">
                  <c:v>119.788085</c:v>
                </c:pt>
                <c:pt idx="2">
                  <c:v>54.652921999999997</c:v>
                </c:pt>
                <c:pt idx="3">
                  <c:v>44.563738000000001</c:v>
                </c:pt>
                <c:pt idx="4">
                  <c:v>27.527974</c:v>
                </c:pt>
                <c:pt idx="5">
                  <c:v>153.14981900000001</c:v>
                </c:pt>
                <c:pt idx="6">
                  <c:v>527.10008700000003</c:v>
                </c:pt>
              </c:numCache>
            </c:numRef>
          </c:val>
          <c:extLst>
            <c:ext xmlns:c16="http://schemas.microsoft.com/office/drawing/2014/chart" uri="{C3380CC4-5D6E-409C-BE32-E72D297353CC}">
              <c16:uniqueId val="{00000001-C7FD-433E-88BA-C39607AB7E7D}"/>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1"/>
                <c:order val="2"/>
                <c:tx>
                  <c:v>F_7_g_1</c:v>
                </c:tx>
                <c:spPr>
                  <a:solidFill>
                    <a:schemeClr val="accent2"/>
                  </a:solidFill>
                  <a:ln>
                    <a:noFill/>
                  </a:ln>
                  <a:effectLst/>
                </c:spPr>
                <c:invertIfNegative val="0"/>
                <c:cat>
                  <c:strRef>
                    <c:extLst>
                      <c:ex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uri="{02D57815-91ED-43cb-92C2-25804820EDAC}">
                        <c15:formulaRef>
                          <c15:sqref>'Algs choice 500F 100F'!$BD$26:$BD$32</c15:sqref>
                        </c15:formulaRef>
                      </c:ext>
                    </c:extLst>
                    <c:numCache>
                      <c:formatCode>General</c:formatCode>
                      <c:ptCount val="7"/>
                      <c:pt idx="0">
                        <c:v>1471.2880540000001</c:v>
                      </c:pt>
                      <c:pt idx="1">
                        <c:v>742.59242099999994</c:v>
                      </c:pt>
                      <c:pt idx="2">
                        <c:v>324.42678699999999</c:v>
                      </c:pt>
                      <c:pt idx="3">
                        <c:v>276.13039300000003</c:v>
                      </c:pt>
                      <c:pt idx="4">
                        <c:v>932.61645699999997</c:v>
                      </c:pt>
                      <c:pt idx="5">
                        <c:v>428.22645</c:v>
                      </c:pt>
                      <c:pt idx="6">
                        <c:v>4125.9357170000003</c:v>
                      </c:pt>
                    </c:numCache>
                  </c:numRef>
                </c:val>
                <c:extLst>
                  <c:ext xmlns:c16="http://schemas.microsoft.com/office/drawing/2014/chart" uri="{C3380CC4-5D6E-409C-BE32-E72D297353CC}">
                    <c16:uniqueId val="{00000002-C7FD-433E-88BA-C39607AB7E7D}"/>
                  </c:ext>
                </c:extLst>
              </c15:ser>
            </c15:filteredBarSeries>
            <c15:filteredBarSeries>
              <c15:ser>
                <c:idx val="2"/>
                <c:order val="3"/>
                <c:tx>
                  <c:v>F_7_g_2</c:v>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xmlns:c15="http://schemas.microsoft.com/office/drawing/2012/chart">
                      <c:ext xmlns:c15="http://schemas.microsoft.com/office/drawing/2012/chart" uri="{02D57815-91ED-43cb-92C2-25804820EDAC}">
                        <c15:formulaRef>
                          <c15:sqref>'Algs choice 500F 100F'!$BD$36:$BD$42</c15:sqref>
                        </c15:formulaRef>
                      </c:ext>
                    </c:extLst>
                    <c:numCache>
                      <c:formatCode>General</c:formatCode>
                      <c:ptCount val="7"/>
                      <c:pt idx="0">
                        <c:v>345.83589599999999</c:v>
                      </c:pt>
                      <c:pt idx="1">
                        <c:v>336.42415999999997</c:v>
                      </c:pt>
                      <c:pt idx="2">
                        <c:v>253.464854</c:v>
                      </c:pt>
                      <c:pt idx="3">
                        <c:v>108.679636</c:v>
                      </c:pt>
                      <c:pt idx="4">
                        <c:v>224.52766099999999</c:v>
                      </c:pt>
                      <c:pt idx="5">
                        <c:v>728.68210999999997</c:v>
                      </c:pt>
                      <c:pt idx="6">
                        <c:v>840.37000899999998</c:v>
                      </c:pt>
                    </c:numCache>
                  </c:numRef>
                </c:val>
                <c:extLst xmlns:c15="http://schemas.microsoft.com/office/drawing/2012/chart">
                  <c:ext xmlns:c16="http://schemas.microsoft.com/office/drawing/2014/chart" uri="{C3380CC4-5D6E-409C-BE32-E72D297353CC}">
                    <c16:uniqueId val="{00000003-C7FD-433E-88BA-C39607AB7E7D}"/>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(nbF=500,</a:t>
            </a:r>
            <a:r>
              <a:rPr lang="en-CA" baseline="0"/>
              <a:t> Beta = 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2"/>
          <c:tx>
            <c:v>F_7_g_1</c:v>
          </c:tx>
          <c:spPr>
            <a:solidFill>
              <a:schemeClr val="accent2"/>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100F'!$BD$26:$BD$32</c:f>
              <c:numCache>
                <c:formatCode>General</c:formatCode>
                <c:ptCount val="7"/>
                <c:pt idx="0">
                  <c:v>1471.2880540000001</c:v>
                </c:pt>
                <c:pt idx="1">
                  <c:v>742.59242099999994</c:v>
                </c:pt>
                <c:pt idx="2">
                  <c:v>324.42678699999999</c:v>
                </c:pt>
                <c:pt idx="3">
                  <c:v>276.13039300000003</c:v>
                </c:pt>
                <c:pt idx="4">
                  <c:v>932.61645699999997</c:v>
                </c:pt>
                <c:pt idx="5">
                  <c:v>428.22645</c:v>
                </c:pt>
                <c:pt idx="6">
                  <c:v>4125.9357170000003</c:v>
                </c:pt>
              </c:numCache>
            </c:numRef>
          </c:val>
          <c:extLst>
            <c:ext xmlns:c16="http://schemas.microsoft.com/office/drawing/2014/chart" uri="{C3380CC4-5D6E-409C-BE32-E72D297353CC}">
              <c16:uniqueId val="{00000002-2AC3-4C43-8D96-010467DAF4BB}"/>
            </c:ext>
          </c:extLst>
        </c:ser>
        <c:ser>
          <c:idx val="2"/>
          <c:order val="3"/>
          <c:tx>
            <c:v>F_7_g_2</c:v>
          </c:tx>
          <c:spPr>
            <a:solidFill>
              <a:schemeClr val="accent3"/>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100F'!$BD$36:$BD$42</c:f>
              <c:numCache>
                <c:formatCode>General</c:formatCode>
                <c:ptCount val="7"/>
                <c:pt idx="0">
                  <c:v>345.83589599999999</c:v>
                </c:pt>
                <c:pt idx="1">
                  <c:v>336.42415999999997</c:v>
                </c:pt>
                <c:pt idx="2">
                  <c:v>253.464854</c:v>
                </c:pt>
                <c:pt idx="3">
                  <c:v>108.679636</c:v>
                </c:pt>
                <c:pt idx="4">
                  <c:v>224.52766099999999</c:v>
                </c:pt>
                <c:pt idx="5">
                  <c:v>728.68210999999997</c:v>
                </c:pt>
                <c:pt idx="6">
                  <c:v>840.37000899999998</c:v>
                </c:pt>
              </c:numCache>
            </c:numRef>
          </c:val>
          <c:extLst>
            <c:ext xmlns:c16="http://schemas.microsoft.com/office/drawing/2014/chart" uri="{C3380CC4-5D6E-409C-BE32-E72D297353CC}">
              <c16:uniqueId val="{00000003-2AC3-4C43-8D96-010467DAF4BB}"/>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3"/>
                <c:order val="0"/>
                <c:tx>
                  <c:v>F_5_g_1</c:v>
                </c:tx>
                <c:spPr>
                  <a:solidFill>
                    <a:schemeClr val="accent4"/>
                  </a:solidFill>
                  <a:ln>
                    <a:noFill/>
                  </a:ln>
                  <a:effectLst/>
                </c:spPr>
                <c:invertIfNegative val="0"/>
                <c:cat>
                  <c:strRef>
                    <c:extLst>
                      <c:ex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uri="{02D57815-91ED-43cb-92C2-25804820EDAC}">
                        <c15:formulaRef>
                          <c15:sqref>'Algs choice 500F 100F'!$BD$6:$BD$12</c15:sqref>
                        </c15:formulaRef>
                      </c:ext>
                    </c:extLst>
                    <c:numCache>
                      <c:formatCode>General</c:formatCode>
                      <c:ptCount val="7"/>
                      <c:pt idx="0">
                        <c:v>70.503107</c:v>
                      </c:pt>
                      <c:pt idx="1">
                        <c:v>120.55626100000001</c:v>
                      </c:pt>
                      <c:pt idx="2">
                        <c:v>53.495213999999997</c:v>
                      </c:pt>
                      <c:pt idx="3">
                        <c:v>43.526398</c:v>
                      </c:pt>
                      <c:pt idx="4">
                        <c:v>26.512955000000002</c:v>
                      </c:pt>
                      <c:pt idx="5">
                        <c:v>149.00306</c:v>
                      </c:pt>
                      <c:pt idx="6">
                        <c:v>530.33921699999996</c:v>
                      </c:pt>
                    </c:numCache>
                  </c:numRef>
                </c:val>
                <c:extLst>
                  <c:ext xmlns:c16="http://schemas.microsoft.com/office/drawing/2014/chart" uri="{C3380CC4-5D6E-409C-BE32-E72D297353CC}">
                    <c16:uniqueId val="{00000000-2AC3-4C43-8D96-010467DAF4BB}"/>
                  </c:ext>
                </c:extLst>
              </c15:ser>
            </c15:filteredBarSeries>
            <c15:filteredBarSeries>
              <c15:ser>
                <c:idx val="0"/>
                <c:order val="1"/>
                <c:tx>
                  <c:v>F_5_g_2</c:v>
                </c:tx>
                <c:spPr>
                  <a:solidFill>
                    <a:schemeClr val="accent1"/>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xmlns:c15="http://schemas.microsoft.com/office/drawing/2012/chart">
                      <c:ext xmlns:c15="http://schemas.microsoft.com/office/drawing/2012/chart" uri="{02D57815-91ED-43cb-92C2-25804820EDAC}">
                        <c15:formulaRef>
                          <c15:sqref>'Algs choice 500F 100F'!$BD$16:$BD$22</c15:sqref>
                        </c15:formulaRef>
                      </c:ext>
                    </c:extLst>
                    <c:numCache>
                      <c:formatCode>General</c:formatCode>
                      <c:ptCount val="7"/>
                      <c:pt idx="0">
                        <c:v>71.439927999999995</c:v>
                      </c:pt>
                      <c:pt idx="1">
                        <c:v>119.788085</c:v>
                      </c:pt>
                      <c:pt idx="2">
                        <c:v>54.652921999999997</c:v>
                      </c:pt>
                      <c:pt idx="3">
                        <c:v>44.563738000000001</c:v>
                      </c:pt>
                      <c:pt idx="4">
                        <c:v>27.527974</c:v>
                      </c:pt>
                      <c:pt idx="5">
                        <c:v>153.14981900000001</c:v>
                      </c:pt>
                      <c:pt idx="6">
                        <c:v>527.10008700000003</c:v>
                      </c:pt>
                    </c:numCache>
                  </c:numRef>
                </c:val>
                <c:extLst xmlns:c15="http://schemas.microsoft.com/office/drawing/2012/chart">
                  <c:ext xmlns:c16="http://schemas.microsoft.com/office/drawing/2014/chart" uri="{C3380CC4-5D6E-409C-BE32-E72D297353CC}">
                    <c16:uniqueId val="{00000001-2AC3-4C43-8D96-010467DAF4BB}"/>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50 )</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F_5_g_1</c:v>
          </c:tx>
          <c:spPr>
            <a:solidFill>
              <a:schemeClr val="accent4"/>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100F'!$AP$47:$AP$53</c:f>
              <c:numCache>
                <c:formatCode>General</c:formatCode>
                <c:ptCount val="7"/>
                <c:pt idx="0">
                  <c:v>11.723048</c:v>
                </c:pt>
                <c:pt idx="1">
                  <c:v>8.9646539999999995</c:v>
                </c:pt>
                <c:pt idx="2">
                  <c:v>12.008692999999999</c:v>
                </c:pt>
                <c:pt idx="3">
                  <c:v>5.2597759999999996</c:v>
                </c:pt>
                <c:pt idx="4">
                  <c:v>7.2773399999999997</c:v>
                </c:pt>
                <c:pt idx="5">
                  <c:v>48.732332999999997</c:v>
                </c:pt>
                <c:pt idx="6">
                  <c:v>44.289872000000003</c:v>
                </c:pt>
              </c:numCache>
            </c:numRef>
          </c:val>
          <c:extLst>
            <c:ext xmlns:c16="http://schemas.microsoft.com/office/drawing/2014/chart" uri="{C3380CC4-5D6E-409C-BE32-E72D297353CC}">
              <c16:uniqueId val="{00000000-7460-44C3-A83F-DCE1151F80CA}"/>
            </c:ext>
          </c:extLst>
        </c:ser>
        <c:ser>
          <c:idx val="0"/>
          <c:order val="1"/>
          <c:tx>
            <c:v>F_5_g_2</c:v>
          </c:tx>
          <c:spPr>
            <a:solidFill>
              <a:schemeClr val="accent1"/>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100F'!$AP$57:$AP$63</c:f>
              <c:numCache>
                <c:formatCode>General</c:formatCode>
                <c:ptCount val="7"/>
                <c:pt idx="0">
                  <c:v>11.293799999999999</c:v>
                </c:pt>
                <c:pt idx="1">
                  <c:v>7.295598</c:v>
                </c:pt>
                <c:pt idx="2">
                  <c:v>9.7119239999999998</c:v>
                </c:pt>
                <c:pt idx="3">
                  <c:v>3.5307919999999999</c:v>
                </c:pt>
                <c:pt idx="4">
                  <c:v>5.2197389999999997</c:v>
                </c:pt>
                <c:pt idx="5">
                  <c:v>34.610987000000002</c:v>
                </c:pt>
                <c:pt idx="6">
                  <c:v>33.682397999999999</c:v>
                </c:pt>
              </c:numCache>
            </c:numRef>
          </c:val>
          <c:extLst>
            <c:ext xmlns:c16="http://schemas.microsoft.com/office/drawing/2014/chart" uri="{C3380CC4-5D6E-409C-BE32-E72D297353CC}">
              <c16:uniqueId val="{00000001-7460-44C3-A83F-DCE1151F80CA}"/>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1"/>
                <c:order val="2"/>
                <c:tx>
                  <c:v>F_7_g_1</c:v>
                </c:tx>
                <c:spPr>
                  <a:solidFill>
                    <a:schemeClr val="accent2"/>
                  </a:solidFill>
                  <a:ln>
                    <a:noFill/>
                  </a:ln>
                  <a:effectLst/>
                </c:spPr>
                <c:invertIfNegative val="0"/>
                <c:cat>
                  <c:strRef>
                    <c:extLst>
                      <c:ex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uri="{02D57815-91ED-43cb-92C2-25804820EDAC}">
                        <c15:formulaRef>
                          <c15:sqref>'Algs choice 500F 100F'!$AP$67:$AP$73</c15:sqref>
                        </c15:formulaRef>
                      </c:ext>
                    </c:extLst>
                    <c:numCache>
                      <c:formatCode>General</c:formatCode>
                      <c:ptCount val="7"/>
                      <c:pt idx="0">
                        <c:v>18.052178000000001</c:v>
                      </c:pt>
                      <c:pt idx="1">
                        <c:v>18.547996999999999</c:v>
                      </c:pt>
                      <c:pt idx="2">
                        <c:v>10.652006</c:v>
                      </c:pt>
                      <c:pt idx="3">
                        <c:v>7.550751</c:v>
                      </c:pt>
                      <c:pt idx="4">
                        <c:v>15.277661</c:v>
                      </c:pt>
                      <c:pt idx="5">
                        <c:v>54.882379999999998</c:v>
                      </c:pt>
                      <c:pt idx="6">
                        <c:v>66.833170999999993</c:v>
                      </c:pt>
                    </c:numCache>
                  </c:numRef>
                </c:val>
                <c:extLst>
                  <c:ext xmlns:c16="http://schemas.microsoft.com/office/drawing/2014/chart" uri="{C3380CC4-5D6E-409C-BE32-E72D297353CC}">
                    <c16:uniqueId val="{00000002-7460-44C3-A83F-DCE1151F80CA}"/>
                  </c:ext>
                </c:extLst>
              </c15:ser>
            </c15:filteredBarSeries>
            <c15:filteredBarSeries>
              <c15:ser>
                <c:idx val="2"/>
                <c:order val="3"/>
                <c:tx>
                  <c:v>F_7_g_2</c:v>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xmlns:c15="http://schemas.microsoft.com/office/drawing/2012/chart">
                      <c:ext xmlns:c15="http://schemas.microsoft.com/office/drawing/2012/chart" uri="{02D57815-91ED-43cb-92C2-25804820EDAC}">
                        <c15:formulaRef>
                          <c15:sqref>'Algs choice 500F 100F'!$AP$77:$AP$83</c15:sqref>
                        </c15:formulaRef>
                      </c:ext>
                    </c:extLst>
                    <c:numCache>
                      <c:formatCode>General</c:formatCode>
                      <c:ptCount val="7"/>
                      <c:pt idx="0">
                        <c:v>5.6260539999999999</c:v>
                      </c:pt>
                      <c:pt idx="1">
                        <c:v>2.5195799999999999</c:v>
                      </c:pt>
                      <c:pt idx="2">
                        <c:v>3.5914290000000002</c:v>
                      </c:pt>
                      <c:pt idx="3">
                        <c:v>1.50762</c:v>
                      </c:pt>
                      <c:pt idx="4">
                        <c:v>1.6353390000000001</c:v>
                      </c:pt>
                      <c:pt idx="5">
                        <c:v>14.879027000000001</c:v>
                      </c:pt>
                      <c:pt idx="6">
                        <c:v>4.3974549999999999</c:v>
                      </c:pt>
                    </c:numCache>
                  </c:numRef>
                </c:val>
                <c:extLst xmlns:c15="http://schemas.microsoft.com/office/drawing/2012/chart">
                  <c:ext xmlns:c16="http://schemas.microsoft.com/office/drawing/2014/chart" uri="{C3380CC4-5D6E-409C-BE32-E72D297353CC}">
                    <c16:uniqueId val="{00000003-7460-44C3-A83F-DCE1151F80CA}"/>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F_5_g_1</c:v>
          </c:tx>
          <c:spPr>
            <a:solidFill>
              <a:schemeClr val="accent4"/>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100F'!$AP$6:$AP$12</c:f>
              <c:numCache>
                <c:formatCode>General</c:formatCode>
                <c:ptCount val="7"/>
                <c:pt idx="0">
                  <c:v>11.899877</c:v>
                </c:pt>
                <c:pt idx="1">
                  <c:v>8.7245419999999996</c:v>
                </c:pt>
                <c:pt idx="2">
                  <c:v>11.555164</c:v>
                </c:pt>
                <c:pt idx="3">
                  <c:v>4.9617760000000004</c:v>
                </c:pt>
                <c:pt idx="4">
                  <c:v>7.1884959999999998</c:v>
                </c:pt>
                <c:pt idx="5">
                  <c:v>63.315987999999997</c:v>
                </c:pt>
                <c:pt idx="6">
                  <c:v>47.662838000000001</c:v>
                </c:pt>
              </c:numCache>
            </c:numRef>
          </c:val>
          <c:extLst>
            <c:ext xmlns:c16="http://schemas.microsoft.com/office/drawing/2014/chart" uri="{C3380CC4-5D6E-409C-BE32-E72D297353CC}">
              <c16:uniqueId val="{00000000-10BE-4B8E-B73F-0F822E603569}"/>
            </c:ext>
          </c:extLst>
        </c:ser>
        <c:ser>
          <c:idx val="0"/>
          <c:order val="1"/>
          <c:tx>
            <c:v>F_5_g_2</c:v>
          </c:tx>
          <c:spPr>
            <a:solidFill>
              <a:schemeClr val="accent1"/>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100F'!$AP$16:$AP$22</c:f>
              <c:numCache>
                <c:formatCode>General</c:formatCode>
                <c:ptCount val="7"/>
                <c:pt idx="0">
                  <c:v>11.373234999999999</c:v>
                </c:pt>
                <c:pt idx="1">
                  <c:v>8.6837660000000003</c:v>
                </c:pt>
                <c:pt idx="2">
                  <c:v>10.706313</c:v>
                </c:pt>
                <c:pt idx="3">
                  <c:v>5.2934840000000003</c:v>
                </c:pt>
                <c:pt idx="4">
                  <c:v>7.6197350000000004</c:v>
                </c:pt>
                <c:pt idx="5">
                  <c:v>48.076805999999998</c:v>
                </c:pt>
                <c:pt idx="6">
                  <c:v>40.325944999999997</c:v>
                </c:pt>
              </c:numCache>
            </c:numRef>
          </c:val>
          <c:extLst>
            <c:ext xmlns:c16="http://schemas.microsoft.com/office/drawing/2014/chart" uri="{C3380CC4-5D6E-409C-BE32-E72D297353CC}">
              <c16:uniqueId val="{00000001-10BE-4B8E-B73F-0F822E603569}"/>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1"/>
                <c:order val="2"/>
                <c:tx>
                  <c:v>F_7_g_1</c:v>
                </c:tx>
                <c:spPr>
                  <a:solidFill>
                    <a:schemeClr val="accent2"/>
                  </a:solidFill>
                  <a:ln>
                    <a:noFill/>
                  </a:ln>
                  <a:effectLst/>
                </c:spPr>
                <c:invertIfNegative val="0"/>
                <c:cat>
                  <c:strRef>
                    <c:extLst>
                      <c:ex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uri="{02D57815-91ED-43cb-92C2-25804820EDAC}">
                        <c15:formulaRef>
                          <c15:sqref>'Algs choice 500F 100F'!$AP$26:$AP$32</c15:sqref>
                        </c15:formulaRef>
                      </c:ext>
                    </c:extLst>
                    <c:numCache>
                      <c:formatCode>General</c:formatCode>
                      <c:ptCount val="7"/>
                      <c:pt idx="0">
                        <c:v>22.781949000000001</c:v>
                      </c:pt>
                      <c:pt idx="1">
                        <c:v>22.704777</c:v>
                      </c:pt>
                      <c:pt idx="2">
                        <c:v>12.313292000000001</c:v>
                      </c:pt>
                      <c:pt idx="3">
                        <c:v>9.7405279999999994</c:v>
                      </c:pt>
                      <c:pt idx="4">
                        <c:v>24.151883000000002</c:v>
                      </c:pt>
                      <c:pt idx="5">
                        <c:v>81.033377999999999</c:v>
                      </c:pt>
                      <c:pt idx="6">
                        <c:v>140.90784600000001</c:v>
                      </c:pt>
                    </c:numCache>
                  </c:numRef>
                </c:val>
                <c:extLst>
                  <c:ext xmlns:c16="http://schemas.microsoft.com/office/drawing/2014/chart" uri="{C3380CC4-5D6E-409C-BE32-E72D297353CC}">
                    <c16:uniqueId val="{00000002-10BE-4B8E-B73F-0F822E603569}"/>
                  </c:ext>
                </c:extLst>
              </c15:ser>
            </c15:filteredBarSeries>
            <c15:filteredBarSeries>
              <c15:ser>
                <c:idx val="2"/>
                <c:order val="3"/>
                <c:tx>
                  <c:v>F_7_g_2</c:v>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xmlns:c15="http://schemas.microsoft.com/office/drawing/2012/chart">
                      <c:ext xmlns:c15="http://schemas.microsoft.com/office/drawing/2012/chart" uri="{02D57815-91ED-43cb-92C2-25804820EDAC}">
                        <c15:formulaRef>
                          <c15:sqref>'Algs choice 500F 100F'!$AP$36:$AP$42</c15:sqref>
                        </c15:formulaRef>
                      </c:ext>
                    </c:extLst>
                    <c:numCache>
                      <c:formatCode>General</c:formatCode>
                      <c:ptCount val="7"/>
                      <c:pt idx="0">
                        <c:v>8.46631</c:v>
                      </c:pt>
                      <c:pt idx="1">
                        <c:v>3.929405</c:v>
                      </c:pt>
                      <c:pt idx="2">
                        <c:v>6.2993969999999999</c:v>
                      </c:pt>
                      <c:pt idx="3">
                        <c:v>2.2929729999999999</c:v>
                      </c:pt>
                      <c:pt idx="4">
                        <c:v>3.2426119999999998</c:v>
                      </c:pt>
                      <c:pt idx="5">
                        <c:v>33.744942000000002</c:v>
                      </c:pt>
                      <c:pt idx="6">
                        <c:v>13.184695</c:v>
                      </c:pt>
                    </c:numCache>
                  </c:numRef>
                </c:val>
                <c:extLst xmlns:c15="http://schemas.microsoft.com/office/drawing/2012/chart">
                  <c:ext xmlns:c16="http://schemas.microsoft.com/office/drawing/2014/chart" uri="{C3380CC4-5D6E-409C-BE32-E72D297353CC}">
                    <c16:uniqueId val="{00000003-10BE-4B8E-B73F-0F822E603569}"/>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50 )</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2"/>
          <c:tx>
            <c:v>F_7_g_1</c:v>
          </c:tx>
          <c:spPr>
            <a:solidFill>
              <a:schemeClr val="accent2"/>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100F'!$AP$67:$AP$73</c:f>
              <c:numCache>
                <c:formatCode>General</c:formatCode>
                <c:ptCount val="7"/>
                <c:pt idx="0">
                  <c:v>18.052178000000001</c:v>
                </c:pt>
                <c:pt idx="1">
                  <c:v>18.547996999999999</c:v>
                </c:pt>
                <c:pt idx="2">
                  <c:v>10.652006</c:v>
                </c:pt>
                <c:pt idx="3">
                  <c:v>7.550751</c:v>
                </c:pt>
                <c:pt idx="4">
                  <c:v>15.277661</c:v>
                </c:pt>
                <c:pt idx="5">
                  <c:v>54.882379999999998</c:v>
                </c:pt>
                <c:pt idx="6">
                  <c:v>66.833170999999993</c:v>
                </c:pt>
              </c:numCache>
            </c:numRef>
          </c:val>
          <c:extLst>
            <c:ext xmlns:c16="http://schemas.microsoft.com/office/drawing/2014/chart" uri="{C3380CC4-5D6E-409C-BE32-E72D297353CC}">
              <c16:uniqueId val="{00000002-B692-4DFA-BFFB-6297AFDF121E}"/>
            </c:ext>
          </c:extLst>
        </c:ser>
        <c:ser>
          <c:idx val="2"/>
          <c:order val="3"/>
          <c:tx>
            <c:v>F_7_g_2</c:v>
          </c:tx>
          <c:spPr>
            <a:solidFill>
              <a:schemeClr val="accent3"/>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100F'!$AP$77:$AP$83</c:f>
              <c:numCache>
                <c:formatCode>General</c:formatCode>
                <c:ptCount val="7"/>
                <c:pt idx="0">
                  <c:v>5.6260539999999999</c:v>
                </c:pt>
                <c:pt idx="1">
                  <c:v>2.5195799999999999</c:v>
                </c:pt>
                <c:pt idx="2">
                  <c:v>3.5914290000000002</c:v>
                </c:pt>
                <c:pt idx="3">
                  <c:v>1.50762</c:v>
                </c:pt>
                <c:pt idx="4">
                  <c:v>1.6353390000000001</c:v>
                </c:pt>
                <c:pt idx="5">
                  <c:v>14.879027000000001</c:v>
                </c:pt>
                <c:pt idx="6">
                  <c:v>4.3974549999999999</c:v>
                </c:pt>
              </c:numCache>
            </c:numRef>
          </c:val>
          <c:extLst>
            <c:ext xmlns:c16="http://schemas.microsoft.com/office/drawing/2014/chart" uri="{C3380CC4-5D6E-409C-BE32-E72D297353CC}">
              <c16:uniqueId val="{00000003-B692-4DFA-BFFB-6297AFDF121E}"/>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3"/>
                <c:order val="0"/>
                <c:tx>
                  <c:v>F_5_g_1</c:v>
                </c:tx>
                <c:spPr>
                  <a:solidFill>
                    <a:schemeClr val="accent4"/>
                  </a:solidFill>
                  <a:ln>
                    <a:noFill/>
                  </a:ln>
                  <a:effectLst/>
                </c:spPr>
                <c:invertIfNegative val="0"/>
                <c:cat>
                  <c:strRef>
                    <c:extLst>
                      <c:ex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uri="{02D57815-91ED-43cb-92C2-25804820EDAC}">
                        <c15:formulaRef>
                          <c15:sqref>'Algs choice 500F 100F'!$AP$47:$AP$53</c15:sqref>
                        </c15:formulaRef>
                      </c:ext>
                    </c:extLst>
                    <c:numCache>
                      <c:formatCode>General</c:formatCode>
                      <c:ptCount val="7"/>
                      <c:pt idx="0">
                        <c:v>11.723048</c:v>
                      </c:pt>
                      <c:pt idx="1">
                        <c:v>8.9646539999999995</c:v>
                      </c:pt>
                      <c:pt idx="2">
                        <c:v>12.008692999999999</c:v>
                      </c:pt>
                      <c:pt idx="3">
                        <c:v>5.2597759999999996</c:v>
                      </c:pt>
                      <c:pt idx="4">
                        <c:v>7.2773399999999997</c:v>
                      </c:pt>
                      <c:pt idx="5">
                        <c:v>48.732332999999997</c:v>
                      </c:pt>
                      <c:pt idx="6">
                        <c:v>44.289872000000003</c:v>
                      </c:pt>
                    </c:numCache>
                  </c:numRef>
                </c:val>
                <c:extLst>
                  <c:ext xmlns:c16="http://schemas.microsoft.com/office/drawing/2014/chart" uri="{C3380CC4-5D6E-409C-BE32-E72D297353CC}">
                    <c16:uniqueId val="{00000000-B692-4DFA-BFFB-6297AFDF121E}"/>
                  </c:ext>
                </c:extLst>
              </c15:ser>
            </c15:filteredBarSeries>
            <c15:filteredBarSeries>
              <c15:ser>
                <c:idx val="0"/>
                <c:order val="1"/>
                <c:tx>
                  <c:v>F_5_g_2</c:v>
                </c:tx>
                <c:spPr>
                  <a:solidFill>
                    <a:schemeClr val="accent1"/>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xmlns:c15="http://schemas.microsoft.com/office/drawing/2012/chart">
                      <c:ext xmlns:c15="http://schemas.microsoft.com/office/drawing/2012/chart" uri="{02D57815-91ED-43cb-92C2-25804820EDAC}">
                        <c15:formulaRef>
                          <c15:sqref>'Algs choice 500F 100F'!$AP$57:$AP$63</c15:sqref>
                        </c15:formulaRef>
                      </c:ext>
                    </c:extLst>
                    <c:numCache>
                      <c:formatCode>General</c:formatCode>
                      <c:ptCount val="7"/>
                      <c:pt idx="0">
                        <c:v>11.293799999999999</c:v>
                      </c:pt>
                      <c:pt idx="1">
                        <c:v>7.295598</c:v>
                      </c:pt>
                      <c:pt idx="2">
                        <c:v>9.7119239999999998</c:v>
                      </c:pt>
                      <c:pt idx="3">
                        <c:v>3.5307919999999999</c:v>
                      </c:pt>
                      <c:pt idx="4">
                        <c:v>5.2197389999999997</c:v>
                      </c:pt>
                      <c:pt idx="5">
                        <c:v>34.610987000000002</c:v>
                      </c:pt>
                      <c:pt idx="6">
                        <c:v>33.682397999999999</c:v>
                      </c:pt>
                    </c:numCache>
                  </c:numRef>
                </c:val>
                <c:extLst xmlns:c15="http://schemas.microsoft.com/office/drawing/2012/chart">
                  <c:ext xmlns:c16="http://schemas.microsoft.com/office/drawing/2014/chart" uri="{C3380CC4-5D6E-409C-BE32-E72D297353CC}">
                    <c16:uniqueId val="{00000001-B692-4DFA-BFFB-6297AFDF121E}"/>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0)</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2"/>
          <c:tx>
            <c:v>F_7_g_1</c:v>
          </c:tx>
          <c:spPr>
            <a:solidFill>
              <a:schemeClr val="accent2"/>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100F'!$AP$26:$AP$32</c:f>
              <c:numCache>
                <c:formatCode>General</c:formatCode>
                <c:ptCount val="7"/>
                <c:pt idx="0">
                  <c:v>22.781949000000001</c:v>
                </c:pt>
                <c:pt idx="1">
                  <c:v>22.704777</c:v>
                </c:pt>
                <c:pt idx="2">
                  <c:v>12.313292000000001</c:v>
                </c:pt>
                <c:pt idx="3">
                  <c:v>9.7405279999999994</c:v>
                </c:pt>
                <c:pt idx="4">
                  <c:v>24.151883000000002</c:v>
                </c:pt>
                <c:pt idx="5">
                  <c:v>81.033377999999999</c:v>
                </c:pt>
                <c:pt idx="6">
                  <c:v>140.90784600000001</c:v>
                </c:pt>
              </c:numCache>
            </c:numRef>
          </c:val>
          <c:extLst>
            <c:ext xmlns:c16="http://schemas.microsoft.com/office/drawing/2014/chart" uri="{C3380CC4-5D6E-409C-BE32-E72D297353CC}">
              <c16:uniqueId val="{00000002-55A7-432D-A88B-9A6F8833B740}"/>
            </c:ext>
          </c:extLst>
        </c:ser>
        <c:ser>
          <c:idx val="2"/>
          <c:order val="3"/>
          <c:tx>
            <c:v>F_7_g_2</c:v>
          </c:tx>
          <c:spPr>
            <a:solidFill>
              <a:schemeClr val="accent3"/>
            </a:solidFill>
            <a:ln>
              <a:noFill/>
            </a:ln>
            <a:effectLst/>
          </c:spPr>
          <c:invertIfNegative val="0"/>
          <c:cat>
            <c:strRef>
              <c:f>'Algs choice 500F 100F'!$I$47:$I$53</c:f>
              <c:strCache>
                <c:ptCount val="7"/>
                <c:pt idx="0">
                  <c:v>EXT</c:v>
                </c:pt>
                <c:pt idx="1">
                  <c:v>KNN</c:v>
                </c:pt>
                <c:pt idx="2">
                  <c:v>RDF</c:v>
                </c:pt>
                <c:pt idx="3">
                  <c:v>GNB</c:v>
                </c:pt>
                <c:pt idx="4">
                  <c:v>DT</c:v>
                </c:pt>
                <c:pt idx="5">
                  <c:v>MLP</c:v>
                </c:pt>
                <c:pt idx="6">
                  <c:v>SVC</c:v>
                </c:pt>
              </c:strCache>
            </c:strRef>
          </c:cat>
          <c:val>
            <c:numRef>
              <c:f>'Algs choice 500F 100F'!$AP$36:$AP$42</c:f>
              <c:numCache>
                <c:formatCode>General</c:formatCode>
                <c:ptCount val="7"/>
                <c:pt idx="0">
                  <c:v>8.46631</c:v>
                </c:pt>
                <c:pt idx="1">
                  <c:v>3.929405</c:v>
                </c:pt>
                <c:pt idx="2">
                  <c:v>6.2993969999999999</c:v>
                </c:pt>
                <c:pt idx="3">
                  <c:v>2.2929729999999999</c:v>
                </c:pt>
                <c:pt idx="4">
                  <c:v>3.2426119999999998</c:v>
                </c:pt>
                <c:pt idx="5">
                  <c:v>33.744942000000002</c:v>
                </c:pt>
                <c:pt idx="6">
                  <c:v>13.184695</c:v>
                </c:pt>
              </c:numCache>
            </c:numRef>
          </c:val>
          <c:extLst>
            <c:ext xmlns:c16="http://schemas.microsoft.com/office/drawing/2014/chart" uri="{C3380CC4-5D6E-409C-BE32-E72D297353CC}">
              <c16:uniqueId val="{00000003-55A7-432D-A88B-9A6F8833B740}"/>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3"/>
                <c:order val="0"/>
                <c:tx>
                  <c:v>F_5_g_1</c:v>
                </c:tx>
                <c:spPr>
                  <a:solidFill>
                    <a:schemeClr val="accent4"/>
                  </a:solidFill>
                  <a:ln>
                    <a:noFill/>
                  </a:ln>
                  <a:effectLst/>
                </c:spPr>
                <c:invertIfNegative val="0"/>
                <c:cat>
                  <c:strRef>
                    <c:extLst>
                      <c:ex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uri="{02D57815-91ED-43cb-92C2-25804820EDAC}">
                        <c15:formulaRef>
                          <c15:sqref>'Algs choice 500F 100F'!$AP$6:$AP$12</c15:sqref>
                        </c15:formulaRef>
                      </c:ext>
                    </c:extLst>
                    <c:numCache>
                      <c:formatCode>General</c:formatCode>
                      <c:ptCount val="7"/>
                      <c:pt idx="0">
                        <c:v>11.899877</c:v>
                      </c:pt>
                      <c:pt idx="1">
                        <c:v>8.7245419999999996</c:v>
                      </c:pt>
                      <c:pt idx="2">
                        <c:v>11.555164</c:v>
                      </c:pt>
                      <c:pt idx="3">
                        <c:v>4.9617760000000004</c:v>
                      </c:pt>
                      <c:pt idx="4">
                        <c:v>7.1884959999999998</c:v>
                      </c:pt>
                      <c:pt idx="5">
                        <c:v>63.315987999999997</c:v>
                      </c:pt>
                      <c:pt idx="6">
                        <c:v>47.662838000000001</c:v>
                      </c:pt>
                    </c:numCache>
                  </c:numRef>
                </c:val>
                <c:extLst>
                  <c:ext xmlns:c16="http://schemas.microsoft.com/office/drawing/2014/chart" uri="{C3380CC4-5D6E-409C-BE32-E72D297353CC}">
                    <c16:uniqueId val="{00000000-55A7-432D-A88B-9A6F8833B740}"/>
                  </c:ext>
                </c:extLst>
              </c15:ser>
            </c15:filteredBarSeries>
            <c15:filteredBarSeries>
              <c15:ser>
                <c:idx val="0"/>
                <c:order val="1"/>
                <c:tx>
                  <c:v>F_5_g_2</c:v>
                </c:tx>
                <c:spPr>
                  <a:solidFill>
                    <a:schemeClr val="accent1"/>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xmlns:c15="http://schemas.microsoft.com/office/drawing/2012/chart">
                      <c:ext xmlns:c15="http://schemas.microsoft.com/office/drawing/2012/chart" uri="{02D57815-91ED-43cb-92C2-25804820EDAC}">
                        <c15:formulaRef>
                          <c15:sqref>'Algs choice 500F 100F'!$AP$16:$AP$22</c15:sqref>
                        </c15:formulaRef>
                      </c:ext>
                    </c:extLst>
                    <c:numCache>
                      <c:formatCode>General</c:formatCode>
                      <c:ptCount val="7"/>
                      <c:pt idx="0">
                        <c:v>11.373234999999999</c:v>
                      </c:pt>
                      <c:pt idx="1">
                        <c:v>8.6837660000000003</c:v>
                      </c:pt>
                      <c:pt idx="2">
                        <c:v>10.706313</c:v>
                      </c:pt>
                      <c:pt idx="3">
                        <c:v>5.2934840000000003</c:v>
                      </c:pt>
                      <c:pt idx="4">
                        <c:v>7.6197350000000004</c:v>
                      </c:pt>
                      <c:pt idx="5">
                        <c:v>48.076805999999998</c:v>
                      </c:pt>
                      <c:pt idx="6">
                        <c:v>40.325944999999997</c:v>
                      </c:pt>
                    </c:numCache>
                  </c:numRef>
                </c:val>
                <c:extLst xmlns:c15="http://schemas.microsoft.com/office/drawing/2012/chart">
                  <c:ext xmlns:c16="http://schemas.microsoft.com/office/drawing/2014/chart" uri="{C3380CC4-5D6E-409C-BE32-E72D297353CC}">
                    <c16:uniqueId val="{00000001-55A7-432D-A88B-9A6F8833B740}"/>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50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mx_5_g_1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100F'!$L$47:$L$54</c:f>
              <c:numCache>
                <c:formatCode>General</c:formatCode>
                <c:ptCount val="8"/>
                <c:pt idx="0">
                  <c:v>8.4092769999999994</c:v>
                </c:pt>
                <c:pt idx="1">
                  <c:v>6.1360859999999997</c:v>
                </c:pt>
                <c:pt idx="2">
                  <c:v>6.0088540000000004</c:v>
                </c:pt>
                <c:pt idx="3">
                  <c:v>2.347569</c:v>
                </c:pt>
                <c:pt idx="4">
                  <c:v>3.7465259999999998</c:v>
                </c:pt>
                <c:pt idx="5">
                  <c:v>20.553798</c:v>
                </c:pt>
                <c:pt idx="6">
                  <c:v>20.669748999999999</c:v>
                </c:pt>
                <c:pt idx="7">
                  <c:v>245.18</c:v>
                </c:pt>
              </c:numCache>
            </c:numRef>
          </c:val>
          <c:extLst>
            <c:ext xmlns:c16="http://schemas.microsoft.com/office/drawing/2014/chart" uri="{C3380CC4-5D6E-409C-BE32-E72D297353CC}">
              <c16:uniqueId val="{00000000-C6DF-4930-A46A-77A474B97D6D}"/>
            </c:ext>
          </c:extLst>
        </c:ser>
        <c:ser>
          <c:idx val="0"/>
          <c:order val="1"/>
          <c:tx>
            <c:v>mx_5_g_2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100F'!$L$57:$L$64</c:f>
              <c:numCache>
                <c:formatCode>General</c:formatCode>
                <c:ptCount val="8"/>
                <c:pt idx="0">
                  <c:v>8.6196619999999999</c:v>
                </c:pt>
                <c:pt idx="1">
                  <c:v>6.2000909999999996</c:v>
                </c:pt>
                <c:pt idx="2">
                  <c:v>7.2640339999999997</c:v>
                </c:pt>
                <c:pt idx="3">
                  <c:v>2.699757</c:v>
                </c:pt>
                <c:pt idx="4">
                  <c:v>4.2278719999999996</c:v>
                </c:pt>
                <c:pt idx="5">
                  <c:v>20.267790000000002</c:v>
                </c:pt>
                <c:pt idx="6">
                  <c:v>13.474599</c:v>
                </c:pt>
                <c:pt idx="7">
                  <c:v>205.49</c:v>
                </c:pt>
              </c:numCache>
            </c:numRef>
          </c:val>
          <c:extLst>
            <c:ext xmlns:c16="http://schemas.microsoft.com/office/drawing/2014/chart" uri="{C3380CC4-5D6E-409C-BE32-E72D297353CC}">
              <c16:uniqueId val="{00000001-C6DF-4930-A46A-77A474B97D6D}"/>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1"/>
                <c:order val="2"/>
                <c:tx>
                  <c:v>mx_10_g_1</c:v>
                </c:tx>
                <c:spPr>
                  <a:solidFill>
                    <a:schemeClr val="accent2"/>
                  </a:solidFill>
                  <a:ln>
                    <a:noFill/>
                  </a:ln>
                  <a:effectLst/>
                </c:spPr>
                <c:invertIfNegative val="0"/>
                <c:cat>
                  <c:strRef>
                    <c:extLst>
                      <c:ex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c:ext uri="{02D57815-91ED-43cb-92C2-25804820EDAC}">
                        <c15:formulaRef>
                          <c15:sqref>'Algs choice 500F 100F'!$L$67:$L$74</c15:sqref>
                        </c15:formulaRef>
                      </c:ext>
                    </c:extLst>
                    <c:numCache>
                      <c:formatCode>General</c:formatCode>
                      <c:ptCount val="8"/>
                      <c:pt idx="0">
                        <c:v>46.048166999999999</c:v>
                      </c:pt>
                      <c:pt idx="1">
                        <c:v>49.113816</c:v>
                      </c:pt>
                      <c:pt idx="2">
                        <c:v>29.024940999999998</c:v>
                      </c:pt>
                      <c:pt idx="3">
                        <c:v>22.524552</c:v>
                      </c:pt>
                      <c:pt idx="4">
                        <c:v>65.491444000000001</c:v>
                      </c:pt>
                      <c:pt idx="5">
                        <c:v>114.053591</c:v>
                      </c:pt>
                      <c:pt idx="6">
                        <c:v>185.664996</c:v>
                      </c:pt>
                      <c:pt idx="7">
                        <c:v>512.13</c:v>
                      </c:pt>
                    </c:numCache>
                  </c:numRef>
                </c:val>
                <c:extLst>
                  <c:ext xmlns:c16="http://schemas.microsoft.com/office/drawing/2014/chart" uri="{C3380CC4-5D6E-409C-BE32-E72D297353CC}">
                    <c16:uniqueId val="{00000002-C6DF-4930-A46A-77A474B97D6D}"/>
                  </c:ext>
                </c:extLst>
              </c15:ser>
            </c15:filteredBarSeries>
            <c15:filteredBarSeries>
              <c15:ser>
                <c:idx val="2"/>
                <c:order val="3"/>
                <c:tx>
                  <c:v>mx_10_g_2</c:v>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xmlns:c15="http://schemas.microsoft.com/office/drawing/2012/chart">
                      <c:ext xmlns:c15="http://schemas.microsoft.com/office/drawing/2012/chart" uri="{02D57815-91ED-43cb-92C2-25804820EDAC}">
                        <c15:formulaRef>
                          <c15:sqref>'Algs choice 500F 100F'!$L$77:$L$84</c15:sqref>
                        </c15:formulaRef>
                      </c:ext>
                    </c:extLst>
                    <c:numCache>
                      <c:formatCode>General</c:formatCode>
                      <c:ptCount val="8"/>
                      <c:pt idx="0">
                        <c:v>8.1355789999999999</c:v>
                      </c:pt>
                      <c:pt idx="1">
                        <c:v>5.7666709999999997</c:v>
                      </c:pt>
                      <c:pt idx="2">
                        <c:v>6.3176199999999998</c:v>
                      </c:pt>
                      <c:pt idx="3">
                        <c:v>2.6462759999999999</c:v>
                      </c:pt>
                      <c:pt idx="4">
                        <c:v>3.947981</c:v>
                      </c:pt>
                      <c:pt idx="5">
                        <c:v>21.267665999999998</c:v>
                      </c:pt>
                      <c:pt idx="6">
                        <c:v>25.733933</c:v>
                      </c:pt>
                      <c:pt idx="7">
                        <c:v>305.01</c:v>
                      </c:pt>
                    </c:numCache>
                  </c:numRef>
                </c:val>
                <c:extLst xmlns:c15="http://schemas.microsoft.com/office/drawing/2012/chart">
                  <c:ext xmlns:c16="http://schemas.microsoft.com/office/drawing/2014/chart" uri="{C3380CC4-5D6E-409C-BE32-E72D297353CC}">
                    <c16:uniqueId val="{00000003-C6DF-4930-A46A-77A474B97D6D}"/>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mx_5_g_1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100F'!$L$6:$L$13</c:f>
              <c:numCache>
                <c:formatCode>General</c:formatCode>
                <c:ptCount val="8"/>
                <c:pt idx="0">
                  <c:v>9.0537609999999997</c:v>
                </c:pt>
                <c:pt idx="1">
                  <c:v>6.04678</c:v>
                </c:pt>
                <c:pt idx="2">
                  <c:v>5.3052149999999996</c:v>
                </c:pt>
                <c:pt idx="3">
                  <c:v>2.5538660000000002</c:v>
                </c:pt>
                <c:pt idx="4">
                  <c:v>3.6796470000000001</c:v>
                </c:pt>
                <c:pt idx="5">
                  <c:v>20.690004999999999</c:v>
                </c:pt>
                <c:pt idx="6">
                  <c:v>22.812671999999999</c:v>
                </c:pt>
                <c:pt idx="7">
                  <c:v>187.76</c:v>
                </c:pt>
              </c:numCache>
            </c:numRef>
          </c:val>
          <c:extLst>
            <c:ext xmlns:c16="http://schemas.microsoft.com/office/drawing/2014/chart" uri="{C3380CC4-5D6E-409C-BE32-E72D297353CC}">
              <c16:uniqueId val="{00000000-453A-4A9C-BAF9-449BB9F5D8CF}"/>
            </c:ext>
          </c:extLst>
        </c:ser>
        <c:ser>
          <c:idx val="0"/>
          <c:order val="1"/>
          <c:tx>
            <c:v>mx_5_g_2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100F'!$L$16:$L$23</c:f>
              <c:numCache>
                <c:formatCode>General</c:formatCode>
                <c:ptCount val="8"/>
                <c:pt idx="0">
                  <c:v>9.2479759999999995</c:v>
                </c:pt>
                <c:pt idx="1">
                  <c:v>5.870641</c:v>
                </c:pt>
                <c:pt idx="2">
                  <c:v>5.5231589999999997</c:v>
                </c:pt>
                <c:pt idx="3">
                  <c:v>2.3426879999999999</c:v>
                </c:pt>
                <c:pt idx="4">
                  <c:v>4.0056390000000004</c:v>
                </c:pt>
                <c:pt idx="5">
                  <c:v>21.535654999999998</c:v>
                </c:pt>
                <c:pt idx="6">
                  <c:v>21.150352000000002</c:v>
                </c:pt>
                <c:pt idx="7">
                  <c:v>256.89</c:v>
                </c:pt>
              </c:numCache>
            </c:numRef>
          </c:val>
          <c:extLst>
            <c:ext xmlns:c16="http://schemas.microsoft.com/office/drawing/2014/chart" uri="{C3380CC4-5D6E-409C-BE32-E72D297353CC}">
              <c16:uniqueId val="{00000001-453A-4A9C-BAF9-449BB9F5D8CF}"/>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1"/>
                <c:order val="2"/>
                <c:tx>
                  <c:v>mx_10_g_1</c:v>
                </c:tx>
                <c:spPr>
                  <a:solidFill>
                    <a:schemeClr val="accent2"/>
                  </a:solidFill>
                  <a:ln>
                    <a:noFill/>
                  </a:ln>
                  <a:effectLst/>
                </c:spPr>
                <c:invertIfNegative val="0"/>
                <c:cat>
                  <c:strRef>
                    <c:extLst>
                      <c:ex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c:ext uri="{02D57815-91ED-43cb-92C2-25804820EDAC}">
                        <c15:formulaRef>
                          <c15:sqref>'Algs choice 500F 100F'!$L$26:$L$33</c15:sqref>
                        </c15:formulaRef>
                      </c:ext>
                    </c:extLst>
                    <c:numCache>
                      <c:formatCode>General</c:formatCode>
                      <c:ptCount val="8"/>
                      <c:pt idx="0">
                        <c:v>108.05708799999999</c:v>
                      </c:pt>
                      <c:pt idx="1">
                        <c:v>192.15899999999999</c:v>
                      </c:pt>
                      <c:pt idx="2">
                        <c:v>69.761156</c:v>
                      </c:pt>
                      <c:pt idx="3">
                        <c:v>89.379683</c:v>
                      </c:pt>
                      <c:pt idx="4">
                        <c:v>237.583618</c:v>
                      </c:pt>
                      <c:pt idx="5">
                        <c:v>620.52502200000004</c:v>
                      </c:pt>
                      <c:pt idx="6">
                        <c:v>1069.0156019999999</c:v>
                      </c:pt>
                      <c:pt idx="7">
                        <c:v>813.15</c:v>
                      </c:pt>
                    </c:numCache>
                  </c:numRef>
                </c:val>
                <c:extLst>
                  <c:ext xmlns:c16="http://schemas.microsoft.com/office/drawing/2014/chart" uri="{C3380CC4-5D6E-409C-BE32-E72D297353CC}">
                    <c16:uniqueId val="{00000002-453A-4A9C-BAF9-449BB9F5D8CF}"/>
                  </c:ext>
                </c:extLst>
              </c15:ser>
            </c15:filteredBarSeries>
            <c15:filteredBarSeries>
              <c15:ser>
                <c:idx val="2"/>
                <c:order val="3"/>
                <c:tx>
                  <c:v>mx_10_g_2</c:v>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xmlns:c15="http://schemas.microsoft.com/office/drawing/2012/chart">
                      <c:ext xmlns:c15="http://schemas.microsoft.com/office/drawing/2012/chart" uri="{02D57815-91ED-43cb-92C2-25804820EDAC}">
                        <c15:formulaRef>
                          <c15:sqref>'Algs choice 500F 100F'!$L$36:$L$43</c15:sqref>
                        </c15:formulaRef>
                      </c:ext>
                    </c:extLst>
                    <c:numCache>
                      <c:formatCode>General</c:formatCode>
                      <c:ptCount val="8"/>
                      <c:pt idx="0">
                        <c:v>39.583472</c:v>
                      </c:pt>
                      <c:pt idx="1">
                        <c:v>37.548637999999997</c:v>
                      </c:pt>
                      <c:pt idx="2">
                        <c:v>18.256716999999998</c:v>
                      </c:pt>
                      <c:pt idx="3">
                        <c:v>11.653884</c:v>
                      </c:pt>
                      <c:pt idx="4">
                        <c:v>17.784455999999999</c:v>
                      </c:pt>
                      <c:pt idx="5">
                        <c:v>51.665500000000002</c:v>
                      </c:pt>
                      <c:pt idx="6">
                        <c:v>21.360695</c:v>
                      </c:pt>
                      <c:pt idx="7">
                        <c:v>194.15</c:v>
                      </c:pt>
                    </c:numCache>
                  </c:numRef>
                </c:val>
                <c:extLst xmlns:c15="http://schemas.microsoft.com/office/drawing/2012/chart">
                  <c:ext xmlns:c16="http://schemas.microsoft.com/office/drawing/2014/chart" uri="{C3380CC4-5D6E-409C-BE32-E72D297353CC}">
                    <c16:uniqueId val="{00000003-453A-4A9C-BAF9-449BB9F5D8CF}"/>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50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2"/>
          <c:tx>
            <c:v>mx_10_g_1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100F'!$L$67:$L$74</c:f>
              <c:numCache>
                <c:formatCode>General</c:formatCode>
                <c:ptCount val="8"/>
                <c:pt idx="0">
                  <c:v>46.048166999999999</c:v>
                </c:pt>
                <c:pt idx="1">
                  <c:v>49.113816</c:v>
                </c:pt>
                <c:pt idx="2">
                  <c:v>29.024940999999998</c:v>
                </c:pt>
                <c:pt idx="3">
                  <c:v>22.524552</c:v>
                </c:pt>
                <c:pt idx="4">
                  <c:v>65.491444000000001</c:v>
                </c:pt>
                <c:pt idx="5">
                  <c:v>114.053591</c:v>
                </c:pt>
                <c:pt idx="6">
                  <c:v>185.664996</c:v>
                </c:pt>
                <c:pt idx="7">
                  <c:v>512.13</c:v>
                </c:pt>
              </c:numCache>
            </c:numRef>
          </c:val>
          <c:extLst>
            <c:ext xmlns:c16="http://schemas.microsoft.com/office/drawing/2014/chart" uri="{C3380CC4-5D6E-409C-BE32-E72D297353CC}">
              <c16:uniqueId val="{00000002-306B-450C-8AFE-0DBCEF89DA41}"/>
            </c:ext>
          </c:extLst>
        </c:ser>
        <c:ser>
          <c:idx val="2"/>
          <c:order val="3"/>
          <c:tx>
            <c:v>mx_10_g_2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100F'!$L$77:$L$84</c:f>
              <c:numCache>
                <c:formatCode>General</c:formatCode>
                <c:ptCount val="8"/>
                <c:pt idx="0">
                  <c:v>8.1355789999999999</c:v>
                </c:pt>
                <c:pt idx="1">
                  <c:v>5.7666709999999997</c:v>
                </c:pt>
                <c:pt idx="2">
                  <c:v>6.3176199999999998</c:v>
                </c:pt>
                <c:pt idx="3">
                  <c:v>2.6462759999999999</c:v>
                </c:pt>
                <c:pt idx="4">
                  <c:v>3.947981</c:v>
                </c:pt>
                <c:pt idx="5">
                  <c:v>21.267665999999998</c:v>
                </c:pt>
                <c:pt idx="6">
                  <c:v>25.733933</c:v>
                </c:pt>
                <c:pt idx="7">
                  <c:v>305.01</c:v>
                </c:pt>
              </c:numCache>
            </c:numRef>
          </c:val>
          <c:extLst>
            <c:ext xmlns:c16="http://schemas.microsoft.com/office/drawing/2014/chart" uri="{C3380CC4-5D6E-409C-BE32-E72D297353CC}">
              <c16:uniqueId val="{00000003-306B-450C-8AFE-0DBCEF89DA41}"/>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3"/>
                <c:order val="0"/>
                <c:tx>
                  <c:v>mx_5_g_1</c:v>
                </c:tx>
                <c:spPr>
                  <a:solidFill>
                    <a:schemeClr val="accent4"/>
                  </a:solidFill>
                  <a:ln>
                    <a:noFill/>
                  </a:ln>
                  <a:effectLst/>
                </c:spPr>
                <c:invertIfNegative val="0"/>
                <c:cat>
                  <c:strRef>
                    <c:extLst>
                      <c:ex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c:ext uri="{02D57815-91ED-43cb-92C2-25804820EDAC}">
                        <c15:formulaRef>
                          <c15:sqref>'Algs choice 500F 100F'!$L$47:$L$54</c15:sqref>
                        </c15:formulaRef>
                      </c:ext>
                    </c:extLst>
                    <c:numCache>
                      <c:formatCode>General</c:formatCode>
                      <c:ptCount val="8"/>
                      <c:pt idx="0">
                        <c:v>8.4092769999999994</c:v>
                      </c:pt>
                      <c:pt idx="1">
                        <c:v>6.1360859999999997</c:v>
                      </c:pt>
                      <c:pt idx="2">
                        <c:v>6.0088540000000004</c:v>
                      </c:pt>
                      <c:pt idx="3">
                        <c:v>2.347569</c:v>
                      </c:pt>
                      <c:pt idx="4">
                        <c:v>3.7465259999999998</c:v>
                      </c:pt>
                      <c:pt idx="5">
                        <c:v>20.553798</c:v>
                      </c:pt>
                      <c:pt idx="6">
                        <c:v>20.669748999999999</c:v>
                      </c:pt>
                      <c:pt idx="7">
                        <c:v>245.18</c:v>
                      </c:pt>
                    </c:numCache>
                  </c:numRef>
                </c:val>
                <c:extLst>
                  <c:ext xmlns:c16="http://schemas.microsoft.com/office/drawing/2014/chart" uri="{C3380CC4-5D6E-409C-BE32-E72D297353CC}">
                    <c16:uniqueId val="{00000000-306B-450C-8AFE-0DBCEF89DA41}"/>
                  </c:ext>
                </c:extLst>
              </c15:ser>
            </c15:filteredBarSeries>
            <c15:filteredBarSeries>
              <c15:ser>
                <c:idx val="0"/>
                <c:order val="1"/>
                <c:tx>
                  <c:v>mx_5_g_2</c:v>
                </c:tx>
                <c:spPr>
                  <a:solidFill>
                    <a:schemeClr val="accent1"/>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xmlns:c15="http://schemas.microsoft.com/office/drawing/2012/chart">
                      <c:ext xmlns:c15="http://schemas.microsoft.com/office/drawing/2012/chart" uri="{02D57815-91ED-43cb-92C2-25804820EDAC}">
                        <c15:formulaRef>
                          <c15:sqref>'Algs choice 500F 100F'!$L$57:$L$64</c15:sqref>
                        </c15:formulaRef>
                      </c:ext>
                    </c:extLst>
                    <c:numCache>
                      <c:formatCode>General</c:formatCode>
                      <c:ptCount val="8"/>
                      <c:pt idx="0">
                        <c:v>8.6196619999999999</c:v>
                      </c:pt>
                      <c:pt idx="1">
                        <c:v>6.2000909999999996</c:v>
                      </c:pt>
                      <c:pt idx="2">
                        <c:v>7.2640339999999997</c:v>
                      </c:pt>
                      <c:pt idx="3">
                        <c:v>2.699757</c:v>
                      </c:pt>
                      <c:pt idx="4">
                        <c:v>4.2278719999999996</c:v>
                      </c:pt>
                      <c:pt idx="5">
                        <c:v>20.267790000000002</c:v>
                      </c:pt>
                      <c:pt idx="6">
                        <c:v>13.474599</c:v>
                      </c:pt>
                      <c:pt idx="7">
                        <c:v>205.49</c:v>
                      </c:pt>
                    </c:numCache>
                  </c:numRef>
                </c:val>
                <c:extLst xmlns:c15="http://schemas.microsoft.com/office/drawing/2012/chart">
                  <c:ext xmlns:c16="http://schemas.microsoft.com/office/drawing/2014/chart" uri="{C3380CC4-5D6E-409C-BE32-E72D297353CC}">
                    <c16:uniqueId val="{00000001-306B-450C-8AFE-0DBCEF89DA41}"/>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(nbF=100,</a:t>
            </a:r>
            <a:r>
              <a:rPr lang="en-CA" baseline="0"/>
              <a:t> Beta = 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2"/>
          <c:tx>
            <c:v>mx_10_g_1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100F'!$L$26:$L$33</c:f>
              <c:numCache>
                <c:formatCode>General</c:formatCode>
                <c:ptCount val="8"/>
                <c:pt idx="0">
                  <c:v>108.05708799999999</c:v>
                </c:pt>
                <c:pt idx="1">
                  <c:v>192.15899999999999</c:v>
                </c:pt>
                <c:pt idx="2">
                  <c:v>69.761156</c:v>
                </c:pt>
                <c:pt idx="3">
                  <c:v>89.379683</c:v>
                </c:pt>
                <c:pt idx="4">
                  <c:v>237.583618</c:v>
                </c:pt>
                <c:pt idx="5">
                  <c:v>620.52502200000004</c:v>
                </c:pt>
                <c:pt idx="6">
                  <c:v>1069.0156019999999</c:v>
                </c:pt>
                <c:pt idx="7">
                  <c:v>813.15</c:v>
                </c:pt>
              </c:numCache>
            </c:numRef>
          </c:val>
          <c:extLst>
            <c:ext xmlns:c16="http://schemas.microsoft.com/office/drawing/2014/chart" uri="{C3380CC4-5D6E-409C-BE32-E72D297353CC}">
              <c16:uniqueId val="{00000002-724A-4FB0-99AA-12EE9CE54661}"/>
            </c:ext>
          </c:extLst>
        </c:ser>
        <c:ser>
          <c:idx val="2"/>
          <c:order val="3"/>
          <c:tx>
            <c:v>mx_10_g_2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100F'!$L$36:$L$43</c:f>
              <c:numCache>
                <c:formatCode>General</c:formatCode>
                <c:ptCount val="8"/>
                <c:pt idx="0">
                  <c:v>39.583472</c:v>
                </c:pt>
                <c:pt idx="1">
                  <c:v>37.548637999999997</c:v>
                </c:pt>
                <c:pt idx="2">
                  <c:v>18.256716999999998</c:v>
                </c:pt>
                <c:pt idx="3">
                  <c:v>11.653884</c:v>
                </c:pt>
                <c:pt idx="4">
                  <c:v>17.784455999999999</c:v>
                </c:pt>
                <c:pt idx="5">
                  <c:v>51.665500000000002</c:v>
                </c:pt>
                <c:pt idx="6">
                  <c:v>21.360695</c:v>
                </c:pt>
                <c:pt idx="7">
                  <c:v>194.15</c:v>
                </c:pt>
              </c:numCache>
            </c:numRef>
          </c:val>
          <c:extLst>
            <c:ext xmlns:c16="http://schemas.microsoft.com/office/drawing/2014/chart" uri="{C3380CC4-5D6E-409C-BE32-E72D297353CC}">
              <c16:uniqueId val="{00000003-724A-4FB0-99AA-12EE9CE54661}"/>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3"/>
                <c:order val="0"/>
                <c:tx>
                  <c:v>mx_5_g_1</c:v>
                </c:tx>
                <c:spPr>
                  <a:solidFill>
                    <a:schemeClr val="accent4"/>
                  </a:solidFill>
                  <a:ln>
                    <a:noFill/>
                  </a:ln>
                  <a:effectLst/>
                </c:spPr>
                <c:invertIfNegative val="0"/>
                <c:cat>
                  <c:strRef>
                    <c:extLst>
                      <c:ex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c:ext uri="{02D57815-91ED-43cb-92C2-25804820EDAC}">
                        <c15:formulaRef>
                          <c15:sqref>'Algs choice 500F 100F'!$L$6:$L$13</c15:sqref>
                        </c15:formulaRef>
                      </c:ext>
                    </c:extLst>
                    <c:numCache>
                      <c:formatCode>General</c:formatCode>
                      <c:ptCount val="8"/>
                      <c:pt idx="0">
                        <c:v>9.0537609999999997</c:v>
                      </c:pt>
                      <c:pt idx="1">
                        <c:v>6.04678</c:v>
                      </c:pt>
                      <c:pt idx="2">
                        <c:v>5.3052149999999996</c:v>
                      </c:pt>
                      <c:pt idx="3">
                        <c:v>2.5538660000000002</c:v>
                      </c:pt>
                      <c:pt idx="4">
                        <c:v>3.6796470000000001</c:v>
                      </c:pt>
                      <c:pt idx="5">
                        <c:v>20.690004999999999</c:v>
                      </c:pt>
                      <c:pt idx="6">
                        <c:v>22.812671999999999</c:v>
                      </c:pt>
                      <c:pt idx="7">
                        <c:v>187.76</c:v>
                      </c:pt>
                    </c:numCache>
                  </c:numRef>
                </c:val>
                <c:extLst>
                  <c:ext xmlns:c16="http://schemas.microsoft.com/office/drawing/2014/chart" uri="{C3380CC4-5D6E-409C-BE32-E72D297353CC}">
                    <c16:uniqueId val="{00000000-724A-4FB0-99AA-12EE9CE54661}"/>
                  </c:ext>
                </c:extLst>
              </c15:ser>
            </c15:filteredBarSeries>
            <c15:filteredBarSeries>
              <c15:ser>
                <c:idx val="0"/>
                <c:order val="1"/>
                <c:tx>
                  <c:v>mx_5_g_2</c:v>
                </c:tx>
                <c:spPr>
                  <a:solidFill>
                    <a:schemeClr val="accent1"/>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xmlns:c15="http://schemas.microsoft.com/office/drawing/2012/chart">
                      <c:ext xmlns:c15="http://schemas.microsoft.com/office/drawing/2012/chart" uri="{02D57815-91ED-43cb-92C2-25804820EDAC}">
                        <c15:formulaRef>
                          <c15:sqref>'Algs choice 500F 100F'!$L$16:$L$23</c15:sqref>
                        </c15:formulaRef>
                      </c:ext>
                    </c:extLst>
                    <c:numCache>
                      <c:formatCode>General</c:formatCode>
                      <c:ptCount val="8"/>
                      <c:pt idx="0">
                        <c:v>9.2479759999999995</c:v>
                      </c:pt>
                      <c:pt idx="1">
                        <c:v>5.870641</c:v>
                      </c:pt>
                      <c:pt idx="2">
                        <c:v>5.5231589999999997</c:v>
                      </c:pt>
                      <c:pt idx="3">
                        <c:v>2.3426879999999999</c:v>
                      </c:pt>
                      <c:pt idx="4">
                        <c:v>4.0056390000000004</c:v>
                      </c:pt>
                      <c:pt idx="5">
                        <c:v>21.535654999999998</c:v>
                      </c:pt>
                      <c:pt idx="6">
                        <c:v>21.150352000000002</c:v>
                      </c:pt>
                      <c:pt idx="7">
                        <c:v>256.89</c:v>
                      </c:pt>
                    </c:numCache>
                  </c:numRef>
                </c:val>
                <c:extLst xmlns:c15="http://schemas.microsoft.com/office/drawing/2012/chart">
                  <c:ext xmlns:c16="http://schemas.microsoft.com/office/drawing/2014/chart" uri="{C3380CC4-5D6E-409C-BE32-E72D297353CC}">
                    <c16:uniqueId val="{00000001-724A-4FB0-99AA-12EE9CE54661}"/>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(nbF=500,</a:t>
            </a:r>
            <a:r>
              <a:rPr lang="en-CA" baseline="0"/>
              <a:t> Beta = 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3"/>
          <c:order val="0"/>
          <c:tx>
            <c:v>mx_5_g_1</c:v>
          </c:tx>
          <c:spPr>
            <a:solidFill>
              <a:schemeClr val="accent4"/>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100F'!$Z$6:$Z$13</c:f>
              <c:numCache>
                <c:formatCode>General</c:formatCode>
                <c:ptCount val="8"/>
                <c:pt idx="0">
                  <c:v>155.98665299999999</c:v>
                </c:pt>
                <c:pt idx="1">
                  <c:v>185.50354899999999</c:v>
                </c:pt>
                <c:pt idx="2">
                  <c:v>93.391020999999995</c:v>
                </c:pt>
                <c:pt idx="3">
                  <c:v>87.239095000000006</c:v>
                </c:pt>
                <c:pt idx="4">
                  <c:v>59.543353000000003</c:v>
                </c:pt>
                <c:pt idx="5">
                  <c:v>191.60111900000001</c:v>
                </c:pt>
                <c:pt idx="6">
                  <c:v>516.57323699999995</c:v>
                </c:pt>
                <c:pt idx="7">
                  <c:v>1155.73</c:v>
                </c:pt>
              </c:numCache>
            </c:numRef>
          </c:val>
          <c:extLst>
            <c:ext xmlns:c16="http://schemas.microsoft.com/office/drawing/2014/chart" uri="{C3380CC4-5D6E-409C-BE32-E72D297353CC}">
              <c16:uniqueId val="{00000000-7F22-40AF-B43A-D808A5184C6A}"/>
            </c:ext>
          </c:extLst>
        </c:ser>
        <c:ser>
          <c:idx val="0"/>
          <c:order val="1"/>
          <c:tx>
            <c:v>mx_5_g_2</c:v>
          </c:tx>
          <c:spPr>
            <a:solidFill>
              <a:schemeClr val="accent1"/>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100F'!$Z$16:$Z$23</c:f>
              <c:numCache>
                <c:formatCode>General</c:formatCode>
                <c:ptCount val="8"/>
                <c:pt idx="0">
                  <c:v>167.43921800000001</c:v>
                </c:pt>
                <c:pt idx="1">
                  <c:v>183.172877</c:v>
                </c:pt>
                <c:pt idx="2">
                  <c:v>93.835431</c:v>
                </c:pt>
                <c:pt idx="3">
                  <c:v>84.132579000000007</c:v>
                </c:pt>
                <c:pt idx="4">
                  <c:v>63.29598</c:v>
                </c:pt>
                <c:pt idx="5">
                  <c:v>186.45751300000001</c:v>
                </c:pt>
                <c:pt idx="6">
                  <c:v>525.14187200000003</c:v>
                </c:pt>
                <c:pt idx="7">
                  <c:v>1388.27</c:v>
                </c:pt>
              </c:numCache>
            </c:numRef>
          </c:val>
          <c:extLst>
            <c:ext xmlns:c16="http://schemas.microsoft.com/office/drawing/2014/chart" uri="{C3380CC4-5D6E-409C-BE32-E72D297353CC}">
              <c16:uniqueId val="{00000001-7F22-40AF-B43A-D808A5184C6A}"/>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1"/>
                <c:order val="2"/>
                <c:tx>
                  <c:v>mx_10_g_1</c:v>
                </c:tx>
                <c:spPr>
                  <a:solidFill>
                    <a:schemeClr val="accent2"/>
                  </a:solidFill>
                  <a:ln>
                    <a:noFill/>
                  </a:ln>
                  <a:effectLst/>
                </c:spPr>
                <c:invertIfNegative val="0"/>
                <c:cat>
                  <c:strRef>
                    <c:extLst>
                      <c:ex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c:ext uri="{02D57815-91ED-43cb-92C2-25804820EDAC}">
                        <c15:formulaRef>
                          <c15:sqref>'Algs choice 500F 100F'!$Z$26:$Z$33</c15:sqref>
                        </c15:formulaRef>
                      </c:ext>
                    </c:extLst>
                    <c:numCache>
                      <c:formatCode>General</c:formatCode>
                      <c:ptCount val="8"/>
                      <c:pt idx="0">
                        <c:v>14000.018883999999</c:v>
                      </c:pt>
                      <c:pt idx="1">
                        <c:v>37830.451861000001</c:v>
                      </c:pt>
                      <c:pt idx="2">
                        <c:v>7866.7089299999998</c:v>
                      </c:pt>
                      <c:pt idx="3">
                        <c:v>12463.395767</c:v>
                      </c:pt>
                      <c:pt idx="4">
                        <c:v>78142.807826999997</c:v>
                      </c:pt>
                      <c:pt idx="5">
                        <c:v>13046.895087000001</c:v>
                      </c:pt>
                      <c:pt idx="6">
                        <c:v>143127.18002599999</c:v>
                      </c:pt>
                      <c:pt idx="7">
                        <c:v>46151.43</c:v>
                      </c:pt>
                    </c:numCache>
                  </c:numRef>
                </c:val>
                <c:extLst>
                  <c:ext xmlns:c16="http://schemas.microsoft.com/office/drawing/2014/chart" uri="{C3380CC4-5D6E-409C-BE32-E72D297353CC}">
                    <c16:uniqueId val="{00000002-7F22-40AF-B43A-D808A5184C6A}"/>
                  </c:ext>
                </c:extLst>
              </c15:ser>
            </c15:filteredBarSeries>
            <c15:filteredBarSeries>
              <c15:ser>
                <c:idx val="2"/>
                <c:order val="3"/>
                <c:tx>
                  <c:v>mx_10_g_2</c:v>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xmlns:c15="http://schemas.microsoft.com/office/drawing/2012/chart">
                      <c:ext xmlns:c15="http://schemas.microsoft.com/office/drawing/2012/chart" uri="{02D57815-91ED-43cb-92C2-25804820EDAC}">
                        <c15:formulaRef>
                          <c15:sqref>'Algs choice 500F 100F'!$Z$36:$Z$43</c15:sqref>
                        </c15:formulaRef>
                      </c:ext>
                    </c:extLst>
                    <c:numCache>
                      <c:formatCode>General</c:formatCode>
                      <c:ptCount val="8"/>
                      <c:pt idx="0">
                        <c:v>1895.5440129999999</c:v>
                      </c:pt>
                      <c:pt idx="1">
                        <c:v>1431.652756</c:v>
                      </c:pt>
                      <c:pt idx="2">
                        <c:v>486.74718200000001</c:v>
                      </c:pt>
                      <c:pt idx="3">
                        <c:v>464.08935700000001</c:v>
                      </c:pt>
                      <c:pt idx="4">
                        <c:v>2306.1915589999999</c:v>
                      </c:pt>
                      <c:pt idx="5">
                        <c:v>627.795973</c:v>
                      </c:pt>
                      <c:pt idx="6">
                        <c:v>4284.4520110000003</c:v>
                      </c:pt>
                      <c:pt idx="7">
                        <c:v>3459.94</c:v>
                      </c:pt>
                    </c:numCache>
                  </c:numRef>
                </c:val>
                <c:extLst xmlns:c15="http://schemas.microsoft.com/office/drawing/2012/chart">
                  <c:ext xmlns:c16="http://schemas.microsoft.com/office/drawing/2014/chart" uri="{C3380CC4-5D6E-409C-BE32-E72D297353CC}">
                    <c16:uniqueId val="{00000003-7F22-40AF-B43A-D808A5184C6A}"/>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Time (nbF=500,</a:t>
            </a:r>
            <a:r>
              <a:rPr lang="en-CA" baseline="0"/>
              <a:t> Beta = 0 , minl=2)</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2"/>
          <c:tx>
            <c:v>mx_10_g_1</c:v>
          </c:tx>
          <c:spPr>
            <a:solidFill>
              <a:schemeClr val="accent2"/>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100F'!$Z$26:$Z$33</c:f>
              <c:numCache>
                <c:formatCode>General</c:formatCode>
                <c:ptCount val="8"/>
                <c:pt idx="0">
                  <c:v>14000.018883999999</c:v>
                </c:pt>
                <c:pt idx="1">
                  <c:v>37830.451861000001</c:v>
                </c:pt>
                <c:pt idx="2">
                  <c:v>7866.7089299999998</c:v>
                </c:pt>
                <c:pt idx="3">
                  <c:v>12463.395767</c:v>
                </c:pt>
                <c:pt idx="4">
                  <c:v>78142.807826999997</c:v>
                </c:pt>
                <c:pt idx="5">
                  <c:v>13046.895087000001</c:v>
                </c:pt>
                <c:pt idx="6">
                  <c:v>143127.18002599999</c:v>
                </c:pt>
                <c:pt idx="7">
                  <c:v>46151.43</c:v>
                </c:pt>
              </c:numCache>
            </c:numRef>
          </c:val>
          <c:extLst>
            <c:ext xmlns:c16="http://schemas.microsoft.com/office/drawing/2014/chart" uri="{C3380CC4-5D6E-409C-BE32-E72D297353CC}">
              <c16:uniqueId val="{00000002-E1B5-4882-8A9D-AF14184A810F}"/>
            </c:ext>
          </c:extLst>
        </c:ser>
        <c:ser>
          <c:idx val="2"/>
          <c:order val="3"/>
          <c:tx>
            <c:v>mx_10_g_2</c:v>
          </c:tx>
          <c:spPr>
            <a:solidFill>
              <a:schemeClr val="accent3"/>
            </a:solidFill>
            <a:ln>
              <a:noFill/>
            </a:ln>
            <a:effectLst/>
          </c:spPr>
          <c:invertIfNegative val="0"/>
          <c:cat>
            <c:strRef>
              <c:f>'Algs choice 500F 100F'!$I$47:$I$54</c:f>
              <c:strCache>
                <c:ptCount val="8"/>
                <c:pt idx="0">
                  <c:v>EXT</c:v>
                </c:pt>
                <c:pt idx="1">
                  <c:v>KNN</c:v>
                </c:pt>
                <c:pt idx="2">
                  <c:v>RDF</c:v>
                </c:pt>
                <c:pt idx="3">
                  <c:v>GNB</c:v>
                </c:pt>
                <c:pt idx="4">
                  <c:v>DT</c:v>
                </c:pt>
                <c:pt idx="5">
                  <c:v>MLP</c:v>
                </c:pt>
                <c:pt idx="6">
                  <c:v>SVC</c:v>
                </c:pt>
                <c:pt idx="7">
                  <c:v>Vot</c:v>
                </c:pt>
              </c:strCache>
            </c:strRef>
          </c:cat>
          <c:val>
            <c:numRef>
              <c:f>'Algs choice 500F 100F'!$Z$36:$Z$43</c:f>
              <c:numCache>
                <c:formatCode>General</c:formatCode>
                <c:ptCount val="8"/>
                <c:pt idx="0">
                  <c:v>1895.5440129999999</c:v>
                </c:pt>
                <c:pt idx="1">
                  <c:v>1431.652756</c:v>
                </c:pt>
                <c:pt idx="2">
                  <c:v>486.74718200000001</c:v>
                </c:pt>
                <c:pt idx="3">
                  <c:v>464.08935700000001</c:v>
                </c:pt>
                <c:pt idx="4">
                  <c:v>2306.1915589999999</c:v>
                </c:pt>
                <c:pt idx="5">
                  <c:v>627.795973</c:v>
                </c:pt>
                <c:pt idx="6">
                  <c:v>4284.4520110000003</c:v>
                </c:pt>
                <c:pt idx="7">
                  <c:v>3459.94</c:v>
                </c:pt>
              </c:numCache>
            </c:numRef>
          </c:val>
          <c:extLst>
            <c:ext xmlns:c16="http://schemas.microsoft.com/office/drawing/2014/chart" uri="{C3380CC4-5D6E-409C-BE32-E72D297353CC}">
              <c16:uniqueId val="{00000003-E1B5-4882-8A9D-AF14184A810F}"/>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3"/>
                <c:order val="0"/>
                <c:tx>
                  <c:v>mx_5_g_1</c:v>
                </c:tx>
                <c:spPr>
                  <a:solidFill>
                    <a:schemeClr val="accent4"/>
                  </a:solidFill>
                  <a:ln>
                    <a:noFill/>
                  </a:ln>
                  <a:effectLst/>
                </c:spPr>
                <c:invertIfNegative val="0"/>
                <c:cat>
                  <c:strRef>
                    <c:extLst>
                      <c:ex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c:ext uri="{02D57815-91ED-43cb-92C2-25804820EDAC}">
                        <c15:formulaRef>
                          <c15:sqref>'Algs choice 500F 100F'!$Z$6:$Z$13</c15:sqref>
                        </c15:formulaRef>
                      </c:ext>
                    </c:extLst>
                    <c:numCache>
                      <c:formatCode>General</c:formatCode>
                      <c:ptCount val="8"/>
                      <c:pt idx="0">
                        <c:v>155.98665299999999</c:v>
                      </c:pt>
                      <c:pt idx="1">
                        <c:v>185.50354899999999</c:v>
                      </c:pt>
                      <c:pt idx="2">
                        <c:v>93.391020999999995</c:v>
                      </c:pt>
                      <c:pt idx="3">
                        <c:v>87.239095000000006</c:v>
                      </c:pt>
                      <c:pt idx="4">
                        <c:v>59.543353000000003</c:v>
                      </c:pt>
                      <c:pt idx="5">
                        <c:v>191.60111900000001</c:v>
                      </c:pt>
                      <c:pt idx="6">
                        <c:v>516.57323699999995</c:v>
                      </c:pt>
                      <c:pt idx="7">
                        <c:v>1155.73</c:v>
                      </c:pt>
                    </c:numCache>
                  </c:numRef>
                </c:val>
                <c:extLst>
                  <c:ext xmlns:c16="http://schemas.microsoft.com/office/drawing/2014/chart" uri="{C3380CC4-5D6E-409C-BE32-E72D297353CC}">
                    <c16:uniqueId val="{00000000-E1B5-4882-8A9D-AF14184A810F}"/>
                  </c:ext>
                </c:extLst>
              </c15:ser>
            </c15:filteredBarSeries>
            <c15:filteredBarSeries>
              <c15:ser>
                <c:idx val="0"/>
                <c:order val="1"/>
                <c:tx>
                  <c:v>mx_5_g_2</c:v>
                </c:tx>
                <c:spPr>
                  <a:solidFill>
                    <a:schemeClr val="accent1"/>
                  </a:solidFill>
                  <a:ln>
                    <a:noFill/>
                  </a:ln>
                  <a:effectLst/>
                </c:spPr>
                <c:invertIfNegative val="0"/>
                <c:cat>
                  <c:strRef>
                    <c:extLst xmlns:c15="http://schemas.microsoft.com/office/drawing/2012/chart">
                      <c:ext xmlns:c15="http://schemas.microsoft.com/office/drawing/2012/chart" uri="{02D57815-91ED-43cb-92C2-25804820EDAC}">
                        <c15:formulaRef>
                          <c15:sqref>'Algs choice 500F 100F'!$I$47:$I$54</c15:sqref>
                        </c15:formulaRef>
                      </c:ext>
                    </c:extLst>
                    <c:strCache>
                      <c:ptCount val="8"/>
                      <c:pt idx="0">
                        <c:v>EXT</c:v>
                      </c:pt>
                      <c:pt idx="1">
                        <c:v>KNN</c:v>
                      </c:pt>
                      <c:pt idx="2">
                        <c:v>RDF</c:v>
                      </c:pt>
                      <c:pt idx="3">
                        <c:v>GNB</c:v>
                      </c:pt>
                      <c:pt idx="4">
                        <c:v>DT</c:v>
                      </c:pt>
                      <c:pt idx="5">
                        <c:v>MLP</c:v>
                      </c:pt>
                      <c:pt idx="6">
                        <c:v>SVC</c:v>
                      </c:pt>
                      <c:pt idx="7">
                        <c:v>Vot</c:v>
                      </c:pt>
                    </c:strCache>
                  </c:strRef>
                </c:cat>
                <c:val>
                  <c:numRef>
                    <c:extLst xmlns:c15="http://schemas.microsoft.com/office/drawing/2012/chart">
                      <c:ext xmlns:c15="http://schemas.microsoft.com/office/drawing/2012/chart" uri="{02D57815-91ED-43cb-92C2-25804820EDAC}">
                        <c15:formulaRef>
                          <c15:sqref>'Algs choice 500F 100F'!$Z$16:$Z$23</c15:sqref>
                        </c15:formulaRef>
                      </c:ext>
                    </c:extLst>
                    <c:numCache>
                      <c:formatCode>General</c:formatCode>
                      <c:ptCount val="8"/>
                      <c:pt idx="0">
                        <c:v>167.43921800000001</c:v>
                      </c:pt>
                      <c:pt idx="1">
                        <c:v>183.172877</c:v>
                      </c:pt>
                      <c:pt idx="2">
                        <c:v>93.835431</c:v>
                      </c:pt>
                      <c:pt idx="3">
                        <c:v>84.132579000000007</c:v>
                      </c:pt>
                      <c:pt idx="4">
                        <c:v>63.29598</c:v>
                      </c:pt>
                      <c:pt idx="5">
                        <c:v>186.45751300000001</c:v>
                      </c:pt>
                      <c:pt idx="6">
                        <c:v>525.14187200000003</c:v>
                      </c:pt>
                      <c:pt idx="7">
                        <c:v>1388.27</c:v>
                      </c:pt>
                    </c:numCache>
                  </c:numRef>
                </c:val>
                <c:extLst xmlns:c15="http://schemas.microsoft.com/office/drawing/2012/chart">
                  <c:ext xmlns:c16="http://schemas.microsoft.com/office/drawing/2014/chart" uri="{C3380CC4-5D6E-409C-BE32-E72D297353CC}">
                    <c16:uniqueId val="{00000001-E1B5-4882-8A9D-AF14184A810F}"/>
                  </c:ext>
                </c:extLst>
              </c15:ser>
            </c15:filteredBarSeries>
          </c:ext>
        </c:extLst>
      </c:barChart>
      <c:catAx>
        <c:axId val="6594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0"/>
          <c:tx>
            <c:strRef>
              <c:f>'Algs choice 500F 100F'!$CB$76</c:f>
              <c:strCache>
                <c:ptCount val="1"/>
                <c:pt idx="0">
                  <c:v>F=5, γ=1</c:v>
                </c:pt>
              </c:strCache>
            </c:strRef>
          </c:tx>
          <c:spPr>
            <a:solidFill>
              <a:schemeClr val="accent4"/>
            </a:solidFill>
            <a:ln>
              <a:noFill/>
            </a:ln>
            <a:effectLst/>
          </c:spPr>
          <c:invertIfNegative val="0"/>
          <c:cat>
            <c:strRef>
              <c:extLst>
                <c:ext xmlns:c15="http://schemas.microsoft.com/office/drawing/2012/chart" uri="{02D57815-91ED-43cb-92C2-25804820EDAC}">
                  <c15:fullRef>
                    <c15:sqref>'Algs choice 500F 100F'!$I$47:$I$54</c15:sqref>
                  </c15:fullRef>
                </c:ext>
              </c:extLst>
              <c:f>'Algs choice 500F 100F'!$I$47:$I$53</c:f>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100F'!$BD$47:$BD$54</c15:sqref>
                  </c15:fullRef>
                </c:ext>
              </c:extLst>
              <c:f>'Algs choice 500F 100F'!$BD$47:$BD$53</c:f>
              <c:numCache>
                <c:formatCode>General</c:formatCode>
                <c:ptCount val="7"/>
                <c:pt idx="0">
                  <c:v>72.331154999999995</c:v>
                </c:pt>
                <c:pt idx="1">
                  <c:v>116.225954</c:v>
                </c:pt>
                <c:pt idx="2">
                  <c:v>52.187052999999999</c:v>
                </c:pt>
                <c:pt idx="3">
                  <c:v>41.143514000000003</c:v>
                </c:pt>
                <c:pt idx="4">
                  <c:v>31.707964</c:v>
                </c:pt>
                <c:pt idx="5">
                  <c:v>148.09597299999999</c:v>
                </c:pt>
                <c:pt idx="6">
                  <c:v>522.30206499999997</c:v>
                </c:pt>
              </c:numCache>
            </c:numRef>
          </c:val>
          <c:extLst>
            <c:ext xmlns:c16="http://schemas.microsoft.com/office/drawing/2014/chart" uri="{C3380CC4-5D6E-409C-BE32-E72D297353CC}">
              <c16:uniqueId val="{00000000-6F07-4494-9818-ECE33991B2BC}"/>
            </c:ext>
          </c:extLst>
        </c:ser>
        <c:ser>
          <c:idx val="0"/>
          <c:order val="1"/>
          <c:tx>
            <c:strRef>
              <c:f>'Algs choice 500F 100F'!$CB$77</c:f>
              <c:strCache>
                <c:ptCount val="1"/>
                <c:pt idx="0">
                  <c:v>F=5, γ=2</c:v>
                </c:pt>
              </c:strCache>
            </c:strRef>
          </c:tx>
          <c:spPr>
            <a:solidFill>
              <a:schemeClr val="accent1"/>
            </a:solidFill>
            <a:ln>
              <a:noFill/>
            </a:ln>
            <a:effectLst/>
          </c:spPr>
          <c:invertIfNegative val="0"/>
          <c:cat>
            <c:strRef>
              <c:extLst>
                <c:ext xmlns:c15="http://schemas.microsoft.com/office/drawing/2012/chart" uri="{02D57815-91ED-43cb-92C2-25804820EDAC}">
                  <c15:fullRef>
                    <c15:sqref>'Algs choice 500F 100F'!$I$47:$I$54</c15:sqref>
                  </c15:fullRef>
                </c:ext>
              </c:extLst>
              <c:f>'Algs choice 500F 100F'!$I$47:$I$53</c:f>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100F'!$BD$57:$BD$64</c15:sqref>
                  </c15:fullRef>
                </c:ext>
              </c:extLst>
              <c:f>'Algs choice 500F 100F'!$BD$57:$BD$63</c:f>
              <c:numCache>
                <c:formatCode>General</c:formatCode>
                <c:ptCount val="7"/>
                <c:pt idx="0">
                  <c:v>72.236335999999994</c:v>
                </c:pt>
                <c:pt idx="1">
                  <c:v>117.345179</c:v>
                </c:pt>
                <c:pt idx="2">
                  <c:v>54.614924000000002</c:v>
                </c:pt>
                <c:pt idx="3">
                  <c:v>43.591431</c:v>
                </c:pt>
                <c:pt idx="4">
                  <c:v>27.518508000000001</c:v>
                </c:pt>
                <c:pt idx="5">
                  <c:v>153.395127</c:v>
                </c:pt>
                <c:pt idx="6">
                  <c:v>509.99266899999998</c:v>
                </c:pt>
              </c:numCache>
            </c:numRef>
          </c:val>
          <c:extLst>
            <c:ext xmlns:c16="http://schemas.microsoft.com/office/drawing/2014/chart" uri="{C3380CC4-5D6E-409C-BE32-E72D297353CC}">
              <c16:uniqueId val="{00000001-6F07-4494-9818-ECE33991B2BC}"/>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1"/>
                <c:order val="2"/>
                <c:tx>
                  <c:strRef>
                    <c:extLst>
                      <c:ext uri="{02D57815-91ED-43cb-92C2-25804820EDAC}">
                        <c15:formulaRef>
                          <c15:sqref>'Algs choice 500F 100F'!$CB$78</c15:sqref>
                        </c15:formulaRef>
                      </c:ext>
                    </c:extLst>
                    <c:strCache>
                      <c:ptCount val="1"/>
                      <c:pt idx="0">
                        <c:v>F=7, γ=1</c:v>
                      </c:pt>
                    </c:strCache>
                  </c:strRef>
                </c:tx>
                <c:spPr>
                  <a:solidFill>
                    <a:schemeClr val="accent2"/>
                  </a:solidFill>
                  <a:ln>
                    <a:noFill/>
                  </a:ln>
                  <a:effectLst/>
                </c:spPr>
                <c:invertIfNegative val="0"/>
                <c:cat>
                  <c:strRef>
                    <c:extLst>
                      <c:ext uri="{02D57815-91ED-43cb-92C2-25804820EDAC}">
                        <c15:fullRef>
                          <c15:sqref>'Algs choice 500F 100F'!$I$47:$I$54</c15:sqref>
                        </c15:fullRef>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uri="{02D57815-91ED-43cb-92C2-25804820EDAC}">
                        <c15:fullRef>
                          <c15:sqref>'Algs choice 500F 100F'!$BD$67:$BD$74</c15:sqref>
                        </c15:fullRef>
                        <c15:formulaRef>
                          <c15:sqref>'Algs choice 500F 100F'!$BD$67:$BD$73</c15:sqref>
                        </c15:formulaRef>
                      </c:ext>
                    </c:extLst>
                    <c:numCache>
                      <c:formatCode>General</c:formatCode>
                      <c:ptCount val="7"/>
                      <c:pt idx="0">
                        <c:v>1486.262168</c:v>
                      </c:pt>
                      <c:pt idx="1">
                        <c:v>727.23015099999998</c:v>
                      </c:pt>
                      <c:pt idx="2">
                        <c:v>327.28644000000003</c:v>
                      </c:pt>
                      <c:pt idx="3">
                        <c:v>283.09518100000003</c:v>
                      </c:pt>
                      <c:pt idx="4">
                        <c:v>937.74942599999997</c:v>
                      </c:pt>
                      <c:pt idx="5">
                        <c:v>449.65211900000003</c:v>
                      </c:pt>
                      <c:pt idx="6">
                        <c:v>4034.636849</c:v>
                      </c:pt>
                    </c:numCache>
                  </c:numRef>
                </c:val>
                <c:extLst>
                  <c:ext xmlns:c16="http://schemas.microsoft.com/office/drawing/2014/chart" uri="{C3380CC4-5D6E-409C-BE32-E72D297353CC}">
                    <c16:uniqueId val="{00000002-6F07-4494-9818-ECE33991B2BC}"/>
                  </c:ext>
                </c:extLst>
              </c15:ser>
            </c15:filteredBarSeries>
            <c15:filteredBarSeries>
              <c15:ser>
                <c:idx val="2"/>
                <c:order val="3"/>
                <c:tx>
                  <c:strRef>
                    <c:extLst xmlns:c15="http://schemas.microsoft.com/office/drawing/2012/chart">
                      <c:ext xmlns:c15="http://schemas.microsoft.com/office/drawing/2012/chart" uri="{02D57815-91ED-43cb-92C2-25804820EDAC}">
                        <c15:formulaRef>
                          <c15:sqref>'Algs choice 500F 100F'!$CB$79</c15:sqref>
                        </c15:formulaRef>
                      </c:ext>
                    </c:extLst>
                    <c:strCache>
                      <c:ptCount val="1"/>
                      <c:pt idx="0">
                        <c:v>F=7, γ=2</c:v>
                      </c:pt>
                    </c:strCache>
                  </c:strRef>
                </c:tx>
                <c:spPr>
                  <a:solidFill>
                    <a:schemeClr val="accent3"/>
                  </a:solidFill>
                  <a:ln>
                    <a:noFill/>
                  </a:ln>
                  <a:effectLst/>
                </c:spPr>
                <c:invertIfNegative val="0"/>
                <c:cat>
                  <c:strRef>
                    <c:extLst>
                      <c:ext xmlns:c15="http://schemas.microsoft.com/office/drawing/2012/chart" uri="{02D57815-91ED-43cb-92C2-25804820EDAC}">
                        <c15:fullRef>
                          <c15:sqref>'Algs choice 500F 100F'!$I$47:$I$54</c15:sqref>
                        </c15:fullRef>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100F'!$BD$77:$BD$84</c15:sqref>
                        </c15:fullRef>
                        <c15:formulaRef>
                          <c15:sqref>'Algs choice 500F 100F'!$BD$77:$BD$83</c15:sqref>
                        </c15:formulaRef>
                      </c:ext>
                    </c:extLst>
                    <c:numCache>
                      <c:formatCode>General</c:formatCode>
                      <c:ptCount val="7"/>
                      <c:pt idx="0">
                        <c:v>82.052974000000006</c:v>
                      </c:pt>
                      <c:pt idx="1">
                        <c:v>35.132275999999997</c:v>
                      </c:pt>
                      <c:pt idx="2">
                        <c:v>43.489443999999999</c:v>
                      </c:pt>
                      <c:pt idx="3">
                        <c:v>10.045828</c:v>
                      </c:pt>
                      <c:pt idx="4">
                        <c:v>13.953495</c:v>
                      </c:pt>
                      <c:pt idx="5">
                        <c:v>254.320561</c:v>
                      </c:pt>
                      <c:pt idx="6">
                        <c:v>188.12993800000001</c:v>
                      </c:pt>
                    </c:numCache>
                  </c:numRef>
                </c:val>
                <c:extLst xmlns:c15="http://schemas.microsoft.com/office/drawing/2012/chart">
                  <c:ext xmlns:c16="http://schemas.microsoft.com/office/drawing/2014/chart" uri="{C3380CC4-5D6E-409C-BE32-E72D297353CC}">
                    <c16:uniqueId val="{00000003-6F07-4494-9818-ECE33991B2BC}"/>
                  </c:ext>
                </c:extLst>
              </c15:ser>
            </c15:filteredBarSeries>
          </c:ext>
        </c:extLst>
      </c:barChart>
      <c:catAx>
        <c:axId val="659454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Classification 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logBase val="5"/>
          <c:orientation val="minMax"/>
          <c:min val="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baseline="0">
                    <a:effectLst/>
                  </a:rPr>
                  <a:t>Classification Time in secondes</a:t>
                </a:r>
                <a:endParaRPr lang="en-CA"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2"/>
          <c:tx>
            <c:strRef>
              <c:f>'Algs choice 500F 100F'!$CB$78</c:f>
              <c:strCache>
                <c:ptCount val="1"/>
                <c:pt idx="0">
                  <c:v>F=7, γ=1</c:v>
                </c:pt>
              </c:strCache>
            </c:strRef>
          </c:tx>
          <c:spPr>
            <a:solidFill>
              <a:schemeClr val="accent2"/>
            </a:solidFill>
            <a:ln>
              <a:noFill/>
            </a:ln>
            <a:effectLst/>
          </c:spPr>
          <c:invertIfNegative val="0"/>
          <c:cat>
            <c:strRef>
              <c:extLst>
                <c:ext xmlns:c15="http://schemas.microsoft.com/office/drawing/2012/chart" uri="{02D57815-91ED-43cb-92C2-25804820EDAC}">
                  <c15:fullRef>
                    <c15:sqref>'Algs choice 500F 100F'!$I$47:$I$54</c15:sqref>
                  </c15:fullRef>
                </c:ext>
              </c:extLst>
              <c:f>'Algs choice 500F 100F'!$I$47:$I$53</c:f>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100F'!$BD$67:$BD$74</c15:sqref>
                  </c15:fullRef>
                </c:ext>
              </c:extLst>
              <c:f>'Algs choice 500F 100F'!$BD$67:$BD$73</c:f>
              <c:numCache>
                <c:formatCode>General</c:formatCode>
                <c:ptCount val="7"/>
                <c:pt idx="0">
                  <c:v>1486.262168</c:v>
                </c:pt>
                <c:pt idx="1">
                  <c:v>727.23015099999998</c:v>
                </c:pt>
                <c:pt idx="2">
                  <c:v>327.28644000000003</c:v>
                </c:pt>
                <c:pt idx="3">
                  <c:v>283.09518100000003</c:v>
                </c:pt>
                <c:pt idx="4">
                  <c:v>937.74942599999997</c:v>
                </c:pt>
                <c:pt idx="5">
                  <c:v>449.65211900000003</c:v>
                </c:pt>
                <c:pt idx="6">
                  <c:v>4034.636849</c:v>
                </c:pt>
              </c:numCache>
            </c:numRef>
          </c:val>
          <c:extLst>
            <c:ext xmlns:c16="http://schemas.microsoft.com/office/drawing/2014/chart" uri="{C3380CC4-5D6E-409C-BE32-E72D297353CC}">
              <c16:uniqueId val="{00000002-BA95-4BB6-A6C1-BDE61E430AE7}"/>
            </c:ext>
          </c:extLst>
        </c:ser>
        <c:ser>
          <c:idx val="2"/>
          <c:order val="3"/>
          <c:tx>
            <c:strRef>
              <c:f>'Algs choice 500F 100F'!$CB$79</c:f>
              <c:strCache>
                <c:ptCount val="1"/>
                <c:pt idx="0">
                  <c:v>F=7, γ=2</c:v>
                </c:pt>
              </c:strCache>
            </c:strRef>
          </c:tx>
          <c:spPr>
            <a:solidFill>
              <a:schemeClr val="accent3"/>
            </a:solidFill>
            <a:ln>
              <a:noFill/>
            </a:ln>
            <a:effectLst/>
          </c:spPr>
          <c:invertIfNegative val="0"/>
          <c:cat>
            <c:strRef>
              <c:extLst>
                <c:ext xmlns:c15="http://schemas.microsoft.com/office/drawing/2012/chart" uri="{02D57815-91ED-43cb-92C2-25804820EDAC}">
                  <c15:fullRef>
                    <c15:sqref>'Algs choice 500F 100F'!$I$47:$I$54</c15:sqref>
                  </c15:fullRef>
                </c:ext>
              </c:extLst>
              <c:f>'Algs choice 500F 100F'!$I$47:$I$53</c:f>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100F'!$BD$77:$BD$84</c15:sqref>
                  </c15:fullRef>
                </c:ext>
              </c:extLst>
              <c:f>'Algs choice 500F 100F'!$BD$77:$BD$83</c:f>
              <c:numCache>
                <c:formatCode>General</c:formatCode>
                <c:ptCount val="7"/>
                <c:pt idx="0">
                  <c:v>82.052974000000006</c:v>
                </c:pt>
                <c:pt idx="1">
                  <c:v>35.132275999999997</c:v>
                </c:pt>
                <c:pt idx="2">
                  <c:v>43.489443999999999</c:v>
                </c:pt>
                <c:pt idx="3">
                  <c:v>10.045828</c:v>
                </c:pt>
                <c:pt idx="4">
                  <c:v>13.953495</c:v>
                </c:pt>
                <c:pt idx="5">
                  <c:v>254.320561</c:v>
                </c:pt>
                <c:pt idx="6">
                  <c:v>188.12993800000001</c:v>
                </c:pt>
              </c:numCache>
            </c:numRef>
          </c:val>
          <c:extLst>
            <c:ext xmlns:c16="http://schemas.microsoft.com/office/drawing/2014/chart" uri="{C3380CC4-5D6E-409C-BE32-E72D297353CC}">
              <c16:uniqueId val="{00000003-BA95-4BB6-A6C1-BDE61E430AE7}"/>
            </c:ext>
          </c:extLst>
        </c:ser>
        <c:dLbls>
          <c:showLegendKey val="0"/>
          <c:showVal val="0"/>
          <c:showCatName val="0"/>
          <c:showSerName val="0"/>
          <c:showPercent val="0"/>
          <c:showBubbleSize val="0"/>
        </c:dLbls>
        <c:gapWidth val="219"/>
        <c:overlap val="-27"/>
        <c:axId val="659454864"/>
        <c:axId val="659454032"/>
        <c:extLst>
          <c:ext xmlns:c15="http://schemas.microsoft.com/office/drawing/2012/chart" uri="{02D57815-91ED-43cb-92C2-25804820EDAC}">
            <c15:filteredBarSeries>
              <c15:ser>
                <c:idx val="3"/>
                <c:order val="0"/>
                <c:tx>
                  <c:strRef>
                    <c:extLst>
                      <c:ext uri="{02D57815-91ED-43cb-92C2-25804820EDAC}">
                        <c15:formulaRef>
                          <c15:sqref>'Algs choice 500F 100F'!$CB$76</c15:sqref>
                        </c15:formulaRef>
                      </c:ext>
                    </c:extLst>
                    <c:strCache>
                      <c:ptCount val="1"/>
                      <c:pt idx="0">
                        <c:v>F=5, γ=1</c:v>
                      </c:pt>
                    </c:strCache>
                  </c:strRef>
                </c:tx>
                <c:spPr>
                  <a:solidFill>
                    <a:schemeClr val="accent4"/>
                  </a:solidFill>
                  <a:ln>
                    <a:noFill/>
                  </a:ln>
                  <a:effectLst/>
                </c:spPr>
                <c:invertIfNegative val="0"/>
                <c:cat>
                  <c:strRef>
                    <c:extLst>
                      <c:ext uri="{02D57815-91ED-43cb-92C2-25804820EDAC}">
                        <c15:fullRef>
                          <c15:sqref>'Algs choice 500F 100F'!$I$47:$I$54</c15:sqref>
                        </c15:fullRef>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uri="{02D57815-91ED-43cb-92C2-25804820EDAC}">
                        <c15:fullRef>
                          <c15:sqref>'Algs choice 500F 100F'!$BD$47:$BD$54</c15:sqref>
                        </c15:fullRef>
                        <c15:formulaRef>
                          <c15:sqref>'Algs choice 500F 100F'!$BD$47:$BD$53</c15:sqref>
                        </c15:formulaRef>
                      </c:ext>
                    </c:extLst>
                    <c:numCache>
                      <c:formatCode>General</c:formatCode>
                      <c:ptCount val="7"/>
                      <c:pt idx="0">
                        <c:v>72.331154999999995</c:v>
                      </c:pt>
                      <c:pt idx="1">
                        <c:v>116.225954</c:v>
                      </c:pt>
                      <c:pt idx="2">
                        <c:v>52.187052999999999</c:v>
                      </c:pt>
                      <c:pt idx="3">
                        <c:v>41.143514000000003</c:v>
                      </c:pt>
                      <c:pt idx="4">
                        <c:v>31.707964</c:v>
                      </c:pt>
                      <c:pt idx="5">
                        <c:v>148.09597299999999</c:v>
                      </c:pt>
                      <c:pt idx="6">
                        <c:v>522.30206499999997</c:v>
                      </c:pt>
                    </c:numCache>
                  </c:numRef>
                </c:val>
                <c:extLst>
                  <c:ext xmlns:c16="http://schemas.microsoft.com/office/drawing/2014/chart" uri="{C3380CC4-5D6E-409C-BE32-E72D297353CC}">
                    <c16:uniqueId val="{00000000-BA95-4BB6-A6C1-BDE61E430AE7}"/>
                  </c:ext>
                </c:extLst>
              </c15:ser>
            </c15:filteredBarSeries>
            <c15:filteredBarSeries>
              <c15:ser>
                <c:idx val="0"/>
                <c:order val="1"/>
                <c:tx>
                  <c:strRef>
                    <c:extLst xmlns:c15="http://schemas.microsoft.com/office/drawing/2012/chart">
                      <c:ext xmlns:c15="http://schemas.microsoft.com/office/drawing/2012/chart" uri="{02D57815-91ED-43cb-92C2-25804820EDAC}">
                        <c15:formulaRef>
                          <c15:sqref>'Algs choice 500F 100F'!$CB$77</c15:sqref>
                        </c15:formulaRef>
                      </c:ext>
                    </c:extLst>
                    <c:strCache>
                      <c:ptCount val="1"/>
                      <c:pt idx="0">
                        <c:v>F=5, γ=2</c:v>
                      </c:pt>
                    </c:strCache>
                  </c:strRef>
                </c:tx>
                <c:spPr>
                  <a:solidFill>
                    <a:schemeClr val="accent1"/>
                  </a:solidFill>
                  <a:ln>
                    <a:noFill/>
                  </a:ln>
                  <a:effectLst/>
                </c:spPr>
                <c:invertIfNegative val="0"/>
                <c:cat>
                  <c:strRef>
                    <c:extLst>
                      <c:ext xmlns:c15="http://schemas.microsoft.com/office/drawing/2012/chart" uri="{02D57815-91ED-43cb-92C2-25804820EDAC}">
                        <c15:fullRef>
                          <c15:sqref>'Algs choice 500F 100F'!$I$47:$I$54</c15:sqref>
                        </c15:fullRef>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100F'!$BD$57:$BD$64</c15:sqref>
                        </c15:fullRef>
                        <c15:formulaRef>
                          <c15:sqref>'Algs choice 500F 100F'!$BD$57:$BD$63</c15:sqref>
                        </c15:formulaRef>
                      </c:ext>
                    </c:extLst>
                    <c:numCache>
                      <c:formatCode>General</c:formatCode>
                      <c:ptCount val="7"/>
                      <c:pt idx="0">
                        <c:v>72.236335999999994</c:v>
                      </c:pt>
                      <c:pt idx="1">
                        <c:v>117.345179</c:v>
                      </c:pt>
                      <c:pt idx="2">
                        <c:v>54.614924000000002</c:v>
                      </c:pt>
                      <c:pt idx="3">
                        <c:v>43.591431</c:v>
                      </c:pt>
                      <c:pt idx="4">
                        <c:v>27.518508000000001</c:v>
                      </c:pt>
                      <c:pt idx="5">
                        <c:v>153.395127</c:v>
                      </c:pt>
                      <c:pt idx="6">
                        <c:v>509.99266899999998</c:v>
                      </c:pt>
                    </c:numCache>
                  </c:numRef>
                </c:val>
                <c:extLst xmlns:c15="http://schemas.microsoft.com/office/drawing/2012/chart">
                  <c:ext xmlns:c16="http://schemas.microsoft.com/office/drawing/2014/chart" uri="{C3380CC4-5D6E-409C-BE32-E72D297353CC}">
                    <c16:uniqueId val="{00000001-BA95-4BB6-A6C1-BDE61E430AE7}"/>
                  </c:ext>
                </c:extLst>
              </c15:ser>
            </c15:filteredBarSeries>
          </c:ext>
        </c:extLst>
      </c:barChart>
      <c:catAx>
        <c:axId val="659454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Classification 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logBase val="5"/>
          <c:orientation val="minMax"/>
          <c:min val="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baseline="0">
                    <a:effectLst/>
                  </a:rPr>
                  <a:t>Classification Time in secondes</a:t>
                </a:r>
                <a:endParaRPr lang="en-CA"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0"/>
          <c:tx>
            <c:strRef>
              <c:f>'Algs choice 500F 100F'!$CF$76</c:f>
              <c:strCache>
                <c:ptCount val="1"/>
                <c:pt idx="0">
                  <c:v>C[2,5], γ=1</c:v>
                </c:pt>
              </c:strCache>
            </c:strRef>
          </c:tx>
          <c:spPr>
            <a:solidFill>
              <a:schemeClr val="accent4"/>
            </a:solidFill>
            <a:ln>
              <a:noFill/>
            </a:ln>
            <a:effectLst/>
          </c:spPr>
          <c:invertIfNegative val="0"/>
          <c:cat>
            <c:strRef>
              <c:extLst>
                <c:ext xmlns:c15="http://schemas.microsoft.com/office/drawing/2012/chart" uri="{02D57815-91ED-43cb-92C2-25804820EDAC}">
                  <c15:fullRef>
                    <c15:sqref>'Algs choice 500F 100F'!$I$47:$I$54</c15:sqref>
                  </c15:fullRef>
                </c:ext>
              </c:extLst>
              <c:f>'Algs choice 500F 100F'!$I$47:$I$53</c:f>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100F'!$Z$47:$Z$54</c15:sqref>
                  </c15:fullRef>
                </c:ext>
              </c:extLst>
              <c:f>'Algs choice 500F 100F'!$Z$47:$Z$53</c:f>
              <c:numCache>
                <c:formatCode>General</c:formatCode>
                <c:ptCount val="7"/>
                <c:pt idx="0">
                  <c:v>164.319345</c:v>
                </c:pt>
                <c:pt idx="1">
                  <c:v>195.441453</c:v>
                </c:pt>
                <c:pt idx="2">
                  <c:v>102.62347800000001</c:v>
                </c:pt>
                <c:pt idx="3">
                  <c:v>83.079868000000005</c:v>
                </c:pt>
                <c:pt idx="4">
                  <c:v>52.266035000000002</c:v>
                </c:pt>
                <c:pt idx="5">
                  <c:v>183.284154</c:v>
                </c:pt>
                <c:pt idx="6">
                  <c:v>520.24044600000002</c:v>
                </c:pt>
              </c:numCache>
            </c:numRef>
          </c:val>
          <c:extLst>
            <c:ext xmlns:c16="http://schemas.microsoft.com/office/drawing/2014/chart" uri="{C3380CC4-5D6E-409C-BE32-E72D297353CC}">
              <c16:uniqueId val="{00000000-DB5A-4232-A6D4-AE2A29705C4A}"/>
            </c:ext>
          </c:extLst>
        </c:ser>
        <c:ser>
          <c:idx val="0"/>
          <c:order val="1"/>
          <c:tx>
            <c:strRef>
              <c:f>'Algs choice 500F 100F'!$CF$77</c:f>
              <c:strCache>
                <c:ptCount val="1"/>
                <c:pt idx="0">
                  <c:v>C[2,5], γ=2</c:v>
                </c:pt>
              </c:strCache>
            </c:strRef>
          </c:tx>
          <c:spPr>
            <a:solidFill>
              <a:schemeClr val="accent1"/>
            </a:solidFill>
            <a:ln>
              <a:noFill/>
            </a:ln>
            <a:effectLst/>
          </c:spPr>
          <c:invertIfNegative val="0"/>
          <c:cat>
            <c:strRef>
              <c:extLst>
                <c:ext xmlns:c15="http://schemas.microsoft.com/office/drawing/2012/chart" uri="{02D57815-91ED-43cb-92C2-25804820EDAC}">
                  <c15:fullRef>
                    <c15:sqref>'Algs choice 500F 100F'!$I$47:$I$54</c15:sqref>
                  </c15:fullRef>
                </c:ext>
              </c:extLst>
              <c:f>'Algs choice 500F 100F'!$I$47:$I$53</c:f>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100F'!$Z$57:$Z$64</c15:sqref>
                  </c15:fullRef>
                </c:ext>
              </c:extLst>
              <c:f>'Algs choice 500F 100F'!$Z$57:$Z$63</c:f>
              <c:numCache>
                <c:formatCode>General</c:formatCode>
                <c:ptCount val="7"/>
                <c:pt idx="0">
                  <c:v>155.883703</c:v>
                </c:pt>
                <c:pt idx="1">
                  <c:v>183.89028500000001</c:v>
                </c:pt>
                <c:pt idx="2">
                  <c:v>100.199716</c:v>
                </c:pt>
                <c:pt idx="3">
                  <c:v>136.96201099999999</c:v>
                </c:pt>
                <c:pt idx="4">
                  <c:v>53.176506000000003</c:v>
                </c:pt>
                <c:pt idx="5">
                  <c:v>170.564425</c:v>
                </c:pt>
                <c:pt idx="6">
                  <c:v>506.10913599999998</c:v>
                </c:pt>
              </c:numCache>
            </c:numRef>
          </c:val>
          <c:extLst>
            <c:ext xmlns:c16="http://schemas.microsoft.com/office/drawing/2014/chart" uri="{C3380CC4-5D6E-409C-BE32-E72D297353CC}">
              <c16:uniqueId val="{00000001-DB5A-4232-A6D4-AE2A29705C4A}"/>
            </c:ext>
          </c:extLst>
        </c:ser>
        <c:dLbls>
          <c:showLegendKey val="0"/>
          <c:showVal val="0"/>
          <c:showCatName val="0"/>
          <c:showSerName val="0"/>
          <c:showPercent val="0"/>
          <c:showBubbleSize val="0"/>
        </c:dLbls>
        <c:gapWidth val="219"/>
        <c:axId val="659454864"/>
        <c:axId val="659454032"/>
        <c:extLst>
          <c:ext xmlns:c15="http://schemas.microsoft.com/office/drawing/2012/chart" uri="{02D57815-91ED-43cb-92C2-25804820EDAC}">
            <c15:filteredBarSeries>
              <c15:ser>
                <c:idx val="1"/>
                <c:order val="2"/>
                <c:tx>
                  <c:strRef>
                    <c:extLst>
                      <c:ext uri="{02D57815-91ED-43cb-92C2-25804820EDAC}">
                        <c15:formulaRef>
                          <c15:sqref>'Algs choice 500F 100F'!$CF$78</c15:sqref>
                        </c15:formulaRef>
                      </c:ext>
                    </c:extLst>
                    <c:strCache>
                      <c:ptCount val="1"/>
                      <c:pt idx="0">
                        <c:v>C[2,8], γ=1</c:v>
                      </c:pt>
                    </c:strCache>
                  </c:strRef>
                </c:tx>
                <c:spPr>
                  <a:solidFill>
                    <a:schemeClr val="accent2"/>
                  </a:solidFill>
                  <a:ln>
                    <a:noFill/>
                  </a:ln>
                  <a:effectLst/>
                </c:spPr>
                <c:invertIfNegative val="0"/>
                <c:cat>
                  <c:strRef>
                    <c:extLst>
                      <c:ext uri="{02D57815-91ED-43cb-92C2-25804820EDAC}">
                        <c15:fullRef>
                          <c15:sqref>'Algs choice 500F 100F'!$I$47:$I$54</c15:sqref>
                        </c15:fullRef>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uri="{02D57815-91ED-43cb-92C2-25804820EDAC}">
                        <c15:fullRef>
                          <c15:sqref>'Algs choice 500F 100F'!$Z$67:$Z$74</c15:sqref>
                        </c15:fullRef>
                        <c15:formulaRef>
                          <c15:sqref>'Algs choice 500F 100F'!$Z$67:$Z$73</c15:sqref>
                        </c15:formulaRef>
                      </c:ext>
                    </c:extLst>
                    <c:numCache>
                      <c:formatCode>General</c:formatCode>
                      <c:ptCount val="7"/>
                      <c:pt idx="0">
                        <c:v>6121.59267</c:v>
                      </c:pt>
                      <c:pt idx="1">
                        <c:v>7550.8569230000003</c:v>
                      </c:pt>
                      <c:pt idx="2">
                        <c:v>2482.329784</c:v>
                      </c:pt>
                      <c:pt idx="3">
                        <c:v>2427.396158</c:v>
                      </c:pt>
                      <c:pt idx="4">
                        <c:v>18007.58023</c:v>
                      </c:pt>
                      <c:pt idx="5">
                        <c:v>3341.056384</c:v>
                      </c:pt>
                      <c:pt idx="6">
                        <c:v>31146.877584000002</c:v>
                      </c:pt>
                    </c:numCache>
                  </c:numRef>
                </c:val>
                <c:extLst>
                  <c:ext xmlns:c16="http://schemas.microsoft.com/office/drawing/2014/chart" uri="{C3380CC4-5D6E-409C-BE32-E72D297353CC}">
                    <c16:uniqueId val="{00000002-DB5A-4232-A6D4-AE2A29705C4A}"/>
                  </c:ext>
                </c:extLst>
              </c15:ser>
            </c15:filteredBarSeries>
            <c15:filteredBarSeries>
              <c15:ser>
                <c:idx val="2"/>
                <c:order val="3"/>
                <c:tx>
                  <c:strRef>
                    <c:extLst xmlns:c15="http://schemas.microsoft.com/office/drawing/2012/chart">
                      <c:ext xmlns:c15="http://schemas.microsoft.com/office/drawing/2012/chart" uri="{02D57815-91ED-43cb-92C2-25804820EDAC}">
                        <c15:formulaRef>
                          <c15:sqref>'Algs choice 500F 100F'!$CF$79</c15:sqref>
                        </c15:formulaRef>
                      </c:ext>
                    </c:extLst>
                    <c:strCache>
                      <c:ptCount val="1"/>
                      <c:pt idx="0">
                        <c:v>C[2,8], γ=2</c:v>
                      </c:pt>
                    </c:strCache>
                  </c:strRef>
                </c:tx>
                <c:spPr>
                  <a:solidFill>
                    <a:schemeClr val="accent3"/>
                  </a:solidFill>
                  <a:ln>
                    <a:noFill/>
                  </a:ln>
                  <a:effectLst/>
                </c:spPr>
                <c:invertIfNegative val="0"/>
                <c:cat>
                  <c:strRef>
                    <c:extLst>
                      <c:ext xmlns:c15="http://schemas.microsoft.com/office/drawing/2012/chart" uri="{02D57815-91ED-43cb-92C2-25804820EDAC}">
                        <c15:fullRef>
                          <c15:sqref>'Algs choice 500F 100F'!$I$47:$I$54</c15:sqref>
                        </c15:fullRef>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100F'!$Z$77:$Z$84</c15:sqref>
                        </c15:fullRef>
                        <c15:formulaRef>
                          <c15:sqref>'Algs choice 500F 100F'!$Z$77:$Z$83</c15:sqref>
                        </c15:formulaRef>
                      </c:ext>
                    </c:extLst>
                    <c:numCache>
                      <c:formatCode>General</c:formatCode>
                      <c:ptCount val="7"/>
                      <c:pt idx="0">
                        <c:v>423.17661199999998</c:v>
                      </c:pt>
                      <c:pt idx="1">
                        <c:v>523.42512299999999</c:v>
                      </c:pt>
                      <c:pt idx="2">
                        <c:v>184.99421699999999</c:v>
                      </c:pt>
                      <c:pt idx="3">
                        <c:v>158.89310499999999</c:v>
                      </c:pt>
                      <c:pt idx="4">
                        <c:v>892.76365599999997</c:v>
                      </c:pt>
                      <c:pt idx="5">
                        <c:v>574.50953900000002</c:v>
                      </c:pt>
                      <c:pt idx="6">
                        <c:v>1267.9859690000001</c:v>
                      </c:pt>
                    </c:numCache>
                  </c:numRef>
                </c:val>
                <c:extLst xmlns:c15="http://schemas.microsoft.com/office/drawing/2012/chart">
                  <c:ext xmlns:c16="http://schemas.microsoft.com/office/drawing/2014/chart" uri="{C3380CC4-5D6E-409C-BE32-E72D297353CC}">
                    <c16:uniqueId val="{00000003-DB5A-4232-A6D4-AE2A29705C4A}"/>
                  </c:ext>
                </c:extLst>
              </c15:ser>
            </c15:filteredBarSeries>
          </c:ext>
        </c:extLst>
      </c:barChart>
      <c:catAx>
        <c:axId val="659454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Classification 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logBase val="5"/>
          <c:orientation val="minMax"/>
          <c:min val="4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baseline="0">
                    <a:effectLst/>
                  </a:rPr>
                  <a:t>Classification Time in secondes</a:t>
                </a:r>
                <a:endParaRPr lang="en-CA"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2"/>
          <c:tx>
            <c:strRef>
              <c:f>'Algs choice 500F 100F'!$CF$78</c:f>
              <c:strCache>
                <c:ptCount val="1"/>
                <c:pt idx="0">
                  <c:v>C[2,8], γ=1</c:v>
                </c:pt>
              </c:strCache>
            </c:strRef>
          </c:tx>
          <c:spPr>
            <a:solidFill>
              <a:schemeClr val="accent2"/>
            </a:solidFill>
            <a:ln>
              <a:noFill/>
            </a:ln>
            <a:effectLst/>
          </c:spPr>
          <c:invertIfNegative val="0"/>
          <c:cat>
            <c:strRef>
              <c:extLst>
                <c:ext xmlns:c15="http://schemas.microsoft.com/office/drawing/2012/chart" uri="{02D57815-91ED-43cb-92C2-25804820EDAC}">
                  <c15:fullRef>
                    <c15:sqref>'Algs choice 500F 100F'!$I$47:$I$54</c15:sqref>
                  </c15:fullRef>
                </c:ext>
              </c:extLst>
              <c:f>'Algs choice 500F 100F'!$I$47:$I$53</c:f>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100F'!$Z$67:$Z$74</c15:sqref>
                  </c15:fullRef>
                </c:ext>
              </c:extLst>
              <c:f>'Algs choice 500F 100F'!$Z$67:$Z$73</c:f>
              <c:numCache>
                <c:formatCode>General</c:formatCode>
                <c:ptCount val="7"/>
                <c:pt idx="0">
                  <c:v>6121.59267</c:v>
                </c:pt>
                <c:pt idx="1">
                  <c:v>7550.8569230000003</c:v>
                </c:pt>
                <c:pt idx="2">
                  <c:v>2482.329784</c:v>
                </c:pt>
                <c:pt idx="3">
                  <c:v>2427.396158</c:v>
                </c:pt>
                <c:pt idx="4">
                  <c:v>18007.58023</c:v>
                </c:pt>
                <c:pt idx="5">
                  <c:v>3341.056384</c:v>
                </c:pt>
                <c:pt idx="6">
                  <c:v>31146.877584000002</c:v>
                </c:pt>
              </c:numCache>
            </c:numRef>
          </c:val>
          <c:extLst>
            <c:ext xmlns:c16="http://schemas.microsoft.com/office/drawing/2014/chart" uri="{C3380CC4-5D6E-409C-BE32-E72D297353CC}">
              <c16:uniqueId val="{00000002-6443-492B-BC55-8E41654A5015}"/>
            </c:ext>
          </c:extLst>
        </c:ser>
        <c:ser>
          <c:idx val="2"/>
          <c:order val="3"/>
          <c:tx>
            <c:strRef>
              <c:f>'Algs choice 500F 100F'!$CF$79</c:f>
              <c:strCache>
                <c:ptCount val="1"/>
                <c:pt idx="0">
                  <c:v>C[2,8], γ=2</c:v>
                </c:pt>
              </c:strCache>
            </c:strRef>
          </c:tx>
          <c:spPr>
            <a:solidFill>
              <a:schemeClr val="accent3"/>
            </a:solidFill>
            <a:ln>
              <a:noFill/>
            </a:ln>
            <a:effectLst/>
          </c:spPr>
          <c:invertIfNegative val="0"/>
          <c:cat>
            <c:strRef>
              <c:extLst>
                <c:ext xmlns:c15="http://schemas.microsoft.com/office/drawing/2012/chart" uri="{02D57815-91ED-43cb-92C2-25804820EDAC}">
                  <c15:fullRef>
                    <c15:sqref>'Algs choice 500F 100F'!$I$47:$I$54</c15:sqref>
                  </c15:fullRef>
                </c:ext>
              </c:extLst>
              <c:f>'Algs choice 500F 100F'!$I$47:$I$53</c:f>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100F'!$Z$77:$Z$84</c15:sqref>
                  </c15:fullRef>
                </c:ext>
              </c:extLst>
              <c:f>'Algs choice 500F 100F'!$Z$77:$Z$83</c:f>
              <c:numCache>
                <c:formatCode>General</c:formatCode>
                <c:ptCount val="7"/>
                <c:pt idx="0">
                  <c:v>423.17661199999998</c:v>
                </c:pt>
                <c:pt idx="1">
                  <c:v>523.42512299999999</c:v>
                </c:pt>
                <c:pt idx="2">
                  <c:v>184.99421699999999</c:v>
                </c:pt>
                <c:pt idx="3">
                  <c:v>158.89310499999999</c:v>
                </c:pt>
                <c:pt idx="4">
                  <c:v>892.76365599999997</c:v>
                </c:pt>
                <c:pt idx="5">
                  <c:v>574.50953900000002</c:v>
                </c:pt>
                <c:pt idx="6">
                  <c:v>1267.9859690000001</c:v>
                </c:pt>
              </c:numCache>
            </c:numRef>
          </c:val>
          <c:extLst>
            <c:ext xmlns:c16="http://schemas.microsoft.com/office/drawing/2014/chart" uri="{C3380CC4-5D6E-409C-BE32-E72D297353CC}">
              <c16:uniqueId val="{00000003-6443-492B-BC55-8E41654A5015}"/>
            </c:ext>
          </c:extLst>
        </c:ser>
        <c:dLbls>
          <c:showLegendKey val="0"/>
          <c:showVal val="0"/>
          <c:showCatName val="0"/>
          <c:showSerName val="0"/>
          <c:showPercent val="0"/>
          <c:showBubbleSize val="0"/>
        </c:dLbls>
        <c:gapWidth val="219"/>
        <c:axId val="659454864"/>
        <c:axId val="659454032"/>
        <c:extLst>
          <c:ext xmlns:c15="http://schemas.microsoft.com/office/drawing/2012/chart" uri="{02D57815-91ED-43cb-92C2-25804820EDAC}">
            <c15:filteredBarSeries>
              <c15:ser>
                <c:idx val="3"/>
                <c:order val="0"/>
                <c:tx>
                  <c:strRef>
                    <c:extLst>
                      <c:ext uri="{02D57815-91ED-43cb-92C2-25804820EDAC}">
                        <c15:formulaRef>
                          <c15:sqref>'Algs choice 500F 100F'!$CF$76</c15:sqref>
                        </c15:formulaRef>
                      </c:ext>
                    </c:extLst>
                    <c:strCache>
                      <c:ptCount val="1"/>
                      <c:pt idx="0">
                        <c:v>C[2,5], γ=1</c:v>
                      </c:pt>
                    </c:strCache>
                  </c:strRef>
                </c:tx>
                <c:spPr>
                  <a:solidFill>
                    <a:schemeClr val="accent4"/>
                  </a:solidFill>
                  <a:ln>
                    <a:noFill/>
                  </a:ln>
                  <a:effectLst/>
                </c:spPr>
                <c:invertIfNegative val="0"/>
                <c:cat>
                  <c:strRef>
                    <c:extLst>
                      <c:ext uri="{02D57815-91ED-43cb-92C2-25804820EDAC}">
                        <c15:fullRef>
                          <c15:sqref>'Algs choice 500F 100F'!$I$47:$I$54</c15:sqref>
                        </c15:fullRef>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uri="{02D57815-91ED-43cb-92C2-25804820EDAC}">
                        <c15:fullRef>
                          <c15:sqref>'Algs choice 500F 100F'!$Z$47:$Z$54</c15:sqref>
                        </c15:fullRef>
                        <c15:formulaRef>
                          <c15:sqref>'Algs choice 500F 100F'!$Z$47:$Z$53</c15:sqref>
                        </c15:formulaRef>
                      </c:ext>
                    </c:extLst>
                    <c:numCache>
                      <c:formatCode>General</c:formatCode>
                      <c:ptCount val="7"/>
                      <c:pt idx="0">
                        <c:v>164.319345</c:v>
                      </c:pt>
                      <c:pt idx="1">
                        <c:v>195.441453</c:v>
                      </c:pt>
                      <c:pt idx="2">
                        <c:v>102.62347800000001</c:v>
                      </c:pt>
                      <c:pt idx="3">
                        <c:v>83.079868000000005</c:v>
                      </c:pt>
                      <c:pt idx="4">
                        <c:v>52.266035000000002</c:v>
                      </c:pt>
                      <c:pt idx="5">
                        <c:v>183.284154</c:v>
                      </c:pt>
                      <c:pt idx="6">
                        <c:v>520.24044600000002</c:v>
                      </c:pt>
                    </c:numCache>
                  </c:numRef>
                </c:val>
                <c:extLst>
                  <c:ext xmlns:c16="http://schemas.microsoft.com/office/drawing/2014/chart" uri="{C3380CC4-5D6E-409C-BE32-E72D297353CC}">
                    <c16:uniqueId val="{00000000-6443-492B-BC55-8E41654A5015}"/>
                  </c:ext>
                </c:extLst>
              </c15:ser>
            </c15:filteredBarSeries>
            <c15:filteredBarSeries>
              <c15:ser>
                <c:idx val="0"/>
                <c:order val="1"/>
                <c:tx>
                  <c:strRef>
                    <c:extLst xmlns:c15="http://schemas.microsoft.com/office/drawing/2012/chart">
                      <c:ext xmlns:c15="http://schemas.microsoft.com/office/drawing/2012/chart" uri="{02D57815-91ED-43cb-92C2-25804820EDAC}">
                        <c15:formulaRef>
                          <c15:sqref>'Algs choice 500F 100F'!$CF$77</c15:sqref>
                        </c15:formulaRef>
                      </c:ext>
                    </c:extLst>
                    <c:strCache>
                      <c:ptCount val="1"/>
                      <c:pt idx="0">
                        <c:v>C[2,5], γ=2</c:v>
                      </c:pt>
                    </c:strCache>
                  </c:strRef>
                </c:tx>
                <c:spPr>
                  <a:solidFill>
                    <a:schemeClr val="accent1"/>
                  </a:solidFill>
                  <a:ln>
                    <a:noFill/>
                  </a:ln>
                  <a:effectLst/>
                </c:spPr>
                <c:invertIfNegative val="0"/>
                <c:cat>
                  <c:strRef>
                    <c:extLst>
                      <c:ext xmlns:c15="http://schemas.microsoft.com/office/drawing/2012/chart" uri="{02D57815-91ED-43cb-92C2-25804820EDAC}">
                        <c15:fullRef>
                          <c15:sqref>'Algs choice 500F 100F'!$I$47:$I$54</c15:sqref>
                        </c15:fullRef>
                        <c15:formulaRef>
                          <c15:sqref>'Algs choice 500F 100F'!$I$47:$I$53</c15:sqref>
                        </c15:formulaRef>
                      </c:ext>
                    </c:extLst>
                    <c:strCache>
                      <c:ptCount val="7"/>
                      <c:pt idx="0">
                        <c:v>EXT</c:v>
                      </c:pt>
                      <c:pt idx="1">
                        <c:v>KNN</c:v>
                      </c:pt>
                      <c:pt idx="2">
                        <c:v>RDF</c:v>
                      </c:pt>
                      <c:pt idx="3">
                        <c:v>GNB</c:v>
                      </c:pt>
                      <c:pt idx="4">
                        <c:v>DT</c:v>
                      </c:pt>
                      <c:pt idx="5">
                        <c:v>MLP</c:v>
                      </c:pt>
                      <c:pt idx="6">
                        <c:v>SVC</c:v>
                      </c:pt>
                    </c:strCache>
                  </c:strRef>
                </c:cat>
                <c:val>
                  <c:numRef>
                    <c:extLst>
                      <c:ext xmlns:c15="http://schemas.microsoft.com/office/drawing/2012/chart" uri="{02D57815-91ED-43cb-92C2-25804820EDAC}">
                        <c15:fullRef>
                          <c15:sqref>'Algs choice 500F 100F'!$Z$57:$Z$64</c15:sqref>
                        </c15:fullRef>
                        <c15:formulaRef>
                          <c15:sqref>'Algs choice 500F 100F'!$Z$57:$Z$63</c15:sqref>
                        </c15:formulaRef>
                      </c:ext>
                    </c:extLst>
                    <c:numCache>
                      <c:formatCode>General</c:formatCode>
                      <c:ptCount val="7"/>
                      <c:pt idx="0">
                        <c:v>155.883703</c:v>
                      </c:pt>
                      <c:pt idx="1">
                        <c:v>183.89028500000001</c:v>
                      </c:pt>
                      <c:pt idx="2">
                        <c:v>100.199716</c:v>
                      </c:pt>
                      <c:pt idx="3">
                        <c:v>136.96201099999999</c:v>
                      </c:pt>
                      <c:pt idx="4">
                        <c:v>53.176506000000003</c:v>
                      </c:pt>
                      <c:pt idx="5">
                        <c:v>170.564425</c:v>
                      </c:pt>
                      <c:pt idx="6">
                        <c:v>506.10913599999998</c:v>
                      </c:pt>
                    </c:numCache>
                  </c:numRef>
                </c:val>
                <c:extLst xmlns:c15="http://schemas.microsoft.com/office/drawing/2012/chart">
                  <c:ext xmlns:c16="http://schemas.microsoft.com/office/drawing/2014/chart" uri="{C3380CC4-5D6E-409C-BE32-E72D297353CC}">
                    <c16:uniqueId val="{00000001-6443-492B-BC55-8E41654A5015}"/>
                  </c:ext>
                </c:extLst>
              </c15:ser>
            </c15:filteredBarSeries>
          </c:ext>
        </c:extLst>
      </c:barChart>
      <c:catAx>
        <c:axId val="659454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Classification Algorithms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032"/>
        <c:crosses val="autoZero"/>
        <c:auto val="1"/>
        <c:lblAlgn val="ctr"/>
        <c:lblOffset val="100"/>
        <c:noMultiLvlLbl val="0"/>
      </c:catAx>
      <c:valAx>
        <c:axId val="659454032"/>
        <c:scaling>
          <c:logBase val="5"/>
          <c:orientation val="minMax"/>
          <c:min val="4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baseline="0">
                    <a:effectLst/>
                  </a:rPr>
                  <a:t>Classification Time in secondes</a:t>
                </a:r>
                <a:endParaRPr lang="en-CA"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5945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Rfam 2'!$O$46</c:f>
              <c:strCache>
                <c:ptCount val="1"/>
                <c:pt idx="0">
                  <c:v>EXT γ=1</c:v>
                </c:pt>
              </c:strCache>
            </c:strRef>
          </c:tx>
          <c:spPr>
            <a:solidFill>
              <a:schemeClr val="accent1"/>
            </a:solidFill>
            <a:ln>
              <a:noFill/>
            </a:ln>
            <a:effectLst/>
          </c:spPr>
          <c:invertIfNegative val="0"/>
          <c:cat>
            <c:strRef>
              <c:f>'All Rfam 2'!$P$30:$P$31</c:f>
              <c:strCache>
                <c:ptCount val="2"/>
                <c:pt idx="0">
                  <c:v>F=5</c:v>
                </c:pt>
                <c:pt idx="1">
                  <c:v>F=7</c:v>
                </c:pt>
              </c:strCache>
            </c:strRef>
          </c:cat>
          <c:val>
            <c:numRef>
              <c:f>('All Rfam 2'!$V$13,'All Rfam 2'!$V$14)</c:f>
              <c:numCache>
                <c:formatCode>General</c:formatCode>
                <c:ptCount val="2"/>
                <c:pt idx="0">
                  <c:v>0.86199999999999999</c:v>
                </c:pt>
                <c:pt idx="1">
                  <c:v>0.87</c:v>
                </c:pt>
              </c:numCache>
            </c:numRef>
          </c:val>
          <c:extLst>
            <c:ext xmlns:c16="http://schemas.microsoft.com/office/drawing/2014/chart" uri="{C3380CC4-5D6E-409C-BE32-E72D297353CC}">
              <c16:uniqueId val="{00000000-1F61-4031-A874-B4B72C779E27}"/>
            </c:ext>
          </c:extLst>
        </c:ser>
        <c:ser>
          <c:idx val="1"/>
          <c:order val="1"/>
          <c:tx>
            <c:strRef>
              <c:f>'All Rfam 2'!$O$47</c:f>
              <c:strCache>
                <c:ptCount val="1"/>
                <c:pt idx="0">
                  <c:v>EXT γ=2</c:v>
                </c:pt>
              </c:strCache>
            </c:strRef>
          </c:tx>
          <c:spPr>
            <a:solidFill>
              <a:schemeClr val="accent2"/>
            </a:solidFill>
            <a:ln>
              <a:noFill/>
            </a:ln>
            <a:effectLst/>
          </c:spPr>
          <c:invertIfNegative val="0"/>
          <c:cat>
            <c:strRef>
              <c:f>'All Rfam 2'!$P$30:$P$31</c:f>
              <c:strCache>
                <c:ptCount val="2"/>
                <c:pt idx="0">
                  <c:v>F=5</c:v>
                </c:pt>
                <c:pt idx="1">
                  <c:v>F=7</c:v>
                </c:pt>
              </c:strCache>
            </c:strRef>
          </c:cat>
          <c:val>
            <c:numRef>
              <c:f>'All Rfam 2'!$V$15:$V$16</c:f>
              <c:numCache>
                <c:formatCode>General</c:formatCode>
                <c:ptCount val="2"/>
                <c:pt idx="0">
                  <c:v>0.86199999999999999</c:v>
                </c:pt>
                <c:pt idx="1">
                  <c:v>0.86699999999999999</c:v>
                </c:pt>
              </c:numCache>
            </c:numRef>
          </c:val>
          <c:extLst>
            <c:ext xmlns:c16="http://schemas.microsoft.com/office/drawing/2014/chart" uri="{C3380CC4-5D6E-409C-BE32-E72D297353CC}">
              <c16:uniqueId val="{00000002-1F61-4031-A874-B4B72C779E27}"/>
            </c:ext>
          </c:extLst>
        </c:ser>
        <c:ser>
          <c:idx val="2"/>
          <c:order val="2"/>
          <c:tx>
            <c:strRef>
              <c:f>'All Rfam 2'!$O$48</c:f>
              <c:strCache>
                <c:ptCount val="1"/>
                <c:pt idx="0">
                  <c:v>MLP γ=1</c:v>
                </c:pt>
              </c:strCache>
            </c:strRef>
          </c:tx>
          <c:spPr>
            <a:solidFill>
              <a:schemeClr val="accent3"/>
            </a:solidFill>
            <a:ln>
              <a:noFill/>
            </a:ln>
            <a:effectLst/>
          </c:spPr>
          <c:invertIfNegative val="0"/>
          <c:cat>
            <c:strRef>
              <c:f>'All Rfam 2'!$P$30:$P$31</c:f>
              <c:strCache>
                <c:ptCount val="2"/>
                <c:pt idx="0">
                  <c:v>F=5</c:v>
                </c:pt>
                <c:pt idx="1">
                  <c:v>F=7</c:v>
                </c:pt>
              </c:strCache>
            </c:strRef>
          </c:cat>
          <c:val>
            <c:numRef>
              <c:f>'All Rfam 2'!$AG$13:$AG$14</c:f>
              <c:numCache>
                <c:formatCode>General</c:formatCode>
                <c:ptCount val="2"/>
                <c:pt idx="0">
                  <c:v>0.89800000000000002</c:v>
                </c:pt>
                <c:pt idx="1">
                  <c:v>0.92600000000000005</c:v>
                </c:pt>
              </c:numCache>
            </c:numRef>
          </c:val>
          <c:extLst>
            <c:ext xmlns:c16="http://schemas.microsoft.com/office/drawing/2014/chart" uri="{C3380CC4-5D6E-409C-BE32-E72D297353CC}">
              <c16:uniqueId val="{00000003-1F61-4031-A874-B4B72C779E27}"/>
            </c:ext>
          </c:extLst>
        </c:ser>
        <c:ser>
          <c:idx val="3"/>
          <c:order val="3"/>
          <c:tx>
            <c:strRef>
              <c:f>'All Rfam 2'!$O$49</c:f>
              <c:strCache>
                <c:ptCount val="1"/>
                <c:pt idx="0">
                  <c:v>MLP γ=2</c:v>
                </c:pt>
              </c:strCache>
            </c:strRef>
          </c:tx>
          <c:spPr>
            <a:solidFill>
              <a:schemeClr val="accent4"/>
            </a:solidFill>
            <a:ln>
              <a:noFill/>
            </a:ln>
            <a:effectLst/>
          </c:spPr>
          <c:invertIfNegative val="0"/>
          <c:cat>
            <c:strRef>
              <c:f>'All Rfam 2'!$P$30:$P$31</c:f>
              <c:strCache>
                <c:ptCount val="2"/>
                <c:pt idx="0">
                  <c:v>F=5</c:v>
                </c:pt>
                <c:pt idx="1">
                  <c:v>F=7</c:v>
                </c:pt>
              </c:strCache>
            </c:strRef>
          </c:cat>
          <c:val>
            <c:numRef>
              <c:f>'All Rfam 2'!$AG$15:$AG$16</c:f>
              <c:numCache>
                <c:formatCode>General</c:formatCode>
                <c:ptCount val="2"/>
                <c:pt idx="0">
                  <c:v>0.89400000000000002</c:v>
                </c:pt>
                <c:pt idx="1">
                  <c:v>0.91600000000000004</c:v>
                </c:pt>
              </c:numCache>
            </c:numRef>
          </c:val>
          <c:extLst>
            <c:ext xmlns:c16="http://schemas.microsoft.com/office/drawing/2014/chart" uri="{C3380CC4-5D6E-409C-BE32-E72D297353CC}">
              <c16:uniqueId val="{00000004-1F61-4031-A874-B4B72C779E27}"/>
            </c:ext>
          </c:extLst>
        </c:ser>
        <c:ser>
          <c:idx val="4"/>
          <c:order val="4"/>
          <c:tx>
            <c:strRef>
              <c:f>'All Rfam 2'!$O$50</c:f>
              <c:strCache>
                <c:ptCount val="1"/>
                <c:pt idx="0">
                  <c:v>RDF γ=1</c:v>
                </c:pt>
              </c:strCache>
            </c:strRef>
          </c:tx>
          <c:spPr>
            <a:solidFill>
              <a:schemeClr val="accent5"/>
            </a:solidFill>
            <a:ln>
              <a:noFill/>
            </a:ln>
            <a:effectLst/>
          </c:spPr>
          <c:invertIfNegative val="0"/>
          <c:cat>
            <c:strRef>
              <c:f>'All Rfam 2'!$P$30:$P$31</c:f>
              <c:strCache>
                <c:ptCount val="2"/>
                <c:pt idx="0">
                  <c:v>F=5</c:v>
                </c:pt>
                <c:pt idx="1">
                  <c:v>F=7</c:v>
                </c:pt>
              </c:strCache>
            </c:strRef>
          </c:cat>
          <c:val>
            <c:numRef>
              <c:f>'All Rfam 2'!$BB$13:$BB$14</c:f>
              <c:numCache>
                <c:formatCode>General</c:formatCode>
                <c:ptCount val="2"/>
                <c:pt idx="0">
                  <c:v>0.84499999999999997</c:v>
                </c:pt>
                <c:pt idx="1">
                  <c:v>0.84899999999999998</c:v>
                </c:pt>
              </c:numCache>
            </c:numRef>
          </c:val>
          <c:extLst>
            <c:ext xmlns:c16="http://schemas.microsoft.com/office/drawing/2014/chart" uri="{C3380CC4-5D6E-409C-BE32-E72D297353CC}">
              <c16:uniqueId val="{00000005-1F61-4031-A874-B4B72C779E27}"/>
            </c:ext>
          </c:extLst>
        </c:ser>
        <c:ser>
          <c:idx val="5"/>
          <c:order val="5"/>
          <c:tx>
            <c:strRef>
              <c:f>'All Rfam 2'!$O$51</c:f>
              <c:strCache>
                <c:ptCount val="1"/>
                <c:pt idx="0">
                  <c:v>RDF γ=2</c:v>
                </c:pt>
              </c:strCache>
            </c:strRef>
          </c:tx>
          <c:spPr>
            <a:solidFill>
              <a:schemeClr val="accent6"/>
            </a:solidFill>
            <a:ln>
              <a:noFill/>
            </a:ln>
            <a:effectLst/>
          </c:spPr>
          <c:invertIfNegative val="0"/>
          <c:cat>
            <c:strRef>
              <c:f>'All Rfam 2'!$P$30:$P$31</c:f>
              <c:strCache>
                <c:ptCount val="2"/>
                <c:pt idx="0">
                  <c:v>F=5</c:v>
                </c:pt>
                <c:pt idx="1">
                  <c:v>F=7</c:v>
                </c:pt>
              </c:strCache>
            </c:strRef>
          </c:cat>
          <c:val>
            <c:numRef>
              <c:f>'All Rfam 2'!$BB$15:$BB$16</c:f>
              <c:numCache>
                <c:formatCode>General</c:formatCode>
                <c:ptCount val="2"/>
                <c:pt idx="0">
                  <c:v>0.84399999999999997</c:v>
                </c:pt>
                <c:pt idx="1">
                  <c:v>0.84599999999999997</c:v>
                </c:pt>
              </c:numCache>
            </c:numRef>
          </c:val>
          <c:extLst>
            <c:ext xmlns:c16="http://schemas.microsoft.com/office/drawing/2014/chart" uri="{C3380CC4-5D6E-409C-BE32-E72D297353CC}">
              <c16:uniqueId val="{00000006-1F61-4031-A874-B4B72C779E27}"/>
            </c:ext>
          </c:extLst>
        </c:ser>
        <c:ser>
          <c:idx val="6"/>
          <c:order val="6"/>
          <c:tx>
            <c:strRef>
              <c:f>'All Rfam 2'!$O$52</c:f>
              <c:strCache>
                <c:ptCount val="1"/>
                <c:pt idx="0">
                  <c:v>VOT γ=1</c:v>
                </c:pt>
              </c:strCache>
            </c:strRef>
          </c:tx>
          <c:spPr>
            <a:solidFill>
              <a:schemeClr val="accent1">
                <a:lumMod val="60000"/>
              </a:schemeClr>
            </a:solidFill>
            <a:ln>
              <a:noFill/>
            </a:ln>
            <a:effectLst/>
          </c:spPr>
          <c:invertIfNegative val="0"/>
          <c:cat>
            <c:strRef>
              <c:f>'All Rfam 2'!$P$30:$P$31</c:f>
              <c:strCache>
                <c:ptCount val="2"/>
                <c:pt idx="0">
                  <c:v>F=5</c:v>
                </c:pt>
                <c:pt idx="1">
                  <c:v>F=7</c:v>
                </c:pt>
              </c:strCache>
            </c:strRef>
          </c:cat>
          <c:val>
            <c:numRef>
              <c:f>'All Rfam 2'!$AQ$13:$AQ$14</c:f>
              <c:numCache>
                <c:formatCode>General</c:formatCode>
                <c:ptCount val="2"/>
                <c:pt idx="0">
                  <c:v>0.90600000000000003</c:v>
                </c:pt>
                <c:pt idx="1">
                  <c:v>0.92600000000000005</c:v>
                </c:pt>
              </c:numCache>
            </c:numRef>
          </c:val>
          <c:extLst>
            <c:ext xmlns:c16="http://schemas.microsoft.com/office/drawing/2014/chart" uri="{C3380CC4-5D6E-409C-BE32-E72D297353CC}">
              <c16:uniqueId val="{00000007-1F61-4031-A874-B4B72C779E27}"/>
            </c:ext>
          </c:extLst>
        </c:ser>
        <c:ser>
          <c:idx val="7"/>
          <c:order val="7"/>
          <c:tx>
            <c:strRef>
              <c:f>'All Rfam 2'!$O$53</c:f>
              <c:strCache>
                <c:ptCount val="1"/>
                <c:pt idx="0">
                  <c:v>VOT γ=2</c:v>
                </c:pt>
              </c:strCache>
            </c:strRef>
          </c:tx>
          <c:spPr>
            <a:solidFill>
              <a:schemeClr val="accent2">
                <a:lumMod val="60000"/>
              </a:schemeClr>
            </a:solidFill>
            <a:ln>
              <a:noFill/>
            </a:ln>
            <a:effectLst/>
          </c:spPr>
          <c:invertIfNegative val="0"/>
          <c:cat>
            <c:strRef>
              <c:f>'All Rfam 2'!$P$30:$P$31</c:f>
              <c:strCache>
                <c:ptCount val="2"/>
                <c:pt idx="0">
                  <c:v>F=5</c:v>
                </c:pt>
                <c:pt idx="1">
                  <c:v>F=7</c:v>
                </c:pt>
              </c:strCache>
            </c:strRef>
          </c:cat>
          <c:val>
            <c:numRef>
              <c:f>'All Rfam 2'!$AQ$15:$AQ$16</c:f>
              <c:numCache>
                <c:formatCode>General</c:formatCode>
                <c:ptCount val="2"/>
                <c:pt idx="0">
                  <c:v>0.89900000000000002</c:v>
                </c:pt>
                <c:pt idx="1">
                  <c:v>0.92300000000000004</c:v>
                </c:pt>
              </c:numCache>
            </c:numRef>
          </c:val>
          <c:extLst>
            <c:ext xmlns:c16="http://schemas.microsoft.com/office/drawing/2014/chart" uri="{C3380CC4-5D6E-409C-BE32-E72D297353CC}">
              <c16:uniqueId val="{00000008-1F61-4031-A874-B4B72C779E27}"/>
            </c:ext>
          </c:extLst>
        </c:ser>
        <c:dLbls>
          <c:showLegendKey val="0"/>
          <c:showVal val="0"/>
          <c:showCatName val="0"/>
          <c:showSerName val="0"/>
          <c:showPercent val="0"/>
          <c:showBubbleSize val="0"/>
        </c:dLbls>
        <c:gapWidth val="150"/>
        <c:axId val="28145759"/>
        <c:axId val="28154079"/>
      </c:barChart>
      <c:catAx>
        <c:axId val="2814575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Fixed length </a:t>
                </a:r>
                <a:r>
                  <a:rPr lang="en-CA" sz="1400" b="0" i="0" u="none" strike="noStrike" baseline="0">
                    <a:effectLst/>
                  </a:rPr>
                  <a:t>motifs</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8154079"/>
        <c:crosses val="autoZero"/>
        <c:auto val="1"/>
        <c:lblAlgn val="ctr"/>
        <c:lblOffset val="100"/>
        <c:noMultiLvlLbl val="0"/>
      </c:catAx>
      <c:valAx>
        <c:axId val="28154079"/>
        <c:scaling>
          <c:orientation val="minMax"/>
          <c:min val="0.8400000000000000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Accuracy</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814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Rfam 2'!$O$46</c:f>
              <c:strCache>
                <c:ptCount val="1"/>
                <c:pt idx="0">
                  <c:v>EXT γ=1</c:v>
                </c:pt>
              </c:strCache>
            </c:strRef>
          </c:tx>
          <c:spPr>
            <a:solidFill>
              <a:schemeClr val="accent1"/>
            </a:solidFill>
            <a:ln>
              <a:noFill/>
            </a:ln>
            <a:effectLst/>
          </c:spPr>
          <c:invertIfNegative val="0"/>
          <c:cat>
            <c:strRef>
              <c:f>'All Rfam 2'!$P$30:$P$31</c:f>
              <c:strCache>
                <c:ptCount val="2"/>
                <c:pt idx="0">
                  <c:v>F=5</c:v>
                </c:pt>
                <c:pt idx="1">
                  <c:v>F=7</c:v>
                </c:pt>
              </c:strCache>
            </c:strRef>
          </c:cat>
          <c:val>
            <c:numRef>
              <c:f>'All Rfam 2'!$Y$13:$Y$14</c:f>
              <c:numCache>
                <c:formatCode>General</c:formatCode>
                <c:ptCount val="2"/>
                <c:pt idx="0">
                  <c:v>0.81799999999999995</c:v>
                </c:pt>
                <c:pt idx="1">
                  <c:v>0.82599999999999996</c:v>
                </c:pt>
              </c:numCache>
            </c:numRef>
          </c:val>
          <c:extLst>
            <c:ext xmlns:c16="http://schemas.microsoft.com/office/drawing/2014/chart" uri="{C3380CC4-5D6E-409C-BE32-E72D297353CC}">
              <c16:uniqueId val="{00000000-87D9-4D04-B56F-F0D81AA07B21}"/>
            </c:ext>
          </c:extLst>
        </c:ser>
        <c:ser>
          <c:idx val="1"/>
          <c:order val="1"/>
          <c:tx>
            <c:strRef>
              <c:f>'All Rfam 2'!$O$47</c:f>
              <c:strCache>
                <c:ptCount val="1"/>
                <c:pt idx="0">
                  <c:v>EXT γ=2</c:v>
                </c:pt>
              </c:strCache>
            </c:strRef>
          </c:tx>
          <c:spPr>
            <a:solidFill>
              <a:schemeClr val="accent2"/>
            </a:solidFill>
            <a:ln>
              <a:noFill/>
            </a:ln>
            <a:effectLst/>
          </c:spPr>
          <c:invertIfNegative val="0"/>
          <c:cat>
            <c:strRef>
              <c:f>'All Rfam 2'!$P$30:$P$31</c:f>
              <c:strCache>
                <c:ptCount val="2"/>
                <c:pt idx="0">
                  <c:v>F=5</c:v>
                </c:pt>
                <c:pt idx="1">
                  <c:v>F=7</c:v>
                </c:pt>
              </c:strCache>
            </c:strRef>
          </c:cat>
          <c:val>
            <c:numRef>
              <c:f>'All Rfam 2'!$Y$15:$Y$16</c:f>
              <c:numCache>
                <c:formatCode>General</c:formatCode>
                <c:ptCount val="2"/>
                <c:pt idx="0">
                  <c:v>0.81899999999999995</c:v>
                </c:pt>
                <c:pt idx="1">
                  <c:v>0.82199999999999995</c:v>
                </c:pt>
              </c:numCache>
            </c:numRef>
          </c:val>
          <c:extLst>
            <c:ext xmlns:c16="http://schemas.microsoft.com/office/drawing/2014/chart" uri="{C3380CC4-5D6E-409C-BE32-E72D297353CC}">
              <c16:uniqueId val="{00000001-87D9-4D04-B56F-F0D81AA07B21}"/>
            </c:ext>
          </c:extLst>
        </c:ser>
        <c:ser>
          <c:idx val="2"/>
          <c:order val="2"/>
          <c:tx>
            <c:strRef>
              <c:f>'All Rfam 2'!$O$48</c:f>
              <c:strCache>
                <c:ptCount val="1"/>
                <c:pt idx="0">
                  <c:v>MLP γ=1</c:v>
                </c:pt>
              </c:strCache>
            </c:strRef>
          </c:tx>
          <c:spPr>
            <a:solidFill>
              <a:schemeClr val="accent3"/>
            </a:solidFill>
            <a:ln>
              <a:noFill/>
            </a:ln>
            <a:effectLst/>
          </c:spPr>
          <c:invertIfNegative val="0"/>
          <c:cat>
            <c:strRef>
              <c:f>'All Rfam 2'!$P$30:$P$31</c:f>
              <c:strCache>
                <c:ptCount val="2"/>
                <c:pt idx="0">
                  <c:v>F=5</c:v>
                </c:pt>
                <c:pt idx="1">
                  <c:v>F=7</c:v>
                </c:pt>
              </c:strCache>
            </c:strRef>
          </c:cat>
          <c:val>
            <c:numRef>
              <c:f>'All Rfam 2'!$AJ$13:$AJ$14</c:f>
              <c:numCache>
                <c:formatCode>General</c:formatCode>
                <c:ptCount val="2"/>
                <c:pt idx="0">
                  <c:v>0.82599999999999996</c:v>
                </c:pt>
                <c:pt idx="1">
                  <c:v>0.86899999999999999</c:v>
                </c:pt>
              </c:numCache>
            </c:numRef>
          </c:val>
          <c:extLst>
            <c:ext xmlns:c16="http://schemas.microsoft.com/office/drawing/2014/chart" uri="{C3380CC4-5D6E-409C-BE32-E72D297353CC}">
              <c16:uniqueId val="{00000002-87D9-4D04-B56F-F0D81AA07B21}"/>
            </c:ext>
          </c:extLst>
        </c:ser>
        <c:ser>
          <c:idx val="3"/>
          <c:order val="3"/>
          <c:tx>
            <c:strRef>
              <c:f>'All Rfam 2'!$O$49</c:f>
              <c:strCache>
                <c:ptCount val="1"/>
                <c:pt idx="0">
                  <c:v>MLP γ=2</c:v>
                </c:pt>
              </c:strCache>
            </c:strRef>
          </c:tx>
          <c:spPr>
            <a:solidFill>
              <a:schemeClr val="accent4"/>
            </a:solidFill>
            <a:ln>
              <a:noFill/>
            </a:ln>
            <a:effectLst/>
          </c:spPr>
          <c:invertIfNegative val="0"/>
          <c:cat>
            <c:strRef>
              <c:f>'All Rfam 2'!$P$30:$P$31</c:f>
              <c:strCache>
                <c:ptCount val="2"/>
                <c:pt idx="0">
                  <c:v>F=5</c:v>
                </c:pt>
                <c:pt idx="1">
                  <c:v>F=7</c:v>
                </c:pt>
              </c:strCache>
            </c:strRef>
          </c:cat>
          <c:val>
            <c:numRef>
              <c:f>'All Rfam 2'!$AJ$15:$AJ$16</c:f>
              <c:numCache>
                <c:formatCode>General</c:formatCode>
                <c:ptCount val="2"/>
                <c:pt idx="0">
                  <c:v>0.83199999999999996</c:v>
                </c:pt>
                <c:pt idx="1">
                  <c:v>0.86499999999999999</c:v>
                </c:pt>
              </c:numCache>
            </c:numRef>
          </c:val>
          <c:extLst>
            <c:ext xmlns:c16="http://schemas.microsoft.com/office/drawing/2014/chart" uri="{C3380CC4-5D6E-409C-BE32-E72D297353CC}">
              <c16:uniqueId val="{00000003-87D9-4D04-B56F-F0D81AA07B21}"/>
            </c:ext>
          </c:extLst>
        </c:ser>
        <c:ser>
          <c:idx val="4"/>
          <c:order val="4"/>
          <c:tx>
            <c:strRef>
              <c:f>'All Rfam 2'!$O$50</c:f>
              <c:strCache>
                <c:ptCount val="1"/>
                <c:pt idx="0">
                  <c:v>RDF γ=1</c:v>
                </c:pt>
              </c:strCache>
            </c:strRef>
          </c:tx>
          <c:spPr>
            <a:solidFill>
              <a:schemeClr val="accent5"/>
            </a:solidFill>
            <a:ln>
              <a:noFill/>
            </a:ln>
            <a:effectLst/>
          </c:spPr>
          <c:invertIfNegative val="0"/>
          <c:cat>
            <c:strRef>
              <c:f>'All Rfam 2'!$P$30:$P$31</c:f>
              <c:strCache>
                <c:ptCount val="2"/>
                <c:pt idx="0">
                  <c:v>F=5</c:v>
                </c:pt>
                <c:pt idx="1">
                  <c:v>F=7</c:v>
                </c:pt>
              </c:strCache>
            </c:strRef>
          </c:cat>
          <c:val>
            <c:numRef>
              <c:f>'All Rfam 2'!$BE$13:$BE$14</c:f>
              <c:numCache>
                <c:formatCode>General</c:formatCode>
                <c:ptCount val="2"/>
                <c:pt idx="0">
                  <c:v>0.78900000000000003</c:v>
                </c:pt>
                <c:pt idx="1">
                  <c:v>0.79400000000000004</c:v>
                </c:pt>
              </c:numCache>
            </c:numRef>
          </c:val>
          <c:extLst>
            <c:ext xmlns:c16="http://schemas.microsoft.com/office/drawing/2014/chart" uri="{C3380CC4-5D6E-409C-BE32-E72D297353CC}">
              <c16:uniqueId val="{00000004-87D9-4D04-B56F-F0D81AA07B21}"/>
            </c:ext>
          </c:extLst>
        </c:ser>
        <c:ser>
          <c:idx val="5"/>
          <c:order val="5"/>
          <c:tx>
            <c:strRef>
              <c:f>'All Rfam 2'!$O$51</c:f>
              <c:strCache>
                <c:ptCount val="1"/>
                <c:pt idx="0">
                  <c:v>RDF γ=2</c:v>
                </c:pt>
              </c:strCache>
            </c:strRef>
          </c:tx>
          <c:spPr>
            <a:solidFill>
              <a:schemeClr val="accent6"/>
            </a:solidFill>
            <a:ln>
              <a:noFill/>
            </a:ln>
            <a:effectLst/>
          </c:spPr>
          <c:invertIfNegative val="0"/>
          <c:cat>
            <c:strRef>
              <c:f>'All Rfam 2'!$P$30:$P$31</c:f>
              <c:strCache>
                <c:ptCount val="2"/>
                <c:pt idx="0">
                  <c:v>F=5</c:v>
                </c:pt>
                <c:pt idx="1">
                  <c:v>F=7</c:v>
                </c:pt>
              </c:strCache>
            </c:strRef>
          </c:cat>
          <c:val>
            <c:numRef>
              <c:f>'All Rfam 2'!$BE$15:$BE$16</c:f>
              <c:numCache>
                <c:formatCode>General</c:formatCode>
                <c:ptCount val="2"/>
                <c:pt idx="0">
                  <c:v>0.79100000000000004</c:v>
                </c:pt>
                <c:pt idx="1">
                  <c:v>0.78800000000000003</c:v>
                </c:pt>
              </c:numCache>
            </c:numRef>
          </c:val>
          <c:extLst>
            <c:ext xmlns:c16="http://schemas.microsoft.com/office/drawing/2014/chart" uri="{C3380CC4-5D6E-409C-BE32-E72D297353CC}">
              <c16:uniqueId val="{00000005-87D9-4D04-B56F-F0D81AA07B21}"/>
            </c:ext>
          </c:extLst>
        </c:ser>
        <c:ser>
          <c:idx val="6"/>
          <c:order val="6"/>
          <c:tx>
            <c:strRef>
              <c:f>'All Rfam 2'!$O$52</c:f>
              <c:strCache>
                <c:ptCount val="1"/>
                <c:pt idx="0">
                  <c:v>VOT γ=1</c:v>
                </c:pt>
              </c:strCache>
            </c:strRef>
          </c:tx>
          <c:spPr>
            <a:solidFill>
              <a:schemeClr val="accent1">
                <a:lumMod val="60000"/>
              </a:schemeClr>
            </a:solidFill>
            <a:ln>
              <a:noFill/>
            </a:ln>
            <a:effectLst/>
          </c:spPr>
          <c:invertIfNegative val="0"/>
          <c:cat>
            <c:strRef>
              <c:f>'All Rfam 2'!$P$30:$P$31</c:f>
              <c:strCache>
                <c:ptCount val="2"/>
                <c:pt idx="0">
                  <c:v>F=5</c:v>
                </c:pt>
                <c:pt idx="1">
                  <c:v>F=7</c:v>
                </c:pt>
              </c:strCache>
            </c:strRef>
          </c:cat>
          <c:val>
            <c:numRef>
              <c:f>'All Rfam 2'!$AT$13:$AT$14</c:f>
              <c:numCache>
                <c:formatCode>General</c:formatCode>
                <c:ptCount val="2"/>
                <c:pt idx="0">
                  <c:v>0.84099999999999997</c:v>
                </c:pt>
                <c:pt idx="1">
                  <c:v>0.88200000000000001</c:v>
                </c:pt>
              </c:numCache>
            </c:numRef>
          </c:val>
          <c:extLst>
            <c:ext xmlns:c16="http://schemas.microsoft.com/office/drawing/2014/chart" uri="{C3380CC4-5D6E-409C-BE32-E72D297353CC}">
              <c16:uniqueId val="{00000006-87D9-4D04-B56F-F0D81AA07B21}"/>
            </c:ext>
          </c:extLst>
        </c:ser>
        <c:ser>
          <c:idx val="7"/>
          <c:order val="7"/>
          <c:tx>
            <c:strRef>
              <c:f>'All Rfam 2'!$O$53</c:f>
              <c:strCache>
                <c:ptCount val="1"/>
                <c:pt idx="0">
                  <c:v>VOT γ=2</c:v>
                </c:pt>
              </c:strCache>
            </c:strRef>
          </c:tx>
          <c:spPr>
            <a:solidFill>
              <a:schemeClr val="accent2">
                <a:lumMod val="60000"/>
              </a:schemeClr>
            </a:solidFill>
            <a:ln>
              <a:noFill/>
            </a:ln>
            <a:effectLst/>
          </c:spPr>
          <c:invertIfNegative val="0"/>
          <c:cat>
            <c:strRef>
              <c:f>'All Rfam 2'!$P$30:$P$31</c:f>
              <c:strCache>
                <c:ptCount val="2"/>
                <c:pt idx="0">
                  <c:v>F=5</c:v>
                </c:pt>
                <c:pt idx="1">
                  <c:v>F=7</c:v>
                </c:pt>
              </c:strCache>
            </c:strRef>
          </c:cat>
          <c:val>
            <c:numRef>
              <c:f>'All Rfam 2'!$AT$15:$AT$16</c:f>
              <c:numCache>
                <c:formatCode>General</c:formatCode>
                <c:ptCount val="2"/>
                <c:pt idx="0">
                  <c:v>0.84</c:v>
                </c:pt>
                <c:pt idx="1">
                  <c:v>0.875</c:v>
                </c:pt>
              </c:numCache>
            </c:numRef>
          </c:val>
          <c:extLst>
            <c:ext xmlns:c16="http://schemas.microsoft.com/office/drawing/2014/chart" uri="{C3380CC4-5D6E-409C-BE32-E72D297353CC}">
              <c16:uniqueId val="{00000007-87D9-4D04-B56F-F0D81AA07B21}"/>
            </c:ext>
          </c:extLst>
        </c:ser>
        <c:dLbls>
          <c:showLegendKey val="0"/>
          <c:showVal val="0"/>
          <c:showCatName val="0"/>
          <c:showSerName val="0"/>
          <c:showPercent val="0"/>
          <c:showBubbleSize val="0"/>
        </c:dLbls>
        <c:gapWidth val="150"/>
        <c:axId val="28145759"/>
        <c:axId val="28154079"/>
      </c:barChart>
      <c:catAx>
        <c:axId val="2814575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Fixed length </a:t>
                </a:r>
                <a:r>
                  <a:rPr lang="en-CA" sz="1400" b="0" i="0" u="none" strike="noStrike" baseline="0">
                    <a:effectLst/>
                  </a:rPr>
                  <a:t>motifs</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8154079"/>
        <c:crosses val="autoZero"/>
        <c:auto val="1"/>
        <c:lblAlgn val="ctr"/>
        <c:lblOffset val="100"/>
        <c:noMultiLvlLbl val="0"/>
      </c:catAx>
      <c:valAx>
        <c:axId val="28154079"/>
        <c:scaling>
          <c:orientation val="minMax"/>
          <c:min val="0.7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F-beta score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814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Rfam 2'!$O$46</c:f>
              <c:strCache>
                <c:ptCount val="1"/>
                <c:pt idx="0">
                  <c:v>EXT γ=1</c:v>
                </c:pt>
              </c:strCache>
            </c:strRef>
          </c:tx>
          <c:spPr>
            <a:solidFill>
              <a:schemeClr val="accent1"/>
            </a:solidFill>
            <a:ln>
              <a:noFill/>
            </a:ln>
            <a:effectLst/>
          </c:spPr>
          <c:invertIfNegative val="0"/>
          <c:cat>
            <c:strRef>
              <c:f>'All Rfam 2'!$Q$46:$Q$48</c:f>
              <c:strCache>
                <c:ptCount val="3"/>
                <c:pt idx="0">
                  <c:v>C[2, 5]</c:v>
                </c:pt>
                <c:pt idx="1">
                  <c:v>C[2, 7]</c:v>
                </c:pt>
                <c:pt idx="2">
                  <c:v>C[2, 8]</c:v>
                </c:pt>
              </c:strCache>
            </c:strRef>
          </c:cat>
          <c:val>
            <c:numRef>
              <c:f>('All Rfam 2'!$V$8:$V$9,'All Rfam 2'!$V$18)</c:f>
              <c:numCache>
                <c:formatCode>General</c:formatCode>
                <c:ptCount val="3"/>
                <c:pt idx="0">
                  <c:v>0.875</c:v>
                </c:pt>
                <c:pt idx="1">
                  <c:v>0.90500000000000003</c:v>
                </c:pt>
                <c:pt idx="2">
                  <c:v>0.89500000000000002</c:v>
                </c:pt>
              </c:numCache>
            </c:numRef>
          </c:val>
          <c:extLst>
            <c:ext xmlns:c16="http://schemas.microsoft.com/office/drawing/2014/chart" uri="{C3380CC4-5D6E-409C-BE32-E72D297353CC}">
              <c16:uniqueId val="{00000000-8F51-4736-A77A-ABC3C4661C7F}"/>
            </c:ext>
          </c:extLst>
        </c:ser>
        <c:ser>
          <c:idx val="1"/>
          <c:order val="1"/>
          <c:tx>
            <c:strRef>
              <c:f>'All Rfam 2'!$O$47</c:f>
              <c:strCache>
                <c:ptCount val="1"/>
                <c:pt idx="0">
                  <c:v>EXT γ=2</c:v>
                </c:pt>
              </c:strCache>
            </c:strRef>
          </c:tx>
          <c:spPr>
            <a:solidFill>
              <a:schemeClr val="accent2"/>
            </a:solidFill>
            <a:ln>
              <a:noFill/>
            </a:ln>
            <a:effectLst/>
          </c:spPr>
          <c:invertIfNegative val="0"/>
          <c:cat>
            <c:strRef>
              <c:f>'All Rfam 2'!$Q$46:$Q$48</c:f>
              <c:strCache>
                <c:ptCount val="3"/>
                <c:pt idx="0">
                  <c:v>C[2, 5]</c:v>
                </c:pt>
                <c:pt idx="1">
                  <c:v>C[2, 7]</c:v>
                </c:pt>
                <c:pt idx="2">
                  <c:v>C[2, 8]</c:v>
                </c:pt>
              </c:strCache>
            </c:strRef>
          </c:cat>
          <c:val>
            <c:numRef>
              <c:f>('All Rfam 2'!$V$10:$V$11,'All Rfam 2'!$V$19)</c:f>
              <c:numCache>
                <c:formatCode>General</c:formatCode>
                <c:ptCount val="3"/>
                <c:pt idx="0">
                  <c:v>0.874</c:v>
                </c:pt>
                <c:pt idx="1">
                  <c:v>0.90700000000000003</c:v>
                </c:pt>
                <c:pt idx="2">
                  <c:v>0.89800000000000002</c:v>
                </c:pt>
              </c:numCache>
            </c:numRef>
          </c:val>
          <c:extLst>
            <c:ext xmlns:c16="http://schemas.microsoft.com/office/drawing/2014/chart" uri="{C3380CC4-5D6E-409C-BE32-E72D297353CC}">
              <c16:uniqueId val="{00000001-8F51-4736-A77A-ABC3C4661C7F}"/>
            </c:ext>
          </c:extLst>
        </c:ser>
        <c:ser>
          <c:idx val="2"/>
          <c:order val="2"/>
          <c:tx>
            <c:strRef>
              <c:f>'All Rfam 2'!$O$48</c:f>
              <c:strCache>
                <c:ptCount val="1"/>
                <c:pt idx="0">
                  <c:v>MLP γ=1</c:v>
                </c:pt>
              </c:strCache>
            </c:strRef>
          </c:tx>
          <c:spPr>
            <a:solidFill>
              <a:schemeClr val="accent3"/>
            </a:solidFill>
            <a:ln>
              <a:noFill/>
            </a:ln>
            <a:effectLst/>
          </c:spPr>
          <c:invertIfNegative val="0"/>
          <c:cat>
            <c:strRef>
              <c:f>'All Rfam 2'!$Q$46:$Q$48</c:f>
              <c:strCache>
                <c:ptCount val="3"/>
                <c:pt idx="0">
                  <c:v>C[2, 5]</c:v>
                </c:pt>
                <c:pt idx="1">
                  <c:v>C[2, 7]</c:v>
                </c:pt>
                <c:pt idx="2">
                  <c:v>C[2, 8]</c:v>
                </c:pt>
              </c:strCache>
            </c:strRef>
          </c:cat>
          <c:val>
            <c:numRef>
              <c:f>('All Rfam 2'!$AG$8:$AG$9,'All Rfam 2'!$AG$18)</c:f>
              <c:numCache>
                <c:formatCode>General</c:formatCode>
                <c:ptCount val="3"/>
                <c:pt idx="0">
                  <c:v>0.88300000000000001</c:v>
                </c:pt>
                <c:pt idx="1">
                  <c:v>0.90200000000000002</c:v>
                </c:pt>
                <c:pt idx="2">
                  <c:v>0.90800000000000003</c:v>
                </c:pt>
              </c:numCache>
            </c:numRef>
          </c:val>
          <c:extLst>
            <c:ext xmlns:c16="http://schemas.microsoft.com/office/drawing/2014/chart" uri="{C3380CC4-5D6E-409C-BE32-E72D297353CC}">
              <c16:uniqueId val="{00000002-8F51-4736-A77A-ABC3C4661C7F}"/>
            </c:ext>
          </c:extLst>
        </c:ser>
        <c:ser>
          <c:idx val="3"/>
          <c:order val="3"/>
          <c:tx>
            <c:strRef>
              <c:f>'All Rfam 2'!$O$49</c:f>
              <c:strCache>
                <c:ptCount val="1"/>
                <c:pt idx="0">
                  <c:v>MLP γ=2</c:v>
                </c:pt>
              </c:strCache>
            </c:strRef>
          </c:tx>
          <c:spPr>
            <a:solidFill>
              <a:schemeClr val="accent4"/>
            </a:solidFill>
            <a:ln>
              <a:noFill/>
            </a:ln>
            <a:effectLst/>
          </c:spPr>
          <c:invertIfNegative val="0"/>
          <c:cat>
            <c:strRef>
              <c:f>'All Rfam 2'!$Q$46:$Q$48</c:f>
              <c:strCache>
                <c:ptCount val="3"/>
                <c:pt idx="0">
                  <c:v>C[2, 5]</c:v>
                </c:pt>
                <c:pt idx="1">
                  <c:v>C[2, 7]</c:v>
                </c:pt>
                <c:pt idx="2">
                  <c:v>C[2, 8]</c:v>
                </c:pt>
              </c:strCache>
            </c:strRef>
          </c:cat>
          <c:val>
            <c:numRef>
              <c:f>('All Rfam 2'!$AG$10:$AG$11,'All Rfam 2'!$AG$19)</c:f>
              <c:numCache>
                <c:formatCode>General</c:formatCode>
                <c:ptCount val="3"/>
                <c:pt idx="0">
                  <c:v>0.88100000000000001</c:v>
                </c:pt>
                <c:pt idx="1">
                  <c:v>0.88800000000000001</c:v>
                </c:pt>
                <c:pt idx="2">
                  <c:v>0.89900000000000002</c:v>
                </c:pt>
              </c:numCache>
            </c:numRef>
          </c:val>
          <c:extLst>
            <c:ext xmlns:c16="http://schemas.microsoft.com/office/drawing/2014/chart" uri="{C3380CC4-5D6E-409C-BE32-E72D297353CC}">
              <c16:uniqueId val="{00000003-8F51-4736-A77A-ABC3C4661C7F}"/>
            </c:ext>
          </c:extLst>
        </c:ser>
        <c:ser>
          <c:idx val="4"/>
          <c:order val="4"/>
          <c:tx>
            <c:strRef>
              <c:f>'All Rfam 2'!$O$50</c:f>
              <c:strCache>
                <c:ptCount val="1"/>
                <c:pt idx="0">
                  <c:v>RDF γ=1</c:v>
                </c:pt>
              </c:strCache>
            </c:strRef>
          </c:tx>
          <c:spPr>
            <a:solidFill>
              <a:schemeClr val="accent5"/>
            </a:solidFill>
            <a:ln>
              <a:noFill/>
            </a:ln>
            <a:effectLst/>
          </c:spPr>
          <c:invertIfNegative val="0"/>
          <c:cat>
            <c:strRef>
              <c:f>'All Rfam 2'!$Q$46:$Q$48</c:f>
              <c:strCache>
                <c:ptCount val="3"/>
                <c:pt idx="0">
                  <c:v>C[2, 5]</c:v>
                </c:pt>
                <c:pt idx="1">
                  <c:v>C[2, 7]</c:v>
                </c:pt>
                <c:pt idx="2">
                  <c:v>C[2, 8]</c:v>
                </c:pt>
              </c:strCache>
            </c:strRef>
          </c:cat>
          <c:val>
            <c:numRef>
              <c:f>('All Rfam 2'!$BB$8:$BB$9,'All Rfam 2'!$BB$18)</c:f>
              <c:numCache>
                <c:formatCode>General</c:formatCode>
                <c:ptCount val="3"/>
                <c:pt idx="0">
                  <c:v>0.871</c:v>
                </c:pt>
                <c:pt idx="1">
                  <c:v>0.90300000000000002</c:v>
                </c:pt>
                <c:pt idx="2">
                  <c:v>0.89900000000000002</c:v>
                </c:pt>
              </c:numCache>
            </c:numRef>
          </c:val>
          <c:extLst>
            <c:ext xmlns:c16="http://schemas.microsoft.com/office/drawing/2014/chart" uri="{C3380CC4-5D6E-409C-BE32-E72D297353CC}">
              <c16:uniqueId val="{00000004-8F51-4736-A77A-ABC3C4661C7F}"/>
            </c:ext>
          </c:extLst>
        </c:ser>
        <c:ser>
          <c:idx val="5"/>
          <c:order val="5"/>
          <c:tx>
            <c:strRef>
              <c:f>'All Rfam 2'!$O$51</c:f>
              <c:strCache>
                <c:ptCount val="1"/>
                <c:pt idx="0">
                  <c:v>RDF γ=2</c:v>
                </c:pt>
              </c:strCache>
            </c:strRef>
          </c:tx>
          <c:spPr>
            <a:solidFill>
              <a:schemeClr val="accent6"/>
            </a:solidFill>
            <a:ln>
              <a:noFill/>
            </a:ln>
            <a:effectLst/>
          </c:spPr>
          <c:invertIfNegative val="0"/>
          <c:cat>
            <c:strRef>
              <c:f>'All Rfam 2'!$Q$46:$Q$48</c:f>
              <c:strCache>
                <c:ptCount val="3"/>
                <c:pt idx="0">
                  <c:v>C[2, 5]</c:v>
                </c:pt>
                <c:pt idx="1">
                  <c:v>C[2, 7]</c:v>
                </c:pt>
                <c:pt idx="2">
                  <c:v>C[2, 8]</c:v>
                </c:pt>
              </c:strCache>
            </c:strRef>
          </c:cat>
          <c:val>
            <c:numRef>
              <c:f>('All Rfam 2'!$BB$10:$BB$11,'All Rfam 2'!$BB$19)</c:f>
              <c:numCache>
                <c:formatCode>General</c:formatCode>
                <c:ptCount val="3"/>
                <c:pt idx="0">
                  <c:v>0.86899999999999999</c:v>
                </c:pt>
                <c:pt idx="1">
                  <c:v>0.90200000000000002</c:v>
                </c:pt>
                <c:pt idx="2">
                  <c:v>0.89800000000000002</c:v>
                </c:pt>
              </c:numCache>
            </c:numRef>
          </c:val>
          <c:extLst>
            <c:ext xmlns:c16="http://schemas.microsoft.com/office/drawing/2014/chart" uri="{C3380CC4-5D6E-409C-BE32-E72D297353CC}">
              <c16:uniqueId val="{00000005-8F51-4736-A77A-ABC3C4661C7F}"/>
            </c:ext>
          </c:extLst>
        </c:ser>
        <c:ser>
          <c:idx val="6"/>
          <c:order val="6"/>
          <c:tx>
            <c:strRef>
              <c:f>'All Rfam 2'!$O$52</c:f>
              <c:strCache>
                <c:ptCount val="1"/>
                <c:pt idx="0">
                  <c:v>VOT γ=1</c:v>
                </c:pt>
              </c:strCache>
            </c:strRef>
          </c:tx>
          <c:spPr>
            <a:solidFill>
              <a:schemeClr val="accent1">
                <a:lumMod val="60000"/>
              </a:schemeClr>
            </a:solidFill>
            <a:ln>
              <a:noFill/>
            </a:ln>
            <a:effectLst/>
          </c:spPr>
          <c:invertIfNegative val="0"/>
          <c:cat>
            <c:strRef>
              <c:f>'All Rfam 2'!$Q$46:$Q$48</c:f>
              <c:strCache>
                <c:ptCount val="3"/>
                <c:pt idx="0">
                  <c:v>C[2, 5]</c:v>
                </c:pt>
                <c:pt idx="1">
                  <c:v>C[2, 7]</c:v>
                </c:pt>
                <c:pt idx="2">
                  <c:v>C[2, 8]</c:v>
                </c:pt>
              </c:strCache>
            </c:strRef>
          </c:cat>
          <c:val>
            <c:numRef>
              <c:f>('All Rfam 2'!$AQ$8:$AQ$9,'All Rfam 2'!$AQ$18)</c:f>
              <c:numCache>
                <c:formatCode>General</c:formatCode>
                <c:ptCount val="3"/>
                <c:pt idx="0">
                  <c:v>0.88</c:v>
                </c:pt>
                <c:pt idx="1">
                  <c:v>0.91600000000000004</c:v>
                </c:pt>
                <c:pt idx="2">
                  <c:v>0.875</c:v>
                </c:pt>
              </c:numCache>
            </c:numRef>
          </c:val>
          <c:extLst>
            <c:ext xmlns:c16="http://schemas.microsoft.com/office/drawing/2014/chart" uri="{C3380CC4-5D6E-409C-BE32-E72D297353CC}">
              <c16:uniqueId val="{00000006-8F51-4736-A77A-ABC3C4661C7F}"/>
            </c:ext>
          </c:extLst>
        </c:ser>
        <c:ser>
          <c:idx val="7"/>
          <c:order val="7"/>
          <c:tx>
            <c:strRef>
              <c:f>'All Rfam 2'!$O$53</c:f>
              <c:strCache>
                <c:ptCount val="1"/>
                <c:pt idx="0">
                  <c:v>VOT γ=2</c:v>
                </c:pt>
              </c:strCache>
            </c:strRef>
          </c:tx>
          <c:spPr>
            <a:solidFill>
              <a:schemeClr val="accent2">
                <a:lumMod val="60000"/>
              </a:schemeClr>
            </a:solidFill>
            <a:ln>
              <a:noFill/>
            </a:ln>
            <a:effectLst/>
          </c:spPr>
          <c:invertIfNegative val="0"/>
          <c:cat>
            <c:strRef>
              <c:f>'All Rfam 2'!$Q$46:$Q$48</c:f>
              <c:strCache>
                <c:ptCount val="3"/>
                <c:pt idx="0">
                  <c:v>C[2, 5]</c:v>
                </c:pt>
                <c:pt idx="1">
                  <c:v>C[2, 7]</c:v>
                </c:pt>
                <c:pt idx="2">
                  <c:v>C[2, 8]</c:v>
                </c:pt>
              </c:strCache>
            </c:strRef>
          </c:cat>
          <c:val>
            <c:numRef>
              <c:f>('All Rfam 2'!$AQ$10:$AQ$11,'All Rfam 2'!$AQ$19)</c:f>
              <c:numCache>
                <c:formatCode>General</c:formatCode>
                <c:ptCount val="3"/>
                <c:pt idx="0">
                  <c:v>0.88400000000000001</c:v>
                </c:pt>
                <c:pt idx="1">
                  <c:v>0.91500000000000004</c:v>
                </c:pt>
                <c:pt idx="2">
                  <c:v>0.91300000000000003</c:v>
                </c:pt>
              </c:numCache>
            </c:numRef>
          </c:val>
          <c:extLst>
            <c:ext xmlns:c16="http://schemas.microsoft.com/office/drawing/2014/chart" uri="{C3380CC4-5D6E-409C-BE32-E72D297353CC}">
              <c16:uniqueId val="{00000007-8F51-4736-A77A-ABC3C4661C7F}"/>
            </c:ext>
          </c:extLst>
        </c:ser>
        <c:dLbls>
          <c:showLegendKey val="0"/>
          <c:showVal val="0"/>
          <c:showCatName val="0"/>
          <c:showSerName val="0"/>
          <c:showPercent val="0"/>
          <c:showBubbleSize val="0"/>
        </c:dLbls>
        <c:gapWidth val="150"/>
        <c:axId val="28145759"/>
        <c:axId val="28154079"/>
      </c:barChart>
      <c:catAx>
        <c:axId val="2814575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Combined</a:t>
                </a:r>
                <a:r>
                  <a:rPr lang="en-CA" sz="1400" baseline="0"/>
                  <a:t> </a:t>
                </a:r>
                <a:r>
                  <a:rPr lang="en-CA" sz="1400"/>
                  <a:t>length </a:t>
                </a:r>
                <a:r>
                  <a:rPr lang="en-CA" sz="1400" b="0" i="0" u="none" strike="noStrike" baseline="0">
                    <a:effectLst/>
                  </a:rPr>
                  <a:t>motifs</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8154079"/>
        <c:crosses val="autoZero"/>
        <c:auto val="1"/>
        <c:lblAlgn val="ctr"/>
        <c:lblOffset val="100"/>
        <c:noMultiLvlLbl val="0"/>
      </c:catAx>
      <c:valAx>
        <c:axId val="28154079"/>
        <c:scaling>
          <c:orientation val="minMax"/>
          <c:min val="0.860000000000000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Accuracy</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814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Rfam 2'!$O$46</c:f>
              <c:strCache>
                <c:ptCount val="1"/>
                <c:pt idx="0">
                  <c:v>EXT γ=1</c:v>
                </c:pt>
              </c:strCache>
            </c:strRef>
          </c:tx>
          <c:spPr>
            <a:solidFill>
              <a:schemeClr val="accent1"/>
            </a:solidFill>
            <a:ln>
              <a:noFill/>
            </a:ln>
            <a:effectLst/>
          </c:spPr>
          <c:invertIfNegative val="0"/>
          <c:cat>
            <c:strRef>
              <c:f>'All Rfam 2'!$Q$46:$Q$48</c:f>
              <c:strCache>
                <c:ptCount val="3"/>
                <c:pt idx="0">
                  <c:v>C[2, 5]</c:v>
                </c:pt>
                <c:pt idx="1">
                  <c:v>C[2, 7]</c:v>
                </c:pt>
                <c:pt idx="2">
                  <c:v>C[2, 8]</c:v>
                </c:pt>
              </c:strCache>
            </c:strRef>
          </c:cat>
          <c:val>
            <c:numRef>
              <c:f>('All Rfam 2'!$Y$8:$Y$9,'All Rfam 2'!$Y$18)</c:f>
              <c:numCache>
                <c:formatCode>General</c:formatCode>
                <c:ptCount val="3"/>
                <c:pt idx="0">
                  <c:v>0.82499999999999996</c:v>
                </c:pt>
                <c:pt idx="1">
                  <c:v>0.86499999999999999</c:v>
                </c:pt>
                <c:pt idx="2">
                  <c:v>0.83899999999999997</c:v>
                </c:pt>
              </c:numCache>
            </c:numRef>
          </c:val>
          <c:extLst>
            <c:ext xmlns:c16="http://schemas.microsoft.com/office/drawing/2014/chart" uri="{C3380CC4-5D6E-409C-BE32-E72D297353CC}">
              <c16:uniqueId val="{00000000-AB31-4A44-A201-6F843B6CEE0C}"/>
            </c:ext>
          </c:extLst>
        </c:ser>
        <c:ser>
          <c:idx val="1"/>
          <c:order val="1"/>
          <c:tx>
            <c:strRef>
              <c:f>'All Rfam 2'!$O$47</c:f>
              <c:strCache>
                <c:ptCount val="1"/>
                <c:pt idx="0">
                  <c:v>EXT γ=2</c:v>
                </c:pt>
              </c:strCache>
            </c:strRef>
          </c:tx>
          <c:spPr>
            <a:solidFill>
              <a:schemeClr val="accent2"/>
            </a:solidFill>
            <a:ln>
              <a:noFill/>
            </a:ln>
            <a:effectLst/>
          </c:spPr>
          <c:invertIfNegative val="0"/>
          <c:cat>
            <c:strRef>
              <c:f>'All Rfam 2'!$Q$46:$Q$48</c:f>
              <c:strCache>
                <c:ptCount val="3"/>
                <c:pt idx="0">
                  <c:v>C[2, 5]</c:v>
                </c:pt>
                <c:pt idx="1">
                  <c:v>C[2, 7]</c:v>
                </c:pt>
                <c:pt idx="2">
                  <c:v>C[2, 8]</c:v>
                </c:pt>
              </c:strCache>
            </c:strRef>
          </c:cat>
          <c:val>
            <c:numRef>
              <c:f>('All Rfam 2'!$Y$10:$Y$11,'All Rfam 2'!$Y$19)</c:f>
              <c:numCache>
                <c:formatCode>General</c:formatCode>
                <c:ptCount val="3"/>
                <c:pt idx="0">
                  <c:v>0.82399999999999995</c:v>
                </c:pt>
                <c:pt idx="1">
                  <c:v>0.86399999999999999</c:v>
                </c:pt>
                <c:pt idx="2">
                  <c:v>0.85099999999999998</c:v>
                </c:pt>
              </c:numCache>
            </c:numRef>
          </c:val>
          <c:extLst>
            <c:ext xmlns:c16="http://schemas.microsoft.com/office/drawing/2014/chart" uri="{C3380CC4-5D6E-409C-BE32-E72D297353CC}">
              <c16:uniqueId val="{00000001-AB31-4A44-A201-6F843B6CEE0C}"/>
            </c:ext>
          </c:extLst>
        </c:ser>
        <c:ser>
          <c:idx val="2"/>
          <c:order val="2"/>
          <c:tx>
            <c:strRef>
              <c:f>'All Rfam 2'!$O$48</c:f>
              <c:strCache>
                <c:ptCount val="1"/>
                <c:pt idx="0">
                  <c:v>MLP γ=1</c:v>
                </c:pt>
              </c:strCache>
            </c:strRef>
          </c:tx>
          <c:spPr>
            <a:solidFill>
              <a:schemeClr val="accent3"/>
            </a:solidFill>
            <a:ln>
              <a:noFill/>
            </a:ln>
            <a:effectLst/>
          </c:spPr>
          <c:invertIfNegative val="0"/>
          <c:cat>
            <c:strRef>
              <c:f>'All Rfam 2'!$Q$46:$Q$48</c:f>
              <c:strCache>
                <c:ptCount val="3"/>
                <c:pt idx="0">
                  <c:v>C[2, 5]</c:v>
                </c:pt>
                <c:pt idx="1">
                  <c:v>C[2, 7]</c:v>
                </c:pt>
                <c:pt idx="2">
                  <c:v>C[2, 8]</c:v>
                </c:pt>
              </c:strCache>
            </c:strRef>
          </c:cat>
          <c:val>
            <c:numRef>
              <c:f>('All Rfam 2'!$AJ$8:$AJ$9,'All Rfam 2'!$AJ$18)</c:f>
              <c:numCache>
                <c:formatCode>General</c:formatCode>
                <c:ptCount val="3"/>
                <c:pt idx="0">
                  <c:v>0.80900000000000005</c:v>
                </c:pt>
                <c:pt idx="1">
                  <c:v>0.82799999999999996</c:v>
                </c:pt>
                <c:pt idx="2">
                  <c:v>0.84299999999999997</c:v>
                </c:pt>
              </c:numCache>
            </c:numRef>
          </c:val>
          <c:extLst>
            <c:ext xmlns:c16="http://schemas.microsoft.com/office/drawing/2014/chart" uri="{C3380CC4-5D6E-409C-BE32-E72D297353CC}">
              <c16:uniqueId val="{00000002-AB31-4A44-A201-6F843B6CEE0C}"/>
            </c:ext>
          </c:extLst>
        </c:ser>
        <c:ser>
          <c:idx val="3"/>
          <c:order val="3"/>
          <c:tx>
            <c:strRef>
              <c:f>'All Rfam 2'!$O$49</c:f>
              <c:strCache>
                <c:ptCount val="1"/>
                <c:pt idx="0">
                  <c:v>MLP γ=2</c:v>
                </c:pt>
              </c:strCache>
            </c:strRef>
          </c:tx>
          <c:spPr>
            <a:solidFill>
              <a:schemeClr val="accent4"/>
            </a:solidFill>
            <a:ln>
              <a:noFill/>
            </a:ln>
            <a:effectLst/>
          </c:spPr>
          <c:invertIfNegative val="0"/>
          <c:cat>
            <c:strRef>
              <c:f>'All Rfam 2'!$Q$46:$Q$48</c:f>
              <c:strCache>
                <c:ptCount val="3"/>
                <c:pt idx="0">
                  <c:v>C[2, 5]</c:v>
                </c:pt>
                <c:pt idx="1">
                  <c:v>C[2, 7]</c:v>
                </c:pt>
                <c:pt idx="2">
                  <c:v>C[2, 8]</c:v>
                </c:pt>
              </c:strCache>
            </c:strRef>
          </c:cat>
          <c:val>
            <c:numRef>
              <c:f>('All Rfam 2'!$AJ$10:$AJ$11,'All Rfam 2'!$AJ$19)</c:f>
              <c:numCache>
                <c:formatCode>General</c:formatCode>
                <c:ptCount val="3"/>
                <c:pt idx="0">
                  <c:v>0.80500000000000005</c:v>
                </c:pt>
                <c:pt idx="1">
                  <c:v>0.80800000000000005</c:v>
                </c:pt>
                <c:pt idx="2">
                  <c:v>0.82899999999999996</c:v>
                </c:pt>
              </c:numCache>
            </c:numRef>
          </c:val>
          <c:extLst>
            <c:ext xmlns:c16="http://schemas.microsoft.com/office/drawing/2014/chart" uri="{C3380CC4-5D6E-409C-BE32-E72D297353CC}">
              <c16:uniqueId val="{00000003-AB31-4A44-A201-6F843B6CEE0C}"/>
            </c:ext>
          </c:extLst>
        </c:ser>
        <c:ser>
          <c:idx val="4"/>
          <c:order val="4"/>
          <c:tx>
            <c:strRef>
              <c:f>'All Rfam 2'!$O$50</c:f>
              <c:strCache>
                <c:ptCount val="1"/>
                <c:pt idx="0">
                  <c:v>RDF γ=1</c:v>
                </c:pt>
              </c:strCache>
            </c:strRef>
          </c:tx>
          <c:spPr>
            <a:solidFill>
              <a:schemeClr val="accent5"/>
            </a:solidFill>
            <a:ln>
              <a:noFill/>
            </a:ln>
            <a:effectLst/>
          </c:spPr>
          <c:invertIfNegative val="0"/>
          <c:cat>
            <c:strRef>
              <c:f>'All Rfam 2'!$Q$46:$Q$48</c:f>
              <c:strCache>
                <c:ptCount val="3"/>
                <c:pt idx="0">
                  <c:v>C[2, 5]</c:v>
                </c:pt>
                <c:pt idx="1">
                  <c:v>C[2, 7]</c:v>
                </c:pt>
                <c:pt idx="2">
                  <c:v>C[2, 8]</c:v>
                </c:pt>
              </c:strCache>
            </c:strRef>
          </c:cat>
          <c:val>
            <c:numRef>
              <c:f>('All Rfam 2'!$BE$8:$BE$9,'All Rfam 2'!$BE$18)</c:f>
              <c:numCache>
                <c:formatCode>General</c:formatCode>
                <c:ptCount val="3"/>
                <c:pt idx="0">
                  <c:v>0.80500000000000005</c:v>
                </c:pt>
                <c:pt idx="1">
                  <c:v>0.84599999999999997</c:v>
                </c:pt>
                <c:pt idx="2">
                  <c:v>0.83699999999999997</c:v>
                </c:pt>
              </c:numCache>
            </c:numRef>
          </c:val>
          <c:extLst>
            <c:ext xmlns:c16="http://schemas.microsoft.com/office/drawing/2014/chart" uri="{C3380CC4-5D6E-409C-BE32-E72D297353CC}">
              <c16:uniqueId val="{00000004-AB31-4A44-A201-6F843B6CEE0C}"/>
            </c:ext>
          </c:extLst>
        </c:ser>
        <c:ser>
          <c:idx val="5"/>
          <c:order val="5"/>
          <c:tx>
            <c:strRef>
              <c:f>'All Rfam 2'!$O$51</c:f>
              <c:strCache>
                <c:ptCount val="1"/>
                <c:pt idx="0">
                  <c:v>RDF γ=2</c:v>
                </c:pt>
              </c:strCache>
            </c:strRef>
          </c:tx>
          <c:spPr>
            <a:solidFill>
              <a:schemeClr val="accent6"/>
            </a:solidFill>
            <a:ln>
              <a:noFill/>
            </a:ln>
            <a:effectLst/>
          </c:spPr>
          <c:invertIfNegative val="0"/>
          <c:cat>
            <c:strRef>
              <c:f>'All Rfam 2'!$Q$46:$Q$48</c:f>
              <c:strCache>
                <c:ptCount val="3"/>
                <c:pt idx="0">
                  <c:v>C[2, 5]</c:v>
                </c:pt>
                <c:pt idx="1">
                  <c:v>C[2, 7]</c:v>
                </c:pt>
                <c:pt idx="2">
                  <c:v>C[2, 8]</c:v>
                </c:pt>
              </c:strCache>
            </c:strRef>
          </c:cat>
          <c:val>
            <c:numRef>
              <c:f>('All Rfam 2'!$BE$10:$BE$11,'All Rfam 2'!$BE$19)</c:f>
              <c:numCache>
                <c:formatCode>General</c:formatCode>
                <c:ptCount val="3"/>
                <c:pt idx="0">
                  <c:v>0.80400000000000005</c:v>
                </c:pt>
                <c:pt idx="1">
                  <c:v>0.84499999999999997</c:v>
                </c:pt>
                <c:pt idx="2">
                  <c:v>0.83899999999999997</c:v>
                </c:pt>
              </c:numCache>
            </c:numRef>
          </c:val>
          <c:extLst>
            <c:ext xmlns:c16="http://schemas.microsoft.com/office/drawing/2014/chart" uri="{C3380CC4-5D6E-409C-BE32-E72D297353CC}">
              <c16:uniqueId val="{00000005-AB31-4A44-A201-6F843B6CEE0C}"/>
            </c:ext>
          </c:extLst>
        </c:ser>
        <c:ser>
          <c:idx val="6"/>
          <c:order val="6"/>
          <c:tx>
            <c:strRef>
              <c:f>'All Rfam 2'!$O$52</c:f>
              <c:strCache>
                <c:ptCount val="1"/>
                <c:pt idx="0">
                  <c:v>VOT γ=1</c:v>
                </c:pt>
              </c:strCache>
            </c:strRef>
          </c:tx>
          <c:spPr>
            <a:solidFill>
              <a:schemeClr val="accent1">
                <a:lumMod val="60000"/>
              </a:schemeClr>
            </a:solidFill>
            <a:ln>
              <a:noFill/>
            </a:ln>
            <a:effectLst/>
          </c:spPr>
          <c:invertIfNegative val="0"/>
          <c:cat>
            <c:strRef>
              <c:f>'All Rfam 2'!$Q$46:$Q$48</c:f>
              <c:strCache>
                <c:ptCount val="3"/>
                <c:pt idx="0">
                  <c:v>C[2, 5]</c:v>
                </c:pt>
                <c:pt idx="1">
                  <c:v>C[2, 7]</c:v>
                </c:pt>
                <c:pt idx="2">
                  <c:v>C[2, 8]</c:v>
                </c:pt>
              </c:strCache>
            </c:strRef>
          </c:cat>
          <c:val>
            <c:numRef>
              <c:f>('All Rfam 2'!$AT$8:$AT$9,'All Rfam 2'!$AT$18)</c:f>
              <c:numCache>
                <c:formatCode>General</c:formatCode>
                <c:ptCount val="3"/>
                <c:pt idx="0">
                  <c:v>0.80900000000000005</c:v>
                </c:pt>
                <c:pt idx="1">
                  <c:v>0.85</c:v>
                </c:pt>
                <c:pt idx="2">
                  <c:v>0.79800000000000004</c:v>
                </c:pt>
              </c:numCache>
            </c:numRef>
          </c:val>
          <c:extLst>
            <c:ext xmlns:c16="http://schemas.microsoft.com/office/drawing/2014/chart" uri="{C3380CC4-5D6E-409C-BE32-E72D297353CC}">
              <c16:uniqueId val="{00000006-AB31-4A44-A201-6F843B6CEE0C}"/>
            </c:ext>
          </c:extLst>
        </c:ser>
        <c:ser>
          <c:idx val="7"/>
          <c:order val="7"/>
          <c:tx>
            <c:strRef>
              <c:f>'All Rfam 2'!$O$53</c:f>
              <c:strCache>
                <c:ptCount val="1"/>
                <c:pt idx="0">
                  <c:v>VOT γ=2</c:v>
                </c:pt>
              </c:strCache>
            </c:strRef>
          </c:tx>
          <c:spPr>
            <a:solidFill>
              <a:schemeClr val="accent2">
                <a:lumMod val="60000"/>
              </a:schemeClr>
            </a:solidFill>
            <a:ln>
              <a:noFill/>
            </a:ln>
            <a:effectLst/>
          </c:spPr>
          <c:invertIfNegative val="0"/>
          <c:cat>
            <c:strRef>
              <c:f>'All Rfam 2'!$Q$46:$Q$48</c:f>
              <c:strCache>
                <c:ptCount val="3"/>
                <c:pt idx="0">
                  <c:v>C[2, 5]</c:v>
                </c:pt>
                <c:pt idx="1">
                  <c:v>C[2, 7]</c:v>
                </c:pt>
                <c:pt idx="2">
                  <c:v>C[2, 8]</c:v>
                </c:pt>
              </c:strCache>
            </c:strRef>
          </c:cat>
          <c:val>
            <c:numRef>
              <c:f>('All Rfam 2'!$AT$10:$AT$11,'All Rfam 2'!$AT$19)</c:f>
              <c:numCache>
                <c:formatCode>General</c:formatCode>
                <c:ptCount val="3"/>
                <c:pt idx="0">
                  <c:v>0.81299999999999994</c:v>
                </c:pt>
                <c:pt idx="1">
                  <c:v>0.84299999999999997</c:v>
                </c:pt>
                <c:pt idx="2">
                  <c:v>0.84799999999999998</c:v>
                </c:pt>
              </c:numCache>
            </c:numRef>
          </c:val>
          <c:extLst>
            <c:ext xmlns:c16="http://schemas.microsoft.com/office/drawing/2014/chart" uri="{C3380CC4-5D6E-409C-BE32-E72D297353CC}">
              <c16:uniqueId val="{00000007-AB31-4A44-A201-6F843B6CEE0C}"/>
            </c:ext>
          </c:extLst>
        </c:ser>
        <c:dLbls>
          <c:showLegendKey val="0"/>
          <c:showVal val="0"/>
          <c:showCatName val="0"/>
          <c:showSerName val="0"/>
          <c:showPercent val="0"/>
          <c:showBubbleSize val="0"/>
        </c:dLbls>
        <c:gapWidth val="150"/>
        <c:axId val="28145759"/>
        <c:axId val="28154079"/>
      </c:barChart>
      <c:catAx>
        <c:axId val="2814575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Combined length </a:t>
                </a:r>
                <a:r>
                  <a:rPr lang="en-CA" sz="1400" b="0" i="0" u="none" strike="noStrike" baseline="0">
                    <a:effectLst/>
                  </a:rPr>
                  <a:t>motifs</a:t>
                </a:r>
                <a:endParaRPr lang="en-CA"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8154079"/>
        <c:crosses val="autoZero"/>
        <c:auto val="1"/>
        <c:lblAlgn val="ctr"/>
        <c:lblOffset val="100"/>
        <c:noMultiLvlLbl val="0"/>
      </c:catAx>
      <c:valAx>
        <c:axId val="28154079"/>
        <c:scaling>
          <c:orientation val="minMax"/>
          <c:min val="0.7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CA" sz="1400"/>
                  <a:t>F-beta score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814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Rfam 2'!$B$82</c:f>
              <c:strCache>
                <c:ptCount val="1"/>
                <c:pt idx="0">
                  <c:v>γ=1, F=5</c:v>
                </c:pt>
              </c:strCache>
            </c:strRef>
          </c:tx>
          <c:spPr>
            <a:solidFill>
              <a:schemeClr val="accent1"/>
            </a:solidFill>
            <a:ln>
              <a:noFill/>
            </a:ln>
            <a:effectLst/>
          </c:spPr>
          <c:invertIfNegative val="0"/>
          <c:cat>
            <c:strRef>
              <c:f>'All Rfam 2'!$C$81:$F$81</c:f>
              <c:strCache>
                <c:ptCount val="4"/>
                <c:pt idx="0">
                  <c:v>EXT</c:v>
                </c:pt>
                <c:pt idx="1">
                  <c:v>RDF</c:v>
                </c:pt>
                <c:pt idx="2">
                  <c:v>MLP</c:v>
                </c:pt>
                <c:pt idx="3">
                  <c:v>VOT</c:v>
                </c:pt>
              </c:strCache>
            </c:strRef>
          </c:cat>
          <c:val>
            <c:numRef>
              <c:f>'All Rfam 2'!$C$82:$F$82</c:f>
              <c:numCache>
                <c:formatCode>General</c:formatCode>
                <c:ptCount val="4"/>
                <c:pt idx="0">
                  <c:v>0.86199999999999999</c:v>
                </c:pt>
                <c:pt idx="1">
                  <c:v>0.84499999999999997</c:v>
                </c:pt>
                <c:pt idx="2">
                  <c:v>0.89800000000000002</c:v>
                </c:pt>
                <c:pt idx="3">
                  <c:v>0.90600000000000003</c:v>
                </c:pt>
              </c:numCache>
            </c:numRef>
          </c:val>
          <c:extLst>
            <c:ext xmlns:c16="http://schemas.microsoft.com/office/drawing/2014/chart" uri="{C3380CC4-5D6E-409C-BE32-E72D297353CC}">
              <c16:uniqueId val="{00000000-2FE2-41E7-8A59-2B4CE4B4DB3B}"/>
            </c:ext>
          </c:extLst>
        </c:ser>
        <c:ser>
          <c:idx val="1"/>
          <c:order val="1"/>
          <c:tx>
            <c:strRef>
              <c:f>'All Rfam 2'!$B$83</c:f>
              <c:strCache>
                <c:ptCount val="1"/>
                <c:pt idx="0">
                  <c:v>γ=1, F=7</c:v>
                </c:pt>
              </c:strCache>
            </c:strRef>
          </c:tx>
          <c:spPr>
            <a:pattFill prst="pct5">
              <a:fgClr>
                <a:schemeClr val="accent1"/>
              </a:fgClr>
              <a:bgClr>
                <a:srgbClr val="FF0000"/>
              </a:bgClr>
            </a:pattFill>
            <a:ln>
              <a:solidFill>
                <a:schemeClr val="accent1"/>
              </a:solidFill>
            </a:ln>
            <a:effectLst/>
          </c:spPr>
          <c:invertIfNegative val="0"/>
          <c:cat>
            <c:strRef>
              <c:f>'All Rfam 2'!$C$81:$F$81</c:f>
              <c:strCache>
                <c:ptCount val="4"/>
                <c:pt idx="0">
                  <c:v>EXT</c:v>
                </c:pt>
                <c:pt idx="1">
                  <c:v>RDF</c:v>
                </c:pt>
                <c:pt idx="2">
                  <c:v>MLP</c:v>
                </c:pt>
                <c:pt idx="3">
                  <c:v>VOT</c:v>
                </c:pt>
              </c:strCache>
            </c:strRef>
          </c:cat>
          <c:val>
            <c:numRef>
              <c:f>'All Rfam 2'!$C$83:$F$83</c:f>
              <c:numCache>
                <c:formatCode>General</c:formatCode>
                <c:ptCount val="4"/>
                <c:pt idx="0">
                  <c:v>0.87</c:v>
                </c:pt>
                <c:pt idx="1">
                  <c:v>0.84899999999999998</c:v>
                </c:pt>
                <c:pt idx="2">
                  <c:v>0.92600000000000005</c:v>
                </c:pt>
                <c:pt idx="3">
                  <c:v>0.92600000000000005</c:v>
                </c:pt>
              </c:numCache>
            </c:numRef>
          </c:val>
          <c:extLst>
            <c:ext xmlns:c16="http://schemas.microsoft.com/office/drawing/2014/chart" uri="{C3380CC4-5D6E-409C-BE32-E72D297353CC}">
              <c16:uniqueId val="{00000001-2FE2-41E7-8A59-2B4CE4B4DB3B}"/>
            </c:ext>
          </c:extLst>
        </c:ser>
        <c:ser>
          <c:idx val="2"/>
          <c:order val="2"/>
          <c:tx>
            <c:strRef>
              <c:f>'All Rfam 2'!$B$84</c:f>
              <c:strCache>
                <c:ptCount val="1"/>
                <c:pt idx="0">
                  <c:v>γ=1, C[2,5]</c:v>
                </c:pt>
              </c:strCache>
            </c:strRef>
          </c:tx>
          <c:spPr>
            <a:pattFill prst="openDmnd">
              <a:fgClr>
                <a:schemeClr val="accent1"/>
              </a:fgClr>
              <a:bgClr>
                <a:schemeClr val="bg1"/>
              </a:bgClr>
            </a:pattFill>
            <a:ln>
              <a:solidFill>
                <a:schemeClr val="accent1"/>
              </a:solidFill>
            </a:ln>
            <a:effectLst/>
          </c:spPr>
          <c:invertIfNegative val="0"/>
          <c:cat>
            <c:strRef>
              <c:f>'All Rfam 2'!$C$81:$F$81</c:f>
              <c:strCache>
                <c:ptCount val="4"/>
                <c:pt idx="0">
                  <c:v>EXT</c:v>
                </c:pt>
                <c:pt idx="1">
                  <c:v>RDF</c:v>
                </c:pt>
                <c:pt idx="2">
                  <c:v>MLP</c:v>
                </c:pt>
                <c:pt idx="3">
                  <c:v>VOT</c:v>
                </c:pt>
              </c:strCache>
            </c:strRef>
          </c:cat>
          <c:val>
            <c:numRef>
              <c:f>'All Rfam 2'!$C$84:$F$84</c:f>
              <c:numCache>
                <c:formatCode>General</c:formatCode>
                <c:ptCount val="4"/>
                <c:pt idx="0">
                  <c:v>0.875</c:v>
                </c:pt>
                <c:pt idx="1">
                  <c:v>0.871</c:v>
                </c:pt>
                <c:pt idx="2">
                  <c:v>0.88300000000000001</c:v>
                </c:pt>
                <c:pt idx="3">
                  <c:v>0.88</c:v>
                </c:pt>
              </c:numCache>
            </c:numRef>
          </c:val>
          <c:extLst>
            <c:ext xmlns:c16="http://schemas.microsoft.com/office/drawing/2014/chart" uri="{C3380CC4-5D6E-409C-BE32-E72D297353CC}">
              <c16:uniqueId val="{00000002-2FE2-41E7-8A59-2B4CE4B4DB3B}"/>
            </c:ext>
          </c:extLst>
        </c:ser>
        <c:ser>
          <c:idx val="3"/>
          <c:order val="3"/>
          <c:tx>
            <c:strRef>
              <c:f>'All Rfam 2'!$B$85</c:f>
              <c:strCache>
                <c:ptCount val="1"/>
                <c:pt idx="0">
                  <c:v>γ=1, C[2,7]</c:v>
                </c:pt>
              </c:strCache>
            </c:strRef>
          </c:tx>
          <c:spPr>
            <a:pattFill prst="pct30">
              <a:fgClr>
                <a:schemeClr val="accent1"/>
              </a:fgClr>
              <a:bgClr>
                <a:srgbClr val="FFFF00"/>
              </a:bgClr>
            </a:pattFill>
            <a:ln>
              <a:solidFill>
                <a:schemeClr val="accent1"/>
              </a:solidFill>
            </a:ln>
            <a:effectLst/>
          </c:spPr>
          <c:invertIfNegative val="0"/>
          <c:cat>
            <c:strRef>
              <c:f>'All Rfam 2'!$C$81:$F$81</c:f>
              <c:strCache>
                <c:ptCount val="4"/>
                <c:pt idx="0">
                  <c:v>EXT</c:v>
                </c:pt>
                <c:pt idx="1">
                  <c:v>RDF</c:v>
                </c:pt>
                <c:pt idx="2">
                  <c:v>MLP</c:v>
                </c:pt>
                <c:pt idx="3">
                  <c:v>VOT</c:v>
                </c:pt>
              </c:strCache>
            </c:strRef>
          </c:cat>
          <c:val>
            <c:numRef>
              <c:f>'All Rfam 2'!$C$85:$F$85</c:f>
              <c:numCache>
                <c:formatCode>General</c:formatCode>
                <c:ptCount val="4"/>
                <c:pt idx="0">
                  <c:v>0.90500000000000003</c:v>
                </c:pt>
                <c:pt idx="1">
                  <c:v>0.90300000000000002</c:v>
                </c:pt>
                <c:pt idx="2">
                  <c:v>0.90200000000000002</c:v>
                </c:pt>
                <c:pt idx="3">
                  <c:v>0.91600000000000004</c:v>
                </c:pt>
              </c:numCache>
            </c:numRef>
          </c:val>
          <c:extLst>
            <c:ext xmlns:c16="http://schemas.microsoft.com/office/drawing/2014/chart" uri="{C3380CC4-5D6E-409C-BE32-E72D297353CC}">
              <c16:uniqueId val="{00000003-2FE2-41E7-8A59-2B4CE4B4DB3B}"/>
            </c:ext>
          </c:extLst>
        </c:ser>
        <c:ser>
          <c:idx val="4"/>
          <c:order val="4"/>
          <c:tx>
            <c:strRef>
              <c:f>'All Rfam 2'!$B$86</c:f>
              <c:strCache>
                <c:ptCount val="1"/>
                <c:pt idx="0">
                  <c:v>γ=1, C[2,8]</c:v>
                </c:pt>
              </c:strCache>
            </c:strRef>
          </c:tx>
          <c:spPr>
            <a:pattFill prst="sphere">
              <a:fgClr>
                <a:srgbClr val="0070C0"/>
              </a:fgClr>
              <a:bgClr>
                <a:schemeClr val="bg1"/>
              </a:bgClr>
            </a:pattFill>
            <a:ln>
              <a:noFill/>
            </a:ln>
            <a:effectLst/>
          </c:spPr>
          <c:invertIfNegative val="0"/>
          <c:cat>
            <c:strRef>
              <c:f>'All Rfam 2'!$C$81:$F$81</c:f>
              <c:strCache>
                <c:ptCount val="4"/>
                <c:pt idx="0">
                  <c:v>EXT</c:v>
                </c:pt>
                <c:pt idx="1">
                  <c:v>RDF</c:v>
                </c:pt>
                <c:pt idx="2">
                  <c:v>MLP</c:v>
                </c:pt>
                <c:pt idx="3">
                  <c:v>VOT</c:v>
                </c:pt>
              </c:strCache>
            </c:strRef>
          </c:cat>
          <c:val>
            <c:numRef>
              <c:f>'All Rfam 2'!$C$86:$F$86</c:f>
              <c:numCache>
                <c:formatCode>General</c:formatCode>
                <c:ptCount val="4"/>
                <c:pt idx="0">
                  <c:v>0.89500000000000002</c:v>
                </c:pt>
                <c:pt idx="1">
                  <c:v>0.89900000000000002</c:v>
                </c:pt>
                <c:pt idx="2">
                  <c:v>0.90800000000000003</c:v>
                </c:pt>
                <c:pt idx="3">
                  <c:v>0.875</c:v>
                </c:pt>
              </c:numCache>
            </c:numRef>
          </c:val>
          <c:extLst>
            <c:ext xmlns:c16="http://schemas.microsoft.com/office/drawing/2014/chart" uri="{C3380CC4-5D6E-409C-BE32-E72D297353CC}">
              <c16:uniqueId val="{00000004-2FE2-41E7-8A59-2B4CE4B4DB3B}"/>
            </c:ext>
          </c:extLst>
        </c:ser>
        <c:ser>
          <c:idx val="5"/>
          <c:order val="5"/>
          <c:tx>
            <c:strRef>
              <c:f>'All Rfam 2'!$B$87</c:f>
              <c:strCache>
                <c:ptCount val="1"/>
                <c:pt idx="0">
                  <c:v> γ=2, F=5</c:v>
                </c:pt>
              </c:strCache>
            </c:strRef>
          </c:tx>
          <c:spPr>
            <a:pattFill prst="smGrid">
              <a:fgClr>
                <a:srgbClr val="00B050"/>
              </a:fgClr>
              <a:bgClr>
                <a:schemeClr val="bg1"/>
              </a:bgClr>
            </a:pattFill>
            <a:ln>
              <a:solidFill>
                <a:schemeClr val="accent1"/>
              </a:solidFill>
            </a:ln>
            <a:effectLst/>
          </c:spPr>
          <c:invertIfNegative val="0"/>
          <c:cat>
            <c:strRef>
              <c:f>'All Rfam 2'!$C$81:$F$81</c:f>
              <c:strCache>
                <c:ptCount val="4"/>
                <c:pt idx="0">
                  <c:v>EXT</c:v>
                </c:pt>
                <c:pt idx="1">
                  <c:v>RDF</c:v>
                </c:pt>
                <c:pt idx="2">
                  <c:v>MLP</c:v>
                </c:pt>
                <c:pt idx="3">
                  <c:v>VOT</c:v>
                </c:pt>
              </c:strCache>
            </c:strRef>
          </c:cat>
          <c:val>
            <c:numRef>
              <c:f>'All Rfam 2'!$C$87:$F$87</c:f>
              <c:numCache>
                <c:formatCode>General</c:formatCode>
                <c:ptCount val="4"/>
                <c:pt idx="0">
                  <c:v>0.86199999999999999</c:v>
                </c:pt>
                <c:pt idx="1">
                  <c:v>0.84399999999999997</c:v>
                </c:pt>
                <c:pt idx="2">
                  <c:v>0.89400000000000002</c:v>
                </c:pt>
                <c:pt idx="3">
                  <c:v>0.89900000000000002</c:v>
                </c:pt>
              </c:numCache>
            </c:numRef>
          </c:val>
          <c:extLst>
            <c:ext xmlns:c16="http://schemas.microsoft.com/office/drawing/2014/chart" uri="{C3380CC4-5D6E-409C-BE32-E72D297353CC}">
              <c16:uniqueId val="{00000005-2FE2-41E7-8A59-2B4CE4B4DB3B}"/>
            </c:ext>
          </c:extLst>
        </c:ser>
        <c:ser>
          <c:idx val="6"/>
          <c:order val="6"/>
          <c:tx>
            <c:strRef>
              <c:f>'All Rfam 2'!$B$88</c:f>
              <c:strCache>
                <c:ptCount val="1"/>
                <c:pt idx="0">
                  <c:v>γ=2, F=7</c:v>
                </c:pt>
              </c:strCache>
            </c:strRef>
          </c:tx>
          <c:spPr>
            <a:pattFill prst="dashVert">
              <a:fgClr>
                <a:srgbClr val="92D050"/>
              </a:fgClr>
              <a:bgClr>
                <a:schemeClr val="accent4">
                  <a:lumMod val="40000"/>
                  <a:lumOff val="60000"/>
                </a:schemeClr>
              </a:bgClr>
            </a:pattFill>
            <a:ln>
              <a:solidFill>
                <a:schemeClr val="accent1"/>
              </a:solidFill>
            </a:ln>
            <a:effectLst/>
          </c:spPr>
          <c:invertIfNegative val="0"/>
          <c:cat>
            <c:strRef>
              <c:f>'All Rfam 2'!$C$81:$F$81</c:f>
              <c:strCache>
                <c:ptCount val="4"/>
                <c:pt idx="0">
                  <c:v>EXT</c:v>
                </c:pt>
                <c:pt idx="1">
                  <c:v>RDF</c:v>
                </c:pt>
                <c:pt idx="2">
                  <c:v>MLP</c:v>
                </c:pt>
                <c:pt idx="3">
                  <c:v>VOT</c:v>
                </c:pt>
              </c:strCache>
            </c:strRef>
          </c:cat>
          <c:val>
            <c:numRef>
              <c:f>'All Rfam 2'!$C$88:$F$88</c:f>
              <c:numCache>
                <c:formatCode>General</c:formatCode>
                <c:ptCount val="4"/>
                <c:pt idx="0">
                  <c:v>0.86699999999999999</c:v>
                </c:pt>
                <c:pt idx="1">
                  <c:v>0.84599999999999997</c:v>
                </c:pt>
                <c:pt idx="2">
                  <c:v>0.91600000000000004</c:v>
                </c:pt>
                <c:pt idx="3">
                  <c:v>0.92300000000000004</c:v>
                </c:pt>
              </c:numCache>
            </c:numRef>
          </c:val>
          <c:extLst>
            <c:ext xmlns:c16="http://schemas.microsoft.com/office/drawing/2014/chart" uri="{C3380CC4-5D6E-409C-BE32-E72D297353CC}">
              <c16:uniqueId val="{00000006-2FE2-41E7-8A59-2B4CE4B4DB3B}"/>
            </c:ext>
          </c:extLst>
        </c:ser>
        <c:ser>
          <c:idx val="7"/>
          <c:order val="7"/>
          <c:tx>
            <c:strRef>
              <c:f>'All Rfam 2'!$B$89</c:f>
              <c:strCache>
                <c:ptCount val="1"/>
                <c:pt idx="0">
                  <c:v>γ=2, C[2,5]</c:v>
                </c:pt>
              </c:strCache>
            </c:strRef>
          </c:tx>
          <c:spPr>
            <a:pattFill prst="horzBrick">
              <a:fgClr>
                <a:srgbClr val="92D050"/>
              </a:fgClr>
              <a:bgClr>
                <a:schemeClr val="bg1"/>
              </a:bgClr>
            </a:pattFill>
            <a:ln>
              <a:solidFill>
                <a:schemeClr val="accent1"/>
              </a:solidFill>
            </a:ln>
            <a:effectLst/>
          </c:spPr>
          <c:invertIfNegative val="0"/>
          <c:cat>
            <c:strRef>
              <c:f>'All Rfam 2'!$C$81:$F$81</c:f>
              <c:strCache>
                <c:ptCount val="4"/>
                <c:pt idx="0">
                  <c:v>EXT</c:v>
                </c:pt>
                <c:pt idx="1">
                  <c:v>RDF</c:v>
                </c:pt>
                <c:pt idx="2">
                  <c:v>MLP</c:v>
                </c:pt>
                <c:pt idx="3">
                  <c:v>VOT</c:v>
                </c:pt>
              </c:strCache>
            </c:strRef>
          </c:cat>
          <c:val>
            <c:numRef>
              <c:f>'All Rfam 2'!$C$89:$F$89</c:f>
              <c:numCache>
                <c:formatCode>General</c:formatCode>
                <c:ptCount val="4"/>
                <c:pt idx="0">
                  <c:v>0.874</c:v>
                </c:pt>
                <c:pt idx="1">
                  <c:v>0.86899999999999999</c:v>
                </c:pt>
                <c:pt idx="2">
                  <c:v>0.88100000000000001</c:v>
                </c:pt>
                <c:pt idx="3">
                  <c:v>0.88400000000000001</c:v>
                </c:pt>
              </c:numCache>
            </c:numRef>
          </c:val>
          <c:extLst>
            <c:ext xmlns:c16="http://schemas.microsoft.com/office/drawing/2014/chart" uri="{C3380CC4-5D6E-409C-BE32-E72D297353CC}">
              <c16:uniqueId val="{00000007-2FE2-41E7-8A59-2B4CE4B4DB3B}"/>
            </c:ext>
          </c:extLst>
        </c:ser>
        <c:ser>
          <c:idx val="8"/>
          <c:order val="8"/>
          <c:tx>
            <c:strRef>
              <c:f>'All Rfam 2'!$B$90</c:f>
              <c:strCache>
                <c:ptCount val="1"/>
                <c:pt idx="0">
                  <c:v>γ=2, C[2,7]</c:v>
                </c:pt>
              </c:strCache>
            </c:strRef>
          </c:tx>
          <c:spPr>
            <a:pattFill prst="smCheck">
              <a:fgClr>
                <a:srgbClr val="92D050"/>
              </a:fgClr>
              <a:bgClr>
                <a:schemeClr val="bg1"/>
              </a:bgClr>
            </a:pattFill>
            <a:ln>
              <a:solidFill>
                <a:schemeClr val="accent1"/>
              </a:solidFill>
            </a:ln>
            <a:effectLst/>
          </c:spPr>
          <c:invertIfNegative val="0"/>
          <c:cat>
            <c:strRef>
              <c:f>'All Rfam 2'!$C$81:$F$81</c:f>
              <c:strCache>
                <c:ptCount val="4"/>
                <c:pt idx="0">
                  <c:v>EXT</c:v>
                </c:pt>
                <c:pt idx="1">
                  <c:v>RDF</c:v>
                </c:pt>
                <c:pt idx="2">
                  <c:v>MLP</c:v>
                </c:pt>
                <c:pt idx="3">
                  <c:v>VOT</c:v>
                </c:pt>
              </c:strCache>
            </c:strRef>
          </c:cat>
          <c:val>
            <c:numRef>
              <c:f>'All Rfam 2'!$C$90:$F$90</c:f>
              <c:numCache>
                <c:formatCode>General</c:formatCode>
                <c:ptCount val="4"/>
                <c:pt idx="0">
                  <c:v>0.90700000000000003</c:v>
                </c:pt>
                <c:pt idx="1">
                  <c:v>0.90200000000000002</c:v>
                </c:pt>
                <c:pt idx="2">
                  <c:v>0.88800000000000001</c:v>
                </c:pt>
                <c:pt idx="3">
                  <c:v>0.91500000000000004</c:v>
                </c:pt>
              </c:numCache>
            </c:numRef>
          </c:val>
          <c:extLst>
            <c:ext xmlns:c16="http://schemas.microsoft.com/office/drawing/2014/chart" uri="{C3380CC4-5D6E-409C-BE32-E72D297353CC}">
              <c16:uniqueId val="{00000008-2FE2-41E7-8A59-2B4CE4B4DB3B}"/>
            </c:ext>
          </c:extLst>
        </c:ser>
        <c:ser>
          <c:idx val="9"/>
          <c:order val="9"/>
          <c:tx>
            <c:strRef>
              <c:f>'All Rfam 2'!$B$91</c:f>
              <c:strCache>
                <c:ptCount val="1"/>
                <c:pt idx="0">
                  <c:v>γ=2, C[2,8]</c:v>
                </c:pt>
              </c:strCache>
            </c:strRef>
          </c:tx>
          <c:spPr>
            <a:pattFill prst="zigZag">
              <a:fgClr>
                <a:srgbClr val="92D050"/>
              </a:fgClr>
              <a:bgClr>
                <a:srgbClr val="7030A0"/>
              </a:bgClr>
            </a:pattFill>
            <a:ln>
              <a:solidFill>
                <a:schemeClr val="accent1"/>
              </a:solidFill>
            </a:ln>
            <a:effectLst/>
          </c:spPr>
          <c:invertIfNegative val="0"/>
          <c:cat>
            <c:strRef>
              <c:f>'All Rfam 2'!$C$81:$F$81</c:f>
              <c:strCache>
                <c:ptCount val="4"/>
                <c:pt idx="0">
                  <c:v>EXT</c:v>
                </c:pt>
                <c:pt idx="1">
                  <c:v>RDF</c:v>
                </c:pt>
                <c:pt idx="2">
                  <c:v>MLP</c:v>
                </c:pt>
                <c:pt idx="3">
                  <c:v>VOT</c:v>
                </c:pt>
              </c:strCache>
            </c:strRef>
          </c:cat>
          <c:val>
            <c:numRef>
              <c:f>'All Rfam 2'!$C$91:$F$91</c:f>
              <c:numCache>
                <c:formatCode>General</c:formatCode>
                <c:ptCount val="4"/>
                <c:pt idx="0">
                  <c:v>0.89800000000000002</c:v>
                </c:pt>
                <c:pt idx="1">
                  <c:v>0.89800000000000002</c:v>
                </c:pt>
                <c:pt idx="2">
                  <c:v>0.89900000000000002</c:v>
                </c:pt>
                <c:pt idx="3">
                  <c:v>0.91300000000000003</c:v>
                </c:pt>
              </c:numCache>
            </c:numRef>
          </c:val>
          <c:extLst>
            <c:ext xmlns:c16="http://schemas.microsoft.com/office/drawing/2014/chart" uri="{C3380CC4-5D6E-409C-BE32-E72D297353CC}">
              <c16:uniqueId val="{00000009-2FE2-41E7-8A59-2B4CE4B4DB3B}"/>
            </c:ext>
          </c:extLst>
        </c:ser>
        <c:dLbls>
          <c:showLegendKey val="0"/>
          <c:showVal val="0"/>
          <c:showCatName val="0"/>
          <c:showSerName val="0"/>
          <c:showPercent val="0"/>
          <c:showBubbleSize val="0"/>
        </c:dLbls>
        <c:gapWidth val="150"/>
        <c:axId val="1913144143"/>
        <c:axId val="1852531599"/>
      </c:barChart>
      <c:catAx>
        <c:axId val="1913144143"/>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fr-CA"/>
                  <a:t>Algorithms (with parameters)</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crossAx val="1852531599"/>
        <c:crosses val="autoZero"/>
        <c:auto val="1"/>
        <c:lblAlgn val="ctr"/>
        <c:lblOffset val="100"/>
        <c:noMultiLvlLbl val="0"/>
      </c:catAx>
      <c:valAx>
        <c:axId val="1852531599"/>
        <c:scaling>
          <c:orientation val="minMax"/>
          <c:min val="0.8200000000000000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fr-CA"/>
                  <a:t>Accuracy</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crossAx val="1913144143"/>
        <c:crosses val="autoZero"/>
        <c:crossBetween val="between"/>
        <c:majorUnit val="1.0000000000000002E-2"/>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fr-FR"/>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Rfam 2'!$B$119</c:f>
              <c:strCache>
                <c:ptCount val="1"/>
                <c:pt idx="0">
                  <c:v>γ=1, F=5</c:v>
                </c:pt>
              </c:strCache>
            </c:strRef>
          </c:tx>
          <c:spPr>
            <a:solidFill>
              <a:schemeClr val="accent1"/>
            </a:solidFill>
            <a:ln>
              <a:noFill/>
            </a:ln>
            <a:effectLst/>
          </c:spPr>
          <c:invertIfNegative val="0"/>
          <c:cat>
            <c:strRef>
              <c:f>'All Rfam 2'!$C$118:$F$118</c:f>
              <c:strCache>
                <c:ptCount val="4"/>
                <c:pt idx="0">
                  <c:v>EXT</c:v>
                </c:pt>
                <c:pt idx="1">
                  <c:v>RDF</c:v>
                </c:pt>
                <c:pt idx="2">
                  <c:v>MLP</c:v>
                </c:pt>
                <c:pt idx="3">
                  <c:v>VOT</c:v>
                </c:pt>
              </c:strCache>
            </c:strRef>
          </c:cat>
          <c:val>
            <c:numRef>
              <c:f>'All Rfam 2'!$C$119:$F$119</c:f>
              <c:numCache>
                <c:formatCode>General</c:formatCode>
                <c:ptCount val="4"/>
                <c:pt idx="0">
                  <c:v>0.81799999999999995</c:v>
                </c:pt>
                <c:pt idx="1">
                  <c:v>0.78900000000000003</c:v>
                </c:pt>
                <c:pt idx="2">
                  <c:v>0.82599999999999996</c:v>
                </c:pt>
                <c:pt idx="3">
                  <c:v>0.84099999999999997</c:v>
                </c:pt>
              </c:numCache>
            </c:numRef>
          </c:val>
          <c:extLst>
            <c:ext xmlns:c16="http://schemas.microsoft.com/office/drawing/2014/chart" uri="{C3380CC4-5D6E-409C-BE32-E72D297353CC}">
              <c16:uniqueId val="{00000029-0666-4B56-B5B7-11DB97B956E4}"/>
            </c:ext>
          </c:extLst>
        </c:ser>
        <c:ser>
          <c:idx val="1"/>
          <c:order val="1"/>
          <c:tx>
            <c:strRef>
              <c:f>'All Rfam 2'!$B$120</c:f>
              <c:strCache>
                <c:ptCount val="1"/>
                <c:pt idx="0">
                  <c:v>γ=1, F=7</c:v>
                </c:pt>
              </c:strCache>
            </c:strRef>
          </c:tx>
          <c:spPr>
            <a:pattFill prst="pct5">
              <a:fgClr>
                <a:schemeClr val="accent1"/>
              </a:fgClr>
              <a:bgClr>
                <a:srgbClr val="FF0000"/>
              </a:bgClr>
            </a:pattFill>
            <a:ln>
              <a:solidFill>
                <a:schemeClr val="accent1"/>
              </a:solidFill>
            </a:ln>
            <a:effectLst/>
          </c:spPr>
          <c:invertIfNegative val="0"/>
          <c:cat>
            <c:strRef>
              <c:f>'All Rfam 2'!$C$118:$F$118</c:f>
              <c:strCache>
                <c:ptCount val="4"/>
                <c:pt idx="0">
                  <c:v>EXT</c:v>
                </c:pt>
                <c:pt idx="1">
                  <c:v>RDF</c:v>
                </c:pt>
                <c:pt idx="2">
                  <c:v>MLP</c:v>
                </c:pt>
                <c:pt idx="3">
                  <c:v>VOT</c:v>
                </c:pt>
              </c:strCache>
            </c:strRef>
          </c:cat>
          <c:val>
            <c:numRef>
              <c:f>'All Rfam 2'!$C$120:$F$120</c:f>
              <c:numCache>
                <c:formatCode>General</c:formatCode>
                <c:ptCount val="4"/>
                <c:pt idx="0">
                  <c:v>0.82599999999999996</c:v>
                </c:pt>
                <c:pt idx="1">
                  <c:v>0.79400000000000004</c:v>
                </c:pt>
                <c:pt idx="2">
                  <c:v>0.86899999999999999</c:v>
                </c:pt>
                <c:pt idx="3">
                  <c:v>0.88200000000000001</c:v>
                </c:pt>
              </c:numCache>
            </c:numRef>
          </c:val>
          <c:extLst>
            <c:ext xmlns:c16="http://schemas.microsoft.com/office/drawing/2014/chart" uri="{C3380CC4-5D6E-409C-BE32-E72D297353CC}">
              <c16:uniqueId val="{0000002B-0666-4B56-B5B7-11DB97B956E4}"/>
            </c:ext>
          </c:extLst>
        </c:ser>
        <c:ser>
          <c:idx val="2"/>
          <c:order val="2"/>
          <c:tx>
            <c:strRef>
              <c:f>'All Rfam 2'!$B$121</c:f>
              <c:strCache>
                <c:ptCount val="1"/>
                <c:pt idx="0">
                  <c:v>γ=1, C[2,5]</c:v>
                </c:pt>
              </c:strCache>
            </c:strRef>
          </c:tx>
          <c:spPr>
            <a:pattFill prst="openDmnd">
              <a:fgClr>
                <a:schemeClr val="accent1"/>
              </a:fgClr>
              <a:bgClr>
                <a:schemeClr val="bg1"/>
              </a:bgClr>
            </a:pattFill>
            <a:ln>
              <a:solidFill>
                <a:schemeClr val="accent1"/>
              </a:solidFill>
            </a:ln>
            <a:effectLst/>
          </c:spPr>
          <c:invertIfNegative val="0"/>
          <c:cat>
            <c:strRef>
              <c:f>'All Rfam 2'!$C$118:$F$118</c:f>
              <c:strCache>
                <c:ptCount val="4"/>
                <c:pt idx="0">
                  <c:v>EXT</c:v>
                </c:pt>
                <c:pt idx="1">
                  <c:v>RDF</c:v>
                </c:pt>
                <c:pt idx="2">
                  <c:v>MLP</c:v>
                </c:pt>
                <c:pt idx="3">
                  <c:v>VOT</c:v>
                </c:pt>
              </c:strCache>
            </c:strRef>
          </c:cat>
          <c:val>
            <c:numRef>
              <c:f>'All Rfam 2'!$C$121:$F$121</c:f>
              <c:numCache>
                <c:formatCode>General</c:formatCode>
                <c:ptCount val="4"/>
                <c:pt idx="0">
                  <c:v>0.82499999999999996</c:v>
                </c:pt>
                <c:pt idx="1">
                  <c:v>0.80500000000000005</c:v>
                </c:pt>
                <c:pt idx="2">
                  <c:v>0.80900000000000005</c:v>
                </c:pt>
                <c:pt idx="3">
                  <c:v>0.80900000000000005</c:v>
                </c:pt>
              </c:numCache>
            </c:numRef>
          </c:val>
          <c:extLst>
            <c:ext xmlns:c16="http://schemas.microsoft.com/office/drawing/2014/chart" uri="{C3380CC4-5D6E-409C-BE32-E72D297353CC}">
              <c16:uniqueId val="{0000002D-0666-4B56-B5B7-11DB97B956E4}"/>
            </c:ext>
          </c:extLst>
        </c:ser>
        <c:ser>
          <c:idx val="3"/>
          <c:order val="3"/>
          <c:tx>
            <c:strRef>
              <c:f>'All Rfam 2'!$B$122</c:f>
              <c:strCache>
                <c:ptCount val="1"/>
                <c:pt idx="0">
                  <c:v>γ=1, C[2,7]</c:v>
                </c:pt>
              </c:strCache>
            </c:strRef>
          </c:tx>
          <c:spPr>
            <a:pattFill prst="pct30">
              <a:fgClr>
                <a:schemeClr val="accent1"/>
              </a:fgClr>
              <a:bgClr>
                <a:srgbClr val="FFFF00"/>
              </a:bgClr>
            </a:pattFill>
            <a:ln>
              <a:solidFill>
                <a:schemeClr val="accent1"/>
              </a:solidFill>
            </a:ln>
            <a:effectLst/>
          </c:spPr>
          <c:invertIfNegative val="0"/>
          <c:cat>
            <c:strRef>
              <c:f>'All Rfam 2'!$C$118:$F$118</c:f>
              <c:strCache>
                <c:ptCount val="4"/>
                <c:pt idx="0">
                  <c:v>EXT</c:v>
                </c:pt>
                <c:pt idx="1">
                  <c:v>RDF</c:v>
                </c:pt>
                <c:pt idx="2">
                  <c:v>MLP</c:v>
                </c:pt>
                <c:pt idx="3">
                  <c:v>VOT</c:v>
                </c:pt>
              </c:strCache>
            </c:strRef>
          </c:cat>
          <c:val>
            <c:numRef>
              <c:f>'All Rfam 2'!$C$122:$F$122</c:f>
              <c:numCache>
                <c:formatCode>General</c:formatCode>
                <c:ptCount val="4"/>
                <c:pt idx="0">
                  <c:v>0.86499999999999999</c:v>
                </c:pt>
                <c:pt idx="1">
                  <c:v>0.84599999999999997</c:v>
                </c:pt>
                <c:pt idx="2">
                  <c:v>0.82799999999999996</c:v>
                </c:pt>
                <c:pt idx="3">
                  <c:v>0.85</c:v>
                </c:pt>
              </c:numCache>
            </c:numRef>
          </c:val>
          <c:extLst>
            <c:ext xmlns:c16="http://schemas.microsoft.com/office/drawing/2014/chart" uri="{C3380CC4-5D6E-409C-BE32-E72D297353CC}">
              <c16:uniqueId val="{0000002F-0666-4B56-B5B7-11DB97B956E4}"/>
            </c:ext>
          </c:extLst>
        </c:ser>
        <c:ser>
          <c:idx val="4"/>
          <c:order val="4"/>
          <c:tx>
            <c:strRef>
              <c:f>'All Rfam 2'!$B$123</c:f>
              <c:strCache>
                <c:ptCount val="1"/>
                <c:pt idx="0">
                  <c:v>γ=1, C[2,8]</c:v>
                </c:pt>
              </c:strCache>
            </c:strRef>
          </c:tx>
          <c:spPr>
            <a:pattFill prst="sphere">
              <a:fgClr>
                <a:srgbClr val="0070C0"/>
              </a:fgClr>
              <a:bgClr>
                <a:schemeClr val="bg1"/>
              </a:bgClr>
            </a:pattFill>
            <a:ln>
              <a:noFill/>
            </a:ln>
            <a:effectLst/>
          </c:spPr>
          <c:invertIfNegative val="0"/>
          <c:cat>
            <c:strRef>
              <c:f>'All Rfam 2'!$C$118:$F$118</c:f>
              <c:strCache>
                <c:ptCount val="4"/>
                <c:pt idx="0">
                  <c:v>EXT</c:v>
                </c:pt>
                <c:pt idx="1">
                  <c:v>RDF</c:v>
                </c:pt>
                <c:pt idx="2">
                  <c:v>MLP</c:v>
                </c:pt>
                <c:pt idx="3">
                  <c:v>VOT</c:v>
                </c:pt>
              </c:strCache>
            </c:strRef>
          </c:cat>
          <c:val>
            <c:numRef>
              <c:f>'All Rfam 2'!$C$123:$F$123</c:f>
              <c:numCache>
                <c:formatCode>General</c:formatCode>
                <c:ptCount val="4"/>
                <c:pt idx="0">
                  <c:v>0.83899999999999997</c:v>
                </c:pt>
                <c:pt idx="1">
                  <c:v>0.83699999999999997</c:v>
                </c:pt>
                <c:pt idx="2">
                  <c:v>0.84299999999999997</c:v>
                </c:pt>
                <c:pt idx="3">
                  <c:v>0.79800000000000004</c:v>
                </c:pt>
              </c:numCache>
            </c:numRef>
          </c:val>
          <c:extLst>
            <c:ext xmlns:c16="http://schemas.microsoft.com/office/drawing/2014/chart" uri="{C3380CC4-5D6E-409C-BE32-E72D297353CC}">
              <c16:uniqueId val="{00000031-0666-4B56-B5B7-11DB97B956E4}"/>
            </c:ext>
          </c:extLst>
        </c:ser>
        <c:ser>
          <c:idx val="5"/>
          <c:order val="5"/>
          <c:tx>
            <c:strRef>
              <c:f>'All Rfam 2'!$B$124</c:f>
              <c:strCache>
                <c:ptCount val="1"/>
                <c:pt idx="0">
                  <c:v> γ=2, F=5</c:v>
                </c:pt>
              </c:strCache>
            </c:strRef>
          </c:tx>
          <c:spPr>
            <a:pattFill prst="smGrid">
              <a:fgClr>
                <a:srgbClr val="00B050"/>
              </a:fgClr>
              <a:bgClr>
                <a:schemeClr val="bg1"/>
              </a:bgClr>
            </a:pattFill>
            <a:ln>
              <a:solidFill>
                <a:schemeClr val="accent1"/>
              </a:solidFill>
            </a:ln>
            <a:effectLst/>
          </c:spPr>
          <c:invertIfNegative val="0"/>
          <c:cat>
            <c:strRef>
              <c:f>'All Rfam 2'!$C$118:$F$118</c:f>
              <c:strCache>
                <c:ptCount val="4"/>
                <c:pt idx="0">
                  <c:v>EXT</c:v>
                </c:pt>
                <c:pt idx="1">
                  <c:v>RDF</c:v>
                </c:pt>
                <c:pt idx="2">
                  <c:v>MLP</c:v>
                </c:pt>
                <c:pt idx="3">
                  <c:v>VOT</c:v>
                </c:pt>
              </c:strCache>
            </c:strRef>
          </c:cat>
          <c:val>
            <c:numRef>
              <c:f>'All Rfam 2'!$C$124:$F$124</c:f>
              <c:numCache>
                <c:formatCode>General</c:formatCode>
                <c:ptCount val="4"/>
                <c:pt idx="0">
                  <c:v>0.81899999999999995</c:v>
                </c:pt>
                <c:pt idx="1">
                  <c:v>0.79100000000000004</c:v>
                </c:pt>
                <c:pt idx="2">
                  <c:v>0.83199999999999996</c:v>
                </c:pt>
                <c:pt idx="3">
                  <c:v>0.84</c:v>
                </c:pt>
              </c:numCache>
            </c:numRef>
          </c:val>
          <c:extLst>
            <c:ext xmlns:c16="http://schemas.microsoft.com/office/drawing/2014/chart" uri="{C3380CC4-5D6E-409C-BE32-E72D297353CC}">
              <c16:uniqueId val="{00000033-0666-4B56-B5B7-11DB97B956E4}"/>
            </c:ext>
          </c:extLst>
        </c:ser>
        <c:ser>
          <c:idx val="6"/>
          <c:order val="6"/>
          <c:tx>
            <c:strRef>
              <c:f>'All Rfam 2'!$B$125</c:f>
              <c:strCache>
                <c:ptCount val="1"/>
                <c:pt idx="0">
                  <c:v>γ=2, F=7</c:v>
                </c:pt>
              </c:strCache>
            </c:strRef>
          </c:tx>
          <c:spPr>
            <a:pattFill prst="dashVert">
              <a:fgClr>
                <a:srgbClr val="92D050"/>
              </a:fgClr>
              <a:bgClr>
                <a:schemeClr val="accent4">
                  <a:lumMod val="40000"/>
                  <a:lumOff val="60000"/>
                </a:schemeClr>
              </a:bgClr>
            </a:pattFill>
            <a:ln>
              <a:solidFill>
                <a:schemeClr val="accent1"/>
              </a:solidFill>
            </a:ln>
            <a:effectLst/>
          </c:spPr>
          <c:invertIfNegative val="0"/>
          <c:cat>
            <c:strRef>
              <c:f>'All Rfam 2'!$C$118:$F$118</c:f>
              <c:strCache>
                <c:ptCount val="4"/>
                <c:pt idx="0">
                  <c:v>EXT</c:v>
                </c:pt>
                <c:pt idx="1">
                  <c:v>RDF</c:v>
                </c:pt>
                <c:pt idx="2">
                  <c:v>MLP</c:v>
                </c:pt>
                <c:pt idx="3">
                  <c:v>VOT</c:v>
                </c:pt>
              </c:strCache>
            </c:strRef>
          </c:cat>
          <c:val>
            <c:numRef>
              <c:f>'All Rfam 2'!$C$125:$F$125</c:f>
              <c:numCache>
                <c:formatCode>General</c:formatCode>
                <c:ptCount val="4"/>
                <c:pt idx="0">
                  <c:v>0.82199999999999995</c:v>
                </c:pt>
                <c:pt idx="1">
                  <c:v>0.78800000000000003</c:v>
                </c:pt>
                <c:pt idx="2">
                  <c:v>0.86499999999999999</c:v>
                </c:pt>
                <c:pt idx="3">
                  <c:v>0.875</c:v>
                </c:pt>
              </c:numCache>
            </c:numRef>
          </c:val>
          <c:extLst>
            <c:ext xmlns:c16="http://schemas.microsoft.com/office/drawing/2014/chart" uri="{C3380CC4-5D6E-409C-BE32-E72D297353CC}">
              <c16:uniqueId val="{00000035-0666-4B56-B5B7-11DB97B956E4}"/>
            </c:ext>
          </c:extLst>
        </c:ser>
        <c:ser>
          <c:idx val="7"/>
          <c:order val="7"/>
          <c:tx>
            <c:strRef>
              <c:f>'All Rfam 2'!$B$126</c:f>
              <c:strCache>
                <c:ptCount val="1"/>
                <c:pt idx="0">
                  <c:v>γ=2, C[2,5]</c:v>
                </c:pt>
              </c:strCache>
            </c:strRef>
          </c:tx>
          <c:spPr>
            <a:pattFill prst="horzBrick">
              <a:fgClr>
                <a:srgbClr val="92D050"/>
              </a:fgClr>
              <a:bgClr>
                <a:schemeClr val="bg1"/>
              </a:bgClr>
            </a:pattFill>
            <a:ln>
              <a:solidFill>
                <a:schemeClr val="accent1"/>
              </a:solidFill>
            </a:ln>
            <a:effectLst/>
          </c:spPr>
          <c:invertIfNegative val="0"/>
          <c:cat>
            <c:strRef>
              <c:f>'All Rfam 2'!$C$118:$F$118</c:f>
              <c:strCache>
                <c:ptCount val="4"/>
                <c:pt idx="0">
                  <c:v>EXT</c:v>
                </c:pt>
                <c:pt idx="1">
                  <c:v>RDF</c:v>
                </c:pt>
                <c:pt idx="2">
                  <c:v>MLP</c:v>
                </c:pt>
                <c:pt idx="3">
                  <c:v>VOT</c:v>
                </c:pt>
              </c:strCache>
            </c:strRef>
          </c:cat>
          <c:val>
            <c:numRef>
              <c:f>'All Rfam 2'!$C$126:$F$126</c:f>
              <c:numCache>
                <c:formatCode>General</c:formatCode>
                <c:ptCount val="4"/>
                <c:pt idx="0">
                  <c:v>0.82399999999999995</c:v>
                </c:pt>
                <c:pt idx="1">
                  <c:v>0.80400000000000005</c:v>
                </c:pt>
                <c:pt idx="2">
                  <c:v>0.80500000000000005</c:v>
                </c:pt>
                <c:pt idx="3">
                  <c:v>0.81299999999999994</c:v>
                </c:pt>
              </c:numCache>
            </c:numRef>
          </c:val>
          <c:extLst>
            <c:ext xmlns:c16="http://schemas.microsoft.com/office/drawing/2014/chart" uri="{C3380CC4-5D6E-409C-BE32-E72D297353CC}">
              <c16:uniqueId val="{00000037-0666-4B56-B5B7-11DB97B956E4}"/>
            </c:ext>
          </c:extLst>
        </c:ser>
        <c:ser>
          <c:idx val="8"/>
          <c:order val="8"/>
          <c:tx>
            <c:strRef>
              <c:f>'All Rfam 2'!$B$127</c:f>
              <c:strCache>
                <c:ptCount val="1"/>
                <c:pt idx="0">
                  <c:v>γ=2, C[2,7]</c:v>
                </c:pt>
              </c:strCache>
            </c:strRef>
          </c:tx>
          <c:spPr>
            <a:pattFill prst="smCheck">
              <a:fgClr>
                <a:srgbClr val="92D050"/>
              </a:fgClr>
              <a:bgClr>
                <a:schemeClr val="bg1"/>
              </a:bgClr>
            </a:pattFill>
            <a:ln>
              <a:solidFill>
                <a:schemeClr val="accent1"/>
              </a:solidFill>
            </a:ln>
            <a:effectLst/>
          </c:spPr>
          <c:invertIfNegative val="0"/>
          <c:cat>
            <c:strRef>
              <c:f>'All Rfam 2'!$C$118:$F$118</c:f>
              <c:strCache>
                <c:ptCount val="4"/>
                <c:pt idx="0">
                  <c:v>EXT</c:v>
                </c:pt>
                <c:pt idx="1">
                  <c:v>RDF</c:v>
                </c:pt>
                <c:pt idx="2">
                  <c:v>MLP</c:v>
                </c:pt>
                <c:pt idx="3">
                  <c:v>VOT</c:v>
                </c:pt>
              </c:strCache>
            </c:strRef>
          </c:cat>
          <c:val>
            <c:numRef>
              <c:f>'All Rfam 2'!$C$127:$F$127</c:f>
              <c:numCache>
                <c:formatCode>General</c:formatCode>
                <c:ptCount val="4"/>
                <c:pt idx="0">
                  <c:v>0.86399999999999999</c:v>
                </c:pt>
                <c:pt idx="1">
                  <c:v>0.84499999999999997</c:v>
                </c:pt>
                <c:pt idx="2">
                  <c:v>0.80800000000000005</c:v>
                </c:pt>
                <c:pt idx="3">
                  <c:v>0.84299999999999997</c:v>
                </c:pt>
              </c:numCache>
            </c:numRef>
          </c:val>
          <c:extLst>
            <c:ext xmlns:c16="http://schemas.microsoft.com/office/drawing/2014/chart" uri="{C3380CC4-5D6E-409C-BE32-E72D297353CC}">
              <c16:uniqueId val="{00000039-0666-4B56-B5B7-11DB97B956E4}"/>
            </c:ext>
          </c:extLst>
        </c:ser>
        <c:ser>
          <c:idx val="9"/>
          <c:order val="9"/>
          <c:tx>
            <c:strRef>
              <c:f>'All Rfam 2'!$B$128</c:f>
              <c:strCache>
                <c:ptCount val="1"/>
                <c:pt idx="0">
                  <c:v>γ=2, C[2,8]</c:v>
                </c:pt>
              </c:strCache>
            </c:strRef>
          </c:tx>
          <c:spPr>
            <a:pattFill prst="zigZag">
              <a:fgClr>
                <a:srgbClr val="92D050"/>
              </a:fgClr>
              <a:bgClr>
                <a:srgbClr val="7030A0"/>
              </a:bgClr>
            </a:pattFill>
            <a:ln>
              <a:solidFill>
                <a:schemeClr val="accent1"/>
              </a:solidFill>
            </a:ln>
            <a:effectLst/>
          </c:spPr>
          <c:invertIfNegative val="0"/>
          <c:cat>
            <c:strRef>
              <c:f>'All Rfam 2'!$C$118:$F$118</c:f>
              <c:strCache>
                <c:ptCount val="4"/>
                <c:pt idx="0">
                  <c:v>EXT</c:v>
                </c:pt>
                <c:pt idx="1">
                  <c:v>RDF</c:v>
                </c:pt>
                <c:pt idx="2">
                  <c:v>MLP</c:v>
                </c:pt>
                <c:pt idx="3">
                  <c:v>VOT</c:v>
                </c:pt>
              </c:strCache>
            </c:strRef>
          </c:cat>
          <c:val>
            <c:numRef>
              <c:f>'All Rfam 2'!$C$128:$F$128</c:f>
              <c:numCache>
                <c:formatCode>General</c:formatCode>
                <c:ptCount val="4"/>
                <c:pt idx="0">
                  <c:v>0.85099999999999998</c:v>
                </c:pt>
                <c:pt idx="1">
                  <c:v>0.83899999999999997</c:v>
                </c:pt>
                <c:pt idx="2">
                  <c:v>0.82899999999999996</c:v>
                </c:pt>
                <c:pt idx="3">
                  <c:v>0.84799999999999998</c:v>
                </c:pt>
              </c:numCache>
            </c:numRef>
          </c:val>
          <c:extLst>
            <c:ext xmlns:c16="http://schemas.microsoft.com/office/drawing/2014/chart" uri="{C3380CC4-5D6E-409C-BE32-E72D297353CC}">
              <c16:uniqueId val="{0000003B-0666-4B56-B5B7-11DB97B956E4}"/>
            </c:ext>
          </c:extLst>
        </c:ser>
        <c:dLbls>
          <c:showLegendKey val="0"/>
          <c:showVal val="0"/>
          <c:showCatName val="0"/>
          <c:showSerName val="0"/>
          <c:showPercent val="0"/>
          <c:showBubbleSize val="0"/>
        </c:dLbls>
        <c:gapWidth val="150"/>
        <c:axId val="1913144143"/>
        <c:axId val="1852531599"/>
      </c:barChart>
      <c:catAx>
        <c:axId val="1913144143"/>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fr-CA"/>
                  <a:t>Algorithms (with parameters)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crossAx val="1852531599"/>
        <c:crosses val="autoZero"/>
        <c:auto val="1"/>
        <c:lblAlgn val="ctr"/>
        <c:lblOffset val="100"/>
        <c:noMultiLvlLbl val="0"/>
      </c:catAx>
      <c:valAx>
        <c:axId val="1852531599"/>
        <c:scaling>
          <c:orientation val="minMax"/>
          <c:min val="0.7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FB-SCore</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crossAx val="1913144143"/>
        <c:crosses val="autoZero"/>
        <c:crossBetween val="between"/>
        <c:majorUnit val="1.0000000000000002E-2"/>
      </c:valAx>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legend>
    <c:plotVisOnly val="1"/>
    <c:dispBlanksAs val="gap"/>
    <c:showDLblsOverMax val="0"/>
    <c:extLst/>
  </c:chart>
  <c:txPr>
    <a:bodyPr/>
    <a:lstStyle/>
    <a:p>
      <a:pPr>
        <a:defRPr lang="en-US" sz="1000" b="0" i="0" u="none" strike="noStrike" kern="1200" baseline="0">
          <a:solidFill>
            <a:schemeClr val="tx1"/>
          </a:solidFill>
          <a:latin typeface="+mn-lt"/>
          <a:ea typeface="+mn-ea"/>
          <a:cs typeface="+mn-cs"/>
        </a:defRPr>
      </a:pPr>
      <a:endParaRPr lang="fr-FR"/>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Rfam 2'!$B$143</c:f>
              <c:strCache>
                <c:ptCount val="1"/>
                <c:pt idx="0">
                  <c:v>F=5, γ=1</c:v>
                </c:pt>
              </c:strCache>
            </c:strRef>
          </c:tx>
          <c:spPr>
            <a:solidFill>
              <a:schemeClr val="accent1"/>
            </a:solidFill>
            <a:ln>
              <a:noFill/>
            </a:ln>
            <a:effectLst/>
          </c:spPr>
          <c:invertIfNegative val="0"/>
          <c:cat>
            <c:strRef>
              <c:f>'All Rfam 2'!$C$142:$F$142</c:f>
              <c:strCache>
                <c:ptCount val="4"/>
                <c:pt idx="0">
                  <c:v>EXT</c:v>
                </c:pt>
                <c:pt idx="1">
                  <c:v>RDF</c:v>
                </c:pt>
                <c:pt idx="2">
                  <c:v>MLP</c:v>
                </c:pt>
                <c:pt idx="3">
                  <c:v>VOT</c:v>
                </c:pt>
              </c:strCache>
            </c:strRef>
          </c:cat>
          <c:val>
            <c:numRef>
              <c:f>'All Rfam 2'!$C$143:$F$143</c:f>
              <c:numCache>
                <c:formatCode>General</c:formatCode>
                <c:ptCount val="4"/>
                <c:pt idx="0">
                  <c:v>0.86199999999999999</c:v>
                </c:pt>
                <c:pt idx="1">
                  <c:v>0.84499999999999997</c:v>
                </c:pt>
                <c:pt idx="2">
                  <c:v>0.89800000000000002</c:v>
                </c:pt>
                <c:pt idx="3">
                  <c:v>0.90600000000000003</c:v>
                </c:pt>
              </c:numCache>
            </c:numRef>
          </c:val>
          <c:extLst>
            <c:ext xmlns:c16="http://schemas.microsoft.com/office/drawing/2014/chart" uri="{C3380CC4-5D6E-409C-BE32-E72D297353CC}">
              <c16:uniqueId val="{00000001-B5AA-45A1-B36A-1362C2B81515}"/>
            </c:ext>
          </c:extLst>
        </c:ser>
        <c:ser>
          <c:idx val="1"/>
          <c:order val="1"/>
          <c:tx>
            <c:strRef>
              <c:f>'All Rfam 2'!$B$144</c:f>
              <c:strCache>
                <c:ptCount val="1"/>
                <c:pt idx="0">
                  <c:v>F=5, γ=2</c:v>
                </c:pt>
              </c:strCache>
            </c:strRef>
          </c:tx>
          <c:spPr>
            <a:pattFill prst="pct5">
              <a:fgClr>
                <a:schemeClr val="accent1"/>
              </a:fgClr>
              <a:bgClr>
                <a:srgbClr val="FF0000"/>
              </a:bgClr>
            </a:pattFill>
            <a:ln>
              <a:solidFill>
                <a:schemeClr val="accent1"/>
              </a:solidFill>
            </a:ln>
            <a:effectLst/>
          </c:spPr>
          <c:invertIfNegative val="0"/>
          <c:cat>
            <c:strRef>
              <c:f>'All Rfam 2'!$C$142:$F$142</c:f>
              <c:strCache>
                <c:ptCount val="4"/>
                <c:pt idx="0">
                  <c:v>EXT</c:v>
                </c:pt>
                <c:pt idx="1">
                  <c:v>RDF</c:v>
                </c:pt>
                <c:pt idx="2">
                  <c:v>MLP</c:v>
                </c:pt>
                <c:pt idx="3">
                  <c:v>VOT</c:v>
                </c:pt>
              </c:strCache>
            </c:strRef>
          </c:cat>
          <c:val>
            <c:numRef>
              <c:f>'All Rfam 2'!$C$144:$F$144</c:f>
              <c:numCache>
                <c:formatCode>General</c:formatCode>
                <c:ptCount val="4"/>
                <c:pt idx="0">
                  <c:v>0.86199999999999999</c:v>
                </c:pt>
                <c:pt idx="1">
                  <c:v>0.84399999999999997</c:v>
                </c:pt>
                <c:pt idx="2">
                  <c:v>0.89400000000000002</c:v>
                </c:pt>
                <c:pt idx="3">
                  <c:v>0.89900000000000002</c:v>
                </c:pt>
              </c:numCache>
            </c:numRef>
          </c:val>
          <c:extLst>
            <c:ext xmlns:c16="http://schemas.microsoft.com/office/drawing/2014/chart" uri="{C3380CC4-5D6E-409C-BE32-E72D297353CC}">
              <c16:uniqueId val="{00000003-B5AA-45A1-B36A-1362C2B81515}"/>
            </c:ext>
          </c:extLst>
        </c:ser>
        <c:ser>
          <c:idx val="2"/>
          <c:order val="2"/>
          <c:tx>
            <c:strRef>
              <c:f>'All Rfam 2'!$B$145</c:f>
              <c:strCache>
                <c:ptCount val="1"/>
                <c:pt idx="0">
                  <c:v>F=7, γ=1</c:v>
                </c:pt>
              </c:strCache>
            </c:strRef>
          </c:tx>
          <c:spPr>
            <a:pattFill prst="openDmnd">
              <a:fgClr>
                <a:schemeClr val="accent1"/>
              </a:fgClr>
              <a:bgClr>
                <a:schemeClr val="bg1"/>
              </a:bgClr>
            </a:pattFill>
            <a:ln>
              <a:solidFill>
                <a:schemeClr val="accent1"/>
              </a:solidFill>
            </a:ln>
            <a:effectLst/>
          </c:spPr>
          <c:invertIfNegative val="0"/>
          <c:cat>
            <c:strRef>
              <c:f>'All Rfam 2'!$C$142:$F$142</c:f>
              <c:strCache>
                <c:ptCount val="4"/>
                <c:pt idx="0">
                  <c:v>EXT</c:v>
                </c:pt>
                <c:pt idx="1">
                  <c:v>RDF</c:v>
                </c:pt>
                <c:pt idx="2">
                  <c:v>MLP</c:v>
                </c:pt>
                <c:pt idx="3">
                  <c:v>VOT</c:v>
                </c:pt>
              </c:strCache>
            </c:strRef>
          </c:cat>
          <c:val>
            <c:numRef>
              <c:f>'All Rfam 2'!$C$145:$F$145</c:f>
              <c:numCache>
                <c:formatCode>General</c:formatCode>
                <c:ptCount val="4"/>
                <c:pt idx="0">
                  <c:v>0.87</c:v>
                </c:pt>
                <c:pt idx="1">
                  <c:v>0.84899999999999998</c:v>
                </c:pt>
                <c:pt idx="2">
                  <c:v>0.92600000000000005</c:v>
                </c:pt>
                <c:pt idx="3">
                  <c:v>0.92600000000000005</c:v>
                </c:pt>
              </c:numCache>
            </c:numRef>
          </c:val>
          <c:extLst>
            <c:ext xmlns:c16="http://schemas.microsoft.com/office/drawing/2014/chart" uri="{C3380CC4-5D6E-409C-BE32-E72D297353CC}">
              <c16:uniqueId val="{00000005-B5AA-45A1-B36A-1362C2B81515}"/>
            </c:ext>
          </c:extLst>
        </c:ser>
        <c:ser>
          <c:idx val="3"/>
          <c:order val="3"/>
          <c:tx>
            <c:strRef>
              <c:f>'All Rfam 2'!$B$146</c:f>
              <c:strCache>
                <c:ptCount val="1"/>
                <c:pt idx="0">
                  <c:v>F=7, γ=2</c:v>
                </c:pt>
              </c:strCache>
            </c:strRef>
          </c:tx>
          <c:spPr>
            <a:pattFill prst="pct30">
              <a:fgClr>
                <a:schemeClr val="accent1"/>
              </a:fgClr>
              <a:bgClr>
                <a:srgbClr val="FFFF00"/>
              </a:bgClr>
            </a:pattFill>
            <a:ln>
              <a:solidFill>
                <a:schemeClr val="accent1"/>
              </a:solidFill>
            </a:ln>
            <a:effectLst/>
          </c:spPr>
          <c:invertIfNegative val="0"/>
          <c:cat>
            <c:strRef>
              <c:f>'All Rfam 2'!$C$142:$F$142</c:f>
              <c:strCache>
                <c:ptCount val="4"/>
                <c:pt idx="0">
                  <c:v>EXT</c:v>
                </c:pt>
                <c:pt idx="1">
                  <c:v>RDF</c:v>
                </c:pt>
                <c:pt idx="2">
                  <c:v>MLP</c:v>
                </c:pt>
                <c:pt idx="3">
                  <c:v>VOT</c:v>
                </c:pt>
              </c:strCache>
            </c:strRef>
          </c:cat>
          <c:val>
            <c:numRef>
              <c:f>'All Rfam 2'!$C$146:$F$146</c:f>
              <c:numCache>
                <c:formatCode>General</c:formatCode>
                <c:ptCount val="4"/>
                <c:pt idx="0">
                  <c:v>0.86699999999999999</c:v>
                </c:pt>
                <c:pt idx="1">
                  <c:v>0.84599999999999997</c:v>
                </c:pt>
                <c:pt idx="2">
                  <c:v>0.91600000000000004</c:v>
                </c:pt>
                <c:pt idx="3">
                  <c:v>0.92300000000000004</c:v>
                </c:pt>
              </c:numCache>
            </c:numRef>
          </c:val>
          <c:extLst>
            <c:ext xmlns:c16="http://schemas.microsoft.com/office/drawing/2014/chart" uri="{C3380CC4-5D6E-409C-BE32-E72D297353CC}">
              <c16:uniqueId val="{00000007-B5AA-45A1-B36A-1362C2B81515}"/>
            </c:ext>
          </c:extLst>
        </c:ser>
        <c:ser>
          <c:idx val="4"/>
          <c:order val="4"/>
          <c:tx>
            <c:strRef>
              <c:f>'All Rfam 2'!$B$147</c:f>
              <c:strCache>
                <c:ptCount val="1"/>
                <c:pt idx="0">
                  <c:v>C[2,5], γ=1</c:v>
                </c:pt>
              </c:strCache>
            </c:strRef>
          </c:tx>
          <c:spPr>
            <a:pattFill prst="sphere">
              <a:fgClr>
                <a:srgbClr val="0070C0"/>
              </a:fgClr>
              <a:bgClr>
                <a:schemeClr val="bg1"/>
              </a:bgClr>
            </a:pattFill>
            <a:ln>
              <a:noFill/>
            </a:ln>
            <a:effectLst/>
          </c:spPr>
          <c:invertIfNegative val="0"/>
          <c:cat>
            <c:strRef>
              <c:f>'All Rfam 2'!$C$142:$F$142</c:f>
              <c:strCache>
                <c:ptCount val="4"/>
                <c:pt idx="0">
                  <c:v>EXT</c:v>
                </c:pt>
                <c:pt idx="1">
                  <c:v>RDF</c:v>
                </c:pt>
                <c:pt idx="2">
                  <c:v>MLP</c:v>
                </c:pt>
                <c:pt idx="3">
                  <c:v>VOT</c:v>
                </c:pt>
              </c:strCache>
            </c:strRef>
          </c:cat>
          <c:val>
            <c:numRef>
              <c:f>'All Rfam 2'!$C$147:$F$147</c:f>
              <c:numCache>
                <c:formatCode>General</c:formatCode>
                <c:ptCount val="4"/>
                <c:pt idx="0">
                  <c:v>0.875</c:v>
                </c:pt>
                <c:pt idx="1">
                  <c:v>0.871</c:v>
                </c:pt>
                <c:pt idx="2">
                  <c:v>0.88300000000000001</c:v>
                </c:pt>
                <c:pt idx="3">
                  <c:v>0.88</c:v>
                </c:pt>
              </c:numCache>
            </c:numRef>
          </c:val>
          <c:extLst>
            <c:ext xmlns:c16="http://schemas.microsoft.com/office/drawing/2014/chart" uri="{C3380CC4-5D6E-409C-BE32-E72D297353CC}">
              <c16:uniqueId val="{00000009-B5AA-45A1-B36A-1362C2B81515}"/>
            </c:ext>
          </c:extLst>
        </c:ser>
        <c:ser>
          <c:idx val="5"/>
          <c:order val="5"/>
          <c:tx>
            <c:strRef>
              <c:f>'All Rfam 2'!$B$148</c:f>
              <c:strCache>
                <c:ptCount val="1"/>
                <c:pt idx="0">
                  <c:v>C[2,5], γ=2</c:v>
                </c:pt>
              </c:strCache>
            </c:strRef>
          </c:tx>
          <c:spPr>
            <a:pattFill prst="smGrid">
              <a:fgClr>
                <a:srgbClr val="00B050"/>
              </a:fgClr>
              <a:bgClr>
                <a:schemeClr val="bg1"/>
              </a:bgClr>
            </a:pattFill>
            <a:ln>
              <a:solidFill>
                <a:schemeClr val="accent1"/>
              </a:solidFill>
            </a:ln>
            <a:effectLst/>
          </c:spPr>
          <c:invertIfNegative val="0"/>
          <c:cat>
            <c:strRef>
              <c:f>'All Rfam 2'!$C$142:$F$142</c:f>
              <c:strCache>
                <c:ptCount val="4"/>
                <c:pt idx="0">
                  <c:v>EXT</c:v>
                </c:pt>
                <c:pt idx="1">
                  <c:v>RDF</c:v>
                </c:pt>
                <c:pt idx="2">
                  <c:v>MLP</c:v>
                </c:pt>
                <c:pt idx="3">
                  <c:v>VOT</c:v>
                </c:pt>
              </c:strCache>
            </c:strRef>
          </c:cat>
          <c:val>
            <c:numRef>
              <c:f>'All Rfam 2'!$C$148:$F$148</c:f>
              <c:numCache>
                <c:formatCode>General</c:formatCode>
                <c:ptCount val="4"/>
                <c:pt idx="0">
                  <c:v>0.874</c:v>
                </c:pt>
                <c:pt idx="1">
                  <c:v>0.86899999999999999</c:v>
                </c:pt>
                <c:pt idx="2">
                  <c:v>0.88100000000000001</c:v>
                </c:pt>
                <c:pt idx="3">
                  <c:v>0.88400000000000001</c:v>
                </c:pt>
              </c:numCache>
            </c:numRef>
          </c:val>
          <c:extLst>
            <c:ext xmlns:c16="http://schemas.microsoft.com/office/drawing/2014/chart" uri="{C3380CC4-5D6E-409C-BE32-E72D297353CC}">
              <c16:uniqueId val="{0000000B-B5AA-45A1-B36A-1362C2B81515}"/>
            </c:ext>
          </c:extLst>
        </c:ser>
        <c:ser>
          <c:idx val="6"/>
          <c:order val="6"/>
          <c:tx>
            <c:strRef>
              <c:f>'All Rfam 2'!$B$149</c:f>
              <c:strCache>
                <c:ptCount val="1"/>
                <c:pt idx="0">
                  <c:v>C[2,7], γ=1</c:v>
                </c:pt>
              </c:strCache>
            </c:strRef>
          </c:tx>
          <c:spPr>
            <a:pattFill prst="dashVert">
              <a:fgClr>
                <a:srgbClr val="92D050"/>
              </a:fgClr>
              <a:bgClr>
                <a:schemeClr val="accent4">
                  <a:lumMod val="40000"/>
                  <a:lumOff val="60000"/>
                </a:schemeClr>
              </a:bgClr>
            </a:pattFill>
            <a:ln>
              <a:solidFill>
                <a:schemeClr val="accent1"/>
              </a:solidFill>
            </a:ln>
            <a:effectLst/>
          </c:spPr>
          <c:invertIfNegative val="0"/>
          <c:cat>
            <c:strRef>
              <c:f>'All Rfam 2'!$C$142:$F$142</c:f>
              <c:strCache>
                <c:ptCount val="4"/>
                <c:pt idx="0">
                  <c:v>EXT</c:v>
                </c:pt>
                <c:pt idx="1">
                  <c:v>RDF</c:v>
                </c:pt>
                <c:pt idx="2">
                  <c:v>MLP</c:v>
                </c:pt>
                <c:pt idx="3">
                  <c:v>VOT</c:v>
                </c:pt>
              </c:strCache>
            </c:strRef>
          </c:cat>
          <c:val>
            <c:numRef>
              <c:f>'All Rfam 2'!$C$149:$F$149</c:f>
              <c:numCache>
                <c:formatCode>General</c:formatCode>
                <c:ptCount val="4"/>
                <c:pt idx="0">
                  <c:v>0.90500000000000003</c:v>
                </c:pt>
                <c:pt idx="1">
                  <c:v>0.90300000000000002</c:v>
                </c:pt>
                <c:pt idx="2">
                  <c:v>0.90200000000000002</c:v>
                </c:pt>
                <c:pt idx="3">
                  <c:v>0.91600000000000004</c:v>
                </c:pt>
              </c:numCache>
            </c:numRef>
          </c:val>
          <c:extLst>
            <c:ext xmlns:c16="http://schemas.microsoft.com/office/drawing/2014/chart" uri="{C3380CC4-5D6E-409C-BE32-E72D297353CC}">
              <c16:uniqueId val="{0000000D-B5AA-45A1-B36A-1362C2B81515}"/>
            </c:ext>
          </c:extLst>
        </c:ser>
        <c:ser>
          <c:idx val="7"/>
          <c:order val="7"/>
          <c:tx>
            <c:strRef>
              <c:f>'All Rfam 2'!$B$150</c:f>
              <c:strCache>
                <c:ptCount val="1"/>
                <c:pt idx="0">
                  <c:v>C[2,7], γ=2</c:v>
                </c:pt>
              </c:strCache>
            </c:strRef>
          </c:tx>
          <c:spPr>
            <a:pattFill prst="horzBrick">
              <a:fgClr>
                <a:srgbClr val="92D050"/>
              </a:fgClr>
              <a:bgClr>
                <a:schemeClr val="bg1"/>
              </a:bgClr>
            </a:pattFill>
            <a:ln>
              <a:solidFill>
                <a:schemeClr val="accent1"/>
              </a:solidFill>
            </a:ln>
            <a:effectLst/>
          </c:spPr>
          <c:invertIfNegative val="0"/>
          <c:cat>
            <c:strRef>
              <c:f>'All Rfam 2'!$C$142:$F$142</c:f>
              <c:strCache>
                <c:ptCount val="4"/>
                <c:pt idx="0">
                  <c:v>EXT</c:v>
                </c:pt>
                <c:pt idx="1">
                  <c:v>RDF</c:v>
                </c:pt>
                <c:pt idx="2">
                  <c:v>MLP</c:v>
                </c:pt>
                <c:pt idx="3">
                  <c:v>VOT</c:v>
                </c:pt>
              </c:strCache>
            </c:strRef>
          </c:cat>
          <c:val>
            <c:numRef>
              <c:f>'All Rfam 2'!$C$150:$F$150</c:f>
              <c:numCache>
                <c:formatCode>General</c:formatCode>
                <c:ptCount val="4"/>
                <c:pt idx="0">
                  <c:v>0.90700000000000003</c:v>
                </c:pt>
                <c:pt idx="1">
                  <c:v>0.90200000000000002</c:v>
                </c:pt>
                <c:pt idx="2">
                  <c:v>0.88800000000000001</c:v>
                </c:pt>
                <c:pt idx="3">
                  <c:v>0.91500000000000004</c:v>
                </c:pt>
              </c:numCache>
            </c:numRef>
          </c:val>
          <c:extLst>
            <c:ext xmlns:c16="http://schemas.microsoft.com/office/drawing/2014/chart" uri="{C3380CC4-5D6E-409C-BE32-E72D297353CC}">
              <c16:uniqueId val="{0000000F-B5AA-45A1-B36A-1362C2B81515}"/>
            </c:ext>
          </c:extLst>
        </c:ser>
        <c:ser>
          <c:idx val="8"/>
          <c:order val="8"/>
          <c:tx>
            <c:strRef>
              <c:f>'All Rfam 2'!$B$151</c:f>
              <c:strCache>
                <c:ptCount val="1"/>
                <c:pt idx="0">
                  <c:v>C[2,8], γ=1</c:v>
                </c:pt>
              </c:strCache>
            </c:strRef>
          </c:tx>
          <c:spPr>
            <a:pattFill prst="smCheck">
              <a:fgClr>
                <a:srgbClr val="92D050"/>
              </a:fgClr>
              <a:bgClr>
                <a:schemeClr val="bg1"/>
              </a:bgClr>
            </a:pattFill>
            <a:ln>
              <a:solidFill>
                <a:schemeClr val="accent1"/>
              </a:solidFill>
            </a:ln>
            <a:effectLst/>
          </c:spPr>
          <c:invertIfNegative val="0"/>
          <c:cat>
            <c:strRef>
              <c:f>'All Rfam 2'!$C$142:$F$142</c:f>
              <c:strCache>
                <c:ptCount val="4"/>
                <c:pt idx="0">
                  <c:v>EXT</c:v>
                </c:pt>
                <c:pt idx="1">
                  <c:v>RDF</c:v>
                </c:pt>
                <c:pt idx="2">
                  <c:v>MLP</c:v>
                </c:pt>
                <c:pt idx="3">
                  <c:v>VOT</c:v>
                </c:pt>
              </c:strCache>
            </c:strRef>
          </c:cat>
          <c:val>
            <c:numRef>
              <c:f>'All Rfam 2'!$C$151:$F$151</c:f>
              <c:numCache>
                <c:formatCode>General</c:formatCode>
                <c:ptCount val="4"/>
                <c:pt idx="0">
                  <c:v>0.89500000000000002</c:v>
                </c:pt>
                <c:pt idx="1">
                  <c:v>0.89900000000000002</c:v>
                </c:pt>
                <c:pt idx="2">
                  <c:v>0.90800000000000003</c:v>
                </c:pt>
                <c:pt idx="3">
                  <c:v>0.875</c:v>
                </c:pt>
              </c:numCache>
            </c:numRef>
          </c:val>
          <c:extLst>
            <c:ext xmlns:c16="http://schemas.microsoft.com/office/drawing/2014/chart" uri="{C3380CC4-5D6E-409C-BE32-E72D297353CC}">
              <c16:uniqueId val="{00000011-B5AA-45A1-B36A-1362C2B81515}"/>
            </c:ext>
          </c:extLst>
        </c:ser>
        <c:ser>
          <c:idx val="9"/>
          <c:order val="9"/>
          <c:tx>
            <c:strRef>
              <c:f>'All Rfam 2'!$B$152</c:f>
              <c:strCache>
                <c:ptCount val="1"/>
                <c:pt idx="0">
                  <c:v>C[2,8], γ=2</c:v>
                </c:pt>
              </c:strCache>
            </c:strRef>
          </c:tx>
          <c:spPr>
            <a:pattFill prst="zigZag">
              <a:fgClr>
                <a:srgbClr val="92D050"/>
              </a:fgClr>
              <a:bgClr>
                <a:srgbClr val="7030A0"/>
              </a:bgClr>
            </a:pattFill>
            <a:ln>
              <a:solidFill>
                <a:schemeClr val="accent1"/>
              </a:solidFill>
            </a:ln>
            <a:effectLst/>
          </c:spPr>
          <c:invertIfNegative val="0"/>
          <c:cat>
            <c:strRef>
              <c:f>'All Rfam 2'!$C$142:$F$142</c:f>
              <c:strCache>
                <c:ptCount val="4"/>
                <c:pt idx="0">
                  <c:v>EXT</c:v>
                </c:pt>
                <c:pt idx="1">
                  <c:v>RDF</c:v>
                </c:pt>
                <c:pt idx="2">
                  <c:v>MLP</c:v>
                </c:pt>
                <c:pt idx="3">
                  <c:v>VOT</c:v>
                </c:pt>
              </c:strCache>
            </c:strRef>
          </c:cat>
          <c:val>
            <c:numRef>
              <c:f>'All Rfam 2'!$C$152:$F$152</c:f>
              <c:numCache>
                <c:formatCode>General</c:formatCode>
                <c:ptCount val="4"/>
                <c:pt idx="0">
                  <c:v>0.89800000000000002</c:v>
                </c:pt>
                <c:pt idx="1">
                  <c:v>0.89800000000000002</c:v>
                </c:pt>
                <c:pt idx="2">
                  <c:v>0.89900000000000002</c:v>
                </c:pt>
                <c:pt idx="3">
                  <c:v>0.91300000000000003</c:v>
                </c:pt>
              </c:numCache>
            </c:numRef>
          </c:val>
          <c:extLst>
            <c:ext xmlns:c16="http://schemas.microsoft.com/office/drawing/2014/chart" uri="{C3380CC4-5D6E-409C-BE32-E72D297353CC}">
              <c16:uniqueId val="{00000013-B5AA-45A1-B36A-1362C2B81515}"/>
            </c:ext>
          </c:extLst>
        </c:ser>
        <c:dLbls>
          <c:showLegendKey val="0"/>
          <c:showVal val="0"/>
          <c:showCatName val="0"/>
          <c:showSerName val="0"/>
          <c:showPercent val="0"/>
          <c:showBubbleSize val="0"/>
        </c:dLbls>
        <c:gapWidth val="150"/>
        <c:axId val="1913144143"/>
        <c:axId val="1852531599"/>
      </c:barChart>
      <c:catAx>
        <c:axId val="1913144143"/>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fr-CA"/>
                  <a:t>Classification Algorithms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crossAx val="1852531599"/>
        <c:crosses val="autoZero"/>
        <c:auto val="1"/>
        <c:lblAlgn val="ctr"/>
        <c:lblOffset val="100"/>
        <c:noMultiLvlLbl val="0"/>
      </c:catAx>
      <c:valAx>
        <c:axId val="1852531599"/>
        <c:scaling>
          <c:orientation val="minMax"/>
          <c:min val="0.7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Accuracy</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crossAx val="1913144143"/>
        <c:crosses val="autoZero"/>
        <c:crossBetween val="between"/>
        <c:majorUnit val="1.0000000000000002E-2"/>
      </c:valAx>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legend>
    <c:plotVisOnly val="1"/>
    <c:dispBlanksAs val="gap"/>
    <c:showDLblsOverMax val="0"/>
    <c:extLst/>
  </c:chart>
  <c:txPr>
    <a:bodyPr/>
    <a:lstStyle/>
    <a:p>
      <a:pPr>
        <a:defRPr lang="en-US" sz="1000" b="0" i="0" u="none" strike="noStrike" kern="1200" baseline="0">
          <a:solidFill>
            <a:schemeClr val="tx1"/>
          </a:solidFill>
          <a:latin typeface="+mn-lt"/>
          <a:ea typeface="+mn-ea"/>
          <a:cs typeface="+mn-cs"/>
        </a:defRPr>
      </a:pPr>
      <a:endParaRPr lang="fr-FR"/>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Rfam 2'!$B$180</c:f>
              <c:strCache>
                <c:ptCount val="1"/>
                <c:pt idx="0">
                  <c:v>F=5, γ=1</c:v>
                </c:pt>
              </c:strCache>
            </c:strRef>
          </c:tx>
          <c:spPr>
            <a:solidFill>
              <a:schemeClr val="accent1"/>
            </a:solidFill>
            <a:ln>
              <a:noFill/>
            </a:ln>
            <a:effectLst/>
          </c:spPr>
          <c:invertIfNegative val="0"/>
          <c:cat>
            <c:strRef>
              <c:f>'All Rfam 2'!$C$179:$F$179</c:f>
              <c:strCache>
                <c:ptCount val="4"/>
                <c:pt idx="0">
                  <c:v>EXT</c:v>
                </c:pt>
                <c:pt idx="1">
                  <c:v>RDF</c:v>
                </c:pt>
                <c:pt idx="2">
                  <c:v>MLP</c:v>
                </c:pt>
                <c:pt idx="3">
                  <c:v>VOT</c:v>
                </c:pt>
              </c:strCache>
            </c:strRef>
          </c:cat>
          <c:val>
            <c:numRef>
              <c:f>'All Rfam 2'!$C$180:$F$180</c:f>
              <c:numCache>
                <c:formatCode>General</c:formatCode>
                <c:ptCount val="4"/>
                <c:pt idx="0">
                  <c:v>0.81799999999999995</c:v>
                </c:pt>
                <c:pt idx="1">
                  <c:v>0.78900000000000003</c:v>
                </c:pt>
                <c:pt idx="2">
                  <c:v>0.82599999999999996</c:v>
                </c:pt>
                <c:pt idx="3">
                  <c:v>0.84099999999999997</c:v>
                </c:pt>
              </c:numCache>
            </c:numRef>
          </c:val>
          <c:extLst>
            <c:ext xmlns:c16="http://schemas.microsoft.com/office/drawing/2014/chart" uri="{C3380CC4-5D6E-409C-BE32-E72D297353CC}">
              <c16:uniqueId val="{00000001-1B02-43A5-8C9D-04E7C1B57D27}"/>
            </c:ext>
          </c:extLst>
        </c:ser>
        <c:ser>
          <c:idx val="1"/>
          <c:order val="1"/>
          <c:tx>
            <c:strRef>
              <c:f>'All Rfam 2'!$B$181</c:f>
              <c:strCache>
                <c:ptCount val="1"/>
                <c:pt idx="0">
                  <c:v>F=5, γ=2</c:v>
                </c:pt>
              </c:strCache>
            </c:strRef>
          </c:tx>
          <c:spPr>
            <a:pattFill prst="pct5">
              <a:fgClr>
                <a:schemeClr val="accent1"/>
              </a:fgClr>
              <a:bgClr>
                <a:srgbClr val="FF0000"/>
              </a:bgClr>
            </a:pattFill>
            <a:ln>
              <a:solidFill>
                <a:schemeClr val="accent1"/>
              </a:solidFill>
            </a:ln>
            <a:effectLst/>
          </c:spPr>
          <c:invertIfNegative val="0"/>
          <c:cat>
            <c:strRef>
              <c:f>'All Rfam 2'!$C$179:$F$179</c:f>
              <c:strCache>
                <c:ptCount val="4"/>
                <c:pt idx="0">
                  <c:v>EXT</c:v>
                </c:pt>
                <c:pt idx="1">
                  <c:v>RDF</c:v>
                </c:pt>
                <c:pt idx="2">
                  <c:v>MLP</c:v>
                </c:pt>
                <c:pt idx="3">
                  <c:v>VOT</c:v>
                </c:pt>
              </c:strCache>
            </c:strRef>
          </c:cat>
          <c:val>
            <c:numRef>
              <c:f>'All Rfam 2'!$C$181:$F$181</c:f>
              <c:numCache>
                <c:formatCode>General</c:formatCode>
                <c:ptCount val="4"/>
                <c:pt idx="0">
                  <c:v>0.81899999999999995</c:v>
                </c:pt>
                <c:pt idx="1">
                  <c:v>0.79100000000000004</c:v>
                </c:pt>
                <c:pt idx="2">
                  <c:v>0.83199999999999996</c:v>
                </c:pt>
                <c:pt idx="3">
                  <c:v>0.84</c:v>
                </c:pt>
              </c:numCache>
            </c:numRef>
          </c:val>
          <c:extLst>
            <c:ext xmlns:c16="http://schemas.microsoft.com/office/drawing/2014/chart" uri="{C3380CC4-5D6E-409C-BE32-E72D297353CC}">
              <c16:uniqueId val="{00000003-1B02-43A5-8C9D-04E7C1B57D27}"/>
            </c:ext>
          </c:extLst>
        </c:ser>
        <c:ser>
          <c:idx val="2"/>
          <c:order val="2"/>
          <c:tx>
            <c:strRef>
              <c:f>'All Rfam 2'!$B$182</c:f>
              <c:strCache>
                <c:ptCount val="1"/>
                <c:pt idx="0">
                  <c:v>F=7, γ=1</c:v>
                </c:pt>
              </c:strCache>
            </c:strRef>
          </c:tx>
          <c:spPr>
            <a:pattFill prst="openDmnd">
              <a:fgClr>
                <a:schemeClr val="accent1"/>
              </a:fgClr>
              <a:bgClr>
                <a:schemeClr val="bg1"/>
              </a:bgClr>
            </a:pattFill>
            <a:ln>
              <a:solidFill>
                <a:schemeClr val="accent1"/>
              </a:solidFill>
            </a:ln>
            <a:effectLst/>
          </c:spPr>
          <c:invertIfNegative val="0"/>
          <c:cat>
            <c:strRef>
              <c:f>'All Rfam 2'!$C$179:$F$179</c:f>
              <c:strCache>
                <c:ptCount val="4"/>
                <c:pt idx="0">
                  <c:v>EXT</c:v>
                </c:pt>
                <c:pt idx="1">
                  <c:v>RDF</c:v>
                </c:pt>
                <c:pt idx="2">
                  <c:v>MLP</c:v>
                </c:pt>
                <c:pt idx="3">
                  <c:v>VOT</c:v>
                </c:pt>
              </c:strCache>
            </c:strRef>
          </c:cat>
          <c:val>
            <c:numRef>
              <c:f>'All Rfam 2'!$C$182:$F$182</c:f>
              <c:numCache>
                <c:formatCode>General</c:formatCode>
                <c:ptCount val="4"/>
                <c:pt idx="0">
                  <c:v>0.82599999999999996</c:v>
                </c:pt>
                <c:pt idx="1">
                  <c:v>0.79400000000000004</c:v>
                </c:pt>
                <c:pt idx="2">
                  <c:v>0.86899999999999999</c:v>
                </c:pt>
                <c:pt idx="3">
                  <c:v>0.88200000000000001</c:v>
                </c:pt>
              </c:numCache>
            </c:numRef>
          </c:val>
          <c:extLst>
            <c:ext xmlns:c16="http://schemas.microsoft.com/office/drawing/2014/chart" uri="{C3380CC4-5D6E-409C-BE32-E72D297353CC}">
              <c16:uniqueId val="{00000005-1B02-43A5-8C9D-04E7C1B57D27}"/>
            </c:ext>
          </c:extLst>
        </c:ser>
        <c:ser>
          <c:idx val="3"/>
          <c:order val="3"/>
          <c:tx>
            <c:strRef>
              <c:f>'All Rfam 2'!$B$183</c:f>
              <c:strCache>
                <c:ptCount val="1"/>
                <c:pt idx="0">
                  <c:v>F=7, γ=2</c:v>
                </c:pt>
              </c:strCache>
            </c:strRef>
          </c:tx>
          <c:spPr>
            <a:pattFill prst="pct30">
              <a:fgClr>
                <a:schemeClr val="accent1"/>
              </a:fgClr>
              <a:bgClr>
                <a:srgbClr val="FFFF00"/>
              </a:bgClr>
            </a:pattFill>
            <a:ln>
              <a:solidFill>
                <a:schemeClr val="accent1"/>
              </a:solidFill>
            </a:ln>
            <a:effectLst/>
          </c:spPr>
          <c:invertIfNegative val="0"/>
          <c:cat>
            <c:strRef>
              <c:f>'All Rfam 2'!$C$179:$F$179</c:f>
              <c:strCache>
                <c:ptCount val="4"/>
                <c:pt idx="0">
                  <c:v>EXT</c:v>
                </c:pt>
                <c:pt idx="1">
                  <c:v>RDF</c:v>
                </c:pt>
                <c:pt idx="2">
                  <c:v>MLP</c:v>
                </c:pt>
                <c:pt idx="3">
                  <c:v>VOT</c:v>
                </c:pt>
              </c:strCache>
            </c:strRef>
          </c:cat>
          <c:val>
            <c:numRef>
              <c:f>'All Rfam 2'!$C$183:$F$183</c:f>
              <c:numCache>
                <c:formatCode>General</c:formatCode>
                <c:ptCount val="4"/>
                <c:pt idx="0">
                  <c:v>0.82199999999999995</c:v>
                </c:pt>
                <c:pt idx="1">
                  <c:v>0.78800000000000003</c:v>
                </c:pt>
                <c:pt idx="2">
                  <c:v>0.86499999999999999</c:v>
                </c:pt>
                <c:pt idx="3">
                  <c:v>0.875</c:v>
                </c:pt>
              </c:numCache>
            </c:numRef>
          </c:val>
          <c:extLst>
            <c:ext xmlns:c16="http://schemas.microsoft.com/office/drawing/2014/chart" uri="{C3380CC4-5D6E-409C-BE32-E72D297353CC}">
              <c16:uniqueId val="{00000007-1B02-43A5-8C9D-04E7C1B57D27}"/>
            </c:ext>
          </c:extLst>
        </c:ser>
        <c:ser>
          <c:idx val="4"/>
          <c:order val="4"/>
          <c:tx>
            <c:strRef>
              <c:f>'All Rfam 2'!$B$184</c:f>
              <c:strCache>
                <c:ptCount val="1"/>
                <c:pt idx="0">
                  <c:v>C[2,5], γ=1</c:v>
                </c:pt>
              </c:strCache>
            </c:strRef>
          </c:tx>
          <c:spPr>
            <a:pattFill prst="sphere">
              <a:fgClr>
                <a:srgbClr val="0070C0"/>
              </a:fgClr>
              <a:bgClr>
                <a:schemeClr val="bg1"/>
              </a:bgClr>
            </a:pattFill>
            <a:ln>
              <a:noFill/>
            </a:ln>
            <a:effectLst/>
          </c:spPr>
          <c:invertIfNegative val="0"/>
          <c:cat>
            <c:strRef>
              <c:f>'All Rfam 2'!$C$179:$F$179</c:f>
              <c:strCache>
                <c:ptCount val="4"/>
                <c:pt idx="0">
                  <c:v>EXT</c:v>
                </c:pt>
                <c:pt idx="1">
                  <c:v>RDF</c:v>
                </c:pt>
                <c:pt idx="2">
                  <c:v>MLP</c:v>
                </c:pt>
                <c:pt idx="3">
                  <c:v>VOT</c:v>
                </c:pt>
              </c:strCache>
            </c:strRef>
          </c:cat>
          <c:val>
            <c:numRef>
              <c:f>'All Rfam 2'!$C$184:$F$184</c:f>
              <c:numCache>
                <c:formatCode>General</c:formatCode>
                <c:ptCount val="4"/>
                <c:pt idx="0">
                  <c:v>0.82499999999999996</c:v>
                </c:pt>
                <c:pt idx="1">
                  <c:v>0.80500000000000005</c:v>
                </c:pt>
                <c:pt idx="2">
                  <c:v>0.80900000000000005</c:v>
                </c:pt>
                <c:pt idx="3">
                  <c:v>0.80900000000000005</c:v>
                </c:pt>
              </c:numCache>
            </c:numRef>
          </c:val>
          <c:extLst>
            <c:ext xmlns:c16="http://schemas.microsoft.com/office/drawing/2014/chart" uri="{C3380CC4-5D6E-409C-BE32-E72D297353CC}">
              <c16:uniqueId val="{00000009-1B02-43A5-8C9D-04E7C1B57D27}"/>
            </c:ext>
          </c:extLst>
        </c:ser>
        <c:ser>
          <c:idx val="5"/>
          <c:order val="5"/>
          <c:tx>
            <c:strRef>
              <c:f>'All Rfam 2'!$B$185</c:f>
              <c:strCache>
                <c:ptCount val="1"/>
                <c:pt idx="0">
                  <c:v>C[2,5], γ=2</c:v>
                </c:pt>
              </c:strCache>
            </c:strRef>
          </c:tx>
          <c:spPr>
            <a:pattFill prst="smGrid">
              <a:fgClr>
                <a:srgbClr val="00B050"/>
              </a:fgClr>
              <a:bgClr>
                <a:schemeClr val="bg1"/>
              </a:bgClr>
            </a:pattFill>
            <a:ln>
              <a:solidFill>
                <a:schemeClr val="accent1"/>
              </a:solidFill>
            </a:ln>
            <a:effectLst/>
          </c:spPr>
          <c:invertIfNegative val="0"/>
          <c:cat>
            <c:strRef>
              <c:f>'All Rfam 2'!$C$179:$F$179</c:f>
              <c:strCache>
                <c:ptCount val="4"/>
                <c:pt idx="0">
                  <c:v>EXT</c:v>
                </c:pt>
                <c:pt idx="1">
                  <c:v>RDF</c:v>
                </c:pt>
                <c:pt idx="2">
                  <c:v>MLP</c:v>
                </c:pt>
                <c:pt idx="3">
                  <c:v>VOT</c:v>
                </c:pt>
              </c:strCache>
            </c:strRef>
          </c:cat>
          <c:val>
            <c:numRef>
              <c:f>'All Rfam 2'!$C$185:$F$185</c:f>
              <c:numCache>
                <c:formatCode>General</c:formatCode>
                <c:ptCount val="4"/>
                <c:pt idx="0">
                  <c:v>0.82399999999999995</c:v>
                </c:pt>
                <c:pt idx="1">
                  <c:v>0.80400000000000005</c:v>
                </c:pt>
                <c:pt idx="2">
                  <c:v>0.80500000000000005</c:v>
                </c:pt>
                <c:pt idx="3">
                  <c:v>0.81299999999999994</c:v>
                </c:pt>
              </c:numCache>
            </c:numRef>
          </c:val>
          <c:extLst>
            <c:ext xmlns:c16="http://schemas.microsoft.com/office/drawing/2014/chart" uri="{C3380CC4-5D6E-409C-BE32-E72D297353CC}">
              <c16:uniqueId val="{0000000B-1B02-43A5-8C9D-04E7C1B57D27}"/>
            </c:ext>
          </c:extLst>
        </c:ser>
        <c:ser>
          <c:idx val="6"/>
          <c:order val="6"/>
          <c:tx>
            <c:strRef>
              <c:f>'All Rfam 2'!$B$186</c:f>
              <c:strCache>
                <c:ptCount val="1"/>
                <c:pt idx="0">
                  <c:v>C[2,7], γ=1</c:v>
                </c:pt>
              </c:strCache>
            </c:strRef>
          </c:tx>
          <c:spPr>
            <a:pattFill prst="dashVert">
              <a:fgClr>
                <a:srgbClr val="92D050"/>
              </a:fgClr>
              <a:bgClr>
                <a:schemeClr val="accent4">
                  <a:lumMod val="40000"/>
                  <a:lumOff val="60000"/>
                </a:schemeClr>
              </a:bgClr>
            </a:pattFill>
            <a:ln>
              <a:solidFill>
                <a:schemeClr val="accent1"/>
              </a:solidFill>
            </a:ln>
            <a:effectLst/>
          </c:spPr>
          <c:invertIfNegative val="0"/>
          <c:cat>
            <c:strRef>
              <c:f>'All Rfam 2'!$C$179:$F$179</c:f>
              <c:strCache>
                <c:ptCount val="4"/>
                <c:pt idx="0">
                  <c:v>EXT</c:v>
                </c:pt>
                <c:pt idx="1">
                  <c:v>RDF</c:v>
                </c:pt>
                <c:pt idx="2">
                  <c:v>MLP</c:v>
                </c:pt>
                <c:pt idx="3">
                  <c:v>VOT</c:v>
                </c:pt>
              </c:strCache>
            </c:strRef>
          </c:cat>
          <c:val>
            <c:numRef>
              <c:f>'All Rfam 2'!$C$186:$F$186</c:f>
              <c:numCache>
                <c:formatCode>General</c:formatCode>
                <c:ptCount val="4"/>
                <c:pt idx="0">
                  <c:v>0.86499999999999999</c:v>
                </c:pt>
                <c:pt idx="1">
                  <c:v>0.84599999999999997</c:v>
                </c:pt>
                <c:pt idx="2">
                  <c:v>0.82799999999999996</c:v>
                </c:pt>
                <c:pt idx="3">
                  <c:v>0.85</c:v>
                </c:pt>
              </c:numCache>
            </c:numRef>
          </c:val>
          <c:extLst>
            <c:ext xmlns:c16="http://schemas.microsoft.com/office/drawing/2014/chart" uri="{C3380CC4-5D6E-409C-BE32-E72D297353CC}">
              <c16:uniqueId val="{0000000D-1B02-43A5-8C9D-04E7C1B57D27}"/>
            </c:ext>
          </c:extLst>
        </c:ser>
        <c:ser>
          <c:idx val="7"/>
          <c:order val="7"/>
          <c:tx>
            <c:strRef>
              <c:f>'All Rfam 2'!$B$187</c:f>
              <c:strCache>
                <c:ptCount val="1"/>
                <c:pt idx="0">
                  <c:v>C[2,7], γ=2</c:v>
                </c:pt>
              </c:strCache>
            </c:strRef>
          </c:tx>
          <c:spPr>
            <a:pattFill prst="horzBrick">
              <a:fgClr>
                <a:srgbClr val="92D050"/>
              </a:fgClr>
              <a:bgClr>
                <a:schemeClr val="bg1"/>
              </a:bgClr>
            </a:pattFill>
            <a:ln>
              <a:solidFill>
                <a:schemeClr val="accent1"/>
              </a:solidFill>
            </a:ln>
            <a:effectLst/>
          </c:spPr>
          <c:invertIfNegative val="0"/>
          <c:cat>
            <c:strRef>
              <c:f>'All Rfam 2'!$C$179:$F$179</c:f>
              <c:strCache>
                <c:ptCount val="4"/>
                <c:pt idx="0">
                  <c:v>EXT</c:v>
                </c:pt>
                <c:pt idx="1">
                  <c:v>RDF</c:v>
                </c:pt>
                <c:pt idx="2">
                  <c:v>MLP</c:v>
                </c:pt>
                <c:pt idx="3">
                  <c:v>VOT</c:v>
                </c:pt>
              </c:strCache>
            </c:strRef>
          </c:cat>
          <c:val>
            <c:numRef>
              <c:f>'All Rfam 2'!$C$187:$F$187</c:f>
              <c:numCache>
                <c:formatCode>General</c:formatCode>
                <c:ptCount val="4"/>
                <c:pt idx="0">
                  <c:v>0.86399999999999999</c:v>
                </c:pt>
                <c:pt idx="1">
                  <c:v>0.84499999999999997</c:v>
                </c:pt>
                <c:pt idx="2">
                  <c:v>0.80800000000000005</c:v>
                </c:pt>
                <c:pt idx="3">
                  <c:v>0.84299999999999997</c:v>
                </c:pt>
              </c:numCache>
            </c:numRef>
          </c:val>
          <c:extLst>
            <c:ext xmlns:c16="http://schemas.microsoft.com/office/drawing/2014/chart" uri="{C3380CC4-5D6E-409C-BE32-E72D297353CC}">
              <c16:uniqueId val="{0000000F-1B02-43A5-8C9D-04E7C1B57D27}"/>
            </c:ext>
          </c:extLst>
        </c:ser>
        <c:ser>
          <c:idx val="8"/>
          <c:order val="8"/>
          <c:tx>
            <c:strRef>
              <c:f>'All Rfam 2'!$B$188</c:f>
              <c:strCache>
                <c:ptCount val="1"/>
                <c:pt idx="0">
                  <c:v>C[2,8], γ=1</c:v>
                </c:pt>
              </c:strCache>
            </c:strRef>
          </c:tx>
          <c:spPr>
            <a:pattFill prst="smCheck">
              <a:fgClr>
                <a:srgbClr val="92D050"/>
              </a:fgClr>
              <a:bgClr>
                <a:schemeClr val="bg1"/>
              </a:bgClr>
            </a:pattFill>
            <a:ln>
              <a:solidFill>
                <a:schemeClr val="accent1"/>
              </a:solidFill>
            </a:ln>
            <a:effectLst/>
          </c:spPr>
          <c:invertIfNegative val="0"/>
          <c:cat>
            <c:strRef>
              <c:f>'All Rfam 2'!$C$179:$F$179</c:f>
              <c:strCache>
                <c:ptCount val="4"/>
                <c:pt idx="0">
                  <c:v>EXT</c:v>
                </c:pt>
                <c:pt idx="1">
                  <c:v>RDF</c:v>
                </c:pt>
                <c:pt idx="2">
                  <c:v>MLP</c:v>
                </c:pt>
                <c:pt idx="3">
                  <c:v>VOT</c:v>
                </c:pt>
              </c:strCache>
            </c:strRef>
          </c:cat>
          <c:val>
            <c:numRef>
              <c:f>'All Rfam 2'!$C$188:$F$188</c:f>
              <c:numCache>
                <c:formatCode>General</c:formatCode>
                <c:ptCount val="4"/>
                <c:pt idx="0">
                  <c:v>0.83899999999999997</c:v>
                </c:pt>
                <c:pt idx="1">
                  <c:v>0.83699999999999997</c:v>
                </c:pt>
                <c:pt idx="2">
                  <c:v>0.84299999999999997</c:v>
                </c:pt>
                <c:pt idx="3">
                  <c:v>0.79800000000000004</c:v>
                </c:pt>
              </c:numCache>
            </c:numRef>
          </c:val>
          <c:extLst>
            <c:ext xmlns:c16="http://schemas.microsoft.com/office/drawing/2014/chart" uri="{C3380CC4-5D6E-409C-BE32-E72D297353CC}">
              <c16:uniqueId val="{00000011-1B02-43A5-8C9D-04E7C1B57D27}"/>
            </c:ext>
          </c:extLst>
        </c:ser>
        <c:ser>
          <c:idx val="9"/>
          <c:order val="9"/>
          <c:tx>
            <c:strRef>
              <c:f>'All Rfam 2'!$B$189</c:f>
              <c:strCache>
                <c:ptCount val="1"/>
                <c:pt idx="0">
                  <c:v>C[2,8], γ=2</c:v>
                </c:pt>
              </c:strCache>
            </c:strRef>
          </c:tx>
          <c:spPr>
            <a:pattFill prst="zigZag">
              <a:fgClr>
                <a:srgbClr val="92D050"/>
              </a:fgClr>
              <a:bgClr>
                <a:srgbClr val="7030A0"/>
              </a:bgClr>
            </a:pattFill>
            <a:ln>
              <a:solidFill>
                <a:schemeClr val="accent1"/>
              </a:solidFill>
            </a:ln>
            <a:effectLst/>
          </c:spPr>
          <c:invertIfNegative val="0"/>
          <c:cat>
            <c:strRef>
              <c:f>'All Rfam 2'!$C$179:$F$179</c:f>
              <c:strCache>
                <c:ptCount val="4"/>
                <c:pt idx="0">
                  <c:v>EXT</c:v>
                </c:pt>
                <c:pt idx="1">
                  <c:v>RDF</c:v>
                </c:pt>
                <c:pt idx="2">
                  <c:v>MLP</c:v>
                </c:pt>
                <c:pt idx="3">
                  <c:v>VOT</c:v>
                </c:pt>
              </c:strCache>
            </c:strRef>
          </c:cat>
          <c:val>
            <c:numRef>
              <c:f>'All Rfam 2'!$C$189:$F$189</c:f>
              <c:numCache>
                <c:formatCode>General</c:formatCode>
                <c:ptCount val="4"/>
                <c:pt idx="0">
                  <c:v>0.85099999999999998</c:v>
                </c:pt>
                <c:pt idx="1">
                  <c:v>0.83899999999999997</c:v>
                </c:pt>
                <c:pt idx="2">
                  <c:v>0.82899999999999996</c:v>
                </c:pt>
                <c:pt idx="3">
                  <c:v>0.84799999999999998</c:v>
                </c:pt>
              </c:numCache>
            </c:numRef>
          </c:val>
          <c:extLst>
            <c:ext xmlns:c16="http://schemas.microsoft.com/office/drawing/2014/chart" uri="{C3380CC4-5D6E-409C-BE32-E72D297353CC}">
              <c16:uniqueId val="{00000013-1B02-43A5-8C9D-04E7C1B57D27}"/>
            </c:ext>
          </c:extLst>
        </c:ser>
        <c:dLbls>
          <c:showLegendKey val="0"/>
          <c:showVal val="0"/>
          <c:showCatName val="0"/>
          <c:showSerName val="0"/>
          <c:showPercent val="0"/>
          <c:showBubbleSize val="0"/>
        </c:dLbls>
        <c:gapWidth val="150"/>
        <c:axId val="1913144143"/>
        <c:axId val="1852531599"/>
      </c:barChart>
      <c:catAx>
        <c:axId val="1913144143"/>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fr-CA"/>
                  <a:t>Classification Algorithms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crossAx val="1852531599"/>
        <c:crosses val="autoZero"/>
        <c:auto val="1"/>
        <c:lblAlgn val="ctr"/>
        <c:lblOffset val="100"/>
        <c:noMultiLvlLbl val="0"/>
      </c:catAx>
      <c:valAx>
        <c:axId val="1852531599"/>
        <c:scaling>
          <c:orientation val="minMax"/>
          <c:min val="0.7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FB-SCore</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crossAx val="1913144143"/>
        <c:crosses val="autoZero"/>
        <c:crossBetween val="between"/>
        <c:majorUnit val="1.0000000000000002E-2"/>
      </c:valAx>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fr-FR"/>
        </a:p>
      </c:txPr>
    </c:legend>
    <c:plotVisOnly val="1"/>
    <c:dispBlanksAs val="gap"/>
    <c:showDLblsOverMax val="0"/>
    <c:extLst/>
  </c:chart>
  <c:txPr>
    <a:bodyPr/>
    <a:lstStyle/>
    <a:p>
      <a:pPr>
        <a:defRPr lang="en-US" sz="1000" b="0" i="0" u="none" strike="noStrike" kern="1200" baseline="0">
          <a:solidFill>
            <a:schemeClr val="tx1"/>
          </a:solidFill>
          <a:latin typeface="+mn-lt"/>
          <a:ea typeface="+mn-ea"/>
          <a:cs typeface="+mn-cs"/>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5" Type="http://schemas.openxmlformats.org/officeDocument/2006/relationships/chart" Target="../charts/chart2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 Id="rId14" Type="http://schemas.openxmlformats.org/officeDocument/2006/relationships/chart" Target="../charts/chart2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4.xml"/><Relationship Id="rId13" Type="http://schemas.openxmlformats.org/officeDocument/2006/relationships/chart" Target="../charts/chart49.xml"/><Relationship Id="rId3" Type="http://schemas.openxmlformats.org/officeDocument/2006/relationships/chart" Target="../charts/chart39.xml"/><Relationship Id="rId7" Type="http://schemas.openxmlformats.org/officeDocument/2006/relationships/chart" Target="../charts/chart43.xml"/><Relationship Id="rId12" Type="http://schemas.openxmlformats.org/officeDocument/2006/relationships/chart" Target="../charts/chart48.xml"/><Relationship Id="rId2" Type="http://schemas.openxmlformats.org/officeDocument/2006/relationships/chart" Target="../charts/chart38.xml"/><Relationship Id="rId16" Type="http://schemas.openxmlformats.org/officeDocument/2006/relationships/chart" Target="../charts/chart52.xml"/><Relationship Id="rId1" Type="http://schemas.openxmlformats.org/officeDocument/2006/relationships/chart" Target="../charts/chart37.xml"/><Relationship Id="rId6" Type="http://schemas.openxmlformats.org/officeDocument/2006/relationships/chart" Target="../charts/chart42.xml"/><Relationship Id="rId11" Type="http://schemas.openxmlformats.org/officeDocument/2006/relationships/chart" Target="../charts/chart47.xml"/><Relationship Id="rId5" Type="http://schemas.openxmlformats.org/officeDocument/2006/relationships/chart" Target="../charts/chart41.xml"/><Relationship Id="rId15" Type="http://schemas.openxmlformats.org/officeDocument/2006/relationships/chart" Target="../charts/chart51.xml"/><Relationship Id="rId10" Type="http://schemas.openxmlformats.org/officeDocument/2006/relationships/chart" Target="../charts/chart46.xml"/><Relationship Id="rId4" Type="http://schemas.openxmlformats.org/officeDocument/2006/relationships/chart" Target="../charts/chart40.xml"/><Relationship Id="rId9" Type="http://schemas.openxmlformats.org/officeDocument/2006/relationships/chart" Target="../charts/chart45.xml"/><Relationship Id="rId14" Type="http://schemas.openxmlformats.org/officeDocument/2006/relationships/chart" Target="../charts/chart5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 Id="rId4" Type="http://schemas.openxmlformats.org/officeDocument/2006/relationships/chart" Target="../charts/chart5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11" Type="http://schemas.openxmlformats.org/officeDocument/2006/relationships/chart" Target="../charts/chart71.xml"/><Relationship Id="rId5" Type="http://schemas.openxmlformats.org/officeDocument/2006/relationships/chart" Target="../charts/chart65.xml"/><Relationship Id="rId10" Type="http://schemas.openxmlformats.org/officeDocument/2006/relationships/chart" Target="../charts/chart70.xml"/><Relationship Id="rId4" Type="http://schemas.openxmlformats.org/officeDocument/2006/relationships/chart" Target="../charts/chart64.xml"/><Relationship Id="rId9" Type="http://schemas.openxmlformats.org/officeDocument/2006/relationships/chart" Target="../charts/chart6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74.xml"/><Relationship Id="rId2" Type="http://schemas.openxmlformats.org/officeDocument/2006/relationships/chart" Target="../charts/chart73.xml"/><Relationship Id="rId1" Type="http://schemas.openxmlformats.org/officeDocument/2006/relationships/chart" Target="../charts/chart72.xml"/><Relationship Id="rId6" Type="http://schemas.openxmlformats.org/officeDocument/2006/relationships/chart" Target="../charts/chart77.xml"/><Relationship Id="rId5" Type="http://schemas.openxmlformats.org/officeDocument/2006/relationships/chart" Target="../charts/chart76.xml"/><Relationship Id="rId4" Type="http://schemas.openxmlformats.org/officeDocument/2006/relationships/chart" Target="../charts/chart75.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80.xml"/><Relationship Id="rId2" Type="http://schemas.openxmlformats.org/officeDocument/2006/relationships/chart" Target="../charts/chart79.xml"/><Relationship Id="rId1" Type="http://schemas.openxmlformats.org/officeDocument/2006/relationships/chart" Target="../charts/chart78.xml"/><Relationship Id="rId5" Type="http://schemas.openxmlformats.org/officeDocument/2006/relationships/chart" Target="../charts/chart82.xml"/><Relationship Id="rId4" Type="http://schemas.openxmlformats.org/officeDocument/2006/relationships/chart" Target="../charts/chart81.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85.xml"/><Relationship Id="rId2" Type="http://schemas.openxmlformats.org/officeDocument/2006/relationships/chart" Target="../charts/chart84.xml"/><Relationship Id="rId1" Type="http://schemas.openxmlformats.org/officeDocument/2006/relationships/chart" Target="../charts/chart83.xml"/><Relationship Id="rId5" Type="http://schemas.openxmlformats.org/officeDocument/2006/relationships/chart" Target="../charts/chart87.xml"/><Relationship Id="rId4" Type="http://schemas.openxmlformats.org/officeDocument/2006/relationships/chart" Target="../charts/chart86.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99.xml"/><Relationship Id="rId2" Type="http://schemas.openxmlformats.org/officeDocument/2006/relationships/chart" Target="../charts/chart98.xml"/><Relationship Id="rId1" Type="http://schemas.openxmlformats.org/officeDocument/2006/relationships/chart" Target="../charts/chart97.xml"/><Relationship Id="rId6" Type="http://schemas.openxmlformats.org/officeDocument/2006/relationships/chart" Target="../charts/chart102.xml"/><Relationship Id="rId5" Type="http://schemas.openxmlformats.org/officeDocument/2006/relationships/chart" Target="../charts/chart101.xml"/><Relationship Id="rId4" Type="http://schemas.openxmlformats.org/officeDocument/2006/relationships/chart" Target="../charts/chart100.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106.xml"/><Relationship Id="rId2" Type="http://schemas.openxmlformats.org/officeDocument/2006/relationships/chart" Target="../charts/chart105.xml"/><Relationship Id="rId1" Type="http://schemas.openxmlformats.org/officeDocument/2006/relationships/chart" Target="../charts/chart104.xml"/><Relationship Id="rId4" Type="http://schemas.openxmlformats.org/officeDocument/2006/relationships/chart" Target="../charts/chart107.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110.xml"/><Relationship Id="rId2" Type="http://schemas.openxmlformats.org/officeDocument/2006/relationships/chart" Target="../charts/chart109.xml"/><Relationship Id="rId1" Type="http://schemas.openxmlformats.org/officeDocument/2006/relationships/chart" Target="../charts/chart108.xml"/><Relationship Id="rId6" Type="http://schemas.openxmlformats.org/officeDocument/2006/relationships/chart" Target="../charts/chart113.xml"/><Relationship Id="rId5" Type="http://schemas.openxmlformats.org/officeDocument/2006/relationships/chart" Target="../charts/chart112.xml"/><Relationship Id="rId4" Type="http://schemas.openxmlformats.org/officeDocument/2006/relationships/chart" Target="../charts/chart111.xml"/></Relationships>
</file>

<file path=xl/drawings/_rels/drawing29.xml.rels><?xml version="1.0" encoding="UTF-8" standalone="yes"?>
<Relationships xmlns="http://schemas.openxmlformats.org/package/2006/relationships"><Relationship Id="rId8" Type="http://schemas.openxmlformats.org/officeDocument/2006/relationships/chart" Target="../charts/chart121.xml"/><Relationship Id="rId3" Type="http://schemas.openxmlformats.org/officeDocument/2006/relationships/chart" Target="../charts/chart116.xml"/><Relationship Id="rId7" Type="http://schemas.openxmlformats.org/officeDocument/2006/relationships/chart" Target="../charts/chart120.xml"/><Relationship Id="rId2" Type="http://schemas.openxmlformats.org/officeDocument/2006/relationships/chart" Target="../charts/chart115.xml"/><Relationship Id="rId1" Type="http://schemas.openxmlformats.org/officeDocument/2006/relationships/chart" Target="../charts/chart114.xml"/><Relationship Id="rId6" Type="http://schemas.openxmlformats.org/officeDocument/2006/relationships/chart" Target="../charts/chart119.xml"/><Relationship Id="rId5" Type="http://schemas.openxmlformats.org/officeDocument/2006/relationships/chart" Target="../charts/chart118.xml"/><Relationship Id="rId4" Type="http://schemas.openxmlformats.org/officeDocument/2006/relationships/chart" Target="../charts/chart117.xml"/></Relationships>
</file>

<file path=xl/drawings/_rels/drawing30.xml.rels><?xml version="1.0" encoding="UTF-8" standalone="yes"?>
<Relationships xmlns="http://schemas.openxmlformats.org/package/2006/relationships"><Relationship Id="rId8" Type="http://schemas.openxmlformats.org/officeDocument/2006/relationships/chart" Target="../charts/chart129.xml"/><Relationship Id="rId13" Type="http://schemas.openxmlformats.org/officeDocument/2006/relationships/chart" Target="../charts/chart134.xml"/><Relationship Id="rId18" Type="http://schemas.openxmlformats.org/officeDocument/2006/relationships/chart" Target="../charts/chart139.xml"/><Relationship Id="rId26" Type="http://schemas.openxmlformats.org/officeDocument/2006/relationships/chart" Target="../charts/chart147.xml"/><Relationship Id="rId3" Type="http://schemas.openxmlformats.org/officeDocument/2006/relationships/chart" Target="../charts/chart124.xml"/><Relationship Id="rId21" Type="http://schemas.openxmlformats.org/officeDocument/2006/relationships/chart" Target="../charts/chart142.xml"/><Relationship Id="rId7" Type="http://schemas.openxmlformats.org/officeDocument/2006/relationships/chart" Target="../charts/chart128.xml"/><Relationship Id="rId12" Type="http://schemas.openxmlformats.org/officeDocument/2006/relationships/chart" Target="../charts/chart133.xml"/><Relationship Id="rId17" Type="http://schemas.openxmlformats.org/officeDocument/2006/relationships/chart" Target="../charts/chart138.xml"/><Relationship Id="rId25" Type="http://schemas.openxmlformats.org/officeDocument/2006/relationships/chart" Target="../charts/chart146.xml"/><Relationship Id="rId2" Type="http://schemas.openxmlformats.org/officeDocument/2006/relationships/chart" Target="../charts/chart123.xml"/><Relationship Id="rId16" Type="http://schemas.openxmlformats.org/officeDocument/2006/relationships/chart" Target="../charts/chart137.xml"/><Relationship Id="rId20" Type="http://schemas.openxmlformats.org/officeDocument/2006/relationships/chart" Target="../charts/chart141.xml"/><Relationship Id="rId29" Type="http://schemas.openxmlformats.org/officeDocument/2006/relationships/chart" Target="../charts/chart150.xml"/><Relationship Id="rId1" Type="http://schemas.openxmlformats.org/officeDocument/2006/relationships/chart" Target="../charts/chart122.xml"/><Relationship Id="rId6" Type="http://schemas.openxmlformats.org/officeDocument/2006/relationships/chart" Target="../charts/chart127.xml"/><Relationship Id="rId11" Type="http://schemas.openxmlformats.org/officeDocument/2006/relationships/chart" Target="../charts/chart132.xml"/><Relationship Id="rId24" Type="http://schemas.openxmlformats.org/officeDocument/2006/relationships/chart" Target="../charts/chart145.xml"/><Relationship Id="rId32" Type="http://schemas.openxmlformats.org/officeDocument/2006/relationships/chart" Target="../charts/chart153.xml"/><Relationship Id="rId5" Type="http://schemas.openxmlformats.org/officeDocument/2006/relationships/chart" Target="../charts/chart126.xml"/><Relationship Id="rId15" Type="http://schemas.openxmlformats.org/officeDocument/2006/relationships/chart" Target="../charts/chart136.xml"/><Relationship Id="rId23" Type="http://schemas.openxmlformats.org/officeDocument/2006/relationships/chart" Target="../charts/chart144.xml"/><Relationship Id="rId28" Type="http://schemas.openxmlformats.org/officeDocument/2006/relationships/chart" Target="../charts/chart149.xml"/><Relationship Id="rId10" Type="http://schemas.openxmlformats.org/officeDocument/2006/relationships/chart" Target="../charts/chart131.xml"/><Relationship Id="rId19" Type="http://schemas.openxmlformats.org/officeDocument/2006/relationships/chart" Target="../charts/chart140.xml"/><Relationship Id="rId31" Type="http://schemas.openxmlformats.org/officeDocument/2006/relationships/chart" Target="../charts/chart152.xml"/><Relationship Id="rId4" Type="http://schemas.openxmlformats.org/officeDocument/2006/relationships/chart" Target="../charts/chart125.xml"/><Relationship Id="rId9" Type="http://schemas.openxmlformats.org/officeDocument/2006/relationships/chart" Target="../charts/chart130.xml"/><Relationship Id="rId14" Type="http://schemas.openxmlformats.org/officeDocument/2006/relationships/chart" Target="../charts/chart135.xml"/><Relationship Id="rId22" Type="http://schemas.openxmlformats.org/officeDocument/2006/relationships/chart" Target="../charts/chart143.xml"/><Relationship Id="rId27" Type="http://schemas.openxmlformats.org/officeDocument/2006/relationships/chart" Target="../charts/chart148.xml"/><Relationship Id="rId30" Type="http://schemas.openxmlformats.org/officeDocument/2006/relationships/chart" Target="../charts/chart151.xml"/></Relationships>
</file>

<file path=xl/drawings/_rels/drawing31.xml.rels><?xml version="1.0" encoding="UTF-8" standalone="yes"?>
<Relationships xmlns="http://schemas.openxmlformats.org/package/2006/relationships"><Relationship Id="rId8" Type="http://schemas.openxmlformats.org/officeDocument/2006/relationships/chart" Target="../charts/chart161.xml"/><Relationship Id="rId3" Type="http://schemas.openxmlformats.org/officeDocument/2006/relationships/chart" Target="../charts/chart156.xml"/><Relationship Id="rId7" Type="http://schemas.openxmlformats.org/officeDocument/2006/relationships/chart" Target="../charts/chart160.xml"/><Relationship Id="rId2" Type="http://schemas.openxmlformats.org/officeDocument/2006/relationships/chart" Target="../charts/chart155.xml"/><Relationship Id="rId1" Type="http://schemas.openxmlformats.org/officeDocument/2006/relationships/chart" Target="../charts/chart154.xml"/><Relationship Id="rId6" Type="http://schemas.openxmlformats.org/officeDocument/2006/relationships/chart" Target="../charts/chart159.xml"/><Relationship Id="rId5" Type="http://schemas.openxmlformats.org/officeDocument/2006/relationships/chart" Target="../charts/chart158.xml"/><Relationship Id="rId4" Type="http://schemas.openxmlformats.org/officeDocument/2006/relationships/chart" Target="../charts/chart157.xml"/></Relationships>
</file>

<file path=xl/drawings/drawing1.xml><?xml version="1.0" encoding="utf-8"?>
<xdr:wsDr xmlns:xdr="http://schemas.openxmlformats.org/drawingml/2006/spreadsheetDrawing" xmlns:a="http://schemas.openxmlformats.org/drawingml/2006/main">
  <xdr:twoCellAnchor>
    <xdr:from>
      <xdr:col>45</xdr:col>
      <xdr:colOff>231774</xdr:colOff>
      <xdr:row>7</xdr:row>
      <xdr:rowOff>127000</xdr:rowOff>
    </xdr:from>
    <xdr:to>
      <xdr:col>55</xdr:col>
      <xdr:colOff>196849</xdr:colOff>
      <xdr:row>26</xdr:row>
      <xdr:rowOff>149225</xdr:rowOff>
    </xdr:to>
    <xdr:graphicFrame macro="">
      <xdr:nvGraphicFramePr>
        <xdr:cNvPr id="2" name="Chart 1">
          <a:extLst>
            <a:ext uri="{FF2B5EF4-FFF2-40B4-BE49-F238E27FC236}">
              <a16:creationId xmlns:a16="http://schemas.microsoft.com/office/drawing/2014/main" id="{1D11EF5D-B095-4E87-977A-E0BE7AE8D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56</xdr:col>
      <xdr:colOff>0</xdr:colOff>
      <xdr:row>7</xdr:row>
      <xdr:rowOff>0</xdr:rowOff>
    </xdr:from>
    <xdr:to>
      <xdr:col>65</xdr:col>
      <xdr:colOff>574675</xdr:colOff>
      <xdr:row>26</xdr:row>
      <xdr:rowOff>22225</xdr:rowOff>
    </xdr:to>
    <xdr:graphicFrame macro="">
      <xdr:nvGraphicFramePr>
        <xdr:cNvPr id="3" name="Chart 2">
          <a:extLst>
            <a:ext uri="{FF2B5EF4-FFF2-40B4-BE49-F238E27FC236}">
              <a16:creationId xmlns:a16="http://schemas.microsoft.com/office/drawing/2014/main" id="{D3453661-32F8-42F9-ADC2-8DC3C61EE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336550</xdr:colOff>
      <xdr:row>28</xdr:row>
      <xdr:rowOff>0</xdr:rowOff>
    </xdr:from>
    <xdr:to>
      <xdr:col>55</xdr:col>
      <xdr:colOff>301625</xdr:colOff>
      <xdr:row>49</xdr:row>
      <xdr:rowOff>22225</xdr:rowOff>
    </xdr:to>
    <xdr:graphicFrame macro="">
      <xdr:nvGraphicFramePr>
        <xdr:cNvPr id="4" name="Chart 3">
          <a:extLst>
            <a:ext uri="{FF2B5EF4-FFF2-40B4-BE49-F238E27FC236}">
              <a16:creationId xmlns:a16="http://schemas.microsoft.com/office/drawing/2014/main" id="{AE3E3CA4-2E34-432E-B25A-04B6E4A8F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56</xdr:col>
      <xdr:colOff>0</xdr:colOff>
      <xdr:row>28</xdr:row>
      <xdr:rowOff>0</xdr:rowOff>
    </xdr:from>
    <xdr:to>
      <xdr:col>65</xdr:col>
      <xdr:colOff>574675</xdr:colOff>
      <xdr:row>49</xdr:row>
      <xdr:rowOff>22225</xdr:rowOff>
    </xdr:to>
    <xdr:graphicFrame macro="">
      <xdr:nvGraphicFramePr>
        <xdr:cNvPr id="5" name="Chart 4">
          <a:extLst>
            <a:ext uri="{FF2B5EF4-FFF2-40B4-BE49-F238E27FC236}">
              <a16:creationId xmlns:a16="http://schemas.microsoft.com/office/drawing/2014/main" id="{E5C75310-DA33-4406-93E1-571C43F0C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68</xdr:col>
      <xdr:colOff>0</xdr:colOff>
      <xdr:row>7</xdr:row>
      <xdr:rowOff>0</xdr:rowOff>
    </xdr:from>
    <xdr:to>
      <xdr:col>77</xdr:col>
      <xdr:colOff>574675</xdr:colOff>
      <xdr:row>26</xdr:row>
      <xdr:rowOff>22225</xdr:rowOff>
    </xdr:to>
    <xdr:graphicFrame macro="">
      <xdr:nvGraphicFramePr>
        <xdr:cNvPr id="6" name="Chart 5">
          <a:extLst>
            <a:ext uri="{FF2B5EF4-FFF2-40B4-BE49-F238E27FC236}">
              <a16:creationId xmlns:a16="http://schemas.microsoft.com/office/drawing/2014/main" id="{B58ED690-6EC9-4621-984F-65DF3E371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79</xdr:col>
      <xdr:colOff>0</xdr:colOff>
      <xdr:row>7</xdr:row>
      <xdr:rowOff>0</xdr:rowOff>
    </xdr:from>
    <xdr:to>
      <xdr:col>88</xdr:col>
      <xdr:colOff>574675</xdr:colOff>
      <xdr:row>26</xdr:row>
      <xdr:rowOff>22225</xdr:rowOff>
    </xdr:to>
    <xdr:graphicFrame macro="">
      <xdr:nvGraphicFramePr>
        <xdr:cNvPr id="7" name="Chart 6">
          <a:extLst>
            <a:ext uri="{FF2B5EF4-FFF2-40B4-BE49-F238E27FC236}">
              <a16:creationId xmlns:a16="http://schemas.microsoft.com/office/drawing/2014/main" id="{CAC5605D-E5DA-406F-8881-440907DA7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68</xdr:col>
      <xdr:colOff>0</xdr:colOff>
      <xdr:row>28</xdr:row>
      <xdr:rowOff>0</xdr:rowOff>
    </xdr:from>
    <xdr:to>
      <xdr:col>77</xdr:col>
      <xdr:colOff>574675</xdr:colOff>
      <xdr:row>49</xdr:row>
      <xdr:rowOff>22225</xdr:rowOff>
    </xdr:to>
    <xdr:graphicFrame macro="">
      <xdr:nvGraphicFramePr>
        <xdr:cNvPr id="9" name="Chart 8">
          <a:extLst>
            <a:ext uri="{FF2B5EF4-FFF2-40B4-BE49-F238E27FC236}">
              <a16:creationId xmlns:a16="http://schemas.microsoft.com/office/drawing/2014/main" id="{A9616337-0E62-4A6A-A0BE-360F49C75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79</xdr:col>
      <xdr:colOff>0</xdr:colOff>
      <xdr:row>28</xdr:row>
      <xdr:rowOff>0</xdr:rowOff>
    </xdr:from>
    <xdr:to>
      <xdr:col>88</xdr:col>
      <xdr:colOff>574675</xdr:colOff>
      <xdr:row>49</xdr:row>
      <xdr:rowOff>22225</xdr:rowOff>
    </xdr:to>
    <xdr:graphicFrame macro="">
      <xdr:nvGraphicFramePr>
        <xdr:cNvPr id="10" name="Chart 9">
          <a:extLst>
            <a:ext uri="{FF2B5EF4-FFF2-40B4-BE49-F238E27FC236}">
              <a16:creationId xmlns:a16="http://schemas.microsoft.com/office/drawing/2014/main" id="{244244A1-EA7F-4D88-B77E-62C41A384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31749</xdr:colOff>
      <xdr:row>14</xdr:row>
      <xdr:rowOff>66675</xdr:rowOff>
    </xdr:from>
    <xdr:to>
      <xdr:col>13</xdr:col>
      <xdr:colOff>31749</xdr:colOff>
      <xdr:row>39</xdr:row>
      <xdr:rowOff>104775</xdr:rowOff>
    </xdr:to>
    <xdr:graphicFrame macro="">
      <xdr:nvGraphicFramePr>
        <xdr:cNvPr id="2" name="Chart 1">
          <a:extLst>
            <a:ext uri="{FF2B5EF4-FFF2-40B4-BE49-F238E27FC236}">
              <a16:creationId xmlns:a16="http://schemas.microsoft.com/office/drawing/2014/main" id="{4E8F614B-6E4E-443D-8F3B-9BBB91763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60324</xdr:colOff>
      <xdr:row>41</xdr:row>
      <xdr:rowOff>3174</xdr:rowOff>
    </xdr:from>
    <xdr:to>
      <xdr:col>13</xdr:col>
      <xdr:colOff>60324</xdr:colOff>
      <xdr:row>66</xdr:row>
      <xdr:rowOff>47624</xdr:rowOff>
    </xdr:to>
    <xdr:graphicFrame macro="">
      <xdr:nvGraphicFramePr>
        <xdr:cNvPr id="3" name="Chart 2">
          <a:extLst>
            <a:ext uri="{FF2B5EF4-FFF2-40B4-BE49-F238E27FC236}">
              <a16:creationId xmlns:a16="http://schemas.microsoft.com/office/drawing/2014/main" id="{6E9BB106-B51A-410A-98F7-CA3EF9ED8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244475</xdr:colOff>
      <xdr:row>67</xdr:row>
      <xdr:rowOff>111125</xdr:rowOff>
    </xdr:from>
    <xdr:to>
      <xdr:col>13</xdr:col>
      <xdr:colOff>244475</xdr:colOff>
      <xdr:row>92</xdr:row>
      <xdr:rowOff>158750</xdr:rowOff>
    </xdr:to>
    <xdr:graphicFrame macro="">
      <xdr:nvGraphicFramePr>
        <xdr:cNvPr id="4" name="Chart 3">
          <a:extLst>
            <a:ext uri="{FF2B5EF4-FFF2-40B4-BE49-F238E27FC236}">
              <a16:creationId xmlns:a16="http://schemas.microsoft.com/office/drawing/2014/main" id="{9710B8FE-E05A-4A28-BFF2-BD8F09343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226785</xdr:colOff>
      <xdr:row>1</xdr:row>
      <xdr:rowOff>45810</xdr:rowOff>
    </xdr:from>
    <xdr:to>
      <xdr:col>24</xdr:col>
      <xdr:colOff>457539</xdr:colOff>
      <xdr:row>19</xdr:row>
      <xdr:rowOff>154214</xdr:rowOff>
    </xdr:to>
    <xdr:graphicFrame macro="">
      <xdr:nvGraphicFramePr>
        <xdr:cNvPr id="2" name="Chart 1">
          <a:extLst>
            <a:ext uri="{FF2B5EF4-FFF2-40B4-BE49-F238E27FC236}">
              <a16:creationId xmlns:a16="http://schemas.microsoft.com/office/drawing/2014/main" id="{F25BB0DE-544B-4EAC-946C-676381206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18</xdr:row>
      <xdr:rowOff>0</xdr:rowOff>
    </xdr:from>
    <xdr:to>
      <xdr:col>13</xdr:col>
      <xdr:colOff>304800</xdr:colOff>
      <xdr:row>32</xdr:row>
      <xdr:rowOff>165100</xdr:rowOff>
    </xdr:to>
    <xdr:graphicFrame macro="">
      <xdr:nvGraphicFramePr>
        <xdr:cNvPr id="3" name="Chart 2">
          <a:extLst>
            <a:ext uri="{FF2B5EF4-FFF2-40B4-BE49-F238E27FC236}">
              <a16:creationId xmlns:a16="http://schemas.microsoft.com/office/drawing/2014/main" id="{7EFF5CD4-6205-4DAC-A46D-8CB46FD56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28</xdr:col>
      <xdr:colOff>231775</xdr:colOff>
      <xdr:row>7</xdr:row>
      <xdr:rowOff>174625</xdr:rowOff>
    </xdr:from>
    <xdr:to>
      <xdr:col>35</xdr:col>
      <xdr:colOff>536575</xdr:colOff>
      <xdr:row>22</xdr:row>
      <xdr:rowOff>142875</xdr:rowOff>
    </xdr:to>
    <xdr:graphicFrame macro="">
      <xdr:nvGraphicFramePr>
        <xdr:cNvPr id="3" name="Chart 2">
          <a:extLst>
            <a:ext uri="{FF2B5EF4-FFF2-40B4-BE49-F238E27FC236}">
              <a16:creationId xmlns:a16="http://schemas.microsoft.com/office/drawing/2014/main" id="{2C1B680F-04A3-4F8B-A2DF-51A2771D5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234950</xdr:colOff>
      <xdr:row>7</xdr:row>
      <xdr:rowOff>184150</xdr:rowOff>
    </xdr:from>
    <xdr:to>
      <xdr:col>43</xdr:col>
      <xdr:colOff>539750</xdr:colOff>
      <xdr:row>22</xdr:row>
      <xdr:rowOff>152400</xdr:rowOff>
    </xdr:to>
    <xdr:graphicFrame macro="">
      <xdr:nvGraphicFramePr>
        <xdr:cNvPr id="4" name="Chart 3">
          <a:extLst>
            <a:ext uri="{FF2B5EF4-FFF2-40B4-BE49-F238E27FC236}">
              <a16:creationId xmlns:a16="http://schemas.microsoft.com/office/drawing/2014/main" id="{F161DAD0-9120-46C5-8A3A-C5CA051BCA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0</xdr:colOff>
      <xdr:row>8</xdr:row>
      <xdr:rowOff>0</xdr:rowOff>
    </xdr:from>
    <xdr:to>
      <xdr:col>52</xdr:col>
      <xdr:colOff>304800</xdr:colOff>
      <xdr:row>22</xdr:row>
      <xdr:rowOff>158750</xdr:rowOff>
    </xdr:to>
    <xdr:graphicFrame macro="">
      <xdr:nvGraphicFramePr>
        <xdr:cNvPr id="5" name="Chart 4">
          <a:extLst>
            <a:ext uri="{FF2B5EF4-FFF2-40B4-BE49-F238E27FC236}">
              <a16:creationId xmlns:a16="http://schemas.microsoft.com/office/drawing/2014/main" id="{CFE9DD01-F68B-4100-B7F0-1A1102248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53</xdr:col>
      <xdr:colOff>0</xdr:colOff>
      <xdr:row>8</xdr:row>
      <xdr:rowOff>0</xdr:rowOff>
    </xdr:from>
    <xdr:to>
      <xdr:col>60</xdr:col>
      <xdr:colOff>304800</xdr:colOff>
      <xdr:row>22</xdr:row>
      <xdr:rowOff>158750</xdr:rowOff>
    </xdr:to>
    <xdr:graphicFrame macro="">
      <xdr:nvGraphicFramePr>
        <xdr:cNvPr id="6" name="Chart 5">
          <a:extLst>
            <a:ext uri="{FF2B5EF4-FFF2-40B4-BE49-F238E27FC236}">
              <a16:creationId xmlns:a16="http://schemas.microsoft.com/office/drawing/2014/main" id="{9C0E790F-6436-4511-BDC0-B36BE9D7A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0</xdr:colOff>
      <xdr:row>8</xdr:row>
      <xdr:rowOff>0</xdr:rowOff>
    </xdr:from>
    <xdr:to>
      <xdr:col>68</xdr:col>
      <xdr:colOff>304800</xdr:colOff>
      <xdr:row>22</xdr:row>
      <xdr:rowOff>158750</xdr:rowOff>
    </xdr:to>
    <xdr:graphicFrame macro="">
      <xdr:nvGraphicFramePr>
        <xdr:cNvPr id="7" name="Chart 6">
          <a:extLst>
            <a:ext uri="{FF2B5EF4-FFF2-40B4-BE49-F238E27FC236}">
              <a16:creationId xmlns:a16="http://schemas.microsoft.com/office/drawing/2014/main" id="{A5D4C13C-3737-4552-B04E-A9FCD3AD3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469900</xdr:colOff>
      <xdr:row>24</xdr:row>
      <xdr:rowOff>0</xdr:rowOff>
    </xdr:from>
    <xdr:to>
      <xdr:col>36</xdr:col>
      <xdr:colOff>165100</xdr:colOff>
      <xdr:row>38</xdr:row>
      <xdr:rowOff>158750</xdr:rowOff>
    </xdr:to>
    <xdr:graphicFrame macro="">
      <xdr:nvGraphicFramePr>
        <xdr:cNvPr id="8" name="Chart 7">
          <a:extLst>
            <a:ext uri="{FF2B5EF4-FFF2-40B4-BE49-F238E27FC236}">
              <a16:creationId xmlns:a16="http://schemas.microsoft.com/office/drawing/2014/main" id="{B95230C7-DFFB-40BA-9DCA-6CD67CDBD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473075</xdr:colOff>
      <xdr:row>24</xdr:row>
      <xdr:rowOff>9525</xdr:rowOff>
    </xdr:from>
    <xdr:to>
      <xdr:col>44</xdr:col>
      <xdr:colOff>168275</xdr:colOff>
      <xdr:row>38</xdr:row>
      <xdr:rowOff>168275</xdr:rowOff>
    </xdr:to>
    <xdr:graphicFrame macro="">
      <xdr:nvGraphicFramePr>
        <xdr:cNvPr id="9" name="Chart 8">
          <a:extLst>
            <a:ext uri="{FF2B5EF4-FFF2-40B4-BE49-F238E27FC236}">
              <a16:creationId xmlns:a16="http://schemas.microsoft.com/office/drawing/2014/main" id="{4EF88081-14C4-470E-9718-BCCFCC9CD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45</xdr:col>
      <xdr:colOff>238125</xdr:colOff>
      <xdr:row>24</xdr:row>
      <xdr:rowOff>15875</xdr:rowOff>
    </xdr:from>
    <xdr:to>
      <xdr:col>52</xdr:col>
      <xdr:colOff>542925</xdr:colOff>
      <xdr:row>38</xdr:row>
      <xdr:rowOff>174625</xdr:rowOff>
    </xdr:to>
    <xdr:graphicFrame macro="">
      <xdr:nvGraphicFramePr>
        <xdr:cNvPr id="10" name="Chart 9">
          <a:extLst>
            <a:ext uri="{FF2B5EF4-FFF2-40B4-BE49-F238E27FC236}">
              <a16:creationId xmlns:a16="http://schemas.microsoft.com/office/drawing/2014/main" id="{C8D4D6CF-1E6F-4CEE-B32E-0E1E355986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53</xdr:col>
      <xdr:colOff>238125</xdr:colOff>
      <xdr:row>24</xdr:row>
      <xdr:rowOff>15875</xdr:rowOff>
    </xdr:from>
    <xdr:to>
      <xdr:col>60</xdr:col>
      <xdr:colOff>542925</xdr:colOff>
      <xdr:row>38</xdr:row>
      <xdr:rowOff>174625</xdr:rowOff>
    </xdr:to>
    <xdr:graphicFrame macro="">
      <xdr:nvGraphicFramePr>
        <xdr:cNvPr id="11" name="Chart 10">
          <a:extLst>
            <a:ext uri="{FF2B5EF4-FFF2-40B4-BE49-F238E27FC236}">
              <a16:creationId xmlns:a16="http://schemas.microsoft.com/office/drawing/2014/main" id="{5D6D4E24-CB68-435D-8441-16D7E9D09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238125</xdr:colOff>
      <xdr:row>24</xdr:row>
      <xdr:rowOff>15875</xdr:rowOff>
    </xdr:from>
    <xdr:to>
      <xdr:col>68</xdr:col>
      <xdr:colOff>542925</xdr:colOff>
      <xdr:row>38</xdr:row>
      <xdr:rowOff>174625</xdr:rowOff>
    </xdr:to>
    <xdr:graphicFrame macro="">
      <xdr:nvGraphicFramePr>
        <xdr:cNvPr id="12" name="Chart 11">
          <a:extLst>
            <a:ext uri="{FF2B5EF4-FFF2-40B4-BE49-F238E27FC236}">
              <a16:creationId xmlns:a16="http://schemas.microsoft.com/office/drawing/2014/main" id="{C60462CC-A335-4D6B-B608-37C5331CB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30</xdr:col>
      <xdr:colOff>0</xdr:colOff>
      <xdr:row>41</xdr:row>
      <xdr:rowOff>0</xdr:rowOff>
    </xdr:from>
    <xdr:to>
      <xdr:col>37</xdr:col>
      <xdr:colOff>304800</xdr:colOff>
      <xdr:row>55</xdr:row>
      <xdr:rowOff>165100</xdr:rowOff>
    </xdr:to>
    <xdr:graphicFrame macro="">
      <xdr:nvGraphicFramePr>
        <xdr:cNvPr id="13" name="Chart 12">
          <a:extLst>
            <a:ext uri="{FF2B5EF4-FFF2-40B4-BE49-F238E27FC236}">
              <a16:creationId xmlns:a16="http://schemas.microsoft.com/office/drawing/2014/main" id="{B462F247-8CEC-4985-A112-31B889E48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38</xdr:col>
      <xdr:colOff>3175</xdr:colOff>
      <xdr:row>41</xdr:row>
      <xdr:rowOff>9525</xdr:rowOff>
    </xdr:from>
    <xdr:to>
      <xdr:col>45</xdr:col>
      <xdr:colOff>307975</xdr:colOff>
      <xdr:row>55</xdr:row>
      <xdr:rowOff>174625</xdr:rowOff>
    </xdr:to>
    <xdr:graphicFrame macro="">
      <xdr:nvGraphicFramePr>
        <xdr:cNvPr id="14" name="Chart 13">
          <a:extLst>
            <a:ext uri="{FF2B5EF4-FFF2-40B4-BE49-F238E27FC236}">
              <a16:creationId xmlns:a16="http://schemas.microsoft.com/office/drawing/2014/main" id="{9F0C1E4B-7897-491D-BC68-741E4897C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46</xdr:col>
      <xdr:colOff>377825</xdr:colOff>
      <xdr:row>41</xdr:row>
      <xdr:rowOff>15875</xdr:rowOff>
    </xdr:from>
    <xdr:to>
      <xdr:col>54</xdr:col>
      <xdr:colOff>73025</xdr:colOff>
      <xdr:row>55</xdr:row>
      <xdr:rowOff>180975</xdr:rowOff>
    </xdr:to>
    <xdr:graphicFrame macro="">
      <xdr:nvGraphicFramePr>
        <xdr:cNvPr id="15" name="Chart 14">
          <a:extLst>
            <a:ext uri="{FF2B5EF4-FFF2-40B4-BE49-F238E27FC236}">
              <a16:creationId xmlns:a16="http://schemas.microsoft.com/office/drawing/2014/main" id="{E7710B46-E6FA-46CF-BFF6-073CFDCAD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54</xdr:col>
      <xdr:colOff>377825</xdr:colOff>
      <xdr:row>41</xdr:row>
      <xdr:rowOff>15875</xdr:rowOff>
    </xdr:from>
    <xdr:to>
      <xdr:col>62</xdr:col>
      <xdr:colOff>73025</xdr:colOff>
      <xdr:row>55</xdr:row>
      <xdr:rowOff>180975</xdr:rowOff>
    </xdr:to>
    <xdr:graphicFrame macro="">
      <xdr:nvGraphicFramePr>
        <xdr:cNvPr id="16" name="Chart 15">
          <a:extLst>
            <a:ext uri="{FF2B5EF4-FFF2-40B4-BE49-F238E27FC236}">
              <a16:creationId xmlns:a16="http://schemas.microsoft.com/office/drawing/2014/main" id="{BCB4B973-EABB-4CE7-9ECC-FF184E344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62</xdr:col>
      <xdr:colOff>377825</xdr:colOff>
      <xdr:row>41</xdr:row>
      <xdr:rowOff>15875</xdr:rowOff>
    </xdr:from>
    <xdr:to>
      <xdr:col>70</xdr:col>
      <xdr:colOff>73025</xdr:colOff>
      <xdr:row>55</xdr:row>
      <xdr:rowOff>180975</xdr:rowOff>
    </xdr:to>
    <xdr:graphicFrame macro="">
      <xdr:nvGraphicFramePr>
        <xdr:cNvPr id="17" name="Chart 16">
          <a:extLst>
            <a:ext uri="{FF2B5EF4-FFF2-40B4-BE49-F238E27FC236}">
              <a16:creationId xmlns:a16="http://schemas.microsoft.com/office/drawing/2014/main" id="{52C76E01-9D67-4CE6-B576-A576294A5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20</xdr:col>
      <xdr:colOff>606425</xdr:colOff>
      <xdr:row>6</xdr:row>
      <xdr:rowOff>165100</xdr:rowOff>
    </xdr:from>
    <xdr:to>
      <xdr:col>28</xdr:col>
      <xdr:colOff>301625</xdr:colOff>
      <xdr:row>21</xdr:row>
      <xdr:rowOff>133350</xdr:rowOff>
    </xdr:to>
    <xdr:graphicFrame macro="">
      <xdr:nvGraphicFramePr>
        <xdr:cNvPr id="2" name="Chart 1">
          <a:extLst>
            <a:ext uri="{FF2B5EF4-FFF2-40B4-BE49-F238E27FC236}">
              <a16:creationId xmlns:a16="http://schemas.microsoft.com/office/drawing/2014/main" id="{CA5352AA-0EF9-40F0-995E-9BE37AA53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0</xdr:colOff>
      <xdr:row>7</xdr:row>
      <xdr:rowOff>0</xdr:rowOff>
    </xdr:from>
    <xdr:to>
      <xdr:col>36</xdr:col>
      <xdr:colOff>304800</xdr:colOff>
      <xdr:row>21</xdr:row>
      <xdr:rowOff>158750</xdr:rowOff>
    </xdr:to>
    <xdr:graphicFrame macro="">
      <xdr:nvGraphicFramePr>
        <xdr:cNvPr id="3" name="Chart 2">
          <a:extLst>
            <a:ext uri="{FF2B5EF4-FFF2-40B4-BE49-F238E27FC236}">
              <a16:creationId xmlns:a16="http://schemas.microsoft.com/office/drawing/2014/main" id="{BC44C88C-AAB8-48FD-9092-1A06789A6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0</xdr:colOff>
      <xdr:row>7</xdr:row>
      <xdr:rowOff>0</xdr:rowOff>
    </xdr:from>
    <xdr:to>
      <xdr:col>45</xdr:col>
      <xdr:colOff>304800</xdr:colOff>
      <xdr:row>21</xdr:row>
      <xdr:rowOff>158750</xdr:rowOff>
    </xdr:to>
    <xdr:graphicFrame macro="">
      <xdr:nvGraphicFramePr>
        <xdr:cNvPr id="4" name="Chart 3">
          <a:extLst>
            <a:ext uri="{FF2B5EF4-FFF2-40B4-BE49-F238E27FC236}">
              <a16:creationId xmlns:a16="http://schemas.microsoft.com/office/drawing/2014/main" id="{7DD36BC7-6733-42E1-9F3D-CB37B4308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24</xdr:row>
      <xdr:rowOff>0</xdr:rowOff>
    </xdr:from>
    <xdr:to>
      <xdr:col>28</xdr:col>
      <xdr:colOff>304800</xdr:colOff>
      <xdr:row>38</xdr:row>
      <xdr:rowOff>165100</xdr:rowOff>
    </xdr:to>
    <xdr:graphicFrame macro="">
      <xdr:nvGraphicFramePr>
        <xdr:cNvPr id="5" name="Chart 4">
          <a:extLst>
            <a:ext uri="{FF2B5EF4-FFF2-40B4-BE49-F238E27FC236}">
              <a16:creationId xmlns:a16="http://schemas.microsoft.com/office/drawing/2014/main" id="{291B94B9-F14E-4B7A-9D77-B1F9442F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607218</xdr:colOff>
      <xdr:row>44</xdr:row>
      <xdr:rowOff>202405</xdr:rowOff>
    </xdr:from>
    <xdr:to>
      <xdr:col>30</xdr:col>
      <xdr:colOff>21430</xdr:colOff>
      <xdr:row>64</xdr:row>
      <xdr:rowOff>2380</xdr:rowOff>
    </xdr:to>
    <xdr:graphicFrame macro="">
      <xdr:nvGraphicFramePr>
        <xdr:cNvPr id="6" name="Chart 5">
          <a:extLst>
            <a:ext uri="{FF2B5EF4-FFF2-40B4-BE49-F238E27FC236}">
              <a16:creationId xmlns:a16="http://schemas.microsoft.com/office/drawing/2014/main" id="{E43D2601-178F-414B-8B93-C34FB946D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241299</xdr:colOff>
      <xdr:row>45</xdr:row>
      <xdr:rowOff>25399</xdr:rowOff>
    </xdr:from>
    <xdr:to>
      <xdr:col>39</xdr:col>
      <xdr:colOff>262731</xdr:colOff>
      <xdr:row>64</xdr:row>
      <xdr:rowOff>27780</xdr:rowOff>
    </xdr:to>
    <xdr:graphicFrame macro="">
      <xdr:nvGraphicFramePr>
        <xdr:cNvPr id="7" name="Chart 6">
          <a:extLst>
            <a:ext uri="{FF2B5EF4-FFF2-40B4-BE49-F238E27FC236}">
              <a16:creationId xmlns:a16="http://schemas.microsoft.com/office/drawing/2014/main" id="{B63E7BE5-B4FE-46C7-BD44-F36973BAD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571500</xdr:colOff>
      <xdr:row>65</xdr:row>
      <xdr:rowOff>127000</xdr:rowOff>
    </xdr:from>
    <xdr:to>
      <xdr:col>29</xdr:col>
      <xdr:colOff>592931</xdr:colOff>
      <xdr:row>85</xdr:row>
      <xdr:rowOff>22225</xdr:rowOff>
    </xdr:to>
    <xdr:graphicFrame macro="">
      <xdr:nvGraphicFramePr>
        <xdr:cNvPr id="10" name="Chart 8">
          <a:extLst>
            <a:ext uri="{FF2B5EF4-FFF2-40B4-BE49-F238E27FC236}">
              <a16:creationId xmlns:a16="http://schemas.microsoft.com/office/drawing/2014/main" id="{1766E1B4-D754-4E98-BEDC-06BD9A656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577453</xdr:colOff>
      <xdr:row>65</xdr:row>
      <xdr:rowOff>154385</xdr:rowOff>
    </xdr:from>
    <xdr:to>
      <xdr:col>39</xdr:col>
      <xdr:colOff>598884</xdr:colOff>
      <xdr:row>84</xdr:row>
      <xdr:rowOff>144860</xdr:rowOff>
    </xdr:to>
    <xdr:graphicFrame macro="">
      <xdr:nvGraphicFramePr>
        <xdr:cNvPr id="13" name="Graphique 12">
          <a:extLst>
            <a:ext uri="{FF2B5EF4-FFF2-40B4-BE49-F238E27FC236}">
              <a16:creationId xmlns:a16="http://schemas.microsoft.com/office/drawing/2014/main" id="{71BD2F30-58BA-9DAA-9E39-7933139F2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16</xdr:col>
      <xdr:colOff>6356</xdr:colOff>
      <xdr:row>34</xdr:row>
      <xdr:rowOff>9525</xdr:rowOff>
    </xdr:from>
    <xdr:to>
      <xdr:col>23</xdr:col>
      <xdr:colOff>311156</xdr:colOff>
      <xdr:row>48</xdr:row>
      <xdr:rowOff>174625</xdr:rowOff>
    </xdr:to>
    <xdr:graphicFrame macro="">
      <xdr:nvGraphicFramePr>
        <xdr:cNvPr id="2" name="Chart 1">
          <a:extLst>
            <a:ext uri="{FF2B5EF4-FFF2-40B4-BE49-F238E27FC236}">
              <a16:creationId xmlns:a16="http://schemas.microsoft.com/office/drawing/2014/main" id="{DFC631F3-125E-499F-8236-48C1C774D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50</xdr:row>
      <xdr:rowOff>0</xdr:rowOff>
    </xdr:from>
    <xdr:to>
      <xdr:col>23</xdr:col>
      <xdr:colOff>304800</xdr:colOff>
      <xdr:row>64</xdr:row>
      <xdr:rowOff>165100</xdr:rowOff>
    </xdr:to>
    <xdr:graphicFrame macro="">
      <xdr:nvGraphicFramePr>
        <xdr:cNvPr id="3" name="Chart 2">
          <a:extLst>
            <a:ext uri="{FF2B5EF4-FFF2-40B4-BE49-F238E27FC236}">
              <a16:creationId xmlns:a16="http://schemas.microsoft.com/office/drawing/2014/main" id="{83ACA277-A631-46CB-B418-A7EF9A3DA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34</xdr:row>
      <xdr:rowOff>0</xdr:rowOff>
    </xdr:from>
    <xdr:to>
      <xdr:col>31</xdr:col>
      <xdr:colOff>304800</xdr:colOff>
      <xdr:row>48</xdr:row>
      <xdr:rowOff>165100</xdr:rowOff>
    </xdr:to>
    <xdr:graphicFrame macro="">
      <xdr:nvGraphicFramePr>
        <xdr:cNvPr id="4" name="Chart 3">
          <a:extLst>
            <a:ext uri="{FF2B5EF4-FFF2-40B4-BE49-F238E27FC236}">
              <a16:creationId xmlns:a16="http://schemas.microsoft.com/office/drawing/2014/main" id="{A09E667B-077D-4A7E-AC80-5CA50DF8F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0</xdr:colOff>
      <xdr:row>50</xdr:row>
      <xdr:rowOff>0</xdr:rowOff>
    </xdr:from>
    <xdr:to>
      <xdr:col>31</xdr:col>
      <xdr:colOff>304800</xdr:colOff>
      <xdr:row>64</xdr:row>
      <xdr:rowOff>165100</xdr:rowOff>
    </xdr:to>
    <xdr:graphicFrame macro="">
      <xdr:nvGraphicFramePr>
        <xdr:cNvPr id="5" name="Chart 4">
          <a:extLst>
            <a:ext uri="{FF2B5EF4-FFF2-40B4-BE49-F238E27FC236}">
              <a16:creationId xmlns:a16="http://schemas.microsoft.com/office/drawing/2014/main" id="{F47D7B16-F9B6-4B9F-87AE-037CA3546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12706</xdr:colOff>
      <xdr:row>34</xdr:row>
      <xdr:rowOff>9525</xdr:rowOff>
    </xdr:from>
    <xdr:to>
      <xdr:col>39</xdr:col>
      <xdr:colOff>317506</xdr:colOff>
      <xdr:row>48</xdr:row>
      <xdr:rowOff>174625</xdr:rowOff>
    </xdr:to>
    <xdr:graphicFrame macro="">
      <xdr:nvGraphicFramePr>
        <xdr:cNvPr id="6" name="Chart 5">
          <a:extLst>
            <a:ext uri="{FF2B5EF4-FFF2-40B4-BE49-F238E27FC236}">
              <a16:creationId xmlns:a16="http://schemas.microsoft.com/office/drawing/2014/main" id="{35FC4981-C0B8-4B8A-BEF7-949C39FB9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6350</xdr:colOff>
      <xdr:row>50</xdr:row>
      <xdr:rowOff>0</xdr:rowOff>
    </xdr:from>
    <xdr:to>
      <xdr:col>39</xdr:col>
      <xdr:colOff>311150</xdr:colOff>
      <xdr:row>64</xdr:row>
      <xdr:rowOff>165100</xdr:rowOff>
    </xdr:to>
    <xdr:graphicFrame macro="">
      <xdr:nvGraphicFramePr>
        <xdr:cNvPr id="7" name="Chart 6">
          <a:extLst>
            <a:ext uri="{FF2B5EF4-FFF2-40B4-BE49-F238E27FC236}">
              <a16:creationId xmlns:a16="http://schemas.microsoft.com/office/drawing/2014/main" id="{06C930B2-9199-4C26-AEAD-056727A1B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6350</xdr:colOff>
      <xdr:row>34</xdr:row>
      <xdr:rowOff>0</xdr:rowOff>
    </xdr:from>
    <xdr:to>
      <xdr:col>47</xdr:col>
      <xdr:colOff>311150</xdr:colOff>
      <xdr:row>48</xdr:row>
      <xdr:rowOff>165100</xdr:rowOff>
    </xdr:to>
    <xdr:graphicFrame macro="">
      <xdr:nvGraphicFramePr>
        <xdr:cNvPr id="8" name="Chart 7">
          <a:extLst>
            <a:ext uri="{FF2B5EF4-FFF2-40B4-BE49-F238E27FC236}">
              <a16:creationId xmlns:a16="http://schemas.microsoft.com/office/drawing/2014/main" id="{5ECCDBDC-70FF-4B4A-8A28-D703004AE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6350</xdr:colOff>
      <xdr:row>50</xdr:row>
      <xdr:rowOff>0</xdr:rowOff>
    </xdr:from>
    <xdr:to>
      <xdr:col>47</xdr:col>
      <xdr:colOff>311150</xdr:colOff>
      <xdr:row>64</xdr:row>
      <xdr:rowOff>165100</xdr:rowOff>
    </xdr:to>
    <xdr:graphicFrame macro="">
      <xdr:nvGraphicFramePr>
        <xdr:cNvPr id="9" name="Chart 8">
          <a:extLst>
            <a:ext uri="{FF2B5EF4-FFF2-40B4-BE49-F238E27FC236}">
              <a16:creationId xmlns:a16="http://schemas.microsoft.com/office/drawing/2014/main" id="{6751A309-2189-42C3-9701-3237974A0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48</xdr:col>
      <xdr:colOff>6356</xdr:colOff>
      <xdr:row>34</xdr:row>
      <xdr:rowOff>9525</xdr:rowOff>
    </xdr:from>
    <xdr:to>
      <xdr:col>55</xdr:col>
      <xdr:colOff>311156</xdr:colOff>
      <xdr:row>48</xdr:row>
      <xdr:rowOff>174625</xdr:rowOff>
    </xdr:to>
    <xdr:graphicFrame macro="">
      <xdr:nvGraphicFramePr>
        <xdr:cNvPr id="10" name="Chart 9">
          <a:extLst>
            <a:ext uri="{FF2B5EF4-FFF2-40B4-BE49-F238E27FC236}">
              <a16:creationId xmlns:a16="http://schemas.microsoft.com/office/drawing/2014/main" id="{388FC099-0046-4928-B8DF-FC1A3B315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48</xdr:col>
      <xdr:colOff>0</xdr:colOff>
      <xdr:row>50</xdr:row>
      <xdr:rowOff>0</xdr:rowOff>
    </xdr:from>
    <xdr:to>
      <xdr:col>55</xdr:col>
      <xdr:colOff>304800</xdr:colOff>
      <xdr:row>64</xdr:row>
      <xdr:rowOff>165100</xdr:rowOff>
    </xdr:to>
    <xdr:graphicFrame macro="">
      <xdr:nvGraphicFramePr>
        <xdr:cNvPr id="11" name="Chart 10">
          <a:extLst>
            <a:ext uri="{FF2B5EF4-FFF2-40B4-BE49-F238E27FC236}">
              <a16:creationId xmlns:a16="http://schemas.microsoft.com/office/drawing/2014/main" id="{257D76EC-2493-428A-91A2-D56EDAA85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56</xdr:col>
      <xdr:colOff>0</xdr:colOff>
      <xdr:row>34</xdr:row>
      <xdr:rowOff>0</xdr:rowOff>
    </xdr:from>
    <xdr:to>
      <xdr:col>63</xdr:col>
      <xdr:colOff>304800</xdr:colOff>
      <xdr:row>48</xdr:row>
      <xdr:rowOff>165100</xdr:rowOff>
    </xdr:to>
    <xdr:graphicFrame macro="">
      <xdr:nvGraphicFramePr>
        <xdr:cNvPr id="12" name="Chart 11">
          <a:extLst>
            <a:ext uri="{FF2B5EF4-FFF2-40B4-BE49-F238E27FC236}">
              <a16:creationId xmlns:a16="http://schemas.microsoft.com/office/drawing/2014/main" id="{5261CF22-D9DF-4E91-B489-931CC0B86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56</xdr:col>
      <xdr:colOff>0</xdr:colOff>
      <xdr:row>50</xdr:row>
      <xdr:rowOff>0</xdr:rowOff>
    </xdr:from>
    <xdr:to>
      <xdr:col>63</xdr:col>
      <xdr:colOff>304800</xdr:colOff>
      <xdr:row>64</xdr:row>
      <xdr:rowOff>165100</xdr:rowOff>
    </xdr:to>
    <xdr:graphicFrame macro="">
      <xdr:nvGraphicFramePr>
        <xdr:cNvPr id="13" name="Chart 12">
          <a:extLst>
            <a:ext uri="{FF2B5EF4-FFF2-40B4-BE49-F238E27FC236}">
              <a16:creationId xmlns:a16="http://schemas.microsoft.com/office/drawing/2014/main" id="{0D1C8172-516D-41D7-8532-22E643A09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0</xdr:colOff>
      <xdr:row>67</xdr:row>
      <xdr:rowOff>0</xdr:rowOff>
    </xdr:from>
    <xdr:to>
      <xdr:col>23</xdr:col>
      <xdr:colOff>304800</xdr:colOff>
      <xdr:row>81</xdr:row>
      <xdr:rowOff>165100</xdr:rowOff>
    </xdr:to>
    <xdr:graphicFrame macro="">
      <xdr:nvGraphicFramePr>
        <xdr:cNvPr id="14" name="Chart 13">
          <a:extLst>
            <a:ext uri="{FF2B5EF4-FFF2-40B4-BE49-F238E27FC236}">
              <a16:creationId xmlns:a16="http://schemas.microsoft.com/office/drawing/2014/main" id="{A05F4222-5BEF-485A-A327-8A2261E3C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0</xdr:colOff>
      <xdr:row>67</xdr:row>
      <xdr:rowOff>0</xdr:rowOff>
    </xdr:from>
    <xdr:to>
      <xdr:col>31</xdr:col>
      <xdr:colOff>304800</xdr:colOff>
      <xdr:row>81</xdr:row>
      <xdr:rowOff>165100</xdr:rowOff>
    </xdr:to>
    <xdr:graphicFrame macro="">
      <xdr:nvGraphicFramePr>
        <xdr:cNvPr id="15" name="Chart 14">
          <a:extLst>
            <a:ext uri="{FF2B5EF4-FFF2-40B4-BE49-F238E27FC236}">
              <a16:creationId xmlns:a16="http://schemas.microsoft.com/office/drawing/2014/main" id="{9802EA43-70C7-4F14-917C-ACF720C78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32</xdr:col>
      <xdr:colOff>0</xdr:colOff>
      <xdr:row>67</xdr:row>
      <xdr:rowOff>0</xdr:rowOff>
    </xdr:from>
    <xdr:to>
      <xdr:col>39</xdr:col>
      <xdr:colOff>304800</xdr:colOff>
      <xdr:row>81</xdr:row>
      <xdr:rowOff>165100</xdr:rowOff>
    </xdr:to>
    <xdr:graphicFrame macro="">
      <xdr:nvGraphicFramePr>
        <xdr:cNvPr id="16" name="Chart 15">
          <a:extLst>
            <a:ext uri="{FF2B5EF4-FFF2-40B4-BE49-F238E27FC236}">
              <a16:creationId xmlns:a16="http://schemas.microsoft.com/office/drawing/2014/main" id="{8D53C454-83CE-4E50-98F7-848826F9F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40</xdr:col>
      <xdr:colOff>0</xdr:colOff>
      <xdr:row>67</xdr:row>
      <xdr:rowOff>0</xdr:rowOff>
    </xdr:from>
    <xdr:to>
      <xdr:col>47</xdr:col>
      <xdr:colOff>304800</xdr:colOff>
      <xdr:row>81</xdr:row>
      <xdr:rowOff>165100</xdr:rowOff>
    </xdr:to>
    <xdr:graphicFrame macro="">
      <xdr:nvGraphicFramePr>
        <xdr:cNvPr id="17" name="Chart 16">
          <a:extLst>
            <a:ext uri="{FF2B5EF4-FFF2-40B4-BE49-F238E27FC236}">
              <a16:creationId xmlns:a16="http://schemas.microsoft.com/office/drawing/2014/main" id="{1E50F1F9-9545-4ECA-BA28-0FE226AFD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30</xdr:col>
      <xdr:colOff>7326</xdr:colOff>
      <xdr:row>50</xdr:row>
      <xdr:rowOff>139214</xdr:rowOff>
    </xdr:from>
    <xdr:to>
      <xdr:col>41</xdr:col>
      <xdr:colOff>7326</xdr:colOff>
      <xdr:row>71</xdr:row>
      <xdr:rowOff>153864</xdr:rowOff>
    </xdr:to>
    <xdr:graphicFrame macro="">
      <xdr:nvGraphicFramePr>
        <xdr:cNvPr id="2" name="Chart 1">
          <a:extLst>
            <a:ext uri="{FF2B5EF4-FFF2-40B4-BE49-F238E27FC236}">
              <a16:creationId xmlns:a16="http://schemas.microsoft.com/office/drawing/2014/main" id="{1712B8C8-F8A8-4CB5-8732-0C673856F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600075</xdr:colOff>
      <xdr:row>79</xdr:row>
      <xdr:rowOff>19050</xdr:rowOff>
    </xdr:from>
    <xdr:to>
      <xdr:col>28</xdr:col>
      <xdr:colOff>600075</xdr:colOff>
      <xdr:row>100</xdr:row>
      <xdr:rowOff>106969</xdr:rowOff>
    </xdr:to>
    <xdr:graphicFrame macro="">
      <xdr:nvGraphicFramePr>
        <xdr:cNvPr id="3" name="Chart 2">
          <a:extLst>
            <a:ext uri="{FF2B5EF4-FFF2-40B4-BE49-F238E27FC236}">
              <a16:creationId xmlns:a16="http://schemas.microsoft.com/office/drawing/2014/main" id="{D9643323-A6F7-456B-88E1-874119900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600075</xdr:colOff>
      <xdr:row>73</xdr:row>
      <xdr:rowOff>19050</xdr:rowOff>
    </xdr:from>
    <xdr:to>
      <xdr:col>14</xdr:col>
      <xdr:colOff>600075</xdr:colOff>
      <xdr:row>94</xdr:row>
      <xdr:rowOff>106969</xdr:rowOff>
    </xdr:to>
    <xdr:graphicFrame macro="">
      <xdr:nvGraphicFramePr>
        <xdr:cNvPr id="4" name="Chart 3">
          <a:extLst>
            <a:ext uri="{FF2B5EF4-FFF2-40B4-BE49-F238E27FC236}">
              <a16:creationId xmlns:a16="http://schemas.microsoft.com/office/drawing/2014/main" id="{1DF48F37-60B2-4C4A-8C39-E8C021578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73</xdr:row>
      <xdr:rowOff>0</xdr:rowOff>
    </xdr:from>
    <xdr:to>
      <xdr:col>41</xdr:col>
      <xdr:colOff>0</xdr:colOff>
      <xdr:row>94</xdr:row>
      <xdr:rowOff>87919</xdr:rowOff>
    </xdr:to>
    <xdr:graphicFrame macro="">
      <xdr:nvGraphicFramePr>
        <xdr:cNvPr id="5" name="Chart 4">
          <a:extLst>
            <a:ext uri="{FF2B5EF4-FFF2-40B4-BE49-F238E27FC236}">
              <a16:creationId xmlns:a16="http://schemas.microsoft.com/office/drawing/2014/main" id="{A5E2F96A-19A3-446A-AA5A-B15D9D6C9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142875</xdr:colOff>
      <xdr:row>3</xdr:row>
      <xdr:rowOff>66675</xdr:rowOff>
    </xdr:from>
    <xdr:to>
      <xdr:col>24</xdr:col>
      <xdr:colOff>180975</xdr:colOff>
      <xdr:row>25</xdr:row>
      <xdr:rowOff>14287</xdr:rowOff>
    </xdr:to>
    <xdr:graphicFrame macro="">
      <xdr:nvGraphicFramePr>
        <xdr:cNvPr id="2" name="Chart 1">
          <a:extLst>
            <a:ext uri="{FF2B5EF4-FFF2-40B4-BE49-F238E27FC236}">
              <a16:creationId xmlns:a16="http://schemas.microsoft.com/office/drawing/2014/main" id="{A0D1195C-F225-4FFF-9E92-C0250D163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22</xdr:col>
      <xdr:colOff>6350</xdr:colOff>
      <xdr:row>37</xdr:row>
      <xdr:rowOff>79374</xdr:rowOff>
    </xdr:from>
    <xdr:to>
      <xdr:col>35</xdr:col>
      <xdr:colOff>577850</xdr:colOff>
      <xdr:row>62</xdr:row>
      <xdr:rowOff>152400</xdr:rowOff>
    </xdr:to>
    <xdr:graphicFrame macro="">
      <xdr:nvGraphicFramePr>
        <xdr:cNvPr id="2" name="Chart 1">
          <a:extLst>
            <a:ext uri="{FF2B5EF4-FFF2-40B4-BE49-F238E27FC236}">
              <a16:creationId xmlns:a16="http://schemas.microsoft.com/office/drawing/2014/main" id="{51ECC11F-2A03-446A-BD8C-54229B0EE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37</xdr:row>
      <xdr:rowOff>82550</xdr:rowOff>
    </xdr:from>
    <xdr:to>
      <xdr:col>50</xdr:col>
      <xdr:colOff>596900</xdr:colOff>
      <xdr:row>62</xdr:row>
      <xdr:rowOff>155576</xdr:rowOff>
    </xdr:to>
    <xdr:graphicFrame macro="">
      <xdr:nvGraphicFramePr>
        <xdr:cNvPr id="3" name="Chart 2">
          <a:extLst>
            <a:ext uri="{FF2B5EF4-FFF2-40B4-BE49-F238E27FC236}">
              <a16:creationId xmlns:a16="http://schemas.microsoft.com/office/drawing/2014/main" id="{24BD4FBB-91D9-49CC-BEB4-30BA8783F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6350</xdr:colOff>
      <xdr:row>37</xdr:row>
      <xdr:rowOff>79374</xdr:rowOff>
    </xdr:from>
    <xdr:to>
      <xdr:col>35</xdr:col>
      <xdr:colOff>577850</xdr:colOff>
      <xdr:row>62</xdr:row>
      <xdr:rowOff>152400</xdr:rowOff>
    </xdr:to>
    <xdr:graphicFrame macro="">
      <xdr:nvGraphicFramePr>
        <xdr:cNvPr id="2" name="Chart 1">
          <a:extLst>
            <a:ext uri="{FF2B5EF4-FFF2-40B4-BE49-F238E27FC236}">
              <a16:creationId xmlns:a16="http://schemas.microsoft.com/office/drawing/2014/main" id="{CBFC8CEB-F0FA-4DEC-A502-0ABAA418B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6350</xdr:colOff>
      <xdr:row>37</xdr:row>
      <xdr:rowOff>79374</xdr:rowOff>
    </xdr:from>
    <xdr:to>
      <xdr:col>35</xdr:col>
      <xdr:colOff>577850</xdr:colOff>
      <xdr:row>62</xdr:row>
      <xdr:rowOff>152400</xdr:rowOff>
    </xdr:to>
    <xdr:graphicFrame macro="">
      <xdr:nvGraphicFramePr>
        <xdr:cNvPr id="4" name="Chart 3">
          <a:extLst>
            <a:ext uri="{FF2B5EF4-FFF2-40B4-BE49-F238E27FC236}">
              <a16:creationId xmlns:a16="http://schemas.microsoft.com/office/drawing/2014/main" id="{BB13E4CE-618F-4CB4-980F-65B6ACE5F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9525</xdr:colOff>
      <xdr:row>66</xdr:row>
      <xdr:rowOff>19050</xdr:rowOff>
    </xdr:from>
    <xdr:to>
      <xdr:col>51</xdr:col>
      <xdr:colOff>276225</xdr:colOff>
      <xdr:row>93</xdr:row>
      <xdr:rowOff>0</xdr:rowOff>
    </xdr:to>
    <xdr:graphicFrame macro="">
      <xdr:nvGraphicFramePr>
        <xdr:cNvPr id="7" name="Chart 6">
          <a:extLst>
            <a:ext uri="{FF2B5EF4-FFF2-40B4-BE49-F238E27FC236}">
              <a16:creationId xmlns:a16="http://schemas.microsoft.com/office/drawing/2014/main" id="{AA70E018-759C-40E9-9339-0BD485A7F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309561</xdr:colOff>
      <xdr:row>126</xdr:row>
      <xdr:rowOff>9525</xdr:rowOff>
    </xdr:from>
    <xdr:to>
      <xdr:col>21</xdr:col>
      <xdr:colOff>571500</xdr:colOff>
      <xdr:row>143</xdr:row>
      <xdr:rowOff>57150</xdr:rowOff>
    </xdr:to>
    <xdr:graphicFrame macro="">
      <xdr:nvGraphicFramePr>
        <xdr:cNvPr id="2" name="Chart 1">
          <a:extLst>
            <a:ext uri="{FF2B5EF4-FFF2-40B4-BE49-F238E27FC236}">
              <a16:creationId xmlns:a16="http://schemas.microsoft.com/office/drawing/2014/main" id="{D7333BB9-589F-4E3E-B066-CA7312255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357187</xdr:colOff>
      <xdr:row>144</xdr:row>
      <xdr:rowOff>95250</xdr:rowOff>
    </xdr:from>
    <xdr:to>
      <xdr:col>22</xdr:col>
      <xdr:colOff>19050</xdr:colOff>
      <xdr:row>161</xdr:row>
      <xdr:rowOff>123825</xdr:rowOff>
    </xdr:to>
    <xdr:graphicFrame macro="">
      <xdr:nvGraphicFramePr>
        <xdr:cNvPr id="3" name="Chart 2">
          <a:extLst>
            <a:ext uri="{FF2B5EF4-FFF2-40B4-BE49-F238E27FC236}">
              <a16:creationId xmlns:a16="http://schemas.microsoft.com/office/drawing/2014/main" id="{0798782C-DD1A-49CA-9493-74ACCBC71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514355</xdr:colOff>
      <xdr:row>164</xdr:row>
      <xdr:rowOff>133351</xdr:rowOff>
    </xdr:from>
    <xdr:to>
      <xdr:col>21</xdr:col>
      <xdr:colOff>533399</xdr:colOff>
      <xdr:row>184</xdr:row>
      <xdr:rowOff>76201</xdr:rowOff>
    </xdr:to>
    <xdr:graphicFrame macro="">
      <xdr:nvGraphicFramePr>
        <xdr:cNvPr id="5" name="Chart 4">
          <a:extLst>
            <a:ext uri="{FF2B5EF4-FFF2-40B4-BE49-F238E27FC236}">
              <a16:creationId xmlns:a16="http://schemas.microsoft.com/office/drawing/2014/main" id="{7A7179A8-EDBA-4F9F-A58D-9845F1DFB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83344</xdr:colOff>
      <xdr:row>146</xdr:row>
      <xdr:rowOff>190499</xdr:rowOff>
    </xdr:from>
    <xdr:to>
      <xdr:col>35</xdr:col>
      <xdr:colOff>183356</xdr:colOff>
      <xdr:row>169</xdr:row>
      <xdr:rowOff>126682</xdr:rowOff>
    </xdr:to>
    <xdr:graphicFrame macro="">
      <xdr:nvGraphicFramePr>
        <xdr:cNvPr id="8" name="Chart 7">
          <a:extLst>
            <a:ext uri="{FF2B5EF4-FFF2-40B4-BE49-F238E27FC236}">
              <a16:creationId xmlns:a16="http://schemas.microsoft.com/office/drawing/2014/main" id="{D1E571C3-5BC6-4AE9-B906-4C040E94D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59531</xdr:colOff>
      <xdr:row>123</xdr:row>
      <xdr:rowOff>153457</xdr:rowOff>
    </xdr:from>
    <xdr:to>
      <xdr:col>35</xdr:col>
      <xdr:colOff>159543</xdr:colOff>
      <xdr:row>146</xdr:row>
      <xdr:rowOff>18202</xdr:rowOff>
    </xdr:to>
    <xdr:graphicFrame macro="">
      <xdr:nvGraphicFramePr>
        <xdr:cNvPr id="9" name="Chart 8">
          <a:extLst>
            <a:ext uri="{FF2B5EF4-FFF2-40B4-BE49-F238E27FC236}">
              <a16:creationId xmlns:a16="http://schemas.microsoft.com/office/drawing/2014/main" id="{2E06DD87-5605-4D8A-A01A-55221C87A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178595</xdr:colOff>
      <xdr:row>172</xdr:row>
      <xdr:rowOff>130969</xdr:rowOff>
    </xdr:from>
    <xdr:to>
      <xdr:col>35</xdr:col>
      <xdr:colOff>278607</xdr:colOff>
      <xdr:row>195</xdr:row>
      <xdr:rowOff>138589</xdr:rowOff>
    </xdr:to>
    <xdr:graphicFrame macro="">
      <xdr:nvGraphicFramePr>
        <xdr:cNvPr id="10" name="Chart 9">
          <a:extLst>
            <a:ext uri="{FF2B5EF4-FFF2-40B4-BE49-F238E27FC236}">
              <a16:creationId xmlns:a16="http://schemas.microsoft.com/office/drawing/2014/main" id="{29A276E7-4240-4F33-934B-63FAA235C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35</xdr:col>
      <xdr:colOff>495298</xdr:colOff>
      <xdr:row>123</xdr:row>
      <xdr:rowOff>150019</xdr:rowOff>
    </xdr:from>
    <xdr:to>
      <xdr:col>48</xdr:col>
      <xdr:colOff>35717</xdr:colOff>
      <xdr:row>146</xdr:row>
      <xdr:rowOff>14764</xdr:rowOff>
    </xdr:to>
    <xdr:graphicFrame macro="">
      <xdr:nvGraphicFramePr>
        <xdr:cNvPr id="11" name="Chart 8">
          <a:extLst>
            <a:ext uri="{FF2B5EF4-FFF2-40B4-BE49-F238E27FC236}">
              <a16:creationId xmlns:a16="http://schemas.microsoft.com/office/drawing/2014/main" id="{81D81493-29D4-466B-9828-826E328A4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0</xdr:colOff>
      <xdr:row>66</xdr:row>
      <xdr:rowOff>0</xdr:rowOff>
    </xdr:from>
    <xdr:to>
      <xdr:col>35</xdr:col>
      <xdr:colOff>571500</xdr:colOff>
      <xdr:row>92</xdr:row>
      <xdr:rowOff>189443</xdr:rowOff>
    </xdr:to>
    <xdr:graphicFrame macro="">
      <xdr:nvGraphicFramePr>
        <xdr:cNvPr id="12" name="Chart 3">
          <a:extLst>
            <a:ext uri="{FF2B5EF4-FFF2-40B4-BE49-F238E27FC236}">
              <a16:creationId xmlns:a16="http://schemas.microsoft.com/office/drawing/2014/main" id="{1AE29F86-5D95-45D2-B529-845F9CB9F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53</xdr:col>
      <xdr:colOff>0</xdr:colOff>
      <xdr:row>66</xdr:row>
      <xdr:rowOff>0</xdr:rowOff>
    </xdr:from>
    <xdr:to>
      <xdr:col>67</xdr:col>
      <xdr:colOff>504825</xdr:colOff>
      <xdr:row>92</xdr:row>
      <xdr:rowOff>171450</xdr:rowOff>
    </xdr:to>
    <xdr:graphicFrame macro="">
      <xdr:nvGraphicFramePr>
        <xdr:cNvPr id="6" name="Chart 6">
          <a:extLst>
            <a:ext uri="{FF2B5EF4-FFF2-40B4-BE49-F238E27FC236}">
              <a16:creationId xmlns:a16="http://schemas.microsoft.com/office/drawing/2014/main" id="{A8A814F2-732F-4288-84A6-9FC33DDB2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57156</xdr:colOff>
      <xdr:row>29</xdr:row>
      <xdr:rowOff>71437</xdr:rowOff>
    </xdr:from>
    <xdr:to>
      <xdr:col>18</xdr:col>
      <xdr:colOff>87636</xdr:colOff>
      <xdr:row>50</xdr:row>
      <xdr:rowOff>166687</xdr:rowOff>
    </xdr:to>
    <xdr:graphicFrame macro="">
      <xdr:nvGraphicFramePr>
        <xdr:cNvPr id="2" name="Graphique 1">
          <a:extLst>
            <a:ext uri="{FF2B5EF4-FFF2-40B4-BE49-F238E27FC236}">
              <a16:creationId xmlns:a16="http://schemas.microsoft.com/office/drawing/2014/main" id="{5998DA65-15D9-8FDA-F586-7066FDF9C5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428625</xdr:colOff>
      <xdr:row>29</xdr:row>
      <xdr:rowOff>57149</xdr:rowOff>
    </xdr:from>
    <xdr:to>
      <xdr:col>26</xdr:col>
      <xdr:colOff>600075</xdr:colOff>
      <xdr:row>51</xdr:row>
      <xdr:rowOff>85724</xdr:rowOff>
    </xdr:to>
    <xdr:graphicFrame macro="">
      <xdr:nvGraphicFramePr>
        <xdr:cNvPr id="3" name="Graphique 2">
          <a:extLst>
            <a:ext uri="{FF2B5EF4-FFF2-40B4-BE49-F238E27FC236}">
              <a16:creationId xmlns:a16="http://schemas.microsoft.com/office/drawing/2014/main" id="{16AFCD7F-385C-49D6-9A51-EA843DF52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761999</xdr:colOff>
      <xdr:row>84</xdr:row>
      <xdr:rowOff>190499</xdr:rowOff>
    </xdr:from>
    <xdr:to>
      <xdr:col>21</xdr:col>
      <xdr:colOff>9524</xdr:colOff>
      <xdr:row>109</xdr:row>
      <xdr:rowOff>104774</xdr:rowOff>
    </xdr:to>
    <xdr:graphicFrame macro="">
      <xdr:nvGraphicFramePr>
        <xdr:cNvPr id="4" name="Graphique 3">
          <a:extLst>
            <a:ext uri="{FF2B5EF4-FFF2-40B4-BE49-F238E27FC236}">
              <a16:creationId xmlns:a16="http://schemas.microsoft.com/office/drawing/2014/main" id="{543AC799-D880-43BD-A522-CF9201834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219068</xdr:colOff>
      <xdr:row>82</xdr:row>
      <xdr:rowOff>176212</xdr:rowOff>
    </xdr:from>
    <xdr:to>
      <xdr:col>31</xdr:col>
      <xdr:colOff>38099</xdr:colOff>
      <xdr:row>105</xdr:row>
      <xdr:rowOff>19049</xdr:rowOff>
    </xdr:to>
    <xdr:graphicFrame macro="">
      <xdr:nvGraphicFramePr>
        <xdr:cNvPr id="5" name="Graphique 4">
          <a:extLst>
            <a:ext uri="{FF2B5EF4-FFF2-40B4-BE49-F238E27FC236}">
              <a16:creationId xmlns:a16="http://schemas.microsoft.com/office/drawing/2014/main" id="{50A902A9-1F8B-47D3-B1D8-EF98A5A59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115</xdr:row>
      <xdr:rowOff>0</xdr:rowOff>
    </xdr:from>
    <xdr:to>
      <xdr:col>21</xdr:col>
      <xdr:colOff>9525</xdr:colOff>
      <xdr:row>139</xdr:row>
      <xdr:rowOff>123825</xdr:rowOff>
    </xdr:to>
    <xdr:graphicFrame macro="">
      <xdr:nvGraphicFramePr>
        <xdr:cNvPr id="7" name="Graphique 6">
          <a:extLst>
            <a:ext uri="{FF2B5EF4-FFF2-40B4-BE49-F238E27FC236}">
              <a16:creationId xmlns:a16="http://schemas.microsoft.com/office/drawing/2014/main" id="{BFADE273-C0CA-4206-9C63-26B7FE58A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0</xdr:colOff>
      <xdr:row>115</xdr:row>
      <xdr:rowOff>0</xdr:rowOff>
    </xdr:from>
    <xdr:to>
      <xdr:col>31</xdr:col>
      <xdr:colOff>9525</xdr:colOff>
      <xdr:row>139</xdr:row>
      <xdr:rowOff>123825</xdr:rowOff>
    </xdr:to>
    <xdr:graphicFrame macro="">
      <xdr:nvGraphicFramePr>
        <xdr:cNvPr id="8" name="Graphique 7">
          <a:extLst>
            <a:ext uri="{FF2B5EF4-FFF2-40B4-BE49-F238E27FC236}">
              <a16:creationId xmlns:a16="http://schemas.microsoft.com/office/drawing/2014/main" id="{0480EE39-03E3-4563-B188-131039B9E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57156</xdr:colOff>
      <xdr:row>29</xdr:row>
      <xdr:rowOff>71437</xdr:rowOff>
    </xdr:from>
    <xdr:to>
      <xdr:col>18</xdr:col>
      <xdr:colOff>87636</xdr:colOff>
      <xdr:row>50</xdr:row>
      <xdr:rowOff>166687</xdr:rowOff>
    </xdr:to>
    <xdr:graphicFrame macro="">
      <xdr:nvGraphicFramePr>
        <xdr:cNvPr id="2" name="Graphique 1">
          <a:extLst>
            <a:ext uri="{FF2B5EF4-FFF2-40B4-BE49-F238E27FC236}">
              <a16:creationId xmlns:a16="http://schemas.microsoft.com/office/drawing/2014/main" id="{6A2A185F-5A73-456E-91D1-F6AEBD19B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428625</xdr:colOff>
      <xdr:row>29</xdr:row>
      <xdr:rowOff>57149</xdr:rowOff>
    </xdr:from>
    <xdr:to>
      <xdr:col>26</xdr:col>
      <xdr:colOff>600075</xdr:colOff>
      <xdr:row>51</xdr:row>
      <xdr:rowOff>85724</xdr:rowOff>
    </xdr:to>
    <xdr:graphicFrame macro="">
      <xdr:nvGraphicFramePr>
        <xdr:cNvPr id="3" name="Graphique 2">
          <a:extLst>
            <a:ext uri="{FF2B5EF4-FFF2-40B4-BE49-F238E27FC236}">
              <a16:creationId xmlns:a16="http://schemas.microsoft.com/office/drawing/2014/main" id="{9EEB3C3B-0340-45DC-951C-C331B7C83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761999</xdr:colOff>
      <xdr:row>84</xdr:row>
      <xdr:rowOff>190499</xdr:rowOff>
    </xdr:from>
    <xdr:to>
      <xdr:col>21</xdr:col>
      <xdr:colOff>9524</xdr:colOff>
      <xdr:row>109</xdr:row>
      <xdr:rowOff>104774</xdr:rowOff>
    </xdr:to>
    <xdr:graphicFrame macro="">
      <xdr:nvGraphicFramePr>
        <xdr:cNvPr id="4" name="Graphique 3">
          <a:extLst>
            <a:ext uri="{FF2B5EF4-FFF2-40B4-BE49-F238E27FC236}">
              <a16:creationId xmlns:a16="http://schemas.microsoft.com/office/drawing/2014/main" id="{64B4D1D2-B9B4-438B-BF25-4FCFE0B75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219068</xdr:colOff>
      <xdr:row>82</xdr:row>
      <xdr:rowOff>176212</xdr:rowOff>
    </xdr:from>
    <xdr:to>
      <xdr:col>31</xdr:col>
      <xdr:colOff>38099</xdr:colOff>
      <xdr:row>105</xdr:row>
      <xdr:rowOff>19049</xdr:rowOff>
    </xdr:to>
    <xdr:graphicFrame macro="">
      <xdr:nvGraphicFramePr>
        <xdr:cNvPr id="5" name="Graphique 4">
          <a:extLst>
            <a:ext uri="{FF2B5EF4-FFF2-40B4-BE49-F238E27FC236}">
              <a16:creationId xmlns:a16="http://schemas.microsoft.com/office/drawing/2014/main" id="{8D57A333-5A4A-4709-83C1-61D8439129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115</xdr:row>
      <xdr:rowOff>0</xdr:rowOff>
    </xdr:from>
    <xdr:to>
      <xdr:col>21</xdr:col>
      <xdr:colOff>9525</xdr:colOff>
      <xdr:row>139</xdr:row>
      <xdr:rowOff>123825</xdr:rowOff>
    </xdr:to>
    <xdr:graphicFrame macro="">
      <xdr:nvGraphicFramePr>
        <xdr:cNvPr id="6" name="Graphique 5">
          <a:extLst>
            <a:ext uri="{FF2B5EF4-FFF2-40B4-BE49-F238E27FC236}">
              <a16:creationId xmlns:a16="http://schemas.microsoft.com/office/drawing/2014/main" id="{8C857431-00CE-419A-AE35-A45733502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57156</xdr:colOff>
      <xdr:row>29</xdr:row>
      <xdr:rowOff>71437</xdr:rowOff>
    </xdr:from>
    <xdr:to>
      <xdr:col>18</xdr:col>
      <xdr:colOff>87636</xdr:colOff>
      <xdr:row>50</xdr:row>
      <xdr:rowOff>166687</xdr:rowOff>
    </xdr:to>
    <xdr:graphicFrame macro="">
      <xdr:nvGraphicFramePr>
        <xdr:cNvPr id="2" name="Graphique 1">
          <a:extLst>
            <a:ext uri="{FF2B5EF4-FFF2-40B4-BE49-F238E27FC236}">
              <a16:creationId xmlns:a16="http://schemas.microsoft.com/office/drawing/2014/main" id="{CE59BBD5-403C-489C-9143-17CC53DAB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761999</xdr:colOff>
      <xdr:row>84</xdr:row>
      <xdr:rowOff>190499</xdr:rowOff>
    </xdr:from>
    <xdr:to>
      <xdr:col>21</xdr:col>
      <xdr:colOff>9524</xdr:colOff>
      <xdr:row>109</xdr:row>
      <xdr:rowOff>104774</xdr:rowOff>
    </xdr:to>
    <xdr:graphicFrame macro="">
      <xdr:nvGraphicFramePr>
        <xdr:cNvPr id="4" name="Graphique 3">
          <a:extLst>
            <a:ext uri="{FF2B5EF4-FFF2-40B4-BE49-F238E27FC236}">
              <a16:creationId xmlns:a16="http://schemas.microsoft.com/office/drawing/2014/main" id="{8408C2EF-F2ED-4BEB-AB4B-260157085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219068</xdr:colOff>
      <xdr:row>82</xdr:row>
      <xdr:rowOff>176212</xdr:rowOff>
    </xdr:from>
    <xdr:to>
      <xdr:col>31</xdr:col>
      <xdr:colOff>38099</xdr:colOff>
      <xdr:row>105</xdr:row>
      <xdr:rowOff>19049</xdr:rowOff>
    </xdr:to>
    <xdr:graphicFrame macro="">
      <xdr:nvGraphicFramePr>
        <xdr:cNvPr id="5" name="Graphique 4">
          <a:extLst>
            <a:ext uri="{FF2B5EF4-FFF2-40B4-BE49-F238E27FC236}">
              <a16:creationId xmlns:a16="http://schemas.microsoft.com/office/drawing/2014/main" id="{1AA95E4E-7A18-4226-AD54-EEFFAC1A9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29</xdr:row>
      <xdr:rowOff>0</xdr:rowOff>
    </xdr:from>
    <xdr:to>
      <xdr:col>27</xdr:col>
      <xdr:colOff>30480</xdr:colOff>
      <xdr:row>50</xdr:row>
      <xdr:rowOff>95250</xdr:rowOff>
    </xdr:to>
    <xdr:graphicFrame macro="">
      <xdr:nvGraphicFramePr>
        <xdr:cNvPr id="7" name="Graphique 6">
          <a:extLst>
            <a:ext uri="{FF2B5EF4-FFF2-40B4-BE49-F238E27FC236}">
              <a16:creationId xmlns:a16="http://schemas.microsoft.com/office/drawing/2014/main" id="{E9861F6E-D1F6-457B-B475-F4891FC92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438150</xdr:colOff>
      <xdr:row>115</xdr:row>
      <xdr:rowOff>142875</xdr:rowOff>
    </xdr:from>
    <xdr:to>
      <xdr:col>20</xdr:col>
      <xdr:colOff>447675</xdr:colOff>
      <xdr:row>140</xdr:row>
      <xdr:rowOff>0</xdr:rowOff>
    </xdr:to>
    <xdr:graphicFrame macro="">
      <xdr:nvGraphicFramePr>
        <xdr:cNvPr id="3" name="Graphique 2">
          <a:extLst>
            <a:ext uri="{FF2B5EF4-FFF2-40B4-BE49-F238E27FC236}">
              <a16:creationId xmlns:a16="http://schemas.microsoft.com/office/drawing/2014/main" id="{F7B907BC-B5B9-4E11-98AC-2F693C6FB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523875</xdr:colOff>
      <xdr:row>170</xdr:row>
      <xdr:rowOff>38100</xdr:rowOff>
    </xdr:from>
    <xdr:to>
      <xdr:col>13</xdr:col>
      <xdr:colOff>28575</xdr:colOff>
      <xdr:row>192</xdr:row>
      <xdr:rowOff>95250</xdr:rowOff>
    </xdr:to>
    <xdr:graphicFrame macro="">
      <xdr:nvGraphicFramePr>
        <xdr:cNvPr id="2" name="Chart 1">
          <a:extLst>
            <a:ext uri="{FF2B5EF4-FFF2-40B4-BE49-F238E27FC236}">
              <a16:creationId xmlns:a16="http://schemas.microsoft.com/office/drawing/2014/main" id="{32B9A7B1-FBD3-419E-B6D3-A4C536DCB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338137</xdr:colOff>
      <xdr:row>170</xdr:row>
      <xdr:rowOff>95250</xdr:rowOff>
    </xdr:from>
    <xdr:to>
      <xdr:col>23</xdr:col>
      <xdr:colOff>485775</xdr:colOff>
      <xdr:row>192</xdr:row>
      <xdr:rowOff>128587</xdr:rowOff>
    </xdr:to>
    <xdr:graphicFrame macro="">
      <xdr:nvGraphicFramePr>
        <xdr:cNvPr id="3" name="Chart 2">
          <a:extLst>
            <a:ext uri="{FF2B5EF4-FFF2-40B4-BE49-F238E27FC236}">
              <a16:creationId xmlns:a16="http://schemas.microsoft.com/office/drawing/2014/main" id="{49772C56-510A-45AA-A234-22C7E0B83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104774</xdr:colOff>
      <xdr:row>170</xdr:row>
      <xdr:rowOff>9526</xdr:rowOff>
    </xdr:from>
    <xdr:to>
      <xdr:col>34</xdr:col>
      <xdr:colOff>133349</xdr:colOff>
      <xdr:row>193</xdr:row>
      <xdr:rowOff>14288</xdr:rowOff>
    </xdr:to>
    <xdr:graphicFrame macro="">
      <xdr:nvGraphicFramePr>
        <xdr:cNvPr id="4" name="Chart 3">
          <a:extLst>
            <a:ext uri="{FF2B5EF4-FFF2-40B4-BE49-F238E27FC236}">
              <a16:creationId xmlns:a16="http://schemas.microsoft.com/office/drawing/2014/main" id="{EC7D434A-A2C1-4F2D-953D-B4F0456D4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595086</xdr:colOff>
      <xdr:row>194</xdr:row>
      <xdr:rowOff>101600</xdr:rowOff>
    </xdr:from>
    <xdr:to>
      <xdr:col>34</xdr:col>
      <xdr:colOff>203200</xdr:colOff>
      <xdr:row>217</xdr:row>
      <xdr:rowOff>106362</xdr:rowOff>
    </xdr:to>
    <xdr:graphicFrame macro="">
      <xdr:nvGraphicFramePr>
        <xdr:cNvPr id="5" name="Chart 4">
          <a:extLst>
            <a:ext uri="{FF2B5EF4-FFF2-40B4-BE49-F238E27FC236}">
              <a16:creationId xmlns:a16="http://schemas.microsoft.com/office/drawing/2014/main" id="{23011E72-E5BF-402B-9ECA-E29E88E43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195</xdr:row>
      <xdr:rowOff>9071</xdr:rowOff>
    </xdr:from>
    <xdr:to>
      <xdr:col>13</xdr:col>
      <xdr:colOff>112486</xdr:colOff>
      <xdr:row>217</xdr:row>
      <xdr:rowOff>66221</xdr:rowOff>
    </xdr:to>
    <xdr:graphicFrame macro="">
      <xdr:nvGraphicFramePr>
        <xdr:cNvPr id="6" name="Chart 5">
          <a:extLst>
            <a:ext uri="{FF2B5EF4-FFF2-40B4-BE49-F238E27FC236}">
              <a16:creationId xmlns:a16="http://schemas.microsoft.com/office/drawing/2014/main" id="{B5B34EDA-88D0-4C6A-A970-F690A813D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317500</xdr:colOff>
      <xdr:row>194</xdr:row>
      <xdr:rowOff>163286</xdr:rowOff>
    </xdr:from>
    <xdr:to>
      <xdr:col>23</xdr:col>
      <xdr:colOff>465138</xdr:colOff>
      <xdr:row>217</xdr:row>
      <xdr:rowOff>9298</xdr:rowOff>
    </xdr:to>
    <xdr:graphicFrame macro="">
      <xdr:nvGraphicFramePr>
        <xdr:cNvPr id="7" name="Chart 6">
          <a:extLst>
            <a:ext uri="{FF2B5EF4-FFF2-40B4-BE49-F238E27FC236}">
              <a16:creationId xmlns:a16="http://schemas.microsoft.com/office/drawing/2014/main" id="{0F3F715C-F5C3-42DA-9611-53678660E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220</xdr:row>
      <xdr:rowOff>0</xdr:rowOff>
    </xdr:from>
    <xdr:to>
      <xdr:col>13</xdr:col>
      <xdr:colOff>112486</xdr:colOff>
      <xdr:row>242</xdr:row>
      <xdr:rowOff>57150</xdr:rowOff>
    </xdr:to>
    <xdr:graphicFrame macro="">
      <xdr:nvGraphicFramePr>
        <xdr:cNvPr id="8" name="Chart 5">
          <a:extLst>
            <a:ext uri="{FF2B5EF4-FFF2-40B4-BE49-F238E27FC236}">
              <a16:creationId xmlns:a16="http://schemas.microsoft.com/office/drawing/2014/main" id="{489032F0-99C2-46CE-9773-0E9154C30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510720</xdr:colOff>
      <xdr:row>17</xdr:row>
      <xdr:rowOff>93889</xdr:rowOff>
    </xdr:from>
    <xdr:to>
      <xdr:col>9</xdr:col>
      <xdr:colOff>278945</xdr:colOff>
      <xdr:row>34</xdr:row>
      <xdr:rowOff>93889</xdr:rowOff>
    </xdr:to>
    <xdr:graphicFrame macro="">
      <xdr:nvGraphicFramePr>
        <xdr:cNvPr id="2" name="Chart 1">
          <a:extLst>
            <a:ext uri="{FF2B5EF4-FFF2-40B4-BE49-F238E27FC236}">
              <a16:creationId xmlns:a16="http://schemas.microsoft.com/office/drawing/2014/main" id="{D07B68D3-B02A-46E5-B973-E44F51A284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555299</xdr:colOff>
      <xdr:row>28</xdr:row>
      <xdr:rowOff>76782</xdr:rowOff>
    </xdr:from>
    <xdr:ext cx="469319" cy="268840"/>
    <xdr:sp macro="" textlink="">
      <xdr:nvSpPr>
        <xdr:cNvPr id="3" name="TextBox 2">
          <a:extLst>
            <a:ext uri="{FF2B5EF4-FFF2-40B4-BE49-F238E27FC236}">
              <a16:creationId xmlns:a16="http://schemas.microsoft.com/office/drawing/2014/main" id="{0E81FFC6-660E-4A40-B6CD-D758BB4F87BC}"/>
            </a:ext>
          </a:extLst>
        </xdr:cNvPr>
        <xdr:cNvSpPr txBox="1"/>
      </xdr:nvSpPr>
      <xdr:spPr>
        <a:xfrm rot="10800000" flipH="1" flipV="1">
          <a:off x="4229228" y="5472014"/>
          <a:ext cx="469319" cy="268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100"/>
            <a:t>178</a:t>
          </a:r>
        </a:p>
      </xdr:txBody>
    </xdr:sp>
    <xdr:clientData/>
  </xdr:oneCellAnchor>
  <xdr:oneCellAnchor>
    <xdr:from>
      <xdr:col>4</xdr:col>
      <xdr:colOff>534889</xdr:colOff>
      <xdr:row>26</xdr:row>
      <xdr:rowOff>172939</xdr:rowOff>
    </xdr:from>
    <xdr:ext cx="469319" cy="268840"/>
    <xdr:sp macro="" textlink="">
      <xdr:nvSpPr>
        <xdr:cNvPr id="4" name="TextBox 3">
          <a:extLst>
            <a:ext uri="{FF2B5EF4-FFF2-40B4-BE49-F238E27FC236}">
              <a16:creationId xmlns:a16="http://schemas.microsoft.com/office/drawing/2014/main" id="{F0F5CBFC-CA1D-4556-953E-8B9C9B0BFE34}"/>
            </a:ext>
          </a:extLst>
        </xdr:cNvPr>
        <xdr:cNvSpPr txBox="1"/>
      </xdr:nvSpPr>
      <xdr:spPr>
        <a:xfrm rot="10800000" flipH="1" flipV="1">
          <a:off x="2984175" y="5187171"/>
          <a:ext cx="469319" cy="268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100"/>
            <a:t>164</a:t>
          </a:r>
        </a:p>
      </xdr:txBody>
    </xdr:sp>
    <xdr:clientData/>
  </xdr:oneCellAnchor>
  <xdr:oneCellAnchor>
    <xdr:from>
      <xdr:col>2</xdr:col>
      <xdr:colOff>509034</xdr:colOff>
      <xdr:row>19</xdr:row>
      <xdr:rowOff>157517</xdr:rowOff>
    </xdr:from>
    <xdr:ext cx="469319" cy="268840"/>
    <xdr:sp macro="" textlink="">
      <xdr:nvSpPr>
        <xdr:cNvPr id="5" name="TextBox 4">
          <a:extLst>
            <a:ext uri="{FF2B5EF4-FFF2-40B4-BE49-F238E27FC236}">
              <a16:creationId xmlns:a16="http://schemas.microsoft.com/office/drawing/2014/main" id="{39FDEAD2-0673-47A6-AFF4-A45CE9E8BE87}"/>
            </a:ext>
          </a:extLst>
        </xdr:cNvPr>
        <xdr:cNvSpPr txBox="1"/>
      </xdr:nvSpPr>
      <xdr:spPr>
        <a:xfrm rot="10800000" flipH="1" flipV="1">
          <a:off x="1733677" y="3838249"/>
          <a:ext cx="469319" cy="268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100"/>
            <a:t>135</a:t>
          </a:r>
        </a:p>
      </xdr:txBody>
    </xdr:sp>
    <xdr:clientData/>
  </xdr:oneCellAnchor>
  <xdr:twoCellAnchor>
    <xdr:from>
      <xdr:col>12</xdr:col>
      <xdr:colOff>0</xdr:colOff>
      <xdr:row>14</xdr:row>
      <xdr:rowOff>0</xdr:rowOff>
    </xdr:from>
    <xdr:to>
      <xdr:col>20</xdr:col>
      <xdr:colOff>378802</xdr:colOff>
      <xdr:row>31</xdr:row>
      <xdr:rowOff>0</xdr:rowOff>
    </xdr:to>
    <xdr:graphicFrame macro="">
      <xdr:nvGraphicFramePr>
        <xdr:cNvPr id="6" name="Chart 5">
          <a:extLst>
            <a:ext uri="{FF2B5EF4-FFF2-40B4-BE49-F238E27FC236}">
              <a16:creationId xmlns:a16="http://schemas.microsoft.com/office/drawing/2014/main" id="{A08192E0-A593-4A5B-B2DA-CD56C0626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0.70514</cdr:x>
      <cdr:y>0.79919</cdr:y>
    </cdr:from>
    <cdr:to>
      <cdr:x>0.87915</cdr:x>
      <cdr:y>0.92901</cdr:y>
    </cdr:to>
    <cdr:sp macro="" textlink="">
      <cdr:nvSpPr>
        <cdr:cNvPr id="2" name="TextBox 1">
          <a:extLst xmlns:a="http://schemas.openxmlformats.org/drawingml/2006/main">
            <a:ext uri="{FF2B5EF4-FFF2-40B4-BE49-F238E27FC236}">
              <a16:creationId xmlns:a16="http://schemas.microsoft.com/office/drawing/2014/main" id="{478385EE-C952-47C8-997B-9F9A662AE366}"/>
            </a:ext>
          </a:extLst>
        </cdr:cNvPr>
        <cdr:cNvSpPr txBox="1"/>
      </cdr:nvSpPr>
      <cdr:spPr>
        <a:xfrm xmlns:a="http://schemas.openxmlformats.org/drawingml/2006/main">
          <a:off x="3705226" y="2501900"/>
          <a:ext cx="9144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userShapes>
</file>

<file path=xl/drawings/drawing18.xml><?xml version="1.0" encoding="utf-8"?>
<c:userShapes xmlns:c="http://schemas.openxmlformats.org/drawingml/2006/chart">
  <cdr:relSizeAnchor xmlns:cdr="http://schemas.openxmlformats.org/drawingml/2006/chartDrawing">
    <cdr:from>
      <cdr:x>0.70514</cdr:x>
      <cdr:y>0.79919</cdr:y>
    </cdr:from>
    <cdr:to>
      <cdr:x>0.87915</cdr:x>
      <cdr:y>0.92901</cdr:y>
    </cdr:to>
    <cdr:sp macro="" textlink="">
      <cdr:nvSpPr>
        <cdr:cNvPr id="2" name="TextBox 1">
          <a:extLst xmlns:a="http://schemas.openxmlformats.org/drawingml/2006/main">
            <a:ext uri="{FF2B5EF4-FFF2-40B4-BE49-F238E27FC236}">
              <a16:creationId xmlns:a16="http://schemas.microsoft.com/office/drawing/2014/main" id="{478385EE-C952-47C8-997B-9F9A662AE366}"/>
            </a:ext>
          </a:extLst>
        </cdr:cNvPr>
        <cdr:cNvSpPr txBox="1"/>
      </cdr:nvSpPr>
      <cdr:spPr>
        <a:xfrm xmlns:a="http://schemas.openxmlformats.org/drawingml/2006/main">
          <a:off x="3705226" y="2501900"/>
          <a:ext cx="9144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userShapes>
</file>

<file path=xl/drawings/drawing19.xml><?xml version="1.0" encoding="utf-8"?>
<xdr:wsDr xmlns:xdr="http://schemas.openxmlformats.org/drawingml/2006/spreadsheetDrawing" xmlns:a="http://schemas.openxmlformats.org/drawingml/2006/main">
  <xdr:twoCellAnchor>
    <xdr:from>
      <xdr:col>1</xdr:col>
      <xdr:colOff>0</xdr:colOff>
      <xdr:row>21</xdr:row>
      <xdr:rowOff>19050</xdr:rowOff>
    </xdr:from>
    <xdr:to>
      <xdr:col>9</xdr:col>
      <xdr:colOff>386617</xdr:colOff>
      <xdr:row>38</xdr:row>
      <xdr:rowOff>43961</xdr:rowOff>
    </xdr:to>
    <xdr:graphicFrame macro="">
      <xdr:nvGraphicFramePr>
        <xdr:cNvPr id="2" name="Chart 1">
          <a:extLst>
            <a:ext uri="{FF2B5EF4-FFF2-40B4-BE49-F238E27FC236}">
              <a16:creationId xmlns:a16="http://schemas.microsoft.com/office/drawing/2014/main" id="{FF628CB9-DB0A-4552-9E79-BDAFBD65A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21</xdr:row>
      <xdr:rowOff>0</xdr:rowOff>
    </xdr:from>
    <xdr:to>
      <xdr:col>21</xdr:col>
      <xdr:colOff>222250</xdr:colOff>
      <xdr:row>38</xdr:row>
      <xdr:rowOff>24911</xdr:rowOff>
    </xdr:to>
    <xdr:graphicFrame macro="">
      <xdr:nvGraphicFramePr>
        <xdr:cNvPr id="4" name="Chart 3">
          <a:extLst>
            <a:ext uri="{FF2B5EF4-FFF2-40B4-BE49-F238E27FC236}">
              <a16:creationId xmlns:a16="http://schemas.microsoft.com/office/drawing/2014/main" id="{7E2D780B-DAE0-424C-AB5D-A4A889262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127000</xdr:colOff>
      <xdr:row>35</xdr:row>
      <xdr:rowOff>63500</xdr:rowOff>
    </xdr:from>
    <xdr:to>
      <xdr:col>15</xdr:col>
      <xdr:colOff>101600</xdr:colOff>
      <xdr:row>35</xdr:row>
      <xdr:rowOff>69850</xdr:rowOff>
    </xdr:to>
    <xdr:cxnSp macro="">
      <xdr:nvCxnSpPr>
        <xdr:cNvPr id="9" name="Straight Arrow Connector 8">
          <a:extLst>
            <a:ext uri="{FF2B5EF4-FFF2-40B4-BE49-F238E27FC236}">
              <a16:creationId xmlns:a16="http://schemas.microsoft.com/office/drawing/2014/main" id="{2BC53EEA-7623-4212-9908-98F06FA205A5}"/>
            </a:ext>
          </a:extLst>
        </xdr:cNvPr>
        <xdr:cNvCxnSpPr/>
      </xdr:nvCxnSpPr>
      <xdr:spPr>
        <a:xfrm flipH="1">
          <a:off x="8661400" y="652145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35</xdr:row>
      <xdr:rowOff>38100</xdr:rowOff>
    </xdr:from>
    <xdr:to>
      <xdr:col>15</xdr:col>
      <xdr:colOff>228600</xdr:colOff>
      <xdr:row>36</xdr:row>
      <xdr:rowOff>88900</xdr:rowOff>
    </xdr:to>
    <xdr:grpSp>
      <xdr:nvGrpSpPr>
        <xdr:cNvPr id="13" name="Group 12">
          <a:extLst>
            <a:ext uri="{FF2B5EF4-FFF2-40B4-BE49-F238E27FC236}">
              <a16:creationId xmlns:a16="http://schemas.microsoft.com/office/drawing/2014/main" id="{33DB27D4-D617-4155-8DFC-46C799FEC902}"/>
            </a:ext>
          </a:extLst>
        </xdr:cNvPr>
        <xdr:cNvGrpSpPr/>
      </xdr:nvGrpSpPr>
      <xdr:grpSpPr>
        <a:xfrm>
          <a:off x="8058150" y="6720254"/>
          <a:ext cx="1292469" cy="241300"/>
          <a:chOff x="8077200" y="6496050"/>
          <a:chExt cx="1295400" cy="234950"/>
        </a:xfrm>
      </xdr:grpSpPr>
      <xdr:grpSp>
        <xdr:nvGrpSpPr>
          <xdr:cNvPr id="12" name="Group 11">
            <a:extLst>
              <a:ext uri="{FF2B5EF4-FFF2-40B4-BE49-F238E27FC236}">
                <a16:creationId xmlns:a16="http://schemas.microsoft.com/office/drawing/2014/main" id="{892E5FAE-3770-4655-876E-D103AFB03563}"/>
              </a:ext>
            </a:extLst>
          </xdr:cNvPr>
          <xdr:cNvGrpSpPr/>
        </xdr:nvGrpSpPr>
        <xdr:grpSpPr>
          <a:xfrm>
            <a:off x="8077200" y="6502400"/>
            <a:ext cx="717550" cy="228600"/>
            <a:chOff x="8077200" y="6502400"/>
            <a:chExt cx="717550" cy="228600"/>
          </a:xfrm>
        </xdr:grpSpPr>
        <xdr:cxnSp macro="">
          <xdr:nvCxnSpPr>
            <xdr:cNvPr id="7" name="Straight Arrow Connector 6">
              <a:extLst>
                <a:ext uri="{FF2B5EF4-FFF2-40B4-BE49-F238E27FC236}">
                  <a16:creationId xmlns:a16="http://schemas.microsoft.com/office/drawing/2014/main" id="{BF4E4C6B-2D7F-4E19-89D0-60572E32C94B}"/>
                </a:ext>
              </a:extLst>
            </xdr:cNvPr>
            <xdr:cNvCxnSpPr/>
          </xdr:nvCxnSpPr>
          <xdr:spPr>
            <a:xfrm flipH="1">
              <a:off x="8077200" y="65278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TextBox 9">
              <a:extLst>
                <a:ext uri="{FF2B5EF4-FFF2-40B4-BE49-F238E27FC236}">
                  <a16:creationId xmlns:a16="http://schemas.microsoft.com/office/drawing/2014/main" id="{E994B322-CBC5-4219-9523-7A3D2C4058EC}"/>
                </a:ext>
              </a:extLst>
            </xdr:cNvPr>
            <xdr:cNvSpPr txBox="1"/>
          </xdr:nvSpPr>
          <xdr:spPr>
            <a:xfrm>
              <a:off x="8197850" y="650240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800"/>
                <a:t>EXT</a:t>
              </a:r>
            </a:p>
          </xdr:txBody>
        </xdr:sp>
      </xdr:grpSp>
      <xdr:sp macro="" textlink="">
        <xdr:nvSpPr>
          <xdr:cNvPr id="11" name="TextBox 10">
            <a:extLst>
              <a:ext uri="{FF2B5EF4-FFF2-40B4-BE49-F238E27FC236}">
                <a16:creationId xmlns:a16="http://schemas.microsoft.com/office/drawing/2014/main" id="{F94B5718-9E2B-4CC5-9152-7FD2C52770E6}"/>
              </a:ext>
            </a:extLst>
          </xdr:cNvPr>
          <xdr:cNvSpPr txBox="1"/>
        </xdr:nvSpPr>
        <xdr:spPr>
          <a:xfrm>
            <a:off x="8775700" y="649605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800"/>
              <a:t>NLP</a:t>
            </a:r>
          </a:p>
        </xdr:txBody>
      </xdr:sp>
    </xdr:grpSp>
    <xdr:clientData/>
  </xdr:twoCellAnchor>
  <xdr:twoCellAnchor>
    <xdr:from>
      <xdr:col>17</xdr:col>
      <xdr:colOff>438150</xdr:colOff>
      <xdr:row>35</xdr:row>
      <xdr:rowOff>19050</xdr:rowOff>
    </xdr:from>
    <xdr:to>
      <xdr:col>19</xdr:col>
      <xdr:colOff>514350</xdr:colOff>
      <xdr:row>36</xdr:row>
      <xdr:rowOff>69850</xdr:rowOff>
    </xdr:to>
    <xdr:grpSp>
      <xdr:nvGrpSpPr>
        <xdr:cNvPr id="21" name="Group 20">
          <a:extLst>
            <a:ext uri="{FF2B5EF4-FFF2-40B4-BE49-F238E27FC236}">
              <a16:creationId xmlns:a16="http://schemas.microsoft.com/office/drawing/2014/main" id="{DEB7F49C-9CB7-4508-82BF-9F253690FF5B}"/>
            </a:ext>
          </a:extLst>
        </xdr:cNvPr>
        <xdr:cNvGrpSpPr/>
      </xdr:nvGrpSpPr>
      <xdr:grpSpPr>
        <a:xfrm>
          <a:off x="10776438" y="6701204"/>
          <a:ext cx="1292470" cy="241300"/>
          <a:chOff x="7759700" y="7956550"/>
          <a:chExt cx="1295400" cy="234950"/>
        </a:xfrm>
      </xdr:grpSpPr>
      <xdr:sp macro="" textlink="">
        <xdr:nvSpPr>
          <xdr:cNvPr id="18" name="TextBox 17">
            <a:extLst>
              <a:ext uri="{FF2B5EF4-FFF2-40B4-BE49-F238E27FC236}">
                <a16:creationId xmlns:a16="http://schemas.microsoft.com/office/drawing/2014/main" id="{68967E4A-16E2-4680-BD22-ECFFF497ACDD}"/>
              </a:ext>
            </a:extLst>
          </xdr:cNvPr>
          <xdr:cNvSpPr txBox="1"/>
        </xdr:nvSpPr>
        <xdr:spPr>
          <a:xfrm>
            <a:off x="7880350" y="796290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800"/>
              <a:t>EXT</a:t>
            </a:r>
          </a:p>
        </xdr:txBody>
      </xdr:sp>
      <xdr:sp macro="" textlink="">
        <xdr:nvSpPr>
          <xdr:cNvPr id="16" name="TextBox 15">
            <a:extLst>
              <a:ext uri="{FF2B5EF4-FFF2-40B4-BE49-F238E27FC236}">
                <a16:creationId xmlns:a16="http://schemas.microsoft.com/office/drawing/2014/main" id="{08739B4C-91F7-42FD-883E-DD378A98F3C5}"/>
              </a:ext>
            </a:extLst>
          </xdr:cNvPr>
          <xdr:cNvSpPr txBox="1"/>
        </xdr:nvSpPr>
        <xdr:spPr>
          <a:xfrm>
            <a:off x="8458200" y="795655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800"/>
              <a:t>NLP</a:t>
            </a:r>
          </a:p>
        </xdr:txBody>
      </xdr:sp>
      <xdr:grpSp>
        <xdr:nvGrpSpPr>
          <xdr:cNvPr id="20" name="Group 19">
            <a:extLst>
              <a:ext uri="{FF2B5EF4-FFF2-40B4-BE49-F238E27FC236}">
                <a16:creationId xmlns:a16="http://schemas.microsoft.com/office/drawing/2014/main" id="{BF02962E-7E41-4485-9729-51F48132F41C}"/>
              </a:ext>
            </a:extLst>
          </xdr:cNvPr>
          <xdr:cNvGrpSpPr/>
        </xdr:nvGrpSpPr>
        <xdr:grpSpPr>
          <a:xfrm>
            <a:off x="7759700" y="7988300"/>
            <a:ext cx="1174750" cy="6350"/>
            <a:chOff x="7759700" y="7988300"/>
            <a:chExt cx="1174750" cy="6350"/>
          </a:xfrm>
        </xdr:grpSpPr>
        <xdr:cxnSp macro="">
          <xdr:nvCxnSpPr>
            <xdr:cNvPr id="17" name="Straight Arrow Connector 16">
              <a:extLst>
                <a:ext uri="{FF2B5EF4-FFF2-40B4-BE49-F238E27FC236}">
                  <a16:creationId xmlns:a16="http://schemas.microsoft.com/office/drawing/2014/main" id="{66585F57-DD04-4947-AF5C-6A684344C0FF}"/>
                </a:ext>
              </a:extLst>
            </xdr:cNvPr>
            <xdr:cNvCxnSpPr/>
          </xdr:nvCxnSpPr>
          <xdr:spPr>
            <a:xfrm flipH="1">
              <a:off x="7759700" y="79883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 name="Straight Arrow Connector 18">
              <a:extLst>
                <a:ext uri="{FF2B5EF4-FFF2-40B4-BE49-F238E27FC236}">
                  <a16:creationId xmlns:a16="http://schemas.microsoft.com/office/drawing/2014/main" id="{44478718-DE59-45A7-8CFC-6E2BF3488C8A}"/>
                </a:ext>
              </a:extLst>
            </xdr:cNvPr>
            <xdr:cNvCxnSpPr/>
          </xdr:nvCxnSpPr>
          <xdr:spPr>
            <a:xfrm flipH="1">
              <a:off x="8350250" y="79883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15</xdr:col>
      <xdr:colOff>285750</xdr:colOff>
      <xdr:row>35</xdr:row>
      <xdr:rowOff>19050</xdr:rowOff>
    </xdr:from>
    <xdr:to>
      <xdr:col>17</xdr:col>
      <xdr:colOff>361950</xdr:colOff>
      <xdr:row>36</xdr:row>
      <xdr:rowOff>69850</xdr:rowOff>
    </xdr:to>
    <xdr:grpSp>
      <xdr:nvGrpSpPr>
        <xdr:cNvPr id="22" name="Group 21">
          <a:extLst>
            <a:ext uri="{FF2B5EF4-FFF2-40B4-BE49-F238E27FC236}">
              <a16:creationId xmlns:a16="http://schemas.microsoft.com/office/drawing/2014/main" id="{16A63311-9C43-4D06-A0DA-FFC6D705C1D6}"/>
            </a:ext>
          </a:extLst>
        </xdr:cNvPr>
        <xdr:cNvGrpSpPr/>
      </xdr:nvGrpSpPr>
      <xdr:grpSpPr>
        <a:xfrm>
          <a:off x="9407769" y="6701204"/>
          <a:ext cx="1292469" cy="241300"/>
          <a:chOff x="7759700" y="7956550"/>
          <a:chExt cx="1295400" cy="234950"/>
        </a:xfrm>
      </xdr:grpSpPr>
      <xdr:sp macro="" textlink="">
        <xdr:nvSpPr>
          <xdr:cNvPr id="23" name="TextBox 22">
            <a:extLst>
              <a:ext uri="{FF2B5EF4-FFF2-40B4-BE49-F238E27FC236}">
                <a16:creationId xmlns:a16="http://schemas.microsoft.com/office/drawing/2014/main" id="{50407E6E-7A49-485C-BDDE-283B6D6B1A2F}"/>
              </a:ext>
            </a:extLst>
          </xdr:cNvPr>
          <xdr:cNvSpPr txBox="1"/>
        </xdr:nvSpPr>
        <xdr:spPr>
          <a:xfrm>
            <a:off x="7880350" y="796290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800"/>
              <a:t>EXT</a:t>
            </a:r>
          </a:p>
        </xdr:txBody>
      </xdr:sp>
      <xdr:sp macro="" textlink="">
        <xdr:nvSpPr>
          <xdr:cNvPr id="24" name="TextBox 23">
            <a:extLst>
              <a:ext uri="{FF2B5EF4-FFF2-40B4-BE49-F238E27FC236}">
                <a16:creationId xmlns:a16="http://schemas.microsoft.com/office/drawing/2014/main" id="{925195C5-E361-4888-9C66-1A7A66745CBF}"/>
              </a:ext>
            </a:extLst>
          </xdr:cNvPr>
          <xdr:cNvSpPr txBox="1"/>
        </xdr:nvSpPr>
        <xdr:spPr>
          <a:xfrm>
            <a:off x="8458200" y="795655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800"/>
              <a:t>NLP</a:t>
            </a:r>
          </a:p>
        </xdr:txBody>
      </xdr:sp>
      <xdr:grpSp>
        <xdr:nvGrpSpPr>
          <xdr:cNvPr id="25" name="Group 24">
            <a:extLst>
              <a:ext uri="{FF2B5EF4-FFF2-40B4-BE49-F238E27FC236}">
                <a16:creationId xmlns:a16="http://schemas.microsoft.com/office/drawing/2014/main" id="{E68F4735-C2AD-4359-8191-92FD2D687366}"/>
              </a:ext>
            </a:extLst>
          </xdr:cNvPr>
          <xdr:cNvGrpSpPr/>
        </xdr:nvGrpSpPr>
        <xdr:grpSpPr>
          <a:xfrm>
            <a:off x="7759700" y="7988300"/>
            <a:ext cx="1174750" cy="6350"/>
            <a:chOff x="7759700" y="7988300"/>
            <a:chExt cx="1174750" cy="6350"/>
          </a:xfrm>
        </xdr:grpSpPr>
        <xdr:cxnSp macro="">
          <xdr:nvCxnSpPr>
            <xdr:cNvPr id="26" name="Straight Arrow Connector 25">
              <a:extLst>
                <a:ext uri="{FF2B5EF4-FFF2-40B4-BE49-F238E27FC236}">
                  <a16:creationId xmlns:a16="http://schemas.microsoft.com/office/drawing/2014/main" id="{407908A3-F783-410D-BB61-24A0D75D75A6}"/>
                </a:ext>
              </a:extLst>
            </xdr:cNvPr>
            <xdr:cNvCxnSpPr/>
          </xdr:nvCxnSpPr>
          <xdr:spPr>
            <a:xfrm flipH="1">
              <a:off x="7759700" y="79883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Straight Arrow Connector 26">
              <a:extLst>
                <a:ext uri="{FF2B5EF4-FFF2-40B4-BE49-F238E27FC236}">
                  <a16:creationId xmlns:a16="http://schemas.microsoft.com/office/drawing/2014/main" id="{98A90B2D-345C-4AD8-ABC1-091ED7531A52}"/>
                </a:ext>
              </a:extLst>
            </xdr:cNvPr>
            <xdr:cNvCxnSpPr/>
          </xdr:nvCxnSpPr>
          <xdr:spPr>
            <a:xfrm flipH="1">
              <a:off x="8350250" y="79883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612321</xdr:colOff>
      <xdr:row>42</xdr:row>
      <xdr:rowOff>0</xdr:rowOff>
    </xdr:from>
    <xdr:to>
      <xdr:col>9</xdr:col>
      <xdr:colOff>386617</xdr:colOff>
      <xdr:row>58</xdr:row>
      <xdr:rowOff>140572</xdr:rowOff>
    </xdr:to>
    <xdr:graphicFrame macro="">
      <xdr:nvGraphicFramePr>
        <xdr:cNvPr id="28" name="Chart 27">
          <a:extLst>
            <a:ext uri="{FF2B5EF4-FFF2-40B4-BE49-F238E27FC236}">
              <a16:creationId xmlns:a16="http://schemas.microsoft.com/office/drawing/2014/main" id="{892030B0-6649-442F-90E5-EC9546D20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44</xdr:row>
      <xdr:rowOff>0</xdr:rowOff>
    </xdr:from>
    <xdr:to>
      <xdr:col>21</xdr:col>
      <xdr:colOff>222250</xdr:colOff>
      <xdr:row>61</xdr:row>
      <xdr:rowOff>24911</xdr:rowOff>
    </xdr:to>
    <xdr:graphicFrame macro="">
      <xdr:nvGraphicFramePr>
        <xdr:cNvPr id="29" name="Chart 28">
          <a:extLst>
            <a:ext uri="{FF2B5EF4-FFF2-40B4-BE49-F238E27FC236}">
              <a16:creationId xmlns:a16="http://schemas.microsoft.com/office/drawing/2014/main" id="{A93F7C13-D68E-4B98-9832-9BE837121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264583</xdr:colOff>
      <xdr:row>57</xdr:row>
      <xdr:rowOff>105642</xdr:rowOff>
    </xdr:from>
    <xdr:to>
      <xdr:col>15</xdr:col>
      <xdr:colOff>211667</xdr:colOff>
      <xdr:row>59</xdr:row>
      <xdr:rowOff>9238</xdr:rowOff>
    </xdr:to>
    <xdr:grpSp>
      <xdr:nvGrpSpPr>
        <xdr:cNvPr id="42" name="Group 41">
          <a:extLst>
            <a:ext uri="{FF2B5EF4-FFF2-40B4-BE49-F238E27FC236}">
              <a16:creationId xmlns:a16="http://schemas.microsoft.com/office/drawing/2014/main" id="{DCEFDE16-CB35-4179-A1C4-2FDD30213645}"/>
            </a:ext>
          </a:extLst>
        </xdr:cNvPr>
        <xdr:cNvGrpSpPr/>
      </xdr:nvGrpSpPr>
      <xdr:grpSpPr>
        <a:xfrm>
          <a:off x="8170333" y="11271873"/>
          <a:ext cx="1163353" cy="284596"/>
          <a:chOff x="7759700" y="7956550"/>
          <a:chExt cx="1295400" cy="234950"/>
        </a:xfrm>
      </xdr:grpSpPr>
      <xdr:sp macro="" textlink="">
        <xdr:nvSpPr>
          <xdr:cNvPr id="43" name="TextBox 42">
            <a:extLst>
              <a:ext uri="{FF2B5EF4-FFF2-40B4-BE49-F238E27FC236}">
                <a16:creationId xmlns:a16="http://schemas.microsoft.com/office/drawing/2014/main" id="{99C81667-1ECE-43EA-8F5C-E51F77B1EC78}"/>
              </a:ext>
            </a:extLst>
          </xdr:cNvPr>
          <xdr:cNvSpPr txBox="1"/>
        </xdr:nvSpPr>
        <xdr:spPr>
          <a:xfrm>
            <a:off x="7880350" y="796290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t>EXT</a:t>
            </a:r>
          </a:p>
        </xdr:txBody>
      </xdr:sp>
      <xdr:sp macro="" textlink="">
        <xdr:nvSpPr>
          <xdr:cNvPr id="44" name="TextBox 43">
            <a:extLst>
              <a:ext uri="{FF2B5EF4-FFF2-40B4-BE49-F238E27FC236}">
                <a16:creationId xmlns:a16="http://schemas.microsoft.com/office/drawing/2014/main" id="{48682DF0-61D0-4250-A4F1-CD0135211FB6}"/>
              </a:ext>
            </a:extLst>
          </xdr:cNvPr>
          <xdr:cNvSpPr txBox="1"/>
        </xdr:nvSpPr>
        <xdr:spPr>
          <a:xfrm>
            <a:off x="8458200" y="795655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t>MLP</a:t>
            </a:r>
            <a:endParaRPr lang="en-CA" sz="800"/>
          </a:p>
        </xdr:txBody>
      </xdr:sp>
      <xdr:grpSp>
        <xdr:nvGrpSpPr>
          <xdr:cNvPr id="45" name="Group 44">
            <a:extLst>
              <a:ext uri="{FF2B5EF4-FFF2-40B4-BE49-F238E27FC236}">
                <a16:creationId xmlns:a16="http://schemas.microsoft.com/office/drawing/2014/main" id="{00A0C221-C4A8-46A2-A84F-736F68BD8DA4}"/>
              </a:ext>
            </a:extLst>
          </xdr:cNvPr>
          <xdr:cNvGrpSpPr/>
        </xdr:nvGrpSpPr>
        <xdr:grpSpPr>
          <a:xfrm>
            <a:off x="7759700" y="7988300"/>
            <a:ext cx="1174750" cy="6350"/>
            <a:chOff x="7759700" y="7988300"/>
            <a:chExt cx="1174750" cy="6350"/>
          </a:xfrm>
        </xdr:grpSpPr>
        <xdr:cxnSp macro="">
          <xdr:nvCxnSpPr>
            <xdr:cNvPr id="46" name="Straight Arrow Connector 45">
              <a:extLst>
                <a:ext uri="{FF2B5EF4-FFF2-40B4-BE49-F238E27FC236}">
                  <a16:creationId xmlns:a16="http://schemas.microsoft.com/office/drawing/2014/main" id="{96B75914-92CB-48B5-979A-325696592E2A}"/>
                </a:ext>
              </a:extLst>
            </xdr:cNvPr>
            <xdr:cNvCxnSpPr/>
          </xdr:nvCxnSpPr>
          <xdr:spPr>
            <a:xfrm flipH="1">
              <a:off x="7759700" y="79883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a:extLst>
                <a:ext uri="{FF2B5EF4-FFF2-40B4-BE49-F238E27FC236}">
                  <a16:creationId xmlns:a16="http://schemas.microsoft.com/office/drawing/2014/main" id="{339C8C48-965E-45CE-8B36-370A70592B8B}"/>
                </a:ext>
              </a:extLst>
            </xdr:cNvPr>
            <xdr:cNvCxnSpPr/>
          </xdr:nvCxnSpPr>
          <xdr:spPr>
            <a:xfrm flipH="1">
              <a:off x="8350250" y="79883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15</xdr:col>
      <xdr:colOff>194733</xdr:colOff>
      <xdr:row>57</xdr:row>
      <xdr:rowOff>78124</xdr:rowOff>
    </xdr:from>
    <xdr:to>
      <xdr:col>17</xdr:col>
      <xdr:colOff>141817</xdr:colOff>
      <xdr:row>58</xdr:row>
      <xdr:rowOff>172220</xdr:rowOff>
    </xdr:to>
    <xdr:grpSp>
      <xdr:nvGrpSpPr>
        <xdr:cNvPr id="3" name="Group 41">
          <a:extLst>
            <a:ext uri="{FF2B5EF4-FFF2-40B4-BE49-F238E27FC236}">
              <a16:creationId xmlns:a16="http://schemas.microsoft.com/office/drawing/2014/main" id="{D82E3D1C-4438-4A22-8153-A197ABCF13BE}"/>
            </a:ext>
          </a:extLst>
        </xdr:cNvPr>
        <xdr:cNvGrpSpPr/>
      </xdr:nvGrpSpPr>
      <xdr:grpSpPr>
        <a:xfrm>
          <a:off x="9316752" y="11244355"/>
          <a:ext cx="1163353" cy="284596"/>
          <a:chOff x="7759700" y="7956550"/>
          <a:chExt cx="1295400" cy="234950"/>
        </a:xfrm>
      </xdr:grpSpPr>
      <xdr:sp macro="" textlink="">
        <xdr:nvSpPr>
          <xdr:cNvPr id="5" name="TextBox 42">
            <a:extLst>
              <a:ext uri="{FF2B5EF4-FFF2-40B4-BE49-F238E27FC236}">
                <a16:creationId xmlns:a16="http://schemas.microsoft.com/office/drawing/2014/main" id="{CFC36B0D-1DF4-257B-1097-91E3B19BE845}"/>
              </a:ext>
            </a:extLst>
          </xdr:cNvPr>
          <xdr:cNvSpPr txBox="1"/>
        </xdr:nvSpPr>
        <xdr:spPr>
          <a:xfrm>
            <a:off x="7880350" y="796290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t>EXT</a:t>
            </a:r>
          </a:p>
        </xdr:txBody>
      </xdr:sp>
      <xdr:sp macro="" textlink="">
        <xdr:nvSpPr>
          <xdr:cNvPr id="6" name="TextBox 43">
            <a:extLst>
              <a:ext uri="{FF2B5EF4-FFF2-40B4-BE49-F238E27FC236}">
                <a16:creationId xmlns:a16="http://schemas.microsoft.com/office/drawing/2014/main" id="{0B519D05-E92F-5BC1-5D57-524ACBF49031}"/>
              </a:ext>
            </a:extLst>
          </xdr:cNvPr>
          <xdr:cNvSpPr txBox="1"/>
        </xdr:nvSpPr>
        <xdr:spPr>
          <a:xfrm>
            <a:off x="8458200" y="795655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t>MLP</a:t>
            </a:r>
            <a:endParaRPr lang="en-CA" sz="800"/>
          </a:p>
        </xdr:txBody>
      </xdr:sp>
      <xdr:grpSp>
        <xdr:nvGrpSpPr>
          <xdr:cNvPr id="8" name="Group 44">
            <a:extLst>
              <a:ext uri="{FF2B5EF4-FFF2-40B4-BE49-F238E27FC236}">
                <a16:creationId xmlns:a16="http://schemas.microsoft.com/office/drawing/2014/main" id="{0927BC6B-8D2D-1DA7-A6A3-33944B83BA74}"/>
              </a:ext>
            </a:extLst>
          </xdr:cNvPr>
          <xdr:cNvGrpSpPr/>
        </xdr:nvGrpSpPr>
        <xdr:grpSpPr>
          <a:xfrm>
            <a:off x="7759700" y="7988300"/>
            <a:ext cx="1174750" cy="6350"/>
            <a:chOff x="7759700" y="7988300"/>
            <a:chExt cx="1174750" cy="6350"/>
          </a:xfrm>
        </xdr:grpSpPr>
        <xdr:cxnSp macro="">
          <xdr:nvCxnSpPr>
            <xdr:cNvPr id="14" name="Straight Arrow Connector 45">
              <a:extLst>
                <a:ext uri="{FF2B5EF4-FFF2-40B4-BE49-F238E27FC236}">
                  <a16:creationId xmlns:a16="http://schemas.microsoft.com/office/drawing/2014/main" id="{EDBC0018-1F3A-B765-C51C-D64ACFA40F48}"/>
                </a:ext>
              </a:extLst>
            </xdr:cNvPr>
            <xdr:cNvCxnSpPr/>
          </xdr:nvCxnSpPr>
          <xdr:spPr>
            <a:xfrm flipH="1">
              <a:off x="7759700" y="79883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46">
              <a:extLst>
                <a:ext uri="{FF2B5EF4-FFF2-40B4-BE49-F238E27FC236}">
                  <a16:creationId xmlns:a16="http://schemas.microsoft.com/office/drawing/2014/main" id="{037FA981-F3DD-213A-58BB-FF5EB7F31FBE}"/>
                </a:ext>
              </a:extLst>
            </xdr:cNvPr>
            <xdr:cNvCxnSpPr/>
          </xdr:nvCxnSpPr>
          <xdr:spPr>
            <a:xfrm flipH="1">
              <a:off x="8350250" y="79883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17</xdr:col>
      <xdr:colOff>116416</xdr:colOff>
      <xdr:row>57</xdr:row>
      <xdr:rowOff>74083</xdr:rowOff>
    </xdr:from>
    <xdr:to>
      <xdr:col>19</xdr:col>
      <xdr:colOff>63501</xdr:colOff>
      <xdr:row>58</xdr:row>
      <xdr:rowOff>168179</xdr:rowOff>
    </xdr:to>
    <xdr:grpSp>
      <xdr:nvGrpSpPr>
        <xdr:cNvPr id="48" name="Group 41">
          <a:extLst>
            <a:ext uri="{FF2B5EF4-FFF2-40B4-BE49-F238E27FC236}">
              <a16:creationId xmlns:a16="http://schemas.microsoft.com/office/drawing/2014/main" id="{09231177-8247-4D6B-9C50-E16E0A471A45}"/>
            </a:ext>
          </a:extLst>
        </xdr:cNvPr>
        <xdr:cNvGrpSpPr/>
      </xdr:nvGrpSpPr>
      <xdr:grpSpPr>
        <a:xfrm>
          <a:off x="10454704" y="11240314"/>
          <a:ext cx="1163355" cy="284596"/>
          <a:chOff x="7759700" y="7956550"/>
          <a:chExt cx="1295400" cy="234950"/>
        </a:xfrm>
      </xdr:grpSpPr>
      <xdr:sp macro="" textlink="">
        <xdr:nvSpPr>
          <xdr:cNvPr id="49" name="TextBox 42">
            <a:extLst>
              <a:ext uri="{FF2B5EF4-FFF2-40B4-BE49-F238E27FC236}">
                <a16:creationId xmlns:a16="http://schemas.microsoft.com/office/drawing/2014/main" id="{A9058127-764B-EB17-66F5-804EFCA3A027}"/>
              </a:ext>
            </a:extLst>
          </xdr:cNvPr>
          <xdr:cNvSpPr txBox="1"/>
        </xdr:nvSpPr>
        <xdr:spPr>
          <a:xfrm>
            <a:off x="7880350" y="796290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t>EXT</a:t>
            </a:r>
          </a:p>
        </xdr:txBody>
      </xdr:sp>
      <xdr:sp macro="" textlink="">
        <xdr:nvSpPr>
          <xdr:cNvPr id="50" name="TextBox 43">
            <a:extLst>
              <a:ext uri="{FF2B5EF4-FFF2-40B4-BE49-F238E27FC236}">
                <a16:creationId xmlns:a16="http://schemas.microsoft.com/office/drawing/2014/main" id="{D2CDCB9B-2048-B10B-3FC8-49B642B048C9}"/>
              </a:ext>
            </a:extLst>
          </xdr:cNvPr>
          <xdr:cNvSpPr txBox="1"/>
        </xdr:nvSpPr>
        <xdr:spPr>
          <a:xfrm>
            <a:off x="8458200" y="7956550"/>
            <a:ext cx="596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t>MLP</a:t>
            </a:r>
            <a:endParaRPr lang="en-CA" sz="800"/>
          </a:p>
        </xdr:txBody>
      </xdr:sp>
      <xdr:grpSp>
        <xdr:nvGrpSpPr>
          <xdr:cNvPr id="51" name="Group 44">
            <a:extLst>
              <a:ext uri="{FF2B5EF4-FFF2-40B4-BE49-F238E27FC236}">
                <a16:creationId xmlns:a16="http://schemas.microsoft.com/office/drawing/2014/main" id="{D480643C-9A01-3377-4DF7-46666ED77F2B}"/>
              </a:ext>
            </a:extLst>
          </xdr:cNvPr>
          <xdr:cNvGrpSpPr/>
        </xdr:nvGrpSpPr>
        <xdr:grpSpPr>
          <a:xfrm>
            <a:off x="7759700" y="7988300"/>
            <a:ext cx="1174750" cy="6350"/>
            <a:chOff x="7759700" y="7988300"/>
            <a:chExt cx="1174750" cy="6350"/>
          </a:xfrm>
        </xdr:grpSpPr>
        <xdr:cxnSp macro="">
          <xdr:nvCxnSpPr>
            <xdr:cNvPr id="52" name="Straight Arrow Connector 45">
              <a:extLst>
                <a:ext uri="{FF2B5EF4-FFF2-40B4-BE49-F238E27FC236}">
                  <a16:creationId xmlns:a16="http://schemas.microsoft.com/office/drawing/2014/main" id="{700B039A-9809-E419-0B9F-D0686D791044}"/>
                </a:ext>
              </a:extLst>
            </xdr:cNvPr>
            <xdr:cNvCxnSpPr/>
          </xdr:nvCxnSpPr>
          <xdr:spPr>
            <a:xfrm flipH="1">
              <a:off x="7759700" y="79883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46">
              <a:extLst>
                <a:ext uri="{FF2B5EF4-FFF2-40B4-BE49-F238E27FC236}">
                  <a16:creationId xmlns:a16="http://schemas.microsoft.com/office/drawing/2014/main" id="{1CD9D67B-D24D-37FB-6D70-B602492762B0}"/>
                </a:ext>
              </a:extLst>
            </xdr:cNvPr>
            <xdr:cNvCxnSpPr/>
          </xdr:nvCxnSpPr>
          <xdr:spPr>
            <a:xfrm flipH="1">
              <a:off x="8350250" y="7988300"/>
              <a:ext cx="584200" cy="6350"/>
            </a:xfrm>
            <a:prstGeom prst="straightConnector1">
              <a:avLst/>
            </a:prstGeom>
            <a:ln w="9525">
              <a:headEnd type="triangle"/>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0</xdr:colOff>
      <xdr:row>60</xdr:row>
      <xdr:rowOff>0</xdr:rowOff>
    </xdr:from>
    <xdr:to>
      <xdr:col>9</xdr:col>
      <xdr:colOff>382431</xdr:colOff>
      <xdr:row>77</xdr:row>
      <xdr:rowOff>23341</xdr:rowOff>
    </xdr:to>
    <xdr:graphicFrame macro="">
      <xdr:nvGraphicFramePr>
        <xdr:cNvPr id="30" name="Chart 27">
          <a:extLst>
            <a:ext uri="{FF2B5EF4-FFF2-40B4-BE49-F238E27FC236}">
              <a16:creationId xmlns:a16="http://schemas.microsoft.com/office/drawing/2014/main" id="{8B18CBCB-2FAF-443E-ADB2-4B9407D3A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62</xdr:row>
      <xdr:rowOff>0</xdr:rowOff>
    </xdr:from>
    <xdr:to>
      <xdr:col>21</xdr:col>
      <xdr:colOff>222250</xdr:colOff>
      <xdr:row>79</xdr:row>
      <xdr:rowOff>24911</xdr:rowOff>
    </xdr:to>
    <xdr:graphicFrame macro="">
      <xdr:nvGraphicFramePr>
        <xdr:cNvPr id="31" name="Chart 28">
          <a:extLst>
            <a:ext uri="{FF2B5EF4-FFF2-40B4-BE49-F238E27FC236}">
              <a16:creationId xmlns:a16="http://schemas.microsoft.com/office/drawing/2014/main" id="{ADB8CFBC-F498-4FAA-B490-E4795FA16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0.70514</cdr:x>
      <cdr:y>0.79919</cdr:y>
    </cdr:from>
    <cdr:to>
      <cdr:x>0.87915</cdr:x>
      <cdr:y>0.92901</cdr:y>
    </cdr:to>
    <cdr:sp macro="" textlink="">
      <cdr:nvSpPr>
        <cdr:cNvPr id="2" name="TextBox 1">
          <a:extLst xmlns:a="http://schemas.openxmlformats.org/drawingml/2006/main">
            <a:ext uri="{FF2B5EF4-FFF2-40B4-BE49-F238E27FC236}">
              <a16:creationId xmlns:a16="http://schemas.microsoft.com/office/drawing/2014/main" id="{478385EE-C952-47C8-997B-9F9A662AE366}"/>
            </a:ext>
          </a:extLst>
        </cdr:cNvPr>
        <cdr:cNvSpPr txBox="1"/>
      </cdr:nvSpPr>
      <cdr:spPr>
        <a:xfrm xmlns:a="http://schemas.openxmlformats.org/drawingml/2006/main">
          <a:off x="3705226" y="2501900"/>
          <a:ext cx="9144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userShapes>
</file>

<file path=xl/drawings/drawing21.xml><?xml version="1.0" encoding="utf-8"?>
<c:userShapes xmlns:c="http://schemas.openxmlformats.org/drawingml/2006/chart">
  <cdr:relSizeAnchor xmlns:cdr="http://schemas.openxmlformats.org/drawingml/2006/chartDrawing">
    <cdr:from>
      <cdr:x>0.70514</cdr:x>
      <cdr:y>0.79919</cdr:y>
    </cdr:from>
    <cdr:to>
      <cdr:x>0.87915</cdr:x>
      <cdr:y>0.92901</cdr:y>
    </cdr:to>
    <cdr:sp macro="" textlink="">
      <cdr:nvSpPr>
        <cdr:cNvPr id="2" name="TextBox 1">
          <a:extLst xmlns:a="http://schemas.openxmlformats.org/drawingml/2006/main">
            <a:ext uri="{FF2B5EF4-FFF2-40B4-BE49-F238E27FC236}">
              <a16:creationId xmlns:a16="http://schemas.microsoft.com/office/drawing/2014/main" id="{478385EE-C952-47C8-997B-9F9A662AE366}"/>
            </a:ext>
          </a:extLst>
        </cdr:cNvPr>
        <cdr:cNvSpPr txBox="1"/>
      </cdr:nvSpPr>
      <cdr:spPr>
        <a:xfrm xmlns:a="http://schemas.openxmlformats.org/drawingml/2006/main">
          <a:off x="3705226" y="2501900"/>
          <a:ext cx="9144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userShapes>
</file>

<file path=xl/drawings/drawing22.xml><?xml version="1.0" encoding="utf-8"?>
<c:userShapes xmlns:c="http://schemas.openxmlformats.org/drawingml/2006/chart">
  <cdr:relSizeAnchor xmlns:cdr="http://schemas.openxmlformats.org/drawingml/2006/chartDrawing">
    <cdr:from>
      <cdr:x>0.70514</cdr:x>
      <cdr:y>0.79919</cdr:y>
    </cdr:from>
    <cdr:to>
      <cdr:x>0.87915</cdr:x>
      <cdr:y>0.92901</cdr:y>
    </cdr:to>
    <cdr:sp macro="" textlink="">
      <cdr:nvSpPr>
        <cdr:cNvPr id="2" name="TextBox 1">
          <a:extLst xmlns:a="http://schemas.openxmlformats.org/drawingml/2006/main">
            <a:ext uri="{FF2B5EF4-FFF2-40B4-BE49-F238E27FC236}">
              <a16:creationId xmlns:a16="http://schemas.microsoft.com/office/drawing/2014/main" id="{478385EE-C952-47C8-997B-9F9A662AE366}"/>
            </a:ext>
          </a:extLst>
        </cdr:cNvPr>
        <cdr:cNvSpPr txBox="1"/>
      </cdr:nvSpPr>
      <cdr:spPr>
        <a:xfrm xmlns:a="http://schemas.openxmlformats.org/drawingml/2006/main">
          <a:off x="3705226" y="2501900"/>
          <a:ext cx="9144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userShapes>
</file>

<file path=xl/drawings/drawing23.xml><?xml version="1.0" encoding="utf-8"?>
<c:userShapes xmlns:c="http://schemas.openxmlformats.org/drawingml/2006/chart">
  <cdr:relSizeAnchor xmlns:cdr="http://schemas.openxmlformats.org/drawingml/2006/chartDrawing">
    <cdr:from>
      <cdr:x>0.70514</cdr:x>
      <cdr:y>0.79919</cdr:y>
    </cdr:from>
    <cdr:to>
      <cdr:x>0.87915</cdr:x>
      <cdr:y>0.92901</cdr:y>
    </cdr:to>
    <cdr:sp macro="" textlink="">
      <cdr:nvSpPr>
        <cdr:cNvPr id="2" name="TextBox 1">
          <a:extLst xmlns:a="http://schemas.openxmlformats.org/drawingml/2006/main">
            <a:ext uri="{FF2B5EF4-FFF2-40B4-BE49-F238E27FC236}">
              <a16:creationId xmlns:a16="http://schemas.microsoft.com/office/drawing/2014/main" id="{478385EE-C952-47C8-997B-9F9A662AE366}"/>
            </a:ext>
          </a:extLst>
        </cdr:cNvPr>
        <cdr:cNvSpPr txBox="1"/>
      </cdr:nvSpPr>
      <cdr:spPr>
        <a:xfrm xmlns:a="http://schemas.openxmlformats.org/drawingml/2006/main">
          <a:off x="3705226" y="2501900"/>
          <a:ext cx="9144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userShapes>
</file>

<file path=xl/drawings/drawing24.xml><?xml version="1.0" encoding="utf-8"?>
<c:userShapes xmlns:c="http://schemas.openxmlformats.org/drawingml/2006/chart">
  <cdr:relSizeAnchor xmlns:cdr="http://schemas.openxmlformats.org/drawingml/2006/chartDrawing">
    <cdr:from>
      <cdr:x>0.70514</cdr:x>
      <cdr:y>0.79919</cdr:y>
    </cdr:from>
    <cdr:to>
      <cdr:x>0.87915</cdr:x>
      <cdr:y>0.92901</cdr:y>
    </cdr:to>
    <cdr:sp macro="" textlink="">
      <cdr:nvSpPr>
        <cdr:cNvPr id="2" name="TextBox 1">
          <a:extLst xmlns:a="http://schemas.openxmlformats.org/drawingml/2006/main">
            <a:ext uri="{FF2B5EF4-FFF2-40B4-BE49-F238E27FC236}">
              <a16:creationId xmlns:a16="http://schemas.microsoft.com/office/drawing/2014/main" id="{478385EE-C952-47C8-997B-9F9A662AE366}"/>
            </a:ext>
          </a:extLst>
        </cdr:cNvPr>
        <cdr:cNvSpPr txBox="1"/>
      </cdr:nvSpPr>
      <cdr:spPr>
        <a:xfrm xmlns:a="http://schemas.openxmlformats.org/drawingml/2006/main">
          <a:off x="3705226" y="2501900"/>
          <a:ext cx="9144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userShapes>
</file>

<file path=xl/drawings/drawing25.xml><?xml version="1.0" encoding="utf-8"?>
<c:userShapes xmlns:c="http://schemas.openxmlformats.org/drawingml/2006/chart">
  <cdr:relSizeAnchor xmlns:cdr="http://schemas.openxmlformats.org/drawingml/2006/chartDrawing">
    <cdr:from>
      <cdr:x>0.70514</cdr:x>
      <cdr:y>0.79919</cdr:y>
    </cdr:from>
    <cdr:to>
      <cdr:x>0.87915</cdr:x>
      <cdr:y>0.92901</cdr:y>
    </cdr:to>
    <cdr:sp macro="" textlink="">
      <cdr:nvSpPr>
        <cdr:cNvPr id="2" name="TextBox 1">
          <a:extLst xmlns:a="http://schemas.openxmlformats.org/drawingml/2006/main">
            <a:ext uri="{FF2B5EF4-FFF2-40B4-BE49-F238E27FC236}">
              <a16:creationId xmlns:a16="http://schemas.microsoft.com/office/drawing/2014/main" id="{478385EE-C952-47C8-997B-9F9A662AE366}"/>
            </a:ext>
          </a:extLst>
        </cdr:cNvPr>
        <cdr:cNvSpPr txBox="1"/>
      </cdr:nvSpPr>
      <cdr:spPr>
        <a:xfrm xmlns:a="http://schemas.openxmlformats.org/drawingml/2006/main">
          <a:off x="3705226" y="2501900"/>
          <a:ext cx="9144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userShapes>
</file>

<file path=xl/drawings/drawing26.xml><?xml version="1.0" encoding="utf-8"?>
<xdr:wsDr xmlns:xdr="http://schemas.openxmlformats.org/drawingml/2006/spreadsheetDrawing" xmlns:a="http://schemas.openxmlformats.org/drawingml/2006/main">
  <xdr:twoCellAnchor>
    <xdr:from>
      <xdr:col>48</xdr:col>
      <xdr:colOff>34924</xdr:colOff>
      <xdr:row>35</xdr:row>
      <xdr:rowOff>28574</xdr:rowOff>
    </xdr:from>
    <xdr:to>
      <xdr:col>60</xdr:col>
      <xdr:colOff>63500</xdr:colOff>
      <xdr:row>60</xdr:row>
      <xdr:rowOff>82550</xdr:rowOff>
    </xdr:to>
    <xdr:graphicFrame macro="">
      <xdr:nvGraphicFramePr>
        <xdr:cNvPr id="2" name="Chart 1">
          <a:extLst>
            <a:ext uri="{FF2B5EF4-FFF2-40B4-BE49-F238E27FC236}">
              <a16:creationId xmlns:a16="http://schemas.microsoft.com/office/drawing/2014/main" id="{71E721B4-B0DE-4C9C-B2B7-39B20F69C3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48</xdr:col>
      <xdr:colOff>0</xdr:colOff>
      <xdr:row>4</xdr:row>
      <xdr:rowOff>0</xdr:rowOff>
    </xdr:from>
    <xdr:to>
      <xdr:col>60</xdr:col>
      <xdr:colOff>56285</xdr:colOff>
      <xdr:row>29</xdr:row>
      <xdr:rowOff>68407</xdr:rowOff>
    </xdr:to>
    <xdr:graphicFrame macro="">
      <xdr:nvGraphicFramePr>
        <xdr:cNvPr id="2" name="Chart 1">
          <a:extLst>
            <a:ext uri="{FF2B5EF4-FFF2-40B4-BE49-F238E27FC236}">
              <a16:creationId xmlns:a16="http://schemas.microsoft.com/office/drawing/2014/main" id="{69024935-06D4-4D67-9FB4-413CCB1C3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0</xdr:colOff>
      <xdr:row>32</xdr:row>
      <xdr:rowOff>0</xdr:rowOff>
    </xdr:from>
    <xdr:to>
      <xdr:col>61</xdr:col>
      <xdr:colOff>56285</xdr:colOff>
      <xdr:row>57</xdr:row>
      <xdr:rowOff>68407</xdr:rowOff>
    </xdr:to>
    <xdr:graphicFrame macro="">
      <xdr:nvGraphicFramePr>
        <xdr:cNvPr id="3" name="Chart 2">
          <a:extLst>
            <a:ext uri="{FF2B5EF4-FFF2-40B4-BE49-F238E27FC236}">
              <a16:creationId xmlns:a16="http://schemas.microsoft.com/office/drawing/2014/main" id="{06178BDE-C6B0-4318-ABF6-1CBE89B68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0</xdr:colOff>
      <xdr:row>4</xdr:row>
      <xdr:rowOff>0</xdr:rowOff>
    </xdr:from>
    <xdr:to>
      <xdr:col>73</xdr:col>
      <xdr:colOff>56285</xdr:colOff>
      <xdr:row>29</xdr:row>
      <xdr:rowOff>68407</xdr:rowOff>
    </xdr:to>
    <xdr:graphicFrame macro="">
      <xdr:nvGraphicFramePr>
        <xdr:cNvPr id="4" name="Chart 3">
          <a:extLst>
            <a:ext uri="{FF2B5EF4-FFF2-40B4-BE49-F238E27FC236}">
              <a16:creationId xmlns:a16="http://schemas.microsoft.com/office/drawing/2014/main" id="{EB876E21-BFD0-4D33-8FD1-37E3F57D3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74</xdr:col>
      <xdr:colOff>0</xdr:colOff>
      <xdr:row>4</xdr:row>
      <xdr:rowOff>0</xdr:rowOff>
    </xdr:from>
    <xdr:to>
      <xdr:col>86</xdr:col>
      <xdr:colOff>56285</xdr:colOff>
      <xdr:row>29</xdr:row>
      <xdr:rowOff>68407</xdr:rowOff>
    </xdr:to>
    <xdr:graphicFrame macro="">
      <xdr:nvGraphicFramePr>
        <xdr:cNvPr id="5" name="Chart 4">
          <a:extLst>
            <a:ext uri="{FF2B5EF4-FFF2-40B4-BE49-F238E27FC236}">
              <a16:creationId xmlns:a16="http://schemas.microsoft.com/office/drawing/2014/main" id="{E234B795-2567-4529-870B-A9E118E7F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219074</xdr:colOff>
      <xdr:row>25</xdr:row>
      <xdr:rowOff>25400</xdr:rowOff>
    </xdr:from>
    <xdr:to>
      <xdr:col>13</xdr:col>
      <xdr:colOff>552449</xdr:colOff>
      <xdr:row>49</xdr:row>
      <xdr:rowOff>146050</xdr:rowOff>
    </xdr:to>
    <xdr:graphicFrame macro="">
      <xdr:nvGraphicFramePr>
        <xdr:cNvPr id="2" name="Chart 1">
          <a:extLst>
            <a:ext uri="{FF2B5EF4-FFF2-40B4-BE49-F238E27FC236}">
              <a16:creationId xmlns:a16="http://schemas.microsoft.com/office/drawing/2014/main" id="{5F7F981C-7771-43DF-A349-49886460E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25</xdr:row>
      <xdr:rowOff>0</xdr:rowOff>
    </xdr:from>
    <xdr:to>
      <xdr:col>28</xdr:col>
      <xdr:colOff>333375</xdr:colOff>
      <xdr:row>49</xdr:row>
      <xdr:rowOff>120650</xdr:rowOff>
    </xdr:to>
    <xdr:graphicFrame macro="">
      <xdr:nvGraphicFramePr>
        <xdr:cNvPr id="4" name="Chart 3">
          <a:extLst>
            <a:ext uri="{FF2B5EF4-FFF2-40B4-BE49-F238E27FC236}">
              <a16:creationId xmlns:a16="http://schemas.microsoft.com/office/drawing/2014/main" id="{2A761AFC-3FAC-472E-91E8-A6149D67C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25</xdr:row>
      <xdr:rowOff>0</xdr:rowOff>
    </xdr:from>
    <xdr:to>
      <xdr:col>41</xdr:col>
      <xdr:colOff>333375</xdr:colOff>
      <xdr:row>49</xdr:row>
      <xdr:rowOff>120650</xdr:rowOff>
    </xdr:to>
    <xdr:graphicFrame macro="">
      <xdr:nvGraphicFramePr>
        <xdr:cNvPr id="5" name="Chart 4">
          <a:extLst>
            <a:ext uri="{FF2B5EF4-FFF2-40B4-BE49-F238E27FC236}">
              <a16:creationId xmlns:a16="http://schemas.microsoft.com/office/drawing/2014/main" id="{5D7A3EC0-44E9-4B47-9BF1-9879512BB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0</xdr:colOff>
      <xdr:row>25</xdr:row>
      <xdr:rowOff>0</xdr:rowOff>
    </xdr:from>
    <xdr:to>
      <xdr:col>54</xdr:col>
      <xdr:colOff>333375</xdr:colOff>
      <xdr:row>49</xdr:row>
      <xdr:rowOff>120650</xdr:rowOff>
    </xdr:to>
    <xdr:graphicFrame macro="">
      <xdr:nvGraphicFramePr>
        <xdr:cNvPr id="6" name="Chart 5">
          <a:extLst>
            <a:ext uri="{FF2B5EF4-FFF2-40B4-BE49-F238E27FC236}">
              <a16:creationId xmlns:a16="http://schemas.microsoft.com/office/drawing/2014/main" id="{C98D206D-D7B6-4B35-B005-EE4E62E2A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0</xdr:colOff>
      <xdr:row>25</xdr:row>
      <xdr:rowOff>0</xdr:rowOff>
    </xdr:from>
    <xdr:to>
      <xdr:col>67</xdr:col>
      <xdr:colOff>333375</xdr:colOff>
      <xdr:row>49</xdr:row>
      <xdr:rowOff>120650</xdr:rowOff>
    </xdr:to>
    <xdr:graphicFrame macro="">
      <xdr:nvGraphicFramePr>
        <xdr:cNvPr id="7" name="Chart 6">
          <a:extLst>
            <a:ext uri="{FF2B5EF4-FFF2-40B4-BE49-F238E27FC236}">
              <a16:creationId xmlns:a16="http://schemas.microsoft.com/office/drawing/2014/main" id="{96BBA734-5701-42B3-8C31-93C17FD80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69</xdr:col>
      <xdr:colOff>0</xdr:colOff>
      <xdr:row>25</xdr:row>
      <xdr:rowOff>0</xdr:rowOff>
    </xdr:from>
    <xdr:to>
      <xdr:col>80</xdr:col>
      <xdr:colOff>333375</xdr:colOff>
      <xdr:row>49</xdr:row>
      <xdr:rowOff>120650</xdr:rowOff>
    </xdr:to>
    <xdr:graphicFrame macro="">
      <xdr:nvGraphicFramePr>
        <xdr:cNvPr id="8" name="Chart 7">
          <a:extLst>
            <a:ext uri="{FF2B5EF4-FFF2-40B4-BE49-F238E27FC236}">
              <a16:creationId xmlns:a16="http://schemas.microsoft.com/office/drawing/2014/main" id="{3E50DC17-DEB8-44B9-A70F-081B75358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27</xdr:col>
      <xdr:colOff>238124</xdr:colOff>
      <xdr:row>1</xdr:row>
      <xdr:rowOff>12700</xdr:rowOff>
    </xdr:from>
    <xdr:to>
      <xdr:col>37</xdr:col>
      <xdr:colOff>577850</xdr:colOff>
      <xdr:row>19</xdr:row>
      <xdr:rowOff>69850</xdr:rowOff>
    </xdr:to>
    <xdr:graphicFrame macro="">
      <xdr:nvGraphicFramePr>
        <xdr:cNvPr id="4" name="Chart 3">
          <a:extLst>
            <a:ext uri="{FF2B5EF4-FFF2-40B4-BE49-F238E27FC236}">
              <a16:creationId xmlns:a16="http://schemas.microsoft.com/office/drawing/2014/main" id="{85BB38DD-CAB8-4BA8-8984-F5A097E68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323850</xdr:colOff>
      <xdr:row>21</xdr:row>
      <xdr:rowOff>0</xdr:rowOff>
    </xdr:from>
    <xdr:to>
      <xdr:col>38</xdr:col>
      <xdr:colOff>53976</xdr:colOff>
      <xdr:row>39</xdr:row>
      <xdr:rowOff>57150</xdr:rowOff>
    </xdr:to>
    <xdr:graphicFrame macro="">
      <xdr:nvGraphicFramePr>
        <xdr:cNvPr id="11" name="Chart 10">
          <a:extLst>
            <a:ext uri="{FF2B5EF4-FFF2-40B4-BE49-F238E27FC236}">
              <a16:creationId xmlns:a16="http://schemas.microsoft.com/office/drawing/2014/main" id="{8C34863C-EE74-44EC-A163-C692CA5D5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39</xdr:col>
      <xdr:colOff>0</xdr:colOff>
      <xdr:row>1</xdr:row>
      <xdr:rowOff>0</xdr:rowOff>
    </xdr:from>
    <xdr:to>
      <xdr:col>49</xdr:col>
      <xdr:colOff>339726</xdr:colOff>
      <xdr:row>19</xdr:row>
      <xdr:rowOff>57150</xdr:rowOff>
    </xdr:to>
    <xdr:graphicFrame macro="">
      <xdr:nvGraphicFramePr>
        <xdr:cNvPr id="12" name="Chart 11">
          <a:extLst>
            <a:ext uri="{FF2B5EF4-FFF2-40B4-BE49-F238E27FC236}">
              <a16:creationId xmlns:a16="http://schemas.microsoft.com/office/drawing/2014/main" id="{187E4F8B-39AC-436D-A97F-E6231F5E1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0</xdr:colOff>
      <xdr:row>21</xdr:row>
      <xdr:rowOff>0</xdr:rowOff>
    </xdr:from>
    <xdr:to>
      <xdr:col>49</xdr:col>
      <xdr:colOff>339726</xdr:colOff>
      <xdr:row>39</xdr:row>
      <xdr:rowOff>57150</xdr:rowOff>
    </xdr:to>
    <xdr:graphicFrame macro="">
      <xdr:nvGraphicFramePr>
        <xdr:cNvPr id="13" name="Chart 12">
          <a:extLst>
            <a:ext uri="{FF2B5EF4-FFF2-40B4-BE49-F238E27FC236}">
              <a16:creationId xmlns:a16="http://schemas.microsoft.com/office/drawing/2014/main" id="{A861DC5C-083F-49F6-ACA5-3A78D8BD9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9524</xdr:colOff>
      <xdr:row>59</xdr:row>
      <xdr:rowOff>171450</xdr:rowOff>
    </xdr:from>
    <xdr:to>
      <xdr:col>8</xdr:col>
      <xdr:colOff>133349</xdr:colOff>
      <xdr:row>80</xdr:row>
      <xdr:rowOff>25400</xdr:rowOff>
    </xdr:to>
    <xdr:graphicFrame macro="">
      <xdr:nvGraphicFramePr>
        <xdr:cNvPr id="14" name="Chart 13">
          <a:extLst>
            <a:ext uri="{FF2B5EF4-FFF2-40B4-BE49-F238E27FC236}">
              <a16:creationId xmlns:a16="http://schemas.microsoft.com/office/drawing/2014/main" id="{681C7EF7-2062-44B2-B6DA-C520CB6F1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273050</xdr:colOff>
      <xdr:row>60</xdr:row>
      <xdr:rowOff>3174</xdr:rowOff>
    </xdr:from>
    <xdr:to>
      <xdr:col>18</xdr:col>
      <xdr:colOff>273050</xdr:colOff>
      <xdr:row>80</xdr:row>
      <xdr:rowOff>38099</xdr:rowOff>
    </xdr:to>
    <xdr:graphicFrame macro="">
      <xdr:nvGraphicFramePr>
        <xdr:cNvPr id="15" name="Chart 14">
          <a:extLst>
            <a:ext uri="{FF2B5EF4-FFF2-40B4-BE49-F238E27FC236}">
              <a16:creationId xmlns:a16="http://schemas.microsoft.com/office/drawing/2014/main" id="{BABF3B09-97B5-4B00-839C-01E5C5BB7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83</xdr:row>
      <xdr:rowOff>142875</xdr:rowOff>
    </xdr:from>
    <xdr:to>
      <xdr:col>9</xdr:col>
      <xdr:colOff>466726</xdr:colOff>
      <xdr:row>104</xdr:row>
      <xdr:rowOff>0</xdr:rowOff>
    </xdr:to>
    <xdr:graphicFrame macro="">
      <xdr:nvGraphicFramePr>
        <xdr:cNvPr id="20" name="Chart 19">
          <a:extLst>
            <a:ext uri="{FF2B5EF4-FFF2-40B4-BE49-F238E27FC236}">
              <a16:creationId xmlns:a16="http://schemas.microsoft.com/office/drawing/2014/main" id="{4C6442C2-0449-4AA7-BECA-D6BEBB673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409575</xdr:colOff>
      <xdr:row>83</xdr:row>
      <xdr:rowOff>146049</xdr:rowOff>
    </xdr:from>
    <xdr:to>
      <xdr:col>21</xdr:col>
      <xdr:colOff>139701</xdr:colOff>
      <xdr:row>104</xdr:row>
      <xdr:rowOff>3174</xdr:rowOff>
    </xdr:to>
    <xdr:graphicFrame macro="">
      <xdr:nvGraphicFramePr>
        <xdr:cNvPr id="21" name="Chart 20">
          <a:extLst>
            <a:ext uri="{FF2B5EF4-FFF2-40B4-BE49-F238E27FC236}">
              <a16:creationId xmlns:a16="http://schemas.microsoft.com/office/drawing/2014/main" id="{09178473-455F-4357-A729-157A314D0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561974</xdr:colOff>
      <xdr:row>86</xdr:row>
      <xdr:rowOff>161925</xdr:rowOff>
    </xdr:from>
    <xdr:to>
      <xdr:col>11</xdr:col>
      <xdr:colOff>247649</xdr:colOff>
      <xdr:row>104</xdr:row>
      <xdr:rowOff>90487</xdr:rowOff>
    </xdr:to>
    <xdr:graphicFrame macro="">
      <xdr:nvGraphicFramePr>
        <xdr:cNvPr id="2" name="Chart 1">
          <a:extLst>
            <a:ext uri="{FF2B5EF4-FFF2-40B4-BE49-F238E27FC236}">
              <a16:creationId xmlns:a16="http://schemas.microsoft.com/office/drawing/2014/main" id="{9532D3AE-7323-4614-B0C6-3E9157E78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9525</xdr:colOff>
      <xdr:row>86</xdr:row>
      <xdr:rowOff>142875</xdr:rowOff>
    </xdr:from>
    <xdr:to>
      <xdr:col>22</xdr:col>
      <xdr:colOff>571500</xdr:colOff>
      <xdr:row>104</xdr:row>
      <xdr:rowOff>71437</xdr:rowOff>
    </xdr:to>
    <xdr:graphicFrame macro="">
      <xdr:nvGraphicFramePr>
        <xdr:cNvPr id="4" name="Chart 3">
          <a:extLst>
            <a:ext uri="{FF2B5EF4-FFF2-40B4-BE49-F238E27FC236}">
              <a16:creationId xmlns:a16="http://schemas.microsoft.com/office/drawing/2014/main" id="{36D3AF5D-EC56-46CF-A9DD-0CD7B13E6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561975</xdr:colOff>
      <xdr:row>107</xdr:row>
      <xdr:rowOff>19050</xdr:rowOff>
    </xdr:from>
    <xdr:to>
      <xdr:col>11</xdr:col>
      <xdr:colOff>247650</xdr:colOff>
      <xdr:row>124</xdr:row>
      <xdr:rowOff>138112</xdr:rowOff>
    </xdr:to>
    <xdr:graphicFrame macro="">
      <xdr:nvGraphicFramePr>
        <xdr:cNvPr id="5" name="Chart 4">
          <a:extLst>
            <a:ext uri="{FF2B5EF4-FFF2-40B4-BE49-F238E27FC236}">
              <a16:creationId xmlns:a16="http://schemas.microsoft.com/office/drawing/2014/main" id="{0BAA9546-7E8D-4DC6-AAD2-C2EB18C19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9526</xdr:colOff>
      <xdr:row>107</xdr:row>
      <xdr:rowOff>0</xdr:rowOff>
    </xdr:from>
    <xdr:to>
      <xdr:col>22</xdr:col>
      <xdr:colOff>571501</xdr:colOff>
      <xdr:row>124</xdr:row>
      <xdr:rowOff>119062</xdr:rowOff>
    </xdr:to>
    <xdr:graphicFrame macro="">
      <xdr:nvGraphicFramePr>
        <xdr:cNvPr id="6" name="Chart 5">
          <a:extLst>
            <a:ext uri="{FF2B5EF4-FFF2-40B4-BE49-F238E27FC236}">
              <a16:creationId xmlns:a16="http://schemas.microsoft.com/office/drawing/2014/main" id="{54E71D39-9F59-4756-9F6E-36E16433E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0</xdr:colOff>
      <xdr:row>87</xdr:row>
      <xdr:rowOff>19050</xdr:rowOff>
    </xdr:from>
    <xdr:to>
      <xdr:col>34</xdr:col>
      <xdr:colOff>556532</xdr:colOff>
      <xdr:row>104</xdr:row>
      <xdr:rowOff>138112</xdr:rowOff>
    </xdr:to>
    <xdr:graphicFrame macro="">
      <xdr:nvGraphicFramePr>
        <xdr:cNvPr id="11" name="Chart 10">
          <a:extLst>
            <a:ext uri="{FF2B5EF4-FFF2-40B4-BE49-F238E27FC236}">
              <a16:creationId xmlns:a16="http://schemas.microsoft.com/office/drawing/2014/main" id="{A8A6ED86-D5DF-4D60-9A17-343DAD66B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318408</xdr:colOff>
      <xdr:row>87</xdr:row>
      <xdr:rowOff>0</xdr:rowOff>
    </xdr:from>
    <xdr:to>
      <xdr:col>46</xdr:col>
      <xdr:colOff>268062</xdr:colOff>
      <xdr:row>104</xdr:row>
      <xdr:rowOff>119062</xdr:rowOff>
    </xdr:to>
    <xdr:graphicFrame macro="">
      <xdr:nvGraphicFramePr>
        <xdr:cNvPr id="12" name="Chart 11">
          <a:extLst>
            <a:ext uri="{FF2B5EF4-FFF2-40B4-BE49-F238E27FC236}">
              <a16:creationId xmlns:a16="http://schemas.microsoft.com/office/drawing/2014/main" id="{7BD7EDFD-423A-4C4B-A754-306D8C881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xdr:colOff>
      <xdr:row>107</xdr:row>
      <xdr:rowOff>66675</xdr:rowOff>
    </xdr:from>
    <xdr:to>
      <xdr:col>34</xdr:col>
      <xdr:colOff>556533</xdr:colOff>
      <xdr:row>124</xdr:row>
      <xdr:rowOff>185737</xdr:rowOff>
    </xdr:to>
    <xdr:graphicFrame macro="">
      <xdr:nvGraphicFramePr>
        <xdr:cNvPr id="13" name="Chart 12">
          <a:extLst>
            <a:ext uri="{FF2B5EF4-FFF2-40B4-BE49-F238E27FC236}">
              <a16:creationId xmlns:a16="http://schemas.microsoft.com/office/drawing/2014/main" id="{B3FCFDE9-DCED-49B4-A70B-7D96BBA69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318409</xdr:colOff>
      <xdr:row>107</xdr:row>
      <xdr:rowOff>47625</xdr:rowOff>
    </xdr:from>
    <xdr:to>
      <xdr:col>46</xdr:col>
      <xdr:colOff>268063</xdr:colOff>
      <xdr:row>124</xdr:row>
      <xdr:rowOff>166687</xdr:rowOff>
    </xdr:to>
    <xdr:graphicFrame macro="">
      <xdr:nvGraphicFramePr>
        <xdr:cNvPr id="14" name="Chart 13">
          <a:extLst>
            <a:ext uri="{FF2B5EF4-FFF2-40B4-BE49-F238E27FC236}">
              <a16:creationId xmlns:a16="http://schemas.microsoft.com/office/drawing/2014/main" id="{3F432952-A32A-4483-982B-9C065D51B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49</xdr:col>
      <xdr:colOff>9525</xdr:colOff>
      <xdr:row>89</xdr:row>
      <xdr:rowOff>19050</xdr:rowOff>
    </xdr:from>
    <xdr:to>
      <xdr:col>58</xdr:col>
      <xdr:colOff>566057</xdr:colOff>
      <xdr:row>106</xdr:row>
      <xdr:rowOff>138112</xdr:rowOff>
    </xdr:to>
    <xdr:graphicFrame macro="">
      <xdr:nvGraphicFramePr>
        <xdr:cNvPr id="19" name="Chart 18">
          <a:extLst>
            <a:ext uri="{FF2B5EF4-FFF2-40B4-BE49-F238E27FC236}">
              <a16:creationId xmlns:a16="http://schemas.microsoft.com/office/drawing/2014/main" id="{0452D3BC-80C7-43A1-AE87-1428BF0B8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60</xdr:col>
      <xdr:colOff>0</xdr:colOff>
      <xdr:row>89</xdr:row>
      <xdr:rowOff>0</xdr:rowOff>
    </xdr:from>
    <xdr:to>
      <xdr:col>69</xdr:col>
      <xdr:colOff>556531</xdr:colOff>
      <xdr:row>106</xdr:row>
      <xdr:rowOff>119062</xdr:rowOff>
    </xdr:to>
    <xdr:graphicFrame macro="">
      <xdr:nvGraphicFramePr>
        <xdr:cNvPr id="23" name="Chart 22">
          <a:extLst>
            <a:ext uri="{FF2B5EF4-FFF2-40B4-BE49-F238E27FC236}">
              <a16:creationId xmlns:a16="http://schemas.microsoft.com/office/drawing/2014/main" id="{AD22B699-8DF2-48CF-A5A3-4CDEEB515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49</xdr:col>
      <xdr:colOff>0</xdr:colOff>
      <xdr:row>109</xdr:row>
      <xdr:rowOff>19050</xdr:rowOff>
    </xdr:from>
    <xdr:to>
      <xdr:col>58</xdr:col>
      <xdr:colOff>556532</xdr:colOff>
      <xdr:row>126</xdr:row>
      <xdr:rowOff>138112</xdr:rowOff>
    </xdr:to>
    <xdr:graphicFrame macro="">
      <xdr:nvGraphicFramePr>
        <xdr:cNvPr id="24" name="Chart 23">
          <a:extLst>
            <a:ext uri="{FF2B5EF4-FFF2-40B4-BE49-F238E27FC236}">
              <a16:creationId xmlns:a16="http://schemas.microsoft.com/office/drawing/2014/main" id="{CAFF2175-F8B1-4333-A565-0B58489C0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60</xdr:col>
      <xdr:colOff>0</xdr:colOff>
      <xdr:row>109</xdr:row>
      <xdr:rowOff>0</xdr:rowOff>
    </xdr:from>
    <xdr:to>
      <xdr:col>69</xdr:col>
      <xdr:colOff>556531</xdr:colOff>
      <xdr:row>126</xdr:row>
      <xdr:rowOff>119062</xdr:rowOff>
    </xdr:to>
    <xdr:graphicFrame macro="">
      <xdr:nvGraphicFramePr>
        <xdr:cNvPr id="25" name="Chart 24">
          <a:extLst>
            <a:ext uri="{FF2B5EF4-FFF2-40B4-BE49-F238E27FC236}">
              <a16:creationId xmlns:a16="http://schemas.microsoft.com/office/drawing/2014/main" id="{B7AB7648-486C-4EBB-8B31-B99034BA8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71</xdr:col>
      <xdr:colOff>0</xdr:colOff>
      <xdr:row>89</xdr:row>
      <xdr:rowOff>19050</xdr:rowOff>
    </xdr:from>
    <xdr:to>
      <xdr:col>80</xdr:col>
      <xdr:colOff>556531</xdr:colOff>
      <xdr:row>106</xdr:row>
      <xdr:rowOff>138112</xdr:rowOff>
    </xdr:to>
    <xdr:graphicFrame macro="">
      <xdr:nvGraphicFramePr>
        <xdr:cNvPr id="26" name="Chart 25">
          <a:extLst>
            <a:ext uri="{FF2B5EF4-FFF2-40B4-BE49-F238E27FC236}">
              <a16:creationId xmlns:a16="http://schemas.microsoft.com/office/drawing/2014/main" id="{CD3A80F6-6915-49F1-8651-17C634DD0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82</xdr:col>
      <xdr:colOff>0</xdr:colOff>
      <xdr:row>89</xdr:row>
      <xdr:rowOff>0</xdr:rowOff>
    </xdr:from>
    <xdr:to>
      <xdr:col>91</xdr:col>
      <xdr:colOff>556531</xdr:colOff>
      <xdr:row>106</xdr:row>
      <xdr:rowOff>119062</xdr:rowOff>
    </xdr:to>
    <xdr:graphicFrame macro="">
      <xdr:nvGraphicFramePr>
        <xdr:cNvPr id="27" name="Chart 26">
          <a:extLst>
            <a:ext uri="{FF2B5EF4-FFF2-40B4-BE49-F238E27FC236}">
              <a16:creationId xmlns:a16="http://schemas.microsoft.com/office/drawing/2014/main" id="{83CC6FCA-A184-4CA6-8DE9-56B3BD58B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71</xdr:col>
      <xdr:colOff>0</xdr:colOff>
      <xdr:row>109</xdr:row>
      <xdr:rowOff>19050</xdr:rowOff>
    </xdr:from>
    <xdr:to>
      <xdr:col>80</xdr:col>
      <xdr:colOff>556531</xdr:colOff>
      <xdr:row>126</xdr:row>
      <xdr:rowOff>138112</xdr:rowOff>
    </xdr:to>
    <xdr:graphicFrame macro="">
      <xdr:nvGraphicFramePr>
        <xdr:cNvPr id="28" name="Chart 27">
          <a:extLst>
            <a:ext uri="{FF2B5EF4-FFF2-40B4-BE49-F238E27FC236}">
              <a16:creationId xmlns:a16="http://schemas.microsoft.com/office/drawing/2014/main" id="{B84DFC7E-BD86-4A09-AD9D-7F1E195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82</xdr:col>
      <xdr:colOff>0</xdr:colOff>
      <xdr:row>109</xdr:row>
      <xdr:rowOff>0</xdr:rowOff>
    </xdr:from>
    <xdr:to>
      <xdr:col>91</xdr:col>
      <xdr:colOff>556531</xdr:colOff>
      <xdr:row>126</xdr:row>
      <xdr:rowOff>119062</xdr:rowOff>
    </xdr:to>
    <xdr:graphicFrame macro="">
      <xdr:nvGraphicFramePr>
        <xdr:cNvPr id="29" name="Chart 28">
          <a:extLst>
            <a:ext uri="{FF2B5EF4-FFF2-40B4-BE49-F238E27FC236}">
              <a16:creationId xmlns:a16="http://schemas.microsoft.com/office/drawing/2014/main" id="{C1506DC8-5DBE-40F5-B4CB-4D2CAD27D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82</xdr:col>
      <xdr:colOff>0</xdr:colOff>
      <xdr:row>129</xdr:row>
      <xdr:rowOff>0</xdr:rowOff>
    </xdr:from>
    <xdr:to>
      <xdr:col>91</xdr:col>
      <xdr:colOff>556531</xdr:colOff>
      <xdr:row>146</xdr:row>
      <xdr:rowOff>119062</xdr:rowOff>
    </xdr:to>
    <xdr:graphicFrame macro="">
      <xdr:nvGraphicFramePr>
        <xdr:cNvPr id="31" name="Chart 30">
          <a:extLst>
            <a:ext uri="{FF2B5EF4-FFF2-40B4-BE49-F238E27FC236}">
              <a16:creationId xmlns:a16="http://schemas.microsoft.com/office/drawing/2014/main" id="{0CBC3A46-0938-4B8F-A224-01556BF35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82</xdr:col>
      <xdr:colOff>0</xdr:colOff>
      <xdr:row>149</xdr:row>
      <xdr:rowOff>0</xdr:rowOff>
    </xdr:from>
    <xdr:to>
      <xdr:col>91</xdr:col>
      <xdr:colOff>556531</xdr:colOff>
      <xdr:row>166</xdr:row>
      <xdr:rowOff>119062</xdr:rowOff>
    </xdr:to>
    <xdr:graphicFrame macro="">
      <xdr:nvGraphicFramePr>
        <xdr:cNvPr id="33" name="Chart 32">
          <a:extLst>
            <a:ext uri="{FF2B5EF4-FFF2-40B4-BE49-F238E27FC236}">
              <a16:creationId xmlns:a16="http://schemas.microsoft.com/office/drawing/2014/main" id="{82D32A7D-DA4B-40AA-BD38-4DAE6C773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49</xdr:col>
      <xdr:colOff>0</xdr:colOff>
      <xdr:row>128</xdr:row>
      <xdr:rowOff>19050</xdr:rowOff>
    </xdr:from>
    <xdr:to>
      <xdr:col>58</xdr:col>
      <xdr:colOff>556532</xdr:colOff>
      <xdr:row>145</xdr:row>
      <xdr:rowOff>138112</xdr:rowOff>
    </xdr:to>
    <xdr:graphicFrame macro="">
      <xdr:nvGraphicFramePr>
        <xdr:cNvPr id="34" name="Chart 33">
          <a:extLst>
            <a:ext uri="{FF2B5EF4-FFF2-40B4-BE49-F238E27FC236}">
              <a16:creationId xmlns:a16="http://schemas.microsoft.com/office/drawing/2014/main" id="{CAE2C42F-4F05-44FF-B1A9-BE0F24176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60</xdr:col>
      <xdr:colOff>0</xdr:colOff>
      <xdr:row>128</xdr:row>
      <xdr:rowOff>0</xdr:rowOff>
    </xdr:from>
    <xdr:to>
      <xdr:col>69</xdr:col>
      <xdr:colOff>556531</xdr:colOff>
      <xdr:row>145</xdr:row>
      <xdr:rowOff>119062</xdr:rowOff>
    </xdr:to>
    <xdr:graphicFrame macro="">
      <xdr:nvGraphicFramePr>
        <xdr:cNvPr id="35" name="Chart 34">
          <a:extLst>
            <a:ext uri="{FF2B5EF4-FFF2-40B4-BE49-F238E27FC236}">
              <a16:creationId xmlns:a16="http://schemas.microsoft.com/office/drawing/2014/main" id="{0FE64701-0275-47FC-9EDE-3406502DC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49</xdr:col>
      <xdr:colOff>0</xdr:colOff>
      <xdr:row>148</xdr:row>
      <xdr:rowOff>19050</xdr:rowOff>
    </xdr:from>
    <xdr:to>
      <xdr:col>58</xdr:col>
      <xdr:colOff>556532</xdr:colOff>
      <xdr:row>165</xdr:row>
      <xdr:rowOff>138112</xdr:rowOff>
    </xdr:to>
    <xdr:graphicFrame macro="">
      <xdr:nvGraphicFramePr>
        <xdr:cNvPr id="36" name="Chart 35">
          <a:extLst>
            <a:ext uri="{FF2B5EF4-FFF2-40B4-BE49-F238E27FC236}">
              <a16:creationId xmlns:a16="http://schemas.microsoft.com/office/drawing/2014/main" id="{1736CEE4-D733-4D42-8309-CA981C613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60</xdr:col>
      <xdr:colOff>0</xdr:colOff>
      <xdr:row>148</xdr:row>
      <xdr:rowOff>0</xdr:rowOff>
    </xdr:from>
    <xdr:to>
      <xdr:col>69</xdr:col>
      <xdr:colOff>556531</xdr:colOff>
      <xdr:row>165</xdr:row>
      <xdr:rowOff>119062</xdr:rowOff>
    </xdr:to>
    <xdr:graphicFrame macro="">
      <xdr:nvGraphicFramePr>
        <xdr:cNvPr id="37" name="Chart 36">
          <a:extLst>
            <a:ext uri="{FF2B5EF4-FFF2-40B4-BE49-F238E27FC236}">
              <a16:creationId xmlns:a16="http://schemas.microsoft.com/office/drawing/2014/main" id="{6E92C60B-2A34-4E3B-B096-80FAA66E3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666750</xdr:colOff>
      <xdr:row>127</xdr:row>
      <xdr:rowOff>47625</xdr:rowOff>
    </xdr:from>
    <xdr:to>
      <xdr:col>11</xdr:col>
      <xdr:colOff>352425</xdr:colOff>
      <xdr:row>144</xdr:row>
      <xdr:rowOff>166687</xdr:rowOff>
    </xdr:to>
    <xdr:graphicFrame macro="">
      <xdr:nvGraphicFramePr>
        <xdr:cNvPr id="39" name="Chart 38">
          <a:extLst>
            <a:ext uri="{FF2B5EF4-FFF2-40B4-BE49-F238E27FC236}">
              <a16:creationId xmlns:a16="http://schemas.microsoft.com/office/drawing/2014/main" id="{CDCAC03B-59E6-48B6-B6CE-E6AC0ECC6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13</xdr:col>
      <xdr:colOff>114301</xdr:colOff>
      <xdr:row>127</xdr:row>
      <xdr:rowOff>28575</xdr:rowOff>
    </xdr:from>
    <xdr:to>
      <xdr:col>23</xdr:col>
      <xdr:colOff>66676</xdr:colOff>
      <xdr:row>144</xdr:row>
      <xdr:rowOff>147637</xdr:rowOff>
    </xdr:to>
    <xdr:graphicFrame macro="">
      <xdr:nvGraphicFramePr>
        <xdr:cNvPr id="40" name="Chart 39">
          <a:extLst>
            <a:ext uri="{FF2B5EF4-FFF2-40B4-BE49-F238E27FC236}">
              <a16:creationId xmlns:a16="http://schemas.microsoft.com/office/drawing/2014/main" id="{FEB85B71-2B61-4479-9A82-821ABE0B0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685800</xdr:colOff>
      <xdr:row>146</xdr:row>
      <xdr:rowOff>171450</xdr:rowOff>
    </xdr:from>
    <xdr:to>
      <xdr:col>11</xdr:col>
      <xdr:colOff>371475</xdr:colOff>
      <xdr:row>164</xdr:row>
      <xdr:rowOff>100012</xdr:rowOff>
    </xdr:to>
    <xdr:graphicFrame macro="">
      <xdr:nvGraphicFramePr>
        <xdr:cNvPr id="41" name="Chart 40">
          <a:extLst>
            <a:ext uri="{FF2B5EF4-FFF2-40B4-BE49-F238E27FC236}">
              <a16:creationId xmlns:a16="http://schemas.microsoft.com/office/drawing/2014/main" id="{3EBC7982-C045-476E-BBC5-3914B56CE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13</xdr:col>
      <xdr:colOff>133351</xdr:colOff>
      <xdr:row>146</xdr:row>
      <xdr:rowOff>152400</xdr:rowOff>
    </xdr:from>
    <xdr:to>
      <xdr:col>23</xdr:col>
      <xdr:colOff>85726</xdr:colOff>
      <xdr:row>164</xdr:row>
      <xdr:rowOff>80962</xdr:rowOff>
    </xdr:to>
    <xdr:graphicFrame macro="">
      <xdr:nvGraphicFramePr>
        <xdr:cNvPr id="42" name="Chart 41">
          <a:extLst>
            <a:ext uri="{FF2B5EF4-FFF2-40B4-BE49-F238E27FC236}">
              <a16:creationId xmlns:a16="http://schemas.microsoft.com/office/drawing/2014/main" id="{FDAABD34-DB74-4475-96B4-C2B830507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36</xdr:col>
      <xdr:colOff>300790</xdr:colOff>
      <xdr:row>127</xdr:row>
      <xdr:rowOff>5013</xdr:rowOff>
    </xdr:from>
    <xdr:to>
      <xdr:col>46</xdr:col>
      <xdr:colOff>250444</xdr:colOff>
      <xdr:row>144</xdr:row>
      <xdr:rowOff>127250</xdr:rowOff>
    </xdr:to>
    <xdr:graphicFrame macro="">
      <xdr:nvGraphicFramePr>
        <xdr:cNvPr id="44" name="Chart 43">
          <a:extLst>
            <a:ext uri="{FF2B5EF4-FFF2-40B4-BE49-F238E27FC236}">
              <a16:creationId xmlns:a16="http://schemas.microsoft.com/office/drawing/2014/main" id="{00B4D05D-CC36-46C7-AF4D-BDAC480A1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36</xdr:col>
      <xdr:colOff>265697</xdr:colOff>
      <xdr:row>147</xdr:row>
      <xdr:rowOff>15039</xdr:rowOff>
    </xdr:from>
    <xdr:to>
      <xdr:col>46</xdr:col>
      <xdr:colOff>215351</xdr:colOff>
      <xdr:row>164</xdr:row>
      <xdr:rowOff>137277</xdr:rowOff>
    </xdr:to>
    <xdr:graphicFrame macro="">
      <xdr:nvGraphicFramePr>
        <xdr:cNvPr id="45" name="Chart 44">
          <a:extLst>
            <a:ext uri="{FF2B5EF4-FFF2-40B4-BE49-F238E27FC236}">
              <a16:creationId xmlns:a16="http://schemas.microsoft.com/office/drawing/2014/main" id="{92580788-B093-41F2-A7C5-AA88F807E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71</xdr:col>
      <xdr:colOff>0</xdr:colOff>
      <xdr:row>129</xdr:row>
      <xdr:rowOff>0</xdr:rowOff>
    </xdr:from>
    <xdr:to>
      <xdr:col>80</xdr:col>
      <xdr:colOff>556531</xdr:colOff>
      <xdr:row>146</xdr:row>
      <xdr:rowOff>119062</xdr:rowOff>
    </xdr:to>
    <xdr:graphicFrame macro="">
      <xdr:nvGraphicFramePr>
        <xdr:cNvPr id="46" name="Chart 45">
          <a:extLst>
            <a:ext uri="{FF2B5EF4-FFF2-40B4-BE49-F238E27FC236}">
              <a16:creationId xmlns:a16="http://schemas.microsoft.com/office/drawing/2014/main" id="{DFA27B81-6438-428B-BBF6-7D700F667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71</xdr:col>
      <xdr:colOff>0</xdr:colOff>
      <xdr:row>149</xdr:row>
      <xdr:rowOff>0</xdr:rowOff>
    </xdr:from>
    <xdr:to>
      <xdr:col>80</xdr:col>
      <xdr:colOff>556531</xdr:colOff>
      <xdr:row>166</xdr:row>
      <xdr:rowOff>119062</xdr:rowOff>
    </xdr:to>
    <xdr:graphicFrame macro="">
      <xdr:nvGraphicFramePr>
        <xdr:cNvPr id="47" name="Chart 46">
          <a:extLst>
            <a:ext uri="{FF2B5EF4-FFF2-40B4-BE49-F238E27FC236}">
              <a16:creationId xmlns:a16="http://schemas.microsoft.com/office/drawing/2014/main" id="{5F2460CA-B8C6-4E76-8EFC-1E045BBD9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25</xdr:col>
      <xdr:colOff>0</xdr:colOff>
      <xdr:row>127</xdr:row>
      <xdr:rowOff>0</xdr:rowOff>
    </xdr:from>
    <xdr:to>
      <xdr:col>34</xdr:col>
      <xdr:colOff>556532</xdr:colOff>
      <xdr:row>144</xdr:row>
      <xdr:rowOff>119062</xdr:rowOff>
    </xdr:to>
    <xdr:graphicFrame macro="">
      <xdr:nvGraphicFramePr>
        <xdr:cNvPr id="48" name="Chart 47">
          <a:extLst>
            <a:ext uri="{FF2B5EF4-FFF2-40B4-BE49-F238E27FC236}">
              <a16:creationId xmlns:a16="http://schemas.microsoft.com/office/drawing/2014/main" id="{0EA8265A-607B-40CF-818A-68C76EFFE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25</xdr:col>
      <xdr:colOff>0</xdr:colOff>
      <xdr:row>147</xdr:row>
      <xdr:rowOff>0</xdr:rowOff>
    </xdr:from>
    <xdr:to>
      <xdr:col>34</xdr:col>
      <xdr:colOff>556532</xdr:colOff>
      <xdr:row>164</xdr:row>
      <xdr:rowOff>119062</xdr:rowOff>
    </xdr:to>
    <xdr:graphicFrame macro="">
      <xdr:nvGraphicFramePr>
        <xdr:cNvPr id="49" name="Chart 48">
          <a:extLst>
            <a:ext uri="{FF2B5EF4-FFF2-40B4-BE49-F238E27FC236}">
              <a16:creationId xmlns:a16="http://schemas.microsoft.com/office/drawing/2014/main" id="{924901C6-0A53-410D-BFE2-7C4BBEE3B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17</xdr:col>
      <xdr:colOff>190499</xdr:colOff>
      <xdr:row>23</xdr:row>
      <xdr:rowOff>123824</xdr:rowOff>
    </xdr:from>
    <xdr:to>
      <xdr:col>26</xdr:col>
      <xdr:colOff>9524</xdr:colOff>
      <xdr:row>39</xdr:row>
      <xdr:rowOff>76199</xdr:rowOff>
    </xdr:to>
    <xdr:graphicFrame macro="">
      <xdr:nvGraphicFramePr>
        <xdr:cNvPr id="2" name="Chart 1">
          <a:extLst>
            <a:ext uri="{FF2B5EF4-FFF2-40B4-BE49-F238E27FC236}">
              <a16:creationId xmlns:a16="http://schemas.microsoft.com/office/drawing/2014/main" id="{3DFC0F94-FDD0-4238-88AD-814A740B1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495300</xdr:colOff>
      <xdr:row>23</xdr:row>
      <xdr:rowOff>114300</xdr:rowOff>
    </xdr:from>
    <xdr:to>
      <xdr:col>35</xdr:col>
      <xdr:colOff>314325</xdr:colOff>
      <xdr:row>39</xdr:row>
      <xdr:rowOff>66675</xdr:rowOff>
    </xdr:to>
    <xdr:graphicFrame macro="">
      <xdr:nvGraphicFramePr>
        <xdr:cNvPr id="8" name="Chart 7">
          <a:extLst>
            <a:ext uri="{FF2B5EF4-FFF2-40B4-BE49-F238E27FC236}">
              <a16:creationId xmlns:a16="http://schemas.microsoft.com/office/drawing/2014/main" id="{21758B96-77EF-4148-BFE9-D2DE09B09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238125</xdr:colOff>
      <xdr:row>42</xdr:row>
      <xdr:rowOff>38099</xdr:rowOff>
    </xdr:from>
    <xdr:to>
      <xdr:col>26</xdr:col>
      <xdr:colOff>57150</xdr:colOff>
      <xdr:row>57</xdr:row>
      <xdr:rowOff>180974</xdr:rowOff>
    </xdr:to>
    <xdr:graphicFrame macro="">
      <xdr:nvGraphicFramePr>
        <xdr:cNvPr id="10" name="Chart 9">
          <a:extLst>
            <a:ext uri="{FF2B5EF4-FFF2-40B4-BE49-F238E27FC236}">
              <a16:creationId xmlns:a16="http://schemas.microsoft.com/office/drawing/2014/main" id="{FD4F4718-A325-4EF5-A608-C5D32A214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542926</xdr:colOff>
      <xdr:row>42</xdr:row>
      <xdr:rowOff>28575</xdr:rowOff>
    </xdr:from>
    <xdr:to>
      <xdr:col>35</xdr:col>
      <xdr:colOff>361951</xdr:colOff>
      <xdr:row>57</xdr:row>
      <xdr:rowOff>171450</xdr:rowOff>
    </xdr:to>
    <xdr:graphicFrame macro="">
      <xdr:nvGraphicFramePr>
        <xdr:cNvPr id="11" name="Chart 10">
          <a:extLst>
            <a:ext uri="{FF2B5EF4-FFF2-40B4-BE49-F238E27FC236}">
              <a16:creationId xmlns:a16="http://schemas.microsoft.com/office/drawing/2014/main" id="{8ABF44A2-541C-439F-9F13-B641E52BB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21164</xdr:colOff>
      <xdr:row>79</xdr:row>
      <xdr:rowOff>78317</xdr:rowOff>
    </xdr:from>
    <xdr:to>
      <xdr:col>19</xdr:col>
      <xdr:colOff>444499</xdr:colOff>
      <xdr:row>104</xdr:row>
      <xdr:rowOff>42334</xdr:rowOff>
    </xdr:to>
    <xdr:graphicFrame macro="">
      <xdr:nvGraphicFramePr>
        <xdr:cNvPr id="9" name="Graphique 8">
          <a:extLst>
            <a:ext uri="{FF2B5EF4-FFF2-40B4-BE49-F238E27FC236}">
              <a16:creationId xmlns:a16="http://schemas.microsoft.com/office/drawing/2014/main" id="{0D9F2D93-AB90-192A-0088-5E1776753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109</xdr:row>
      <xdr:rowOff>169333</xdr:rowOff>
    </xdr:from>
    <xdr:to>
      <xdr:col>19</xdr:col>
      <xdr:colOff>423335</xdr:colOff>
      <xdr:row>134</xdr:row>
      <xdr:rowOff>133350</xdr:rowOff>
    </xdr:to>
    <xdr:graphicFrame macro="">
      <xdr:nvGraphicFramePr>
        <xdr:cNvPr id="12" name="Graphique 11">
          <a:extLst>
            <a:ext uri="{FF2B5EF4-FFF2-40B4-BE49-F238E27FC236}">
              <a16:creationId xmlns:a16="http://schemas.microsoft.com/office/drawing/2014/main" id="{063569EB-4C40-4AD1-8DD0-4E6110C2B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21164</xdr:colOff>
      <xdr:row>140</xdr:row>
      <xdr:rowOff>78317</xdr:rowOff>
    </xdr:from>
    <xdr:to>
      <xdr:col>19</xdr:col>
      <xdr:colOff>444499</xdr:colOff>
      <xdr:row>165</xdr:row>
      <xdr:rowOff>42334</xdr:rowOff>
    </xdr:to>
    <xdr:graphicFrame macro="">
      <xdr:nvGraphicFramePr>
        <xdr:cNvPr id="14" name="Graphique 13">
          <a:extLst>
            <a:ext uri="{FF2B5EF4-FFF2-40B4-BE49-F238E27FC236}">
              <a16:creationId xmlns:a16="http://schemas.microsoft.com/office/drawing/2014/main" id="{24174A13-52A3-4BDC-AF00-C49BA97F6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170</xdr:row>
      <xdr:rowOff>169333</xdr:rowOff>
    </xdr:from>
    <xdr:to>
      <xdr:col>19</xdr:col>
      <xdr:colOff>423335</xdr:colOff>
      <xdr:row>195</xdr:row>
      <xdr:rowOff>133350</xdr:rowOff>
    </xdr:to>
    <xdr:graphicFrame macro="">
      <xdr:nvGraphicFramePr>
        <xdr:cNvPr id="15" name="Graphique 14">
          <a:extLst>
            <a:ext uri="{FF2B5EF4-FFF2-40B4-BE49-F238E27FC236}">
              <a16:creationId xmlns:a16="http://schemas.microsoft.com/office/drawing/2014/main" id="{F888F519-4321-488C-B812-CF92C0C08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1965-8B2B-4DC0-AE37-D8A7F5E7770A}">
  <sheetPr codeName="Sheet1"/>
  <dimension ref="B2:M46"/>
  <sheetViews>
    <sheetView topLeftCell="A11" zoomScale="120" zoomScaleNormal="120" workbookViewId="0">
      <selection activeCell="C18" sqref="C18:M28"/>
    </sheetView>
  </sheetViews>
  <sheetFormatPr baseColWidth="10" defaultColWidth="9.140625" defaultRowHeight="15"/>
  <cols>
    <col min="4" max="4" width="10.7109375" customWidth="1"/>
  </cols>
  <sheetData>
    <row r="2" spans="3:10" ht="15.75" thickBot="1"/>
    <row r="3" spans="3:10" ht="15.75" thickBot="1">
      <c r="E3" s="54" t="s">
        <v>176</v>
      </c>
      <c r="F3" s="55"/>
      <c r="G3" s="54" t="s">
        <v>174</v>
      </c>
      <c r="H3" s="55"/>
      <c r="I3" s="54" t="s">
        <v>175</v>
      </c>
      <c r="J3" s="55"/>
    </row>
    <row r="4" spans="3:10">
      <c r="C4" t="s">
        <v>94</v>
      </c>
      <c r="D4" s="4" t="s">
        <v>14</v>
      </c>
      <c r="E4" s="5" t="s">
        <v>16</v>
      </c>
      <c r="F4" s="53" t="s">
        <v>95</v>
      </c>
      <c r="G4" s="5" t="s">
        <v>16</v>
      </c>
      <c r="H4" s="53" t="s">
        <v>95</v>
      </c>
      <c r="I4" s="5" t="s">
        <v>16</v>
      </c>
      <c r="J4" s="53" t="s">
        <v>95</v>
      </c>
    </row>
    <row r="5" spans="3:10">
      <c r="C5">
        <v>50</v>
      </c>
      <c r="D5" s="7">
        <v>438</v>
      </c>
      <c r="E5" s="3">
        <v>422</v>
      </c>
      <c r="F5" s="8">
        <f>E5/$D5</f>
        <v>0.9634703196347032</v>
      </c>
      <c r="G5" s="3">
        <v>432</v>
      </c>
      <c r="H5" s="8">
        <f>G5/$D5</f>
        <v>0.98630136986301364</v>
      </c>
      <c r="I5" s="3">
        <v>425</v>
      </c>
      <c r="J5" s="8">
        <f>I5/$D5</f>
        <v>0.97031963470319638</v>
      </c>
    </row>
    <row r="6" spans="3:10">
      <c r="C6">
        <v>100</v>
      </c>
      <c r="D6" s="7">
        <v>846</v>
      </c>
      <c r="E6" s="3">
        <v>829</v>
      </c>
      <c r="F6" s="8">
        <f t="shared" ref="F6:F12" si="0">E6/$D6</f>
        <v>0.97990543735224589</v>
      </c>
      <c r="G6" s="3">
        <v>839</v>
      </c>
      <c r="H6" s="8">
        <f t="shared" ref="H6:H12" si="1">G6/$D6</f>
        <v>0.99172576832151305</v>
      </c>
      <c r="I6" s="3">
        <v>832</v>
      </c>
      <c r="J6" s="8">
        <f t="shared" ref="J6:J12" si="2">I6/$D6</f>
        <v>0.98345153664302598</v>
      </c>
    </row>
    <row r="7" spans="3:10">
      <c r="C7">
        <v>150</v>
      </c>
      <c r="D7" s="7">
        <v>1250</v>
      </c>
      <c r="E7" s="3">
        <v>1230</v>
      </c>
      <c r="F7" s="8">
        <f t="shared" si="0"/>
        <v>0.98399999999999999</v>
      </c>
      <c r="G7" s="7">
        <v>1240</v>
      </c>
      <c r="H7" s="8">
        <f t="shared" si="1"/>
        <v>0.99199999999999999</v>
      </c>
      <c r="I7" s="7">
        <v>1236</v>
      </c>
      <c r="J7" s="8">
        <f t="shared" si="2"/>
        <v>0.98880000000000001</v>
      </c>
    </row>
    <row r="8" spans="3:10">
      <c r="C8">
        <v>200</v>
      </c>
      <c r="D8" s="7">
        <v>1682</v>
      </c>
      <c r="E8" s="3">
        <v>1661</v>
      </c>
      <c r="F8" s="8">
        <f t="shared" si="0"/>
        <v>0.98751486325802618</v>
      </c>
      <c r="G8" s="3">
        <v>1671</v>
      </c>
      <c r="H8" s="8">
        <f t="shared" si="1"/>
        <v>0.99346016646848989</v>
      </c>
      <c r="I8" s="3">
        <v>1668</v>
      </c>
      <c r="J8" s="8">
        <f t="shared" si="2"/>
        <v>0.99167657550535082</v>
      </c>
    </row>
    <row r="9" spans="3:10" ht="15.75" thickBot="1">
      <c r="C9">
        <v>250</v>
      </c>
      <c r="D9" s="9">
        <v>2112</v>
      </c>
      <c r="E9" s="3"/>
      <c r="F9" s="8">
        <f t="shared" si="0"/>
        <v>0</v>
      </c>
      <c r="G9" s="10"/>
      <c r="H9" s="8">
        <f t="shared" si="1"/>
        <v>0</v>
      </c>
      <c r="I9" s="10">
        <v>2091</v>
      </c>
      <c r="J9" s="8">
        <f t="shared" si="2"/>
        <v>0.99005681818181823</v>
      </c>
    </row>
    <row r="10" spans="3:10">
      <c r="C10">
        <v>300</v>
      </c>
      <c r="D10" s="7">
        <v>2524</v>
      </c>
      <c r="E10" s="3">
        <v>2492</v>
      </c>
      <c r="F10" s="8">
        <f t="shared" si="0"/>
        <v>0.98732171156893822</v>
      </c>
      <c r="G10">
        <v>2504</v>
      </c>
      <c r="H10" s="8">
        <f t="shared" si="1"/>
        <v>0.99207606973058637</v>
      </c>
      <c r="I10">
        <v>2502</v>
      </c>
      <c r="J10" s="8">
        <f t="shared" si="2"/>
        <v>0.99128367670364503</v>
      </c>
    </row>
    <row r="11" spans="3:10">
      <c r="C11">
        <v>350</v>
      </c>
      <c r="D11" s="7">
        <v>2924</v>
      </c>
      <c r="E11" s="3">
        <v>2890</v>
      </c>
      <c r="F11" s="8">
        <f t="shared" si="0"/>
        <v>0.98837209302325579</v>
      </c>
      <c r="G11">
        <v>2902</v>
      </c>
      <c r="H11" s="8">
        <f t="shared" si="1"/>
        <v>0.99247606019151846</v>
      </c>
      <c r="I11">
        <v>2900</v>
      </c>
      <c r="J11" s="8">
        <f t="shared" si="2"/>
        <v>0.99179206566347466</v>
      </c>
    </row>
    <row r="12" spans="3:10" ht="15.75" thickBot="1">
      <c r="C12">
        <v>400</v>
      </c>
      <c r="D12" s="9">
        <v>3365</v>
      </c>
      <c r="E12" s="10">
        <v>3331</v>
      </c>
      <c r="F12" s="8">
        <f t="shared" si="0"/>
        <v>0.98989598811292723</v>
      </c>
      <c r="G12">
        <v>3343</v>
      </c>
      <c r="H12" s="8">
        <f t="shared" si="1"/>
        <v>0.9934621099554235</v>
      </c>
      <c r="I12">
        <v>3341</v>
      </c>
      <c r="J12" s="8">
        <f t="shared" si="2"/>
        <v>0.99286775631500745</v>
      </c>
    </row>
    <row r="17" spans="3:13" ht="15.75" thickBot="1"/>
    <row r="18" spans="3:13" ht="15.75" thickBot="1">
      <c r="E18" s="54" t="s">
        <v>177</v>
      </c>
      <c r="F18" s="61"/>
      <c r="G18" s="61"/>
      <c r="H18" s="61"/>
      <c r="I18" s="61"/>
      <c r="J18" s="55"/>
    </row>
    <row r="19" spans="3:13" ht="15.75" thickBot="1">
      <c r="E19" s="56" t="s">
        <v>173</v>
      </c>
      <c r="F19" s="57"/>
      <c r="G19" s="56" t="s">
        <v>174</v>
      </c>
      <c r="H19" s="57"/>
      <c r="I19" s="58" t="s">
        <v>175</v>
      </c>
      <c r="J19" s="57"/>
      <c r="K19" s="56" t="s">
        <v>178</v>
      </c>
      <c r="L19" s="58"/>
      <c r="M19" s="57"/>
    </row>
    <row r="20" spans="3:13" ht="15.75" thickBot="1">
      <c r="C20" s="59" t="s">
        <v>94</v>
      </c>
      <c r="D20" s="72" t="s">
        <v>170</v>
      </c>
      <c r="E20" s="50" t="s">
        <v>171</v>
      </c>
      <c r="F20" s="52" t="s">
        <v>95</v>
      </c>
      <c r="G20" s="50" t="s">
        <v>172</v>
      </c>
      <c r="H20" s="64" t="s">
        <v>95</v>
      </c>
      <c r="I20" s="65" t="s">
        <v>171</v>
      </c>
      <c r="J20" s="63" t="s">
        <v>95</v>
      </c>
      <c r="K20" s="77" t="s">
        <v>179</v>
      </c>
      <c r="L20" s="62" t="s">
        <v>171</v>
      </c>
      <c r="M20" s="64" t="s">
        <v>95</v>
      </c>
    </row>
    <row r="21" spans="3:13">
      <c r="C21" s="35">
        <v>50</v>
      </c>
      <c r="D21" s="73" t="s">
        <v>72</v>
      </c>
      <c r="E21" s="81" t="s">
        <v>76</v>
      </c>
      <c r="F21" s="66">
        <v>0.9634703196347032</v>
      </c>
      <c r="G21" s="81" t="s">
        <v>84</v>
      </c>
      <c r="H21" s="66">
        <v>0.98630136986301364</v>
      </c>
      <c r="I21" s="84" t="s">
        <v>80</v>
      </c>
      <c r="J21" s="69">
        <v>0.97031963470319638</v>
      </c>
      <c r="K21" s="78">
        <v>101.84</v>
      </c>
      <c r="L21" s="87">
        <v>0.82</v>
      </c>
      <c r="M21" s="66">
        <v>0.98</v>
      </c>
    </row>
    <row r="22" spans="3:13">
      <c r="C22" s="35">
        <v>100</v>
      </c>
      <c r="D22" s="74" t="s">
        <v>73</v>
      </c>
      <c r="E22" s="82" t="s">
        <v>77</v>
      </c>
      <c r="F22" s="67">
        <v>0.97990543735224589</v>
      </c>
      <c r="G22" s="82" t="s">
        <v>85</v>
      </c>
      <c r="H22" s="67">
        <v>0.99172576832151305</v>
      </c>
      <c r="I22" s="85" t="s">
        <v>81</v>
      </c>
      <c r="J22" s="70">
        <v>0.98345153664302598</v>
      </c>
      <c r="K22" s="79">
        <v>271.74799999999999</v>
      </c>
      <c r="L22" s="88">
        <v>0.81</v>
      </c>
      <c r="M22" s="67">
        <v>0.97</v>
      </c>
    </row>
    <row r="23" spans="3:13">
      <c r="C23" s="35">
        <v>150</v>
      </c>
      <c r="D23" s="75" t="s">
        <v>74</v>
      </c>
      <c r="E23" s="82" t="s">
        <v>78</v>
      </c>
      <c r="F23" s="67">
        <v>0.98399999999999999</v>
      </c>
      <c r="G23" s="82" t="s">
        <v>86</v>
      </c>
      <c r="H23" s="67">
        <v>0.99199999999999999</v>
      </c>
      <c r="I23" s="85" t="s">
        <v>82</v>
      </c>
      <c r="J23" s="70">
        <v>0.98880000000000001</v>
      </c>
      <c r="K23" s="79">
        <v>504.60500000000002</v>
      </c>
      <c r="L23" s="88">
        <v>1.39</v>
      </c>
      <c r="M23" s="67">
        <v>0.96799999999999997</v>
      </c>
    </row>
    <row r="24" spans="3:13">
      <c r="C24" s="35">
        <v>200</v>
      </c>
      <c r="D24" s="75" t="s">
        <v>75</v>
      </c>
      <c r="E24" s="82" t="s">
        <v>79</v>
      </c>
      <c r="F24" s="67">
        <v>0.98751486325802618</v>
      </c>
      <c r="G24" s="82" t="s">
        <v>87</v>
      </c>
      <c r="H24" s="67">
        <v>0.99346016646848989</v>
      </c>
      <c r="I24" s="85" t="s">
        <v>83</v>
      </c>
      <c r="J24" s="70">
        <v>0.99167657550535082</v>
      </c>
      <c r="K24" s="79">
        <v>841.43</v>
      </c>
      <c r="L24" s="88">
        <v>1.98</v>
      </c>
      <c r="M24" s="67">
        <v>0.97</v>
      </c>
    </row>
    <row r="25" spans="3:13">
      <c r="C25" s="35">
        <v>250</v>
      </c>
      <c r="D25" s="75" t="s">
        <v>104</v>
      </c>
      <c r="E25" s="82">
        <v>0</v>
      </c>
      <c r="F25" s="67">
        <v>0</v>
      </c>
      <c r="G25" s="82">
        <v>0</v>
      </c>
      <c r="H25" s="67">
        <v>0</v>
      </c>
      <c r="I25" s="85" t="s">
        <v>110</v>
      </c>
      <c r="J25" s="70">
        <v>0.99005681818181823</v>
      </c>
      <c r="K25" s="79">
        <v>1410.73</v>
      </c>
      <c r="L25" s="88"/>
      <c r="M25" s="67">
        <v>0.96</v>
      </c>
    </row>
    <row r="26" spans="3:13">
      <c r="C26" s="35">
        <v>300</v>
      </c>
      <c r="D26" s="75" t="s">
        <v>103</v>
      </c>
      <c r="E26" s="82" t="s">
        <v>107</v>
      </c>
      <c r="F26" s="67">
        <v>0.98732171156893822</v>
      </c>
      <c r="G26" s="82" t="s">
        <v>114</v>
      </c>
      <c r="H26" s="67">
        <v>0.99207606973058637</v>
      </c>
      <c r="I26" s="85" t="s">
        <v>111</v>
      </c>
      <c r="J26" s="70">
        <v>0.99128367670364503</v>
      </c>
      <c r="K26" s="79">
        <v>2184.84</v>
      </c>
      <c r="L26" s="88"/>
      <c r="M26" s="67">
        <v>0.96</v>
      </c>
    </row>
    <row r="27" spans="3:13">
      <c r="C27" s="35">
        <v>350</v>
      </c>
      <c r="D27" s="75" t="s">
        <v>105</v>
      </c>
      <c r="E27" s="82" t="s">
        <v>108</v>
      </c>
      <c r="F27" s="67">
        <v>0.98837209302325579</v>
      </c>
      <c r="G27" s="82" t="s">
        <v>116</v>
      </c>
      <c r="H27" s="67">
        <v>0.99247606019151846</v>
      </c>
      <c r="I27" s="85" t="s">
        <v>112</v>
      </c>
      <c r="J27" s="70">
        <v>0.99179206566347466</v>
      </c>
      <c r="K27" s="79">
        <v>2941.12</v>
      </c>
      <c r="L27" s="88"/>
      <c r="M27" s="67">
        <v>0.94</v>
      </c>
    </row>
    <row r="28" spans="3:13" ht="15.75" thickBot="1">
      <c r="C28" s="60">
        <v>400</v>
      </c>
      <c r="D28" s="76" t="s">
        <v>106</v>
      </c>
      <c r="E28" s="83" t="s">
        <v>109</v>
      </c>
      <c r="F28" s="68">
        <v>0.98989598811292723</v>
      </c>
      <c r="G28" s="83" t="s">
        <v>115</v>
      </c>
      <c r="H28" s="68">
        <v>0.9934621099554235</v>
      </c>
      <c r="I28" s="86" t="s">
        <v>113</v>
      </c>
      <c r="J28" s="71">
        <v>0.99286775631500745</v>
      </c>
      <c r="K28" s="80">
        <v>3804.65</v>
      </c>
      <c r="L28" s="89"/>
      <c r="M28" s="68">
        <v>0.94</v>
      </c>
    </row>
    <row r="36" spans="2:13">
      <c r="B36" t="s">
        <v>272</v>
      </c>
    </row>
    <row r="38" spans="2:13" ht="15.75" thickBot="1"/>
    <row r="39" spans="2:13" ht="15.75" thickBot="1">
      <c r="E39" s="54" t="s">
        <v>177</v>
      </c>
      <c r="F39" s="61"/>
      <c r="G39" s="61"/>
      <c r="H39" s="61"/>
      <c r="I39" s="61"/>
      <c r="J39" s="55"/>
    </row>
    <row r="40" spans="2:13" ht="15.75" thickBot="1">
      <c r="E40" s="56" t="s">
        <v>173</v>
      </c>
      <c r="F40" s="57"/>
      <c r="G40" s="56" t="s">
        <v>174</v>
      </c>
      <c r="H40" s="57"/>
      <c r="I40" s="58" t="s">
        <v>175</v>
      </c>
      <c r="J40" s="57"/>
      <c r="K40" s="56" t="s">
        <v>178</v>
      </c>
      <c r="L40" s="58"/>
      <c r="M40" s="57"/>
    </row>
    <row r="41" spans="2:13" ht="15.75" thickBot="1">
      <c r="C41" s="59" t="s">
        <v>94</v>
      </c>
      <c r="D41" s="72" t="s">
        <v>273</v>
      </c>
      <c r="E41" s="50" t="s">
        <v>171</v>
      </c>
      <c r="F41" s="52" t="s">
        <v>95</v>
      </c>
      <c r="G41" s="50" t="s">
        <v>172</v>
      </c>
      <c r="H41" s="64" t="s">
        <v>95</v>
      </c>
      <c r="I41" s="65" t="s">
        <v>171</v>
      </c>
      <c r="J41" s="63" t="s">
        <v>95</v>
      </c>
      <c r="K41" s="77" t="s">
        <v>274</v>
      </c>
      <c r="L41" s="62" t="s">
        <v>171</v>
      </c>
      <c r="M41" s="64" t="s">
        <v>95</v>
      </c>
    </row>
    <row r="42" spans="2:13">
      <c r="C42" s="35">
        <v>10</v>
      </c>
      <c r="D42" s="12">
        <v>0.24121527777777776</v>
      </c>
      <c r="E42" s="3">
        <v>1.27</v>
      </c>
      <c r="F42" s="66">
        <f>('groupe of Families Calssificati'!N7/'groupe of Families Calssificati'!L7)</f>
        <v>1</v>
      </c>
      <c r="G42" s="3">
        <v>21.9</v>
      </c>
      <c r="H42" s="66">
        <f>'groupe of Families Calssificati'!X7/'groupe of Families Calssificati'!V7</f>
        <v>0</v>
      </c>
      <c r="I42" s="3">
        <v>0.21</v>
      </c>
      <c r="J42" s="69">
        <f>'groupe of Families Calssificati'!AH7/'groupe of Families Calssificati'!AF7</f>
        <v>1</v>
      </c>
      <c r="K42" s="78">
        <f>'Autom Train Test'!G20+'Autom Train Test'!J20</f>
        <v>7.6899999999999995</v>
      </c>
      <c r="L42" s="3">
        <v>7.0000000000000007E-2</v>
      </c>
      <c r="M42" s="3">
        <v>1</v>
      </c>
    </row>
    <row r="43" spans="2:13">
      <c r="C43" s="35">
        <v>20</v>
      </c>
      <c r="D43" s="13">
        <v>0.52315972222222229</v>
      </c>
      <c r="E43" s="3">
        <v>7.86</v>
      </c>
      <c r="F43" s="66">
        <f>('groupe of Families Calssificati'!N8/'groupe of Families Calssificati'!L8)</f>
        <v>0.99621212121212122</v>
      </c>
      <c r="G43" s="3" t="s">
        <v>30</v>
      </c>
      <c r="H43" s="66">
        <f>'groupe of Families Calssificati'!X8/'groupe of Families Calssificati'!V8</f>
        <v>0.99621212121212122</v>
      </c>
      <c r="I43" s="3">
        <v>0.52</v>
      </c>
      <c r="J43" s="69">
        <f>'groupe of Families Calssificati'!AH8/'groupe of Families Calssificati'!AF8</f>
        <v>1</v>
      </c>
      <c r="K43" s="78">
        <f>'Autom Train Test'!G21+'Autom Train Test'!J21</f>
        <v>35.65</v>
      </c>
      <c r="L43" s="3">
        <v>0.12</v>
      </c>
      <c r="M43" s="3">
        <v>0.99</v>
      </c>
    </row>
    <row r="44" spans="2:13">
      <c r="C44" s="35">
        <v>30</v>
      </c>
      <c r="D44" s="13">
        <v>0.76210648148148152</v>
      </c>
      <c r="E44" s="3">
        <v>8.2200000000000006</v>
      </c>
      <c r="F44" s="66">
        <f>('groupe of Families Calssificati'!N9/'groupe of Families Calssificati'!L9)</f>
        <v>1</v>
      </c>
      <c r="G44" s="3" t="s">
        <v>29</v>
      </c>
      <c r="H44" s="66">
        <f>'groupe of Families Calssificati'!X9/'groupe of Families Calssificati'!V9</f>
        <v>1</v>
      </c>
      <c r="I44" s="3">
        <v>0.74</v>
      </c>
      <c r="J44" s="69">
        <f>'groupe of Families Calssificati'!AH9/'groupe of Families Calssificati'!AF9</f>
        <v>1</v>
      </c>
      <c r="K44" s="78">
        <f>'Autom Train Test'!G22+'Autom Train Test'!J22</f>
        <v>72.3</v>
      </c>
      <c r="L44" s="3">
        <v>0.18</v>
      </c>
      <c r="M44" s="3">
        <v>0.99</v>
      </c>
    </row>
    <row r="45" spans="2:13">
      <c r="C45" s="35">
        <v>40</v>
      </c>
      <c r="D45" s="13">
        <v>0.95840277777777771</v>
      </c>
      <c r="E45" s="3">
        <v>9.75</v>
      </c>
      <c r="F45" s="66">
        <f>('groupe of Families Calssificati'!N10/'groupe of Families Calssificati'!L10)</f>
        <v>1</v>
      </c>
      <c r="G45" s="3" t="s">
        <v>28</v>
      </c>
      <c r="H45" s="66">
        <f>'groupe of Families Calssificati'!X10/'groupe of Families Calssificati'!V10</f>
        <v>1</v>
      </c>
      <c r="I45" s="3">
        <v>0.94</v>
      </c>
      <c r="J45" s="69">
        <f>'groupe of Families Calssificati'!AH10/'groupe of Families Calssificati'!AF10</f>
        <v>1</v>
      </c>
      <c r="K45" s="78">
        <f>'Autom Train Test'!G23+'Autom Train Test'!J23</f>
        <v>147.41999999999999</v>
      </c>
      <c r="L45" s="3">
        <v>0.26</v>
      </c>
      <c r="M45" s="3">
        <v>0.98</v>
      </c>
    </row>
    <row r="46" spans="2:13" ht="15.75" thickBot="1">
      <c r="C46" s="35">
        <v>50</v>
      </c>
      <c r="D46" s="15">
        <v>1.5302199074074074</v>
      </c>
      <c r="E46" s="10">
        <v>17.510000000000002</v>
      </c>
      <c r="F46" s="66">
        <f>('groupe of Families Calssificati'!N11/'groupe of Families Calssificati'!L11)</f>
        <v>1</v>
      </c>
      <c r="G46" s="10" t="s">
        <v>27</v>
      </c>
      <c r="H46" s="66">
        <f>'groupe of Families Calssificati'!X11/'groupe of Families Calssificati'!V11</f>
        <v>1</v>
      </c>
      <c r="I46" s="10">
        <v>1.41</v>
      </c>
      <c r="J46" s="69">
        <f>'groupe of Families Calssificati'!AH11/'groupe of Families Calssificati'!AF11</f>
        <v>1</v>
      </c>
      <c r="K46" s="78">
        <f>'Autom Train Test'!G24+'Autom Train Test'!J24</f>
        <v>247</v>
      </c>
      <c r="L46" s="10">
        <v>0.38</v>
      </c>
      <c r="M46" s="10">
        <v>0.99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04B68-90A7-474E-90F7-06A24E637E35}">
  <sheetPr codeName="Sheet2"/>
  <dimension ref="A2:AN70"/>
  <sheetViews>
    <sheetView topLeftCell="A14" workbookViewId="0">
      <selection activeCell="L34" sqref="L34:T34"/>
    </sheetView>
  </sheetViews>
  <sheetFormatPr baseColWidth="10" defaultColWidth="9.140625" defaultRowHeight="15"/>
  <cols>
    <col min="4" max="4" width="12.42578125" customWidth="1"/>
    <col min="5" max="5" width="11.7109375" customWidth="1"/>
    <col min="7" max="7" width="12.5703125" customWidth="1"/>
    <col min="9" max="9" width="21.5703125" customWidth="1"/>
  </cols>
  <sheetData>
    <row r="2" spans="1:40">
      <c r="A2" s="18" t="s">
        <v>31</v>
      </c>
    </row>
    <row r="3" spans="1:40" ht="18.75">
      <c r="B3" s="17" t="s">
        <v>24</v>
      </c>
    </row>
    <row r="4" spans="1:40">
      <c r="B4" t="s">
        <v>5</v>
      </c>
      <c r="L4" t="s">
        <v>35</v>
      </c>
      <c r="V4" s="19" t="s">
        <v>25</v>
      </c>
      <c r="AF4" s="19" t="s">
        <v>26</v>
      </c>
    </row>
    <row r="5" spans="1:40" ht="15.75" thickBot="1"/>
    <row r="6" spans="1:40">
      <c r="B6" s="4" t="s">
        <v>0</v>
      </c>
      <c r="C6" s="5" t="s">
        <v>1</v>
      </c>
      <c r="D6" s="5" t="s">
        <v>4</v>
      </c>
      <c r="E6" s="5" t="s">
        <v>3</v>
      </c>
      <c r="F6" s="5" t="s">
        <v>6</v>
      </c>
      <c r="G6" s="5" t="s">
        <v>7</v>
      </c>
      <c r="H6" s="5" t="s">
        <v>8</v>
      </c>
      <c r="I6" s="5" t="s">
        <v>9</v>
      </c>
      <c r="J6" s="6" t="s">
        <v>10</v>
      </c>
      <c r="L6" s="4" t="s">
        <v>14</v>
      </c>
      <c r="M6" s="5" t="s">
        <v>15</v>
      </c>
      <c r="N6" s="5" t="s">
        <v>16</v>
      </c>
      <c r="O6" s="5" t="s">
        <v>17</v>
      </c>
      <c r="P6" s="5" t="s">
        <v>22</v>
      </c>
      <c r="Q6" s="5" t="s">
        <v>18</v>
      </c>
      <c r="R6" s="5" t="s">
        <v>19</v>
      </c>
      <c r="S6" s="5" t="s">
        <v>20</v>
      </c>
      <c r="T6" s="6" t="s">
        <v>21</v>
      </c>
      <c r="V6" s="4" t="s">
        <v>14</v>
      </c>
      <c r="W6" s="5" t="s">
        <v>15</v>
      </c>
      <c r="X6" s="5" t="s">
        <v>16</v>
      </c>
      <c r="Y6" s="5" t="s">
        <v>17</v>
      </c>
      <c r="Z6" s="5" t="s">
        <v>22</v>
      </c>
      <c r="AA6" s="5" t="s">
        <v>18</v>
      </c>
      <c r="AB6" s="5" t="s">
        <v>19</v>
      </c>
      <c r="AC6" s="5" t="s">
        <v>20</v>
      </c>
      <c r="AD6" s="6" t="s">
        <v>21</v>
      </c>
      <c r="AF6" s="4" t="s">
        <v>14</v>
      </c>
      <c r="AG6" s="5" t="s">
        <v>15</v>
      </c>
      <c r="AH6" s="5" t="s">
        <v>16</v>
      </c>
      <c r="AI6" s="5" t="s">
        <v>17</v>
      </c>
      <c r="AJ6" s="5" t="s">
        <v>22</v>
      </c>
      <c r="AK6" s="5" t="s">
        <v>18</v>
      </c>
      <c r="AL6" s="5" t="s">
        <v>19</v>
      </c>
      <c r="AM6" s="5" t="s">
        <v>20</v>
      </c>
      <c r="AN6" s="6" t="s">
        <v>21</v>
      </c>
    </row>
    <row r="7" spans="1:40">
      <c r="B7" s="7">
        <v>10</v>
      </c>
      <c r="C7" s="3" t="s">
        <v>2</v>
      </c>
      <c r="D7" s="3">
        <v>184</v>
      </c>
      <c r="E7" s="3">
        <v>128</v>
      </c>
      <c r="F7" s="3">
        <v>0.4</v>
      </c>
      <c r="G7" s="3">
        <v>0.26</v>
      </c>
      <c r="H7" s="3">
        <v>3.16</v>
      </c>
      <c r="I7" s="12">
        <v>0.24121527777777776</v>
      </c>
      <c r="J7" s="8"/>
      <c r="L7" s="7">
        <v>128</v>
      </c>
      <c r="M7" s="3">
        <v>1.27</v>
      </c>
      <c r="N7" s="3">
        <v>128</v>
      </c>
      <c r="O7" s="3">
        <v>1</v>
      </c>
      <c r="P7" s="3">
        <v>0</v>
      </c>
      <c r="Q7" s="3">
        <v>0</v>
      </c>
      <c r="R7" s="3">
        <v>12</v>
      </c>
      <c r="S7" s="3">
        <v>117</v>
      </c>
      <c r="T7" s="8">
        <v>129</v>
      </c>
      <c r="V7" s="7">
        <v>128</v>
      </c>
      <c r="W7" s="3">
        <v>21.9</v>
      </c>
      <c r="X7" s="3"/>
      <c r="Y7" s="3">
        <v>11</v>
      </c>
      <c r="Z7" s="3">
        <v>0</v>
      </c>
      <c r="AA7" s="3">
        <v>0</v>
      </c>
      <c r="AB7" s="3"/>
      <c r="AC7" s="3">
        <v>139</v>
      </c>
      <c r="AD7" s="8"/>
      <c r="AF7" s="7">
        <v>128</v>
      </c>
      <c r="AG7" s="3">
        <v>0.21</v>
      </c>
      <c r="AH7" s="3">
        <v>128</v>
      </c>
      <c r="AI7" s="3">
        <v>0</v>
      </c>
      <c r="AJ7" s="3">
        <v>0</v>
      </c>
      <c r="AK7" s="3">
        <v>0</v>
      </c>
      <c r="AL7" s="3">
        <v>128</v>
      </c>
      <c r="AM7" s="3"/>
      <c r="AN7" s="8"/>
    </row>
    <row r="8" spans="1:40">
      <c r="B8" s="7">
        <v>20</v>
      </c>
      <c r="C8" s="3" t="s">
        <v>2</v>
      </c>
      <c r="D8" s="3">
        <v>378</v>
      </c>
      <c r="E8" s="3">
        <v>264</v>
      </c>
      <c r="F8" s="3">
        <v>0.77</v>
      </c>
      <c r="G8" s="3">
        <v>0.86</v>
      </c>
      <c r="H8" s="3">
        <v>7.75</v>
      </c>
      <c r="I8" s="13">
        <v>0.52315972222222229</v>
      </c>
      <c r="J8" s="14">
        <v>0.47609953703703706</v>
      </c>
      <c r="L8" s="7">
        <v>264</v>
      </c>
      <c r="M8" s="3">
        <v>7.86</v>
      </c>
      <c r="N8" s="3">
        <v>263</v>
      </c>
      <c r="O8" s="3">
        <v>17</v>
      </c>
      <c r="P8" s="3">
        <v>1</v>
      </c>
      <c r="Q8" s="3">
        <v>0</v>
      </c>
      <c r="R8" s="3">
        <v>0</v>
      </c>
      <c r="S8" s="3">
        <v>280</v>
      </c>
      <c r="T8" s="8">
        <v>0</v>
      </c>
      <c r="V8" s="7">
        <v>264</v>
      </c>
      <c r="W8" s="3" t="s">
        <v>30</v>
      </c>
      <c r="X8" s="3">
        <v>263</v>
      </c>
      <c r="Y8" s="3">
        <v>54</v>
      </c>
      <c r="Z8" s="3">
        <v>1</v>
      </c>
      <c r="AA8" s="3">
        <v>0</v>
      </c>
      <c r="AB8" s="3"/>
      <c r="AC8" s="3">
        <v>317</v>
      </c>
      <c r="AD8" s="8"/>
      <c r="AF8" s="7">
        <v>264</v>
      </c>
      <c r="AG8" s="3">
        <v>0.52</v>
      </c>
      <c r="AH8" s="3">
        <v>264</v>
      </c>
      <c r="AI8" s="3">
        <v>1</v>
      </c>
      <c r="AJ8" s="3">
        <v>0</v>
      </c>
      <c r="AK8" s="3">
        <v>0</v>
      </c>
      <c r="AL8" s="3">
        <v>265</v>
      </c>
      <c r="AM8" s="3"/>
      <c r="AN8" s="8"/>
    </row>
    <row r="9" spans="1:40">
      <c r="B9" s="7">
        <v>30</v>
      </c>
      <c r="C9" s="3" t="s">
        <v>2</v>
      </c>
      <c r="D9" s="3">
        <v>570</v>
      </c>
      <c r="E9" s="3">
        <v>397</v>
      </c>
      <c r="F9" s="3">
        <v>1.32</v>
      </c>
      <c r="G9" s="3">
        <v>0.8</v>
      </c>
      <c r="H9" s="3">
        <v>10.67</v>
      </c>
      <c r="I9" s="13">
        <v>0.76210648148148152</v>
      </c>
      <c r="J9" s="8"/>
      <c r="L9" s="7">
        <v>397</v>
      </c>
      <c r="M9" s="3">
        <v>8.2200000000000006</v>
      </c>
      <c r="N9" s="7">
        <v>397</v>
      </c>
      <c r="O9" s="3">
        <v>13</v>
      </c>
      <c r="P9" s="3">
        <v>0</v>
      </c>
      <c r="Q9" s="3">
        <v>0</v>
      </c>
      <c r="R9" s="3">
        <v>25</v>
      </c>
      <c r="S9" s="3">
        <v>385</v>
      </c>
      <c r="T9" s="8">
        <v>410</v>
      </c>
      <c r="V9" s="7">
        <v>397</v>
      </c>
      <c r="W9" s="3" t="s">
        <v>29</v>
      </c>
      <c r="X9" s="7">
        <v>397</v>
      </c>
      <c r="Y9" s="3">
        <v>91</v>
      </c>
      <c r="Z9" s="3">
        <v>0</v>
      </c>
      <c r="AA9" s="3">
        <v>0</v>
      </c>
      <c r="AB9" s="3"/>
      <c r="AC9" s="3">
        <v>488</v>
      </c>
      <c r="AD9" s="8"/>
      <c r="AF9" s="7">
        <v>397</v>
      </c>
      <c r="AG9" s="3">
        <v>0.74</v>
      </c>
      <c r="AH9" s="7">
        <v>397</v>
      </c>
      <c r="AI9" s="3">
        <v>1</v>
      </c>
      <c r="AJ9" s="3">
        <v>0</v>
      </c>
      <c r="AK9" s="3">
        <v>0</v>
      </c>
      <c r="AL9" s="3">
        <v>398</v>
      </c>
      <c r="AM9" s="3"/>
      <c r="AN9" s="8"/>
    </row>
    <row r="10" spans="1:40">
      <c r="B10" s="7">
        <v>40</v>
      </c>
      <c r="C10" s="3" t="s">
        <v>2</v>
      </c>
      <c r="D10" s="3">
        <v>759</v>
      </c>
      <c r="E10" s="3">
        <v>528</v>
      </c>
      <c r="F10" s="3">
        <v>1.52</v>
      </c>
      <c r="G10" s="3">
        <v>0.9</v>
      </c>
      <c r="H10" s="3">
        <v>13.39</v>
      </c>
      <c r="I10" s="13">
        <v>0.95840277777777771</v>
      </c>
      <c r="J10" s="8"/>
      <c r="L10" s="7">
        <v>528</v>
      </c>
      <c r="M10" s="3">
        <v>9.75</v>
      </c>
      <c r="N10" s="3">
        <v>528</v>
      </c>
      <c r="O10" s="3">
        <v>16</v>
      </c>
      <c r="P10" s="3">
        <v>0</v>
      </c>
      <c r="Q10" s="3">
        <v>0</v>
      </c>
      <c r="R10" s="3">
        <v>39</v>
      </c>
      <c r="S10" s="3">
        <v>505</v>
      </c>
      <c r="T10" s="8">
        <v>544</v>
      </c>
      <c r="V10" s="7">
        <v>528</v>
      </c>
      <c r="W10" s="3" t="s">
        <v>28</v>
      </c>
      <c r="X10" s="3">
        <v>528</v>
      </c>
      <c r="Y10" s="3">
        <v>120</v>
      </c>
      <c r="Z10" s="3">
        <v>0</v>
      </c>
      <c r="AA10" s="3">
        <v>0</v>
      </c>
      <c r="AB10" s="3"/>
      <c r="AC10" s="3">
        <v>648</v>
      </c>
      <c r="AD10" s="8"/>
      <c r="AF10" s="7">
        <v>528</v>
      </c>
      <c r="AG10" s="3">
        <v>0.94</v>
      </c>
      <c r="AH10" s="3">
        <v>528</v>
      </c>
      <c r="AI10" s="3">
        <v>1</v>
      </c>
      <c r="AJ10" s="3">
        <v>0</v>
      </c>
      <c r="AK10" s="3">
        <v>0</v>
      </c>
      <c r="AL10" s="3">
        <v>529</v>
      </c>
      <c r="AM10" s="3"/>
      <c r="AN10" s="8"/>
    </row>
    <row r="11" spans="1:40" ht="15.75" thickBot="1">
      <c r="B11" s="9">
        <v>50</v>
      </c>
      <c r="C11" s="10" t="s">
        <v>2</v>
      </c>
      <c r="D11" s="10">
        <v>953</v>
      </c>
      <c r="E11" s="10">
        <v>661</v>
      </c>
      <c r="F11" s="10">
        <v>2.11</v>
      </c>
      <c r="G11" s="10">
        <v>1.3</v>
      </c>
      <c r="H11" s="10">
        <v>20.43</v>
      </c>
      <c r="I11" s="15">
        <v>1.5302199074074074</v>
      </c>
      <c r="J11" s="16">
        <v>1.4256018518518518</v>
      </c>
      <c r="L11" s="9">
        <v>661</v>
      </c>
      <c r="M11" s="10">
        <v>17.510000000000002</v>
      </c>
      <c r="N11" s="10">
        <v>661</v>
      </c>
      <c r="O11" s="10">
        <v>27</v>
      </c>
      <c r="P11" s="10">
        <v>0</v>
      </c>
      <c r="Q11" s="10">
        <v>0</v>
      </c>
      <c r="R11" s="10">
        <v>39</v>
      </c>
      <c r="S11" s="10">
        <v>649</v>
      </c>
      <c r="T11" s="11">
        <v>688</v>
      </c>
      <c r="V11" s="9">
        <v>661</v>
      </c>
      <c r="W11" s="10" t="s">
        <v>27</v>
      </c>
      <c r="X11" s="10">
        <v>661</v>
      </c>
      <c r="Y11" s="10">
        <v>153</v>
      </c>
      <c r="Z11" s="10">
        <v>0</v>
      </c>
      <c r="AA11" s="10">
        <v>0</v>
      </c>
      <c r="AB11" s="10"/>
      <c r="AC11" s="10">
        <v>814</v>
      </c>
      <c r="AD11" s="11"/>
      <c r="AF11" s="9">
        <v>661</v>
      </c>
      <c r="AG11" s="10">
        <v>1.41</v>
      </c>
      <c r="AH11" s="10">
        <v>661</v>
      </c>
      <c r="AI11" s="10">
        <v>2</v>
      </c>
      <c r="AJ11" s="10">
        <v>0</v>
      </c>
      <c r="AK11" s="10">
        <v>0</v>
      </c>
      <c r="AL11" s="10">
        <v>663</v>
      </c>
      <c r="AM11" s="10"/>
      <c r="AN11" s="11"/>
    </row>
    <row r="16" spans="1:40" ht="18.75">
      <c r="B16" s="17" t="s">
        <v>37</v>
      </c>
      <c r="Z16" t="s">
        <v>36</v>
      </c>
    </row>
    <row r="17" spans="1:40">
      <c r="B17" t="s">
        <v>5</v>
      </c>
      <c r="V17" s="19" t="s">
        <v>25</v>
      </c>
      <c r="AF17" s="19" t="s">
        <v>26</v>
      </c>
    </row>
    <row r="18" spans="1:40" ht="15.75" thickBot="1"/>
    <row r="19" spans="1:40">
      <c r="B19" s="4" t="s">
        <v>0</v>
      </c>
      <c r="C19" s="5" t="s">
        <v>1</v>
      </c>
      <c r="D19" s="5" t="s">
        <v>4</v>
      </c>
      <c r="E19" s="5" t="s">
        <v>3</v>
      </c>
      <c r="F19" s="5" t="s">
        <v>6</v>
      </c>
      <c r="G19" s="5" t="s">
        <v>7</v>
      </c>
      <c r="H19" s="5" t="s">
        <v>8</v>
      </c>
      <c r="I19" s="5" t="s">
        <v>9</v>
      </c>
      <c r="J19" s="6" t="s">
        <v>10</v>
      </c>
      <c r="L19" s="4" t="s">
        <v>14</v>
      </c>
      <c r="M19" s="5" t="s">
        <v>15</v>
      </c>
      <c r="N19" s="5" t="s">
        <v>16</v>
      </c>
      <c r="O19" s="5" t="s">
        <v>17</v>
      </c>
      <c r="P19" s="5" t="s">
        <v>22</v>
      </c>
      <c r="Q19" s="5" t="s">
        <v>18</v>
      </c>
      <c r="R19" s="5" t="s">
        <v>19</v>
      </c>
      <c r="S19" s="5" t="s">
        <v>20</v>
      </c>
      <c r="T19" s="6" t="s">
        <v>21</v>
      </c>
      <c r="V19" s="4" t="s">
        <v>14</v>
      </c>
      <c r="W19" s="5" t="s">
        <v>15</v>
      </c>
      <c r="X19" s="5" t="s">
        <v>16</v>
      </c>
      <c r="Y19" s="5" t="s">
        <v>17</v>
      </c>
      <c r="Z19" s="5" t="s">
        <v>22</v>
      </c>
      <c r="AA19" s="5" t="s">
        <v>18</v>
      </c>
      <c r="AB19" s="5" t="s">
        <v>19</v>
      </c>
      <c r="AC19" s="5" t="s">
        <v>20</v>
      </c>
      <c r="AD19" s="6" t="s">
        <v>21</v>
      </c>
      <c r="AF19" s="4" t="s">
        <v>14</v>
      </c>
      <c r="AG19" s="5" t="s">
        <v>15</v>
      </c>
      <c r="AH19" s="5" t="s">
        <v>16</v>
      </c>
      <c r="AI19" s="5" t="s">
        <v>17</v>
      </c>
      <c r="AJ19" s="5" t="s">
        <v>22</v>
      </c>
      <c r="AK19" s="5" t="s">
        <v>18</v>
      </c>
      <c r="AL19" s="5" t="s">
        <v>19</v>
      </c>
      <c r="AM19" s="5" t="s">
        <v>20</v>
      </c>
      <c r="AN19" s="6" t="s">
        <v>21</v>
      </c>
    </row>
    <row r="20" spans="1:40">
      <c r="B20" s="7">
        <v>10</v>
      </c>
      <c r="C20" s="3" t="s">
        <v>2</v>
      </c>
      <c r="D20" s="3">
        <v>184</v>
      </c>
      <c r="E20" s="3">
        <v>128</v>
      </c>
      <c r="F20" s="3">
        <v>0.5</v>
      </c>
      <c r="G20" s="3"/>
      <c r="H20" s="3">
        <v>1.7</v>
      </c>
      <c r="I20" s="12" t="s">
        <v>32</v>
      </c>
      <c r="J20" s="14">
        <v>0.32788194444444446</v>
      </c>
      <c r="L20" s="7">
        <v>128</v>
      </c>
      <c r="M20" s="3">
        <v>0.16300000000000001</v>
      </c>
      <c r="N20" s="3">
        <v>128</v>
      </c>
      <c r="O20" s="3"/>
      <c r="P20" s="3"/>
      <c r="Q20" s="3"/>
      <c r="R20" s="3">
        <v>128</v>
      </c>
      <c r="S20" s="3"/>
      <c r="T20" s="8"/>
      <c r="V20" s="7">
        <v>128</v>
      </c>
      <c r="W20" s="3" t="s">
        <v>42</v>
      </c>
      <c r="X20" s="3">
        <v>128</v>
      </c>
      <c r="Y20" s="3">
        <v>22</v>
      </c>
      <c r="Z20" s="3"/>
      <c r="AA20" s="3"/>
      <c r="AB20" s="3"/>
      <c r="AC20" s="3">
        <v>150</v>
      </c>
      <c r="AD20" s="8"/>
      <c r="AF20" s="7">
        <v>128</v>
      </c>
      <c r="AG20" s="3">
        <v>0.16</v>
      </c>
      <c r="AH20" s="3">
        <v>128</v>
      </c>
      <c r="AI20" s="3"/>
      <c r="AJ20" s="3"/>
      <c r="AK20" s="3"/>
      <c r="AL20" s="3">
        <v>128</v>
      </c>
      <c r="AM20" s="3"/>
      <c r="AN20" s="8"/>
    </row>
    <row r="21" spans="1:40">
      <c r="B21" s="7">
        <v>20</v>
      </c>
      <c r="C21" s="3" t="s">
        <v>2</v>
      </c>
      <c r="D21" s="3">
        <v>378</v>
      </c>
      <c r="E21" s="3">
        <v>264</v>
      </c>
      <c r="F21" s="3">
        <v>1.1399999999999999</v>
      </c>
      <c r="G21" s="3"/>
      <c r="H21" s="3">
        <v>4.2</v>
      </c>
      <c r="I21" s="13">
        <v>0.75876157407407396</v>
      </c>
      <c r="J21" s="14">
        <v>0.76124999999999998</v>
      </c>
      <c r="L21" s="7">
        <v>264</v>
      </c>
      <c r="M21" s="3">
        <v>0.39</v>
      </c>
      <c r="N21" s="3">
        <v>264</v>
      </c>
      <c r="O21" s="3">
        <v>1</v>
      </c>
      <c r="P21" s="3">
        <v>0</v>
      </c>
      <c r="Q21" s="3"/>
      <c r="R21" s="3">
        <v>265</v>
      </c>
      <c r="S21" s="3"/>
      <c r="T21" s="8"/>
      <c r="V21" s="7">
        <v>264</v>
      </c>
      <c r="W21" s="3" t="s">
        <v>41</v>
      </c>
      <c r="X21" s="3">
        <v>264</v>
      </c>
      <c r="Y21" s="3">
        <v>29</v>
      </c>
      <c r="Z21" s="3"/>
      <c r="AA21" s="3"/>
      <c r="AB21" s="3"/>
      <c r="AC21" s="3">
        <v>293</v>
      </c>
      <c r="AD21" s="8"/>
      <c r="AF21" s="7">
        <v>264</v>
      </c>
      <c r="AG21" s="3">
        <v>0.38</v>
      </c>
      <c r="AH21" s="3">
        <v>264</v>
      </c>
      <c r="AI21" s="3">
        <v>1</v>
      </c>
      <c r="AJ21" s="3">
        <v>0</v>
      </c>
      <c r="AK21" s="3"/>
      <c r="AL21" s="3">
        <v>265</v>
      </c>
      <c r="AM21" s="3"/>
      <c r="AN21" s="8"/>
    </row>
    <row r="22" spans="1:40">
      <c r="B22" s="7">
        <v>30</v>
      </c>
      <c r="C22" s="3" t="s">
        <v>2</v>
      </c>
      <c r="D22" s="3">
        <v>570</v>
      </c>
      <c r="E22" s="3">
        <v>397</v>
      </c>
      <c r="F22" s="3">
        <v>1.63</v>
      </c>
      <c r="G22" s="3"/>
      <c r="H22" s="3">
        <v>5.82</v>
      </c>
      <c r="I22" s="13" t="s">
        <v>33</v>
      </c>
      <c r="J22" s="20">
        <v>1.0454513888888888</v>
      </c>
      <c r="L22" s="7">
        <v>397</v>
      </c>
      <c r="M22" s="3">
        <v>0.55000000000000004</v>
      </c>
      <c r="N22" s="3">
        <v>397</v>
      </c>
      <c r="O22" s="3">
        <v>1</v>
      </c>
      <c r="P22" s="3"/>
      <c r="Q22" s="3"/>
      <c r="R22" s="3">
        <v>398</v>
      </c>
      <c r="S22" s="3"/>
      <c r="T22" s="8"/>
      <c r="V22" s="7">
        <v>397</v>
      </c>
      <c r="W22" s="3" t="s">
        <v>40</v>
      </c>
      <c r="X22" s="3">
        <v>397</v>
      </c>
      <c r="Y22" s="3">
        <v>52</v>
      </c>
      <c r="Z22" s="3"/>
      <c r="AA22" s="3"/>
      <c r="AB22" s="3"/>
      <c r="AC22" s="3">
        <v>449</v>
      </c>
      <c r="AD22" s="8"/>
      <c r="AF22" s="7">
        <v>397</v>
      </c>
      <c r="AG22" s="3">
        <v>0.55000000000000004</v>
      </c>
      <c r="AH22" s="3">
        <v>397</v>
      </c>
      <c r="AI22" s="3">
        <v>1</v>
      </c>
      <c r="AJ22" s="3"/>
      <c r="AK22" s="3"/>
      <c r="AL22" s="3">
        <v>398</v>
      </c>
      <c r="AM22" s="3"/>
      <c r="AN22" s="8"/>
    </row>
    <row r="23" spans="1:40">
      <c r="B23" s="7">
        <v>40</v>
      </c>
      <c r="C23" s="3" t="s">
        <v>2</v>
      </c>
      <c r="D23" s="3">
        <v>759</v>
      </c>
      <c r="E23" s="3">
        <v>528</v>
      </c>
      <c r="F23" s="3">
        <v>2</v>
      </c>
      <c r="G23" s="3"/>
      <c r="H23" s="3">
        <v>7.4</v>
      </c>
      <c r="I23" s="13" t="s">
        <v>34</v>
      </c>
      <c r="J23" s="20">
        <v>1.3190625</v>
      </c>
      <c r="L23" s="7">
        <v>528</v>
      </c>
      <c r="M23" s="3">
        <v>0.72</v>
      </c>
      <c r="N23" s="3">
        <v>527</v>
      </c>
      <c r="O23" s="3">
        <v>2</v>
      </c>
      <c r="P23" s="3">
        <v>1</v>
      </c>
      <c r="Q23" s="3"/>
      <c r="R23" s="3">
        <v>529</v>
      </c>
      <c r="S23" s="3"/>
      <c r="T23" s="8"/>
      <c r="V23" s="7">
        <v>528</v>
      </c>
      <c r="W23" s="3" t="s">
        <v>39</v>
      </c>
      <c r="X23" s="3">
        <v>525</v>
      </c>
      <c r="Y23" s="3">
        <v>68</v>
      </c>
      <c r="Z23" s="3" t="s">
        <v>44</v>
      </c>
      <c r="AA23" s="3" t="s">
        <v>43</v>
      </c>
      <c r="AB23" s="3"/>
      <c r="AC23" s="3">
        <v>594</v>
      </c>
      <c r="AD23" s="8"/>
      <c r="AF23" s="7">
        <v>528</v>
      </c>
      <c r="AG23" s="3">
        <v>0.72</v>
      </c>
      <c r="AH23" s="3">
        <v>527</v>
      </c>
      <c r="AI23" s="3">
        <v>2</v>
      </c>
      <c r="AJ23" s="3">
        <v>1</v>
      </c>
      <c r="AK23" s="3"/>
      <c r="AL23" s="3">
        <v>529</v>
      </c>
      <c r="AM23" s="3"/>
      <c r="AN23" s="8"/>
    </row>
    <row r="24" spans="1:40" ht="15.75" thickBot="1">
      <c r="B24" s="9">
        <v>50</v>
      </c>
      <c r="C24" s="10" t="s">
        <v>2</v>
      </c>
      <c r="D24" s="10">
        <v>953</v>
      </c>
      <c r="E24" s="10">
        <v>661</v>
      </c>
      <c r="F24" s="10">
        <v>3.67</v>
      </c>
      <c r="G24" s="10"/>
      <c r="H24" s="10">
        <v>12.54</v>
      </c>
      <c r="I24" s="15">
        <v>2.0586342592592595</v>
      </c>
      <c r="J24" s="16">
        <v>2.0308449074074075</v>
      </c>
      <c r="L24" s="9">
        <v>661</v>
      </c>
      <c r="M24" s="10">
        <v>1.1399999999999999</v>
      </c>
      <c r="N24" s="3">
        <v>660</v>
      </c>
      <c r="O24" s="10">
        <v>10</v>
      </c>
      <c r="P24" s="10">
        <v>1</v>
      </c>
      <c r="Q24" s="10"/>
      <c r="R24" s="3">
        <v>670</v>
      </c>
      <c r="S24" s="10"/>
      <c r="T24" s="11"/>
      <c r="V24" s="9">
        <v>661</v>
      </c>
      <c r="W24" s="10" t="s">
        <v>38</v>
      </c>
      <c r="X24" s="10">
        <v>658</v>
      </c>
      <c r="Y24" s="10">
        <v>129</v>
      </c>
      <c r="Z24" s="3" t="s">
        <v>44</v>
      </c>
      <c r="AA24" s="3" t="s">
        <v>43</v>
      </c>
      <c r="AB24" s="10"/>
      <c r="AC24" s="10">
        <v>788</v>
      </c>
      <c r="AD24" s="11"/>
      <c r="AF24" s="9">
        <v>661</v>
      </c>
      <c r="AG24" s="10">
        <v>1.1499999999999999</v>
      </c>
      <c r="AH24" s="3">
        <v>660</v>
      </c>
      <c r="AI24" s="10">
        <v>10</v>
      </c>
      <c r="AJ24" s="10">
        <v>1</v>
      </c>
      <c r="AK24" s="10"/>
      <c r="AL24" s="3">
        <v>670</v>
      </c>
      <c r="AM24" s="10"/>
      <c r="AN24" s="11"/>
    </row>
    <row r="30" spans="1:40">
      <c r="A30" s="18" t="s">
        <v>31</v>
      </c>
    </row>
    <row r="31" spans="1:40" ht="18.75">
      <c r="B31" s="17" t="s">
        <v>24</v>
      </c>
    </row>
    <row r="32" spans="1:40">
      <c r="B32" t="s">
        <v>65</v>
      </c>
      <c r="L32" t="s">
        <v>35</v>
      </c>
      <c r="V32" s="19" t="s">
        <v>25</v>
      </c>
      <c r="AF32" s="19" t="s">
        <v>26</v>
      </c>
    </row>
    <row r="33" spans="2:40" ht="15.75" thickBot="1"/>
    <row r="34" spans="2:40">
      <c r="B34" s="4" t="s">
        <v>0</v>
      </c>
      <c r="C34" s="5" t="s">
        <v>1</v>
      </c>
      <c r="D34" s="5" t="s">
        <v>4</v>
      </c>
      <c r="E34" s="5" t="s">
        <v>3</v>
      </c>
      <c r="F34" s="5" t="s">
        <v>6</v>
      </c>
      <c r="G34" s="5" t="s">
        <v>7</v>
      </c>
      <c r="H34" s="5" t="s">
        <v>8</v>
      </c>
      <c r="I34" s="5" t="s">
        <v>9</v>
      </c>
      <c r="J34" s="6" t="s">
        <v>10</v>
      </c>
      <c r="L34" s="4" t="s">
        <v>14</v>
      </c>
      <c r="M34" s="5" t="s">
        <v>15</v>
      </c>
      <c r="N34" s="5" t="s">
        <v>16</v>
      </c>
      <c r="O34" s="5" t="s">
        <v>17</v>
      </c>
      <c r="P34" s="5" t="s">
        <v>22</v>
      </c>
      <c r="Q34" s="5" t="s">
        <v>18</v>
      </c>
      <c r="R34" s="5" t="s">
        <v>19</v>
      </c>
      <c r="S34" s="5" t="s">
        <v>20</v>
      </c>
      <c r="T34" s="6" t="s">
        <v>21</v>
      </c>
      <c r="V34" s="4" t="s">
        <v>14</v>
      </c>
      <c r="W34" s="5" t="s">
        <v>15</v>
      </c>
      <c r="X34" s="5" t="s">
        <v>16</v>
      </c>
      <c r="Y34" s="5" t="s">
        <v>17</v>
      </c>
      <c r="Z34" s="5" t="s">
        <v>22</v>
      </c>
      <c r="AA34" s="5" t="s">
        <v>18</v>
      </c>
      <c r="AB34" s="5" t="s">
        <v>19</v>
      </c>
      <c r="AC34" s="5" t="s">
        <v>20</v>
      </c>
      <c r="AD34" s="6" t="s">
        <v>21</v>
      </c>
      <c r="AF34" s="4" t="s">
        <v>14</v>
      </c>
      <c r="AG34" s="5" t="s">
        <v>15</v>
      </c>
      <c r="AH34" s="5" t="s">
        <v>16</v>
      </c>
      <c r="AI34" s="5" t="s">
        <v>17</v>
      </c>
      <c r="AJ34" s="5" t="s">
        <v>22</v>
      </c>
      <c r="AK34" s="5" t="s">
        <v>18</v>
      </c>
      <c r="AL34" s="5" t="s">
        <v>19</v>
      </c>
      <c r="AM34" s="5" t="s">
        <v>20</v>
      </c>
      <c r="AN34" s="6" t="s">
        <v>21</v>
      </c>
    </row>
    <row r="35" spans="2:40">
      <c r="B35" s="7">
        <v>50</v>
      </c>
      <c r="C35" s="3" t="s">
        <v>62</v>
      </c>
      <c r="D35" s="3">
        <v>955</v>
      </c>
      <c r="E35" s="3">
        <v>438</v>
      </c>
      <c r="F35" s="3">
        <v>4.8</v>
      </c>
      <c r="G35" s="3">
        <v>5.01</v>
      </c>
      <c r="H35" s="3">
        <v>29.31</v>
      </c>
      <c r="I35" s="12" t="s">
        <v>67</v>
      </c>
      <c r="J35" s="8" t="s">
        <v>72</v>
      </c>
      <c r="L35" s="7">
        <v>438</v>
      </c>
      <c r="M35" s="3" t="s">
        <v>76</v>
      </c>
      <c r="N35" s="3">
        <v>422</v>
      </c>
      <c r="O35" s="3">
        <v>109</v>
      </c>
      <c r="P35" s="3">
        <v>16</v>
      </c>
      <c r="Q35" s="3">
        <v>0</v>
      </c>
      <c r="R35" s="3">
        <v>47</v>
      </c>
      <c r="S35" s="3">
        <v>484</v>
      </c>
      <c r="T35" s="8">
        <v>531</v>
      </c>
      <c r="V35" s="7">
        <v>438</v>
      </c>
      <c r="W35" s="3" t="s">
        <v>84</v>
      </c>
      <c r="X35" s="3">
        <v>432</v>
      </c>
      <c r="Y35" s="3">
        <v>308</v>
      </c>
      <c r="Z35" s="3">
        <v>6</v>
      </c>
      <c r="AA35" s="3"/>
      <c r="AB35" s="3"/>
      <c r="AC35" s="3">
        <v>743</v>
      </c>
      <c r="AD35" s="8"/>
      <c r="AF35" s="7">
        <v>438</v>
      </c>
      <c r="AG35" s="3" t="s">
        <v>80</v>
      </c>
      <c r="AH35" s="3">
        <v>425</v>
      </c>
      <c r="AI35" s="3">
        <v>19</v>
      </c>
      <c r="AJ35" s="3">
        <v>13</v>
      </c>
      <c r="AK35" s="3"/>
      <c r="AL35" s="3">
        <v>444</v>
      </c>
      <c r="AM35" s="3"/>
      <c r="AN35" s="8"/>
    </row>
    <row r="36" spans="2:40">
      <c r="B36" s="7">
        <v>100</v>
      </c>
      <c r="C36" s="3" t="s">
        <v>62</v>
      </c>
      <c r="D36" s="3">
        <v>1842</v>
      </c>
      <c r="E36" s="3">
        <v>846</v>
      </c>
      <c r="F36" s="3">
        <v>7.26</v>
      </c>
      <c r="G36" s="3">
        <v>6.21</v>
      </c>
      <c r="H36" s="3">
        <v>46.98</v>
      </c>
      <c r="I36" s="13" t="s">
        <v>68</v>
      </c>
      <c r="J36" s="14" t="s">
        <v>73</v>
      </c>
      <c r="L36" s="7">
        <v>846</v>
      </c>
      <c r="M36" s="3" t="s">
        <v>77</v>
      </c>
      <c r="N36" s="3">
        <v>829</v>
      </c>
      <c r="O36" s="3">
        <v>510</v>
      </c>
      <c r="P36" s="3">
        <v>16</v>
      </c>
      <c r="Q36" s="3">
        <v>1</v>
      </c>
      <c r="R36" s="3">
        <v>60</v>
      </c>
      <c r="S36" s="3">
        <v>1280</v>
      </c>
      <c r="T36" s="8">
        <v>1340</v>
      </c>
      <c r="V36" s="7">
        <v>846</v>
      </c>
      <c r="W36" s="3" t="s">
        <v>85</v>
      </c>
      <c r="X36" s="3">
        <v>839</v>
      </c>
      <c r="Y36" s="3">
        <v>1150</v>
      </c>
      <c r="Z36" s="3">
        <v>6</v>
      </c>
      <c r="AA36" s="3">
        <v>1</v>
      </c>
      <c r="AB36" s="3"/>
      <c r="AC36" s="3">
        <v>1995</v>
      </c>
      <c r="AD36" s="8"/>
      <c r="AF36" s="7">
        <v>846</v>
      </c>
      <c r="AG36" s="3" t="s">
        <v>81</v>
      </c>
      <c r="AH36" s="3">
        <v>832</v>
      </c>
      <c r="AI36" s="3">
        <v>90</v>
      </c>
      <c r="AJ36" s="3">
        <v>13</v>
      </c>
      <c r="AK36" s="3">
        <v>1</v>
      </c>
      <c r="AL36" s="3">
        <v>923</v>
      </c>
      <c r="AM36" s="3"/>
      <c r="AN36" s="8"/>
    </row>
    <row r="37" spans="2:40">
      <c r="B37" s="7">
        <v>150</v>
      </c>
      <c r="C37" s="3" t="s">
        <v>62</v>
      </c>
      <c r="D37" s="3">
        <v>2721</v>
      </c>
      <c r="E37" s="3">
        <v>1250</v>
      </c>
      <c r="F37" s="3">
        <v>9.58</v>
      </c>
      <c r="G37" s="3">
        <v>7.82</v>
      </c>
      <c r="H37" s="3">
        <v>65.48</v>
      </c>
      <c r="I37" s="13" t="s">
        <v>69</v>
      </c>
      <c r="J37" s="8" t="s">
        <v>74</v>
      </c>
      <c r="L37" s="7">
        <v>1250</v>
      </c>
      <c r="M37" s="3" t="s">
        <v>78</v>
      </c>
      <c r="N37" s="7">
        <v>1230</v>
      </c>
      <c r="O37" s="3">
        <v>998</v>
      </c>
      <c r="P37" s="3">
        <v>17</v>
      </c>
      <c r="Q37" s="3">
        <v>3</v>
      </c>
      <c r="R37" s="3">
        <v>88</v>
      </c>
      <c r="S37" s="3">
        <v>2144</v>
      </c>
      <c r="T37" s="8">
        <v>2232</v>
      </c>
      <c r="V37" s="7">
        <v>1250</v>
      </c>
      <c r="W37" s="3" t="s">
        <v>86</v>
      </c>
      <c r="X37" s="7">
        <v>1240</v>
      </c>
      <c r="Y37" s="3">
        <v>2217</v>
      </c>
      <c r="Z37" s="3">
        <v>7</v>
      </c>
      <c r="AA37" s="3">
        <v>3</v>
      </c>
      <c r="AB37" s="3"/>
      <c r="AC37" s="3">
        <v>3487</v>
      </c>
      <c r="AD37" s="8"/>
      <c r="AF37" s="7">
        <v>1250</v>
      </c>
      <c r="AG37" s="3" t="s">
        <v>82</v>
      </c>
      <c r="AH37" s="7">
        <v>1236</v>
      </c>
      <c r="AI37" s="3">
        <v>189</v>
      </c>
      <c r="AJ37" s="3">
        <v>13</v>
      </c>
      <c r="AK37" s="3">
        <v>1</v>
      </c>
      <c r="AL37" s="3">
        <v>1426</v>
      </c>
      <c r="AM37" s="3"/>
      <c r="AN37" s="8"/>
    </row>
    <row r="38" spans="2:40">
      <c r="B38" s="7">
        <v>200</v>
      </c>
      <c r="C38" s="3" t="s">
        <v>62</v>
      </c>
      <c r="D38" s="3">
        <v>3655</v>
      </c>
      <c r="E38" s="3">
        <v>1682</v>
      </c>
      <c r="F38" s="3">
        <v>12.45</v>
      </c>
      <c r="G38" s="3">
        <v>9.76</v>
      </c>
      <c r="H38" s="3">
        <v>83.31</v>
      </c>
      <c r="I38" s="13" t="s">
        <v>70</v>
      </c>
      <c r="J38" s="8" t="s">
        <v>75</v>
      </c>
      <c r="L38" s="7">
        <v>1682</v>
      </c>
      <c r="M38" s="3" t="s">
        <v>79</v>
      </c>
      <c r="N38" s="3">
        <v>1661</v>
      </c>
      <c r="O38" s="3">
        <v>1192</v>
      </c>
      <c r="P38" s="3">
        <v>18</v>
      </c>
      <c r="Q38" s="3">
        <v>3</v>
      </c>
      <c r="R38" s="3">
        <v>95</v>
      </c>
      <c r="S38" s="3">
        <v>2762</v>
      </c>
      <c r="T38" s="8">
        <v>2857</v>
      </c>
      <c r="V38" s="7">
        <v>1682</v>
      </c>
      <c r="W38" s="3" t="s">
        <v>87</v>
      </c>
      <c r="X38" s="3">
        <v>1671</v>
      </c>
      <c r="Y38" s="3">
        <v>3333</v>
      </c>
      <c r="Z38" s="3">
        <v>8</v>
      </c>
      <c r="AA38" s="3">
        <v>3</v>
      </c>
      <c r="AB38" s="3"/>
      <c r="AC38" s="3">
        <v>5186</v>
      </c>
      <c r="AD38" s="8"/>
      <c r="AF38" s="7">
        <v>1682</v>
      </c>
      <c r="AG38" s="3" t="s">
        <v>83</v>
      </c>
      <c r="AH38" s="3">
        <v>1668</v>
      </c>
      <c r="AI38" s="3">
        <v>240</v>
      </c>
      <c r="AJ38" s="3">
        <v>13</v>
      </c>
      <c r="AK38" s="3">
        <v>1</v>
      </c>
      <c r="AL38" s="3">
        <v>1909</v>
      </c>
      <c r="AM38" s="3"/>
      <c r="AN38" s="8"/>
    </row>
    <row r="39" spans="2:40" ht="15.75" thickBot="1">
      <c r="B39" s="7">
        <v>250</v>
      </c>
      <c r="C39" s="3" t="s">
        <v>62</v>
      </c>
      <c r="D39" s="10">
        <v>4598</v>
      </c>
      <c r="E39" s="3"/>
      <c r="F39" s="3">
        <v>16</v>
      </c>
      <c r="G39" s="3">
        <v>11.8</v>
      </c>
      <c r="H39" s="3">
        <v>110.49</v>
      </c>
      <c r="I39" s="30" t="s">
        <v>88</v>
      </c>
      <c r="J39" t="s">
        <v>104</v>
      </c>
      <c r="L39" s="9"/>
      <c r="M39" s="10"/>
      <c r="N39" s="10"/>
      <c r="O39" s="10"/>
      <c r="P39" s="10"/>
      <c r="Q39" s="10"/>
      <c r="R39" s="10"/>
      <c r="S39" s="10"/>
      <c r="T39" s="11"/>
      <c r="V39" s="9"/>
      <c r="W39" s="10"/>
      <c r="X39" s="10"/>
      <c r="Y39" s="10"/>
      <c r="Z39" s="10"/>
      <c r="AA39" s="10"/>
      <c r="AB39" s="10"/>
      <c r="AC39" s="10"/>
      <c r="AD39" s="11"/>
      <c r="AF39" s="9">
        <v>2112</v>
      </c>
      <c r="AG39" t="s">
        <v>110</v>
      </c>
      <c r="AH39" s="10">
        <v>2091</v>
      </c>
      <c r="AI39" s="10">
        <v>341</v>
      </c>
      <c r="AJ39" s="10">
        <v>20</v>
      </c>
      <c r="AK39" s="10">
        <v>1</v>
      </c>
      <c r="AL39" s="10">
        <v>2433</v>
      </c>
      <c r="AM39" s="10"/>
      <c r="AN39" s="11"/>
    </row>
    <row r="40" spans="2:40">
      <c r="B40" s="31">
        <v>300</v>
      </c>
      <c r="C40" s="3" t="s">
        <v>62</v>
      </c>
      <c r="D40">
        <v>5479</v>
      </c>
      <c r="E40" s="3"/>
      <c r="F40" s="3">
        <v>21.06</v>
      </c>
      <c r="G40" s="3">
        <v>16.010000000000002</v>
      </c>
      <c r="H40" s="3">
        <v>144.29</v>
      </c>
      <c r="I40" s="3" t="s">
        <v>89</v>
      </c>
      <c r="J40" s="8" t="s">
        <v>103</v>
      </c>
      <c r="L40">
        <v>2524</v>
      </c>
      <c r="M40" t="s">
        <v>107</v>
      </c>
      <c r="N40">
        <v>2492</v>
      </c>
      <c r="O40">
        <v>1802</v>
      </c>
      <c r="P40">
        <v>27</v>
      </c>
      <c r="Q40">
        <v>5</v>
      </c>
      <c r="R40">
        <v>150</v>
      </c>
      <c r="S40">
        <v>4161</v>
      </c>
      <c r="T40">
        <v>4311</v>
      </c>
      <c r="V40">
        <v>2524</v>
      </c>
      <c r="W40" t="s">
        <v>114</v>
      </c>
      <c r="X40">
        <v>2504</v>
      </c>
      <c r="Y40">
        <v>5237</v>
      </c>
      <c r="Z40" s="34">
        <v>10</v>
      </c>
      <c r="AA40" s="34">
        <v>10</v>
      </c>
      <c r="AC40">
        <v>8105</v>
      </c>
      <c r="AF40">
        <v>2524</v>
      </c>
      <c r="AG40" t="s">
        <v>111</v>
      </c>
      <c r="AH40">
        <v>2502</v>
      </c>
      <c r="AI40">
        <v>368</v>
      </c>
      <c r="AJ40" s="34">
        <v>21</v>
      </c>
      <c r="AK40" s="34">
        <v>1</v>
      </c>
      <c r="AL40">
        <v>2871</v>
      </c>
    </row>
    <row r="41" spans="2:40">
      <c r="B41" s="31">
        <v>350</v>
      </c>
      <c r="C41" s="3" t="s">
        <v>62</v>
      </c>
      <c r="D41">
        <v>6337</v>
      </c>
      <c r="E41" s="3"/>
      <c r="F41" s="3">
        <v>24.67</v>
      </c>
      <c r="G41" s="3">
        <v>19.25</v>
      </c>
      <c r="H41" s="3">
        <v>168.56</v>
      </c>
      <c r="I41" s="3" t="s">
        <v>90</v>
      </c>
      <c r="J41" s="8" t="s">
        <v>105</v>
      </c>
      <c r="L41">
        <v>2924</v>
      </c>
      <c r="M41" t="s">
        <v>108</v>
      </c>
      <c r="N41">
        <v>2890</v>
      </c>
      <c r="O41">
        <v>2063</v>
      </c>
      <c r="P41">
        <v>27</v>
      </c>
      <c r="Q41">
        <v>7</v>
      </c>
      <c r="R41">
        <v>176</v>
      </c>
      <c r="S41">
        <v>4796</v>
      </c>
      <c r="T41">
        <v>4972</v>
      </c>
      <c r="V41">
        <v>2924</v>
      </c>
      <c r="W41" t="s">
        <v>116</v>
      </c>
      <c r="X41">
        <v>2902</v>
      </c>
      <c r="Y41">
        <v>6131</v>
      </c>
      <c r="Z41">
        <v>7</v>
      </c>
      <c r="AA41" s="34">
        <v>15</v>
      </c>
      <c r="AC41">
        <v>9472</v>
      </c>
      <c r="AF41">
        <v>2924</v>
      </c>
      <c r="AG41" t="s">
        <v>112</v>
      </c>
      <c r="AH41">
        <v>2900</v>
      </c>
      <c r="AI41">
        <v>419</v>
      </c>
      <c r="AJ41" s="34">
        <v>23</v>
      </c>
      <c r="AK41" s="34">
        <v>1</v>
      </c>
      <c r="AL41">
        <v>3320</v>
      </c>
    </row>
    <row r="42" spans="2:40" ht="15.75" thickBot="1">
      <c r="B42" s="32">
        <v>400</v>
      </c>
      <c r="C42" s="3" t="s">
        <v>62</v>
      </c>
      <c r="D42">
        <v>7293</v>
      </c>
      <c r="E42" s="10"/>
      <c r="F42" s="10">
        <v>27.9</v>
      </c>
      <c r="G42" s="10">
        <v>21.09</v>
      </c>
      <c r="H42" s="10">
        <v>187.18</v>
      </c>
      <c r="I42" s="10" t="s">
        <v>91</v>
      </c>
      <c r="J42" s="11" t="s">
        <v>106</v>
      </c>
      <c r="L42">
        <v>3365</v>
      </c>
      <c r="M42" t="s">
        <v>109</v>
      </c>
      <c r="N42">
        <v>3331</v>
      </c>
      <c r="O42">
        <v>2218</v>
      </c>
      <c r="P42">
        <v>27</v>
      </c>
      <c r="Q42">
        <v>7</v>
      </c>
      <c r="R42">
        <v>182</v>
      </c>
      <c r="S42">
        <v>5389</v>
      </c>
      <c r="T42">
        <v>5571</v>
      </c>
      <c r="V42">
        <v>3365</v>
      </c>
      <c r="W42" t="s">
        <v>115</v>
      </c>
      <c r="X42">
        <v>3343</v>
      </c>
      <c r="Y42">
        <v>7054</v>
      </c>
      <c r="Z42">
        <v>7</v>
      </c>
      <c r="AA42" s="34">
        <v>15</v>
      </c>
      <c r="AC42">
        <v>10942</v>
      </c>
      <c r="AF42">
        <v>3365</v>
      </c>
      <c r="AG42" t="s">
        <v>113</v>
      </c>
      <c r="AH42">
        <v>3341</v>
      </c>
      <c r="AI42">
        <v>426</v>
      </c>
      <c r="AJ42" s="34">
        <v>23</v>
      </c>
      <c r="AK42" s="34">
        <v>1</v>
      </c>
      <c r="AL42">
        <v>3768</v>
      </c>
    </row>
    <row r="61" spans="2:2">
      <c r="B61" s="28" t="s">
        <v>66</v>
      </c>
    </row>
    <row r="62" spans="2:2">
      <c r="B62" s="18" t="s">
        <v>23</v>
      </c>
    </row>
    <row r="63" spans="2:2">
      <c r="B63" t="s">
        <v>11</v>
      </c>
    </row>
    <row r="65" spans="2:10">
      <c r="B65" t="s">
        <v>0</v>
      </c>
      <c r="C65" t="s">
        <v>1</v>
      </c>
      <c r="D65" t="s">
        <v>4</v>
      </c>
      <c r="E65" t="s">
        <v>3</v>
      </c>
      <c r="F65" t="s">
        <v>6</v>
      </c>
      <c r="G65" t="s">
        <v>7</v>
      </c>
      <c r="H65" t="s">
        <v>8</v>
      </c>
      <c r="I65" t="s">
        <v>9</v>
      </c>
      <c r="J65" t="s">
        <v>10</v>
      </c>
    </row>
    <row r="66" spans="2:10">
      <c r="B66">
        <v>10</v>
      </c>
      <c r="C66" t="s">
        <v>12</v>
      </c>
    </row>
    <row r="67" spans="2:10">
      <c r="B67">
        <v>20</v>
      </c>
      <c r="C67" t="s">
        <v>12</v>
      </c>
      <c r="F67">
        <v>11.57</v>
      </c>
      <c r="G67">
        <v>9.9</v>
      </c>
      <c r="H67">
        <v>46.82</v>
      </c>
      <c r="I67" s="1" t="s">
        <v>13</v>
      </c>
      <c r="J67" s="1"/>
    </row>
    <row r="68" spans="2:10">
      <c r="B68">
        <v>30</v>
      </c>
      <c r="C68" t="s">
        <v>12</v>
      </c>
      <c r="I68" s="1"/>
    </row>
    <row r="69" spans="2:10">
      <c r="B69">
        <v>40</v>
      </c>
      <c r="C69" t="s">
        <v>12</v>
      </c>
      <c r="I69" s="1"/>
    </row>
    <row r="70" spans="2:10">
      <c r="B70">
        <v>50</v>
      </c>
      <c r="C70" t="s">
        <v>12</v>
      </c>
      <c r="I70" s="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25CBB-C39C-41B3-9477-7EA7379F3E69}">
  <sheetPr codeName="Sheet3"/>
  <dimension ref="B3:T47"/>
  <sheetViews>
    <sheetView workbookViewId="0"/>
  </sheetViews>
  <sheetFormatPr baseColWidth="10" defaultColWidth="9.140625" defaultRowHeight="15"/>
  <sheetData>
    <row r="3" spans="2:20">
      <c r="B3" t="s">
        <v>45</v>
      </c>
    </row>
    <row r="4" spans="2:20" ht="15.75" thickBot="1"/>
    <row r="5" spans="2:20">
      <c r="B5" s="4" t="s">
        <v>0</v>
      </c>
      <c r="C5" s="5" t="s">
        <v>1</v>
      </c>
      <c r="D5" s="5" t="s">
        <v>4</v>
      </c>
      <c r="E5" s="5" t="s">
        <v>3</v>
      </c>
      <c r="F5" s="5" t="s">
        <v>46</v>
      </c>
      <c r="G5" s="5" t="s">
        <v>47</v>
      </c>
      <c r="H5" s="5" t="s">
        <v>51</v>
      </c>
      <c r="I5" s="5"/>
      <c r="J5" s="6"/>
      <c r="L5" s="4" t="s">
        <v>54</v>
      </c>
      <c r="M5" s="5" t="s">
        <v>55</v>
      </c>
      <c r="N5" s="5" t="s">
        <v>56</v>
      </c>
      <c r="O5" s="5" t="s">
        <v>57</v>
      </c>
      <c r="P5" s="5" t="s">
        <v>58</v>
      </c>
      <c r="Q5" s="5"/>
      <c r="R5" s="5"/>
      <c r="S5" s="5"/>
      <c r="T5" s="6"/>
    </row>
    <row r="6" spans="2:20">
      <c r="B6" s="7">
        <v>10</v>
      </c>
      <c r="C6" s="3" t="s">
        <v>2</v>
      </c>
      <c r="D6" s="3">
        <v>184</v>
      </c>
      <c r="E6" s="3">
        <v>128</v>
      </c>
      <c r="F6" s="3">
        <v>2.61</v>
      </c>
      <c r="G6" s="3">
        <v>2.1800000000000002</v>
      </c>
      <c r="H6" s="3"/>
      <c r="I6" s="3"/>
      <c r="J6" s="8"/>
      <c r="L6" s="7">
        <v>0.65</v>
      </c>
      <c r="M6" s="3">
        <v>0.04</v>
      </c>
      <c r="N6" s="3">
        <v>1</v>
      </c>
      <c r="O6" s="3">
        <v>1</v>
      </c>
      <c r="P6" s="3">
        <v>1</v>
      </c>
      <c r="Q6" s="3"/>
      <c r="R6" s="3"/>
      <c r="S6" s="3"/>
      <c r="T6" s="8"/>
    </row>
    <row r="7" spans="2:20">
      <c r="B7" s="7">
        <v>20</v>
      </c>
      <c r="C7" s="3" t="s">
        <v>2</v>
      </c>
      <c r="D7" s="3">
        <v>378</v>
      </c>
      <c r="E7" s="3">
        <v>264</v>
      </c>
      <c r="F7" s="3">
        <v>12.25</v>
      </c>
      <c r="G7" s="3">
        <v>10.1</v>
      </c>
      <c r="H7" s="3"/>
      <c r="I7" s="3"/>
      <c r="J7" s="8"/>
      <c r="L7" s="7">
        <v>2.75</v>
      </c>
      <c r="M7" s="3">
        <v>0.09</v>
      </c>
      <c r="N7" s="3">
        <v>1</v>
      </c>
      <c r="O7" s="3">
        <v>1</v>
      </c>
      <c r="P7" s="3">
        <v>0.99</v>
      </c>
      <c r="Q7" s="3"/>
      <c r="R7" s="3"/>
      <c r="S7" s="3"/>
      <c r="T7" s="8"/>
    </row>
    <row r="8" spans="2:20">
      <c r="B8" s="7">
        <v>30</v>
      </c>
      <c r="C8" s="3" t="s">
        <v>2</v>
      </c>
      <c r="D8" s="3">
        <v>570</v>
      </c>
      <c r="E8" s="3">
        <v>397</v>
      </c>
      <c r="F8" s="3">
        <v>24.52</v>
      </c>
      <c r="G8" s="3">
        <v>21.7</v>
      </c>
      <c r="H8" s="3"/>
      <c r="I8" s="3"/>
      <c r="J8" s="8"/>
      <c r="L8" s="7">
        <v>6.76</v>
      </c>
      <c r="M8" s="3">
        <v>0.16</v>
      </c>
      <c r="N8" s="3">
        <v>1</v>
      </c>
      <c r="O8" s="3">
        <v>1</v>
      </c>
      <c r="P8" s="3">
        <v>0.99</v>
      </c>
      <c r="Q8" s="3"/>
      <c r="R8" s="3"/>
      <c r="S8" s="3"/>
      <c r="T8" s="8"/>
    </row>
    <row r="9" spans="2:20">
      <c r="B9" s="7">
        <v>40</v>
      </c>
      <c r="C9" s="3" t="s">
        <v>2</v>
      </c>
      <c r="D9" s="3">
        <v>759</v>
      </c>
      <c r="E9" s="3">
        <v>528</v>
      </c>
      <c r="F9" s="3">
        <v>41.81</v>
      </c>
      <c r="G9" s="3">
        <v>37.6</v>
      </c>
      <c r="H9" s="3"/>
      <c r="I9" s="3"/>
      <c r="J9" s="8"/>
      <c r="L9" s="7">
        <v>12.08</v>
      </c>
      <c r="M9" s="3">
        <v>0.27</v>
      </c>
      <c r="N9" s="3">
        <v>1</v>
      </c>
      <c r="O9" s="3">
        <v>1</v>
      </c>
      <c r="P9" s="3">
        <v>0.98</v>
      </c>
      <c r="Q9" s="3"/>
      <c r="R9" s="3"/>
      <c r="S9" s="3"/>
      <c r="T9" s="8"/>
    </row>
    <row r="10" spans="2:20" ht="15.75" thickBot="1">
      <c r="B10" s="9">
        <v>50</v>
      </c>
      <c r="C10" s="10" t="s">
        <v>2</v>
      </c>
      <c r="D10" s="10">
        <v>953</v>
      </c>
      <c r="E10" s="10">
        <v>661</v>
      </c>
      <c r="F10" s="10">
        <v>78.180000000000007</v>
      </c>
      <c r="G10" s="10">
        <v>65.599999999999994</v>
      </c>
      <c r="H10" s="10"/>
      <c r="I10" s="10"/>
      <c r="J10" s="11"/>
      <c r="L10" s="9">
        <v>37.549999999999997</v>
      </c>
      <c r="M10" s="10">
        <v>0.45</v>
      </c>
      <c r="N10" s="10">
        <v>1</v>
      </c>
      <c r="O10" s="10">
        <v>1</v>
      </c>
      <c r="P10" s="10">
        <v>1</v>
      </c>
      <c r="Q10" s="10"/>
      <c r="R10" s="10"/>
      <c r="S10" s="10"/>
      <c r="T10" s="11"/>
    </row>
    <row r="15" spans="2:20">
      <c r="B15" t="s">
        <v>49</v>
      </c>
    </row>
    <row r="16" spans="2:20" ht="15.75" thickBot="1"/>
    <row r="17" spans="2:20">
      <c r="B17" s="4" t="s">
        <v>0</v>
      </c>
      <c r="C17" s="5" t="s">
        <v>1</v>
      </c>
      <c r="D17" s="5" t="s">
        <v>4</v>
      </c>
      <c r="E17" s="5" t="s">
        <v>3</v>
      </c>
      <c r="F17" s="5" t="s">
        <v>46</v>
      </c>
      <c r="G17" s="5" t="s">
        <v>47</v>
      </c>
      <c r="H17" s="5"/>
      <c r="I17" s="5"/>
      <c r="J17" s="6"/>
      <c r="L17" s="4" t="s">
        <v>14</v>
      </c>
      <c r="M17" s="5" t="s">
        <v>15</v>
      </c>
      <c r="N17" s="5" t="s">
        <v>16</v>
      </c>
      <c r="O17" s="5" t="s">
        <v>17</v>
      </c>
      <c r="P17" s="5" t="s">
        <v>22</v>
      </c>
      <c r="Q17" s="5" t="s">
        <v>18</v>
      </c>
      <c r="R17" s="5"/>
      <c r="S17" s="5"/>
      <c r="T17" s="6"/>
    </row>
    <row r="18" spans="2:20">
      <c r="B18" s="7">
        <v>10</v>
      </c>
      <c r="C18" s="3" t="s">
        <v>2</v>
      </c>
      <c r="D18" s="3">
        <v>184</v>
      </c>
      <c r="E18" s="3">
        <v>128</v>
      </c>
      <c r="F18" s="3">
        <v>1.08</v>
      </c>
      <c r="G18" s="3">
        <v>1.2</v>
      </c>
      <c r="H18" s="3"/>
      <c r="I18" s="3"/>
      <c r="J18" s="8"/>
      <c r="L18" s="7">
        <v>128</v>
      </c>
      <c r="M18" s="3"/>
      <c r="N18" s="3"/>
      <c r="O18" s="3"/>
      <c r="P18" s="3"/>
      <c r="Q18" s="3"/>
      <c r="R18" s="3"/>
      <c r="S18" s="3"/>
      <c r="T18" s="8"/>
    </row>
    <row r="19" spans="2:20">
      <c r="B19" s="7">
        <v>20</v>
      </c>
      <c r="C19" s="3" t="s">
        <v>2</v>
      </c>
      <c r="D19" s="3">
        <v>378</v>
      </c>
      <c r="E19" s="3">
        <v>264</v>
      </c>
      <c r="F19" s="3">
        <v>3.75</v>
      </c>
      <c r="G19" s="3">
        <v>4.7300000000000004</v>
      </c>
      <c r="H19" s="3"/>
      <c r="I19" s="3"/>
      <c r="J19" s="8"/>
      <c r="L19" s="7">
        <v>264</v>
      </c>
      <c r="M19" s="3"/>
      <c r="N19" s="3"/>
      <c r="O19" s="3"/>
      <c r="P19" s="3"/>
      <c r="Q19" s="3"/>
      <c r="R19" s="3"/>
      <c r="S19" s="3"/>
      <c r="T19" s="8"/>
    </row>
    <row r="20" spans="2:20">
      <c r="B20" s="7">
        <v>30</v>
      </c>
      <c r="C20" s="3" t="s">
        <v>2</v>
      </c>
      <c r="D20" s="3">
        <v>570</v>
      </c>
      <c r="E20" s="3">
        <v>397</v>
      </c>
      <c r="F20" s="3">
        <v>6.58</v>
      </c>
      <c r="G20" s="3">
        <v>8.85</v>
      </c>
      <c r="H20" s="3"/>
      <c r="I20" s="3"/>
      <c r="J20" s="8"/>
      <c r="L20" s="7">
        <v>397</v>
      </c>
      <c r="M20" s="3"/>
      <c r="N20" s="3"/>
      <c r="O20" s="3"/>
      <c r="P20" s="3"/>
      <c r="Q20" s="3"/>
      <c r="R20" s="3"/>
      <c r="S20" s="3"/>
      <c r="T20" s="8"/>
    </row>
    <row r="21" spans="2:20">
      <c r="B21" s="7">
        <v>40</v>
      </c>
      <c r="C21" s="3" t="s">
        <v>2</v>
      </c>
      <c r="D21" s="3">
        <v>759</v>
      </c>
      <c r="E21" s="3">
        <v>528</v>
      </c>
      <c r="F21" s="3">
        <v>10.01</v>
      </c>
      <c r="G21" s="3">
        <v>14.3</v>
      </c>
      <c r="H21" s="3"/>
      <c r="I21" s="3"/>
      <c r="J21" s="8"/>
      <c r="L21" s="7">
        <v>528</v>
      </c>
      <c r="M21" s="3"/>
      <c r="N21" s="3"/>
      <c r="O21" s="3"/>
      <c r="P21" s="3"/>
      <c r="Q21" s="3"/>
      <c r="R21" s="3"/>
      <c r="S21" s="3"/>
      <c r="T21" s="8"/>
    </row>
    <row r="22" spans="2:20" ht="15.75" thickBot="1">
      <c r="B22" s="9">
        <v>50</v>
      </c>
      <c r="C22" s="10" t="s">
        <v>2</v>
      </c>
      <c r="D22" s="10">
        <v>953</v>
      </c>
      <c r="E22" s="10">
        <v>661</v>
      </c>
      <c r="F22" s="10">
        <v>15.33</v>
      </c>
      <c r="G22" s="10">
        <v>22.6</v>
      </c>
      <c r="H22" s="10"/>
      <c r="I22" s="10"/>
      <c r="J22" s="11"/>
      <c r="L22" s="9">
        <v>661</v>
      </c>
      <c r="M22" s="10"/>
      <c r="N22" s="10"/>
      <c r="O22" s="10"/>
      <c r="P22" s="10"/>
      <c r="Q22" s="10"/>
      <c r="R22" s="10"/>
      <c r="S22" s="10"/>
      <c r="T22" s="11"/>
    </row>
    <row r="26" spans="2:20">
      <c r="B26" t="s">
        <v>48</v>
      </c>
    </row>
    <row r="27" spans="2:20" ht="15.75" thickBot="1"/>
    <row r="28" spans="2:20">
      <c r="B28" s="4" t="s">
        <v>0</v>
      </c>
      <c r="C28" s="5" t="s">
        <v>1</v>
      </c>
      <c r="D28" s="5" t="s">
        <v>4</v>
      </c>
      <c r="E28" s="5" t="s">
        <v>3</v>
      </c>
      <c r="F28" s="5" t="s">
        <v>46</v>
      </c>
      <c r="G28" s="5" t="s">
        <v>47</v>
      </c>
      <c r="H28" s="5"/>
      <c r="I28" s="5"/>
      <c r="J28" s="6"/>
      <c r="L28" s="4" t="s">
        <v>14</v>
      </c>
      <c r="M28" s="5" t="s">
        <v>15</v>
      </c>
      <c r="N28" s="5" t="s">
        <v>16</v>
      </c>
      <c r="O28" s="5" t="s">
        <v>17</v>
      </c>
      <c r="P28" s="5" t="s">
        <v>22</v>
      </c>
      <c r="Q28" s="5" t="s">
        <v>18</v>
      </c>
      <c r="R28" s="5"/>
      <c r="S28" s="5"/>
      <c r="T28" s="6"/>
    </row>
    <row r="29" spans="2:20">
      <c r="B29" s="7">
        <v>10</v>
      </c>
      <c r="C29" s="3" t="s">
        <v>2</v>
      </c>
      <c r="D29" s="3">
        <v>184</v>
      </c>
      <c r="E29" s="3">
        <v>128</v>
      </c>
      <c r="F29" s="3">
        <v>1.28</v>
      </c>
      <c r="G29" s="3">
        <v>1.25</v>
      </c>
      <c r="H29" s="3"/>
      <c r="I29" s="3"/>
      <c r="J29" s="8"/>
      <c r="L29" s="7">
        <v>128</v>
      </c>
      <c r="M29" s="3"/>
      <c r="N29" s="3"/>
      <c r="O29" s="3"/>
      <c r="P29" s="3"/>
      <c r="Q29" s="3"/>
      <c r="R29" s="3"/>
      <c r="S29" s="3"/>
      <c r="T29" s="8"/>
    </row>
    <row r="30" spans="2:20">
      <c r="B30" s="7">
        <v>20</v>
      </c>
      <c r="C30" s="3" t="s">
        <v>2</v>
      </c>
      <c r="D30" s="3">
        <v>378</v>
      </c>
      <c r="E30" s="3">
        <v>264</v>
      </c>
      <c r="F30" s="3">
        <v>5.54</v>
      </c>
      <c r="G30" s="3">
        <v>5.93</v>
      </c>
      <c r="H30" s="3"/>
      <c r="I30" s="3"/>
      <c r="J30" s="8"/>
      <c r="L30" s="7">
        <v>264</v>
      </c>
      <c r="M30" s="3"/>
      <c r="N30" s="3"/>
      <c r="O30" s="3"/>
      <c r="P30" s="3"/>
      <c r="Q30" s="3"/>
      <c r="R30" s="3"/>
      <c r="S30" s="3"/>
      <c r="T30" s="8"/>
    </row>
    <row r="31" spans="2:20">
      <c r="B31" s="7">
        <v>30</v>
      </c>
      <c r="C31" s="3" t="s">
        <v>2</v>
      </c>
      <c r="D31" s="3">
        <v>570</v>
      </c>
      <c r="E31" s="3">
        <v>397</v>
      </c>
      <c r="F31" s="3">
        <v>11.34</v>
      </c>
      <c r="G31" s="3">
        <v>12.5</v>
      </c>
      <c r="H31" s="3"/>
      <c r="I31" s="3"/>
      <c r="J31" s="8"/>
      <c r="L31" s="7">
        <v>397</v>
      </c>
      <c r="M31" s="3"/>
      <c r="N31" s="3"/>
      <c r="O31" s="3"/>
      <c r="P31" s="3"/>
      <c r="Q31" s="3"/>
      <c r="R31" s="3"/>
      <c r="S31" s="3"/>
      <c r="T31" s="8"/>
    </row>
    <row r="32" spans="2:20">
      <c r="B32" s="7">
        <v>40</v>
      </c>
      <c r="C32" s="3" t="s">
        <v>2</v>
      </c>
      <c r="D32" s="3">
        <v>759</v>
      </c>
      <c r="E32" s="3">
        <v>528</v>
      </c>
      <c r="F32" s="3">
        <v>18.04</v>
      </c>
      <c r="G32" s="3">
        <v>21.2</v>
      </c>
      <c r="H32" s="3"/>
      <c r="I32" s="3"/>
      <c r="J32" s="8"/>
      <c r="L32" s="7">
        <v>528</v>
      </c>
      <c r="M32" s="3"/>
      <c r="N32" s="3"/>
      <c r="O32" s="3"/>
      <c r="P32" s="3"/>
      <c r="Q32" s="3"/>
      <c r="R32" s="3"/>
      <c r="S32" s="3"/>
      <c r="T32" s="8"/>
    </row>
    <row r="33" spans="2:20" ht="15.75" thickBot="1">
      <c r="B33" s="9">
        <v>50</v>
      </c>
      <c r="C33" s="10" t="s">
        <v>2</v>
      </c>
      <c r="D33" s="10">
        <v>953</v>
      </c>
      <c r="E33" s="10">
        <v>661</v>
      </c>
      <c r="F33" s="10">
        <v>31.44</v>
      </c>
      <c r="G33" s="10">
        <v>36.799999999999997</v>
      </c>
      <c r="H33" s="10"/>
      <c r="I33" s="10"/>
      <c r="J33" s="11"/>
      <c r="L33" s="9">
        <v>661</v>
      </c>
      <c r="M33" s="10"/>
      <c r="N33" s="10"/>
      <c r="O33" s="10"/>
      <c r="P33" s="10"/>
      <c r="Q33" s="10"/>
      <c r="R33" s="10"/>
      <c r="S33" s="10"/>
      <c r="T33" s="11"/>
    </row>
    <row r="40" spans="2:20">
      <c r="B40" t="s">
        <v>50</v>
      </c>
    </row>
    <row r="41" spans="2:20" ht="15.75" thickBot="1"/>
    <row r="42" spans="2:20">
      <c r="B42" s="4" t="s">
        <v>0</v>
      </c>
      <c r="C42" s="5" t="s">
        <v>1</v>
      </c>
      <c r="D42" s="5" t="s">
        <v>4</v>
      </c>
      <c r="E42" s="5" t="s">
        <v>3</v>
      </c>
      <c r="F42" s="5" t="s">
        <v>46</v>
      </c>
      <c r="G42" s="5" t="s">
        <v>47</v>
      </c>
      <c r="H42" s="5"/>
      <c r="I42" s="5"/>
      <c r="J42" s="6"/>
      <c r="L42" s="4" t="s">
        <v>14</v>
      </c>
      <c r="M42" s="5" t="s">
        <v>15</v>
      </c>
      <c r="N42" s="5" t="s">
        <v>16</v>
      </c>
      <c r="O42" s="5" t="s">
        <v>17</v>
      </c>
      <c r="P42" s="5" t="s">
        <v>22</v>
      </c>
      <c r="Q42" s="5" t="s">
        <v>18</v>
      </c>
      <c r="R42" s="5"/>
      <c r="S42" s="5"/>
      <c r="T42" s="6"/>
    </row>
    <row r="43" spans="2:20">
      <c r="B43" s="7">
        <v>10</v>
      </c>
      <c r="C43" s="3" t="s">
        <v>2</v>
      </c>
      <c r="D43" s="3">
        <v>184</v>
      </c>
      <c r="E43" s="3">
        <v>128</v>
      </c>
      <c r="F43" s="3">
        <v>0.64</v>
      </c>
      <c r="G43" s="3">
        <v>0.77</v>
      </c>
      <c r="H43" s="3"/>
      <c r="I43" s="3"/>
      <c r="J43" s="8"/>
      <c r="L43" s="7">
        <v>128</v>
      </c>
      <c r="M43" s="3"/>
      <c r="N43" s="3"/>
      <c r="O43" s="3"/>
      <c r="P43" s="3"/>
      <c r="Q43" s="3"/>
      <c r="R43" s="3"/>
      <c r="S43" s="3"/>
      <c r="T43" s="8"/>
    </row>
    <row r="44" spans="2:20">
      <c r="B44" s="7">
        <v>20</v>
      </c>
      <c r="C44" s="3" t="s">
        <v>2</v>
      </c>
      <c r="D44" s="3">
        <v>378</v>
      </c>
      <c r="E44" s="3">
        <v>264</v>
      </c>
      <c r="F44" s="3">
        <v>2.39</v>
      </c>
      <c r="G44" s="3">
        <v>3.16</v>
      </c>
      <c r="H44" s="3"/>
      <c r="I44" s="3"/>
      <c r="J44" s="8"/>
      <c r="L44" s="7">
        <v>264</v>
      </c>
      <c r="M44" s="3"/>
      <c r="N44" s="3"/>
      <c r="O44" s="3"/>
      <c r="P44" s="3"/>
      <c r="Q44" s="3"/>
      <c r="R44" s="3"/>
      <c r="S44" s="3"/>
      <c r="T44" s="8"/>
    </row>
    <row r="45" spans="2:20">
      <c r="B45" s="7">
        <v>30</v>
      </c>
      <c r="C45" s="3" t="s">
        <v>2</v>
      </c>
      <c r="D45" s="3">
        <v>570</v>
      </c>
      <c r="E45" s="3">
        <v>397</v>
      </c>
      <c r="F45" s="3">
        <v>4.1100000000000003</v>
      </c>
      <c r="G45" s="3">
        <v>6.02</v>
      </c>
      <c r="H45" s="3"/>
      <c r="I45" s="3"/>
      <c r="J45" s="8"/>
      <c r="L45" s="7">
        <v>397</v>
      </c>
      <c r="M45" s="3"/>
      <c r="N45" s="3"/>
      <c r="O45" s="3"/>
      <c r="P45" s="3"/>
      <c r="Q45" s="3"/>
      <c r="R45" s="3"/>
      <c r="S45" s="3"/>
      <c r="T45" s="8"/>
    </row>
    <row r="46" spans="2:20">
      <c r="B46" s="7">
        <v>40</v>
      </c>
      <c r="C46" s="3" t="s">
        <v>2</v>
      </c>
      <c r="D46" s="3">
        <v>759</v>
      </c>
      <c r="E46" s="3">
        <v>528</v>
      </c>
      <c r="F46" s="3">
        <v>6.47</v>
      </c>
      <c r="G46" s="3">
        <v>9.73</v>
      </c>
      <c r="H46" s="3"/>
      <c r="I46" s="3"/>
      <c r="J46" s="8"/>
      <c r="L46" s="7">
        <v>528</v>
      </c>
      <c r="M46" s="3"/>
      <c r="N46" s="3"/>
      <c r="O46" s="3"/>
      <c r="P46" s="3"/>
      <c r="Q46" s="3"/>
      <c r="R46" s="3"/>
      <c r="S46" s="3"/>
      <c r="T46" s="8"/>
    </row>
    <row r="47" spans="2:20" ht="15.75" thickBot="1">
      <c r="B47" s="9">
        <v>50</v>
      </c>
      <c r="C47" s="10" t="s">
        <v>2</v>
      </c>
      <c r="D47" s="10">
        <v>953</v>
      </c>
      <c r="E47" s="10">
        <v>661</v>
      </c>
      <c r="F47" s="10">
        <v>10.07</v>
      </c>
      <c r="G47" s="10">
        <v>15.3</v>
      </c>
      <c r="H47" s="10"/>
      <c r="I47" s="10"/>
      <c r="J47" s="11"/>
      <c r="L47" s="9">
        <v>661</v>
      </c>
      <c r="M47" s="10"/>
      <c r="N47" s="10"/>
      <c r="O47" s="10"/>
      <c r="P47" s="10"/>
      <c r="Q47" s="10"/>
      <c r="R47" s="10"/>
      <c r="S47" s="10"/>
      <c r="T47"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4DE8F-5BDF-43E9-A334-2C4ED72362BD}">
  <sheetPr codeName="Sheet4"/>
  <dimension ref="B2:AE24"/>
  <sheetViews>
    <sheetView workbookViewId="0">
      <selection activeCell="I14" sqref="I14"/>
    </sheetView>
  </sheetViews>
  <sheetFormatPr baseColWidth="10" defaultColWidth="9.140625" defaultRowHeight="15"/>
  <cols>
    <col min="8" max="8" width="11.42578125" customWidth="1"/>
    <col min="15" max="15" width="10.7109375" customWidth="1"/>
    <col min="16" max="16" width="12.42578125" customWidth="1"/>
  </cols>
  <sheetData>
    <row r="2" spans="2:31" ht="18.75">
      <c r="G2" s="25" t="s">
        <v>52</v>
      </c>
    </row>
    <row r="3" spans="2:31">
      <c r="B3" t="s">
        <v>45</v>
      </c>
      <c r="M3" s="26" t="s">
        <v>59</v>
      </c>
      <c r="W3" s="26" t="s">
        <v>60</v>
      </c>
    </row>
    <row r="4" spans="2:31" ht="15.75" thickBot="1"/>
    <row r="5" spans="2:31" ht="15.75" thickBot="1">
      <c r="B5" s="4" t="s">
        <v>0</v>
      </c>
      <c r="C5" s="21" t="s">
        <v>1</v>
      </c>
      <c r="D5" s="24" t="s">
        <v>53</v>
      </c>
      <c r="E5" s="22" t="s">
        <v>4</v>
      </c>
      <c r="F5" s="5" t="s">
        <v>3</v>
      </c>
      <c r="G5" s="5" t="s">
        <v>46</v>
      </c>
      <c r="H5" s="5" t="s">
        <v>47</v>
      </c>
      <c r="I5" s="5"/>
      <c r="J5" s="5"/>
      <c r="K5" s="6"/>
      <c r="M5" s="4" t="s">
        <v>54</v>
      </c>
      <c r="N5" s="5" t="s">
        <v>55</v>
      </c>
      <c r="O5" s="5" t="s">
        <v>56</v>
      </c>
      <c r="P5" s="5" t="s">
        <v>57</v>
      </c>
      <c r="Q5" s="5" t="s">
        <v>58</v>
      </c>
      <c r="R5" s="5"/>
      <c r="S5" s="5"/>
      <c r="T5" s="5"/>
      <c r="U5" s="6"/>
      <c r="W5" s="4" t="s">
        <v>54</v>
      </c>
      <c r="X5" s="5" t="s">
        <v>55</v>
      </c>
      <c r="Y5" s="5" t="s">
        <v>56</v>
      </c>
      <c r="Z5" s="5" t="s">
        <v>57</v>
      </c>
      <c r="AA5" s="5" t="s">
        <v>58</v>
      </c>
      <c r="AB5" s="5"/>
      <c r="AC5" s="5"/>
      <c r="AD5" s="5"/>
      <c r="AE5" s="6"/>
    </row>
    <row r="6" spans="2:31">
      <c r="B6" s="7">
        <v>10</v>
      </c>
      <c r="C6" s="3" t="s">
        <v>2</v>
      </c>
      <c r="D6" s="23">
        <v>312</v>
      </c>
      <c r="E6" s="3"/>
      <c r="G6" s="3">
        <v>6.31</v>
      </c>
      <c r="H6" s="3">
        <v>5.65</v>
      </c>
      <c r="I6" s="3"/>
      <c r="J6" s="3"/>
      <c r="K6" s="8"/>
      <c r="M6" s="7">
        <v>1.1100000000000001</v>
      </c>
      <c r="N6" s="3">
        <v>0.04</v>
      </c>
      <c r="O6" s="3">
        <v>0.99</v>
      </c>
      <c r="P6" s="3">
        <v>1</v>
      </c>
      <c r="Q6" s="3">
        <v>0.98</v>
      </c>
      <c r="R6" s="3"/>
      <c r="S6" s="3"/>
      <c r="T6" s="3"/>
      <c r="U6" s="8"/>
      <c r="W6" s="7">
        <v>1.38</v>
      </c>
      <c r="X6" s="3">
        <v>7.0000000000000007E-2</v>
      </c>
      <c r="Y6" s="3">
        <v>1</v>
      </c>
      <c r="Z6" s="3">
        <v>1</v>
      </c>
      <c r="AA6" s="3">
        <v>1</v>
      </c>
      <c r="AB6" s="3"/>
      <c r="AC6" s="3"/>
      <c r="AD6" s="3"/>
      <c r="AE6" s="8"/>
    </row>
    <row r="7" spans="2:31">
      <c r="B7" s="7">
        <v>20</v>
      </c>
      <c r="C7" s="3" t="s">
        <v>2</v>
      </c>
      <c r="D7" s="3">
        <v>642</v>
      </c>
      <c r="E7" s="3"/>
      <c r="F7" s="3"/>
      <c r="G7" s="3">
        <v>29</v>
      </c>
      <c r="H7" s="3">
        <v>25.9</v>
      </c>
      <c r="I7" s="3"/>
      <c r="J7" s="3"/>
      <c r="K7" s="8"/>
      <c r="M7" s="7">
        <v>6.17</v>
      </c>
      <c r="N7" s="3">
        <v>0.11</v>
      </c>
      <c r="O7" s="3">
        <v>0.93</v>
      </c>
      <c r="P7" s="3">
        <v>0.97</v>
      </c>
      <c r="Q7" s="3">
        <v>0.88</v>
      </c>
      <c r="R7" s="3"/>
      <c r="S7" s="3"/>
      <c r="T7" s="3"/>
      <c r="U7" s="8"/>
      <c r="W7" s="7">
        <v>6.65</v>
      </c>
      <c r="X7" s="3">
        <v>0.12</v>
      </c>
      <c r="Y7" s="3">
        <v>0.99</v>
      </c>
      <c r="Z7" s="3">
        <v>1</v>
      </c>
      <c r="AA7" s="3">
        <v>0.99</v>
      </c>
      <c r="AB7" s="3"/>
      <c r="AC7" s="3"/>
      <c r="AD7" s="3"/>
      <c r="AE7" s="8"/>
    </row>
    <row r="8" spans="2:31">
      <c r="B8" s="7">
        <v>30</v>
      </c>
      <c r="C8" s="3" t="s">
        <v>2</v>
      </c>
      <c r="D8" s="3">
        <v>967</v>
      </c>
      <c r="E8" s="3"/>
      <c r="F8" s="3"/>
      <c r="G8" s="3">
        <v>58.6</v>
      </c>
      <c r="H8" s="3">
        <v>54.4</v>
      </c>
      <c r="I8" s="3"/>
      <c r="J8" s="3"/>
      <c r="K8" s="8"/>
      <c r="M8" s="7">
        <v>12.11</v>
      </c>
      <c r="N8" s="3">
        <v>0.17</v>
      </c>
      <c r="O8" s="3">
        <v>0.76</v>
      </c>
      <c r="P8" s="3">
        <v>0.8</v>
      </c>
      <c r="Q8" s="3">
        <v>0.68</v>
      </c>
      <c r="R8" s="3"/>
      <c r="S8" s="3"/>
      <c r="T8" s="3"/>
      <c r="U8" s="8"/>
      <c r="W8" s="7">
        <v>13.7</v>
      </c>
      <c r="X8" s="3">
        <v>0.18</v>
      </c>
      <c r="Y8" s="3">
        <v>0.99</v>
      </c>
      <c r="Z8" s="3">
        <v>1</v>
      </c>
      <c r="AA8" s="3">
        <v>0.99</v>
      </c>
      <c r="AB8" s="3"/>
      <c r="AC8" s="3"/>
      <c r="AD8" s="3"/>
      <c r="AE8" s="8"/>
    </row>
    <row r="9" spans="2:31">
      <c r="B9" s="7">
        <v>40</v>
      </c>
      <c r="C9" s="3" t="s">
        <v>2</v>
      </c>
      <c r="D9" s="3">
        <v>1287</v>
      </c>
      <c r="E9" s="3"/>
      <c r="F9" s="3"/>
      <c r="G9" s="3">
        <v>107.66</v>
      </c>
      <c r="H9" s="3">
        <v>93.7</v>
      </c>
      <c r="I9" s="3"/>
      <c r="J9" s="3"/>
      <c r="K9" s="8"/>
      <c r="M9" s="7">
        <v>39</v>
      </c>
      <c r="N9" s="3">
        <v>0.25</v>
      </c>
      <c r="O9" s="3">
        <v>0.6</v>
      </c>
      <c r="P9" s="3">
        <v>0.66</v>
      </c>
      <c r="Q9" s="3">
        <v>0.51</v>
      </c>
      <c r="R9" s="3"/>
      <c r="S9" s="3"/>
      <c r="T9" s="3"/>
      <c r="U9" s="8"/>
      <c r="W9" s="7">
        <v>39.76</v>
      </c>
      <c r="X9" s="3">
        <v>0.26</v>
      </c>
      <c r="Y9" s="3">
        <v>0.99</v>
      </c>
      <c r="Z9" s="3">
        <v>1</v>
      </c>
      <c r="AA9" s="3">
        <v>0.98</v>
      </c>
      <c r="AB9" s="3"/>
      <c r="AC9" s="3"/>
      <c r="AD9" s="3"/>
      <c r="AE9" s="8"/>
    </row>
    <row r="10" spans="2:31" ht="15.75" thickBot="1">
      <c r="B10" s="9">
        <v>50</v>
      </c>
      <c r="C10" s="10" t="s">
        <v>2</v>
      </c>
      <c r="D10" s="10">
        <v>1614</v>
      </c>
      <c r="E10" s="10"/>
      <c r="F10" s="10"/>
      <c r="G10" s="10">
        <v>178.13</v>
      </c>
      <c r="H10" s="10">
        <v>163</v>
      </c>
      <c r="I10" s="10"/>
      <c r="J10" s="10"/>
      <c r="K10" s="11"/>
      <c r="M10" s="9">
        <v>62.25</v>
      </c>
      <c r="N10" s="10">
        <v>0.36</v>
      </c>
      <c r="O10" s="10">
        <v>0.54</v>
      </c>
      <c r="P10" s="10">
        <v>0.56999999999999995</v>
      </c>
      <c r="Q10" s="10">
        <v>0.5</v>
      </c>
      <c r="R10" s="10"/>
      <c r="S10" s="10"/>
      <c r="T10" s="10"/>
      <c r="U10" s="11"/>
      <c r="W10" s="9">
        <v>68.87</v>
      </c>
      <c r="X10" s="10">
        <v>0.38</v>
      </c>
      <c r="Y10" s="10">
        <v>0.99</v>
      </c>
      <c r="Z10" s="10">
        <v>1</v>
      </c>
      <c r="AA10" s="10">
        <v>0.99</v>
      </c>
      <c r="AB10" s="10"/>
      <c r="AC10" s="10"/>
      <c r="AD10" s="10"/>
      <c r="AE10" s="11"/>
    </row>
    <row r="16" spans="2:31">
      <c r="B16" s="18" t="s">
        <v>270</v>
      </c>
    </row>
    <row r="17" spans="2:14">
      <c r="B17" t="s">
        <v>271</v>
      </c>
      <c r="J17" s="26" t="s">
        <v>60</v>
      </c>
    </row>
    <row r="18" spans="2:14" ht="15.75" thickBot="1"/>
    <row r="19" spans="2:14" ht="15.75" thickBot="1">
      <c r="B19" s="4" t="s">
        <v>0</v>
      </c>
      <c r="C19" s="21" t="s">
        <v>1</v>
      </c>
      <c r="D19" s="24" t="s">
        <v>53</v>
      </c>
      <c r="E19" s="22" t="s">
        <v>4</v>
      </c>
      <c r="F19" s="5" t="s">
        <v>3</v>
      </c>
      <c r="G19" s="5" t="s">
        <v>46</v>
      </c>
      <c r="H19" s="5" t="s">
        <v>47</v>
      </c>
      <c r="J19" s="4" t="s">
        <v>54</v>
      </c>
      <c r="K19" s="5" t="s">
        <v>55</v>
      </c>
      <c r="L19" s="5" t="s">
        <v>56</v>
      </c>
      <c r="M19" s="5" t="s">
        <v>57</v>
      </c>
      <c r="N19" s="5" t="s">
        <v>58</v>
      </c>
    </row>
    <row r="20" spans="2:14">
      <c r="B20" s="7">
        <v>10</v>
      </c>
      <c r="C20" s="3" t="s">
        <v>2</v>
      </c>
      <c r="D20" s="23">
        <v>312</v>
      </c>
      <c r="E20" s="3"/>
      <c r="G20" s="3">
        <v>6.31</v>
      </c>
      <c r="H20" s="3">
        <v>5.65</v>
      </c>
      <c r="J20" s="7">
        <v>1.38</v>
      </c>
      <c r="K20" s="3">
        <v>7.0000000000000007E-2</v>
      </c>
      <c r="L20" s="3">
        <v>1</v>
      </c>
      <c r="M20" s="3">
        <v>1</v>
      </c>
      <c r="N20" s="3">
        <v>1</v>
      </c>
    </row>
    <row r="21" spans="2:14">
      <c r="B21" s="7">
        <v>20</v>
      </c>
      <c r="C21" s="3" t="s">
        <v>2</v>
      </c>
      <c r="D21" s="3">
        <v>642</v>
      </c>
      <c r="E21" s="3"/>
      <c r="F21" s="3"/>
      <c r="G21" s="3">
        <v>29</v>
      </c>
      <c r="H21" s="3">
        <v>25.9</v>
      </c>
      <c r="J21" s="7">
        <v>6.65</v>
      </c>
      <c r="K21" s="3">
        <v>0.12</v>
      </c>
      <c r="L21" s="3">
        <v>0.99</v>
      </c>
      <c r="M21" s="3">
        <v>1</v>
      </c>
      <c r="N21" s="3">
        <v>0.99</v>
      </c>
    </row>
    <row r="22" spans="2:14">
      <c r="B22" s="7">
        <v>30</v>
      </c>
      <c r="C22" s="3" t="s">
        <v>2</v>
      </c>
      <c r="D22" s="3">
        <v>967</v>
      </c>
      <c r="E22" s="3"/>
      <c r="F22" s="3"/>
      <c r="G22" s="3">
        <v>58.6</v>
      </c>
      <c r="H22" s="3">
        <v>54.4</v>
      </c>
      <c r="J22" s="7">
        <v>13.7</v>
      </c>
      <c r="K22" s="3">
        <v>0.18</v>
      </c>
      <c r="L22" s="3">
        <v>0.99</v>
      </c>
      <c r="M22" s="3">
        <v>1</v>
      </c>
      <c r="N22" s="3">
        <v>0.99</v>
      </c>
    </row>
    <row r="23" spans="2:14">
      <c r="B23" s="7">
        <v>40</v>
      </c>
      <c r="C23" s="3" t="s">
        <v>2</v>
      </c>
      <c r="D23" s="3">
        <v>1287</v>
      </c>
      <c r="E23" s="3"/>
      <c r="F23" s="3"/>
      <c r="G23" s="3">
        <v>107.66</v>
      </c>
      <c r="H23" s="3">
        <v>93.7</v>
      </c>
      <c r="J23" s="7">
        <v>39.76</v>
      </c>
      <c r="K23" s="3">
        <v>0.26</v>
      </c>
      <c r="L23" s="3">
        <v>0.99</v>
      </c>
      <c r="M23" s="3">
        <v>1</v>
      </c>
      <c r="N23" s="3">
        <v>0.98</v>
      </c>
    </row>
    <row r="24" spans="2:14" ht="15.75" thickBot="1">
      <c r="B24" s="9">
        <v>50</v>
      </c>
      <c r="C24" s="10" t="s">
        <v>2</v>
      </c>
      <c r="D24" s="10">
        <v>1614</v>
      </c>
      <c r="E24" s="10"/>
      <c r="F24" s="10"/>
      <c r="G24" s="10">
        <v>178.13</v>
      </c>
      <c r="H24" s="10">
        <v>163</v>
      </c>
      <c r="J24" s="9">
        <v>68.87</v>
      </c>
      <c r="K24" s="10">
        <v>0.38</v>
      </c>
      <c r="L24" s="10">
        <v>0.99</v>
      </c>
      <c r="M24" s="10">
        <v>1</v>
      </c>
      <c r="N24" s="10">
        <v>0.99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148DA-F7A9-4146-B591-03651FC2AFED}">
  <sheetPr codeName="Sheet5"/>
  <dimension ref="A2:AS68"/>
  <sheetViews>
    <sheetView zoomScaleNormal="100" workbookViewId="0">
      <pane xSplit="5" ySplit="7" topLeftCell="X8" activePane="bottomRight" state="frozen"/>
      <selection pane="topRight" activeCell="F1" sqref="F1"/>
      <selection pane="bottomLeft" activeCell="A8" sqref="A8"/>
      <selection pane="bottomRight" sqref="A1:XFD1048576"/>
    </sheetView>
  </sheetViews>
  <sheetFormatPr baseColWidth="10" defaultColWidth="9.140625" defaultRowHeight="15"/>
  <sheetData>
    <row r="2" spans="1:43">
      <c r="F2" s="18"/>
    </row>
    <row r="3" spans="1:43">
      <c r="F3" s="19"/>
      <c r="G3" s="19"/>
      <c r="H3" s="19"/>
      <c r="I3" s="19"/>
    </row>
    <row r="4" spans="1:43">
      <c r="F4" s="19"/>
      <c r="G4" s="19"/>
      <c r="H4" s="19"/>
      <c r="I4" s="19"/>
    </row>
    <row r="5" spans="1:43">
      <c r="G5" s="18" t="s">
        <v>310</v>
      </c>
      <c r="Q5" s="19" t="s">
        <v>323</v>
      </c>
      <c r="AA5" s="19" t="s">
        <v>324</v>
      </c>
      <c r="AJ5" s="19" t="s">
        <v>351</v>
      </c>
    </row>
    <row r="6" spans="1:43" ht="15.75" thickBot="1">
      <c r="U6" s="137" t="s">
        <v>345</v>
      </c>
      <c r="AE6" s="137" t="s">
        <v>345</v>
      </c>
      <c r="AN6" s="137" t="s">
        <v>345</v>
      </c>
    </row>
    <row r="7" spans="1:43">
      <c r="A7" t="s">
        <v>343</v>
      </c>
      <c r="B7" t="s">
        <v>117</v>
      </c>
      <c r="C7" t="s">
        <v>338</v>
      </c>
      <c r="D7" t="s">
        <v>199</v>
      </c>
      <c r="E7" t="s">
        <v>200</v>
      </c>
      <c r="F7" s="4" t="s">
        <v>0</v>
      </c>
      <c r="G7" s="21" t="s">
        <v>1</v>
      </c>
      <c r="H7" s="22" t="s">
        <v>4</v>
      </c>
      <c r="I7" s="5" t="s">
        <v>3</v>
      </c>
      <c r="J7" s="5" t="s">
        <v>126</v>
      </c>
      <c r="K7" s="5" t="s">
        <v>312</v>
      </c>
      <c r="L7" s="5" t="s">
        <v>318</v>
      </c>
      <c r="M7" s="108"/>
      <c r="N7" t="s">
        <v>339</v>
      </c>
      <c r="P7" t="s">
        <v>353</v>
      </c>
      <c r="Q7" s="4" t="s">
        <v>54</v>
      </c>
      <c r="R7" s="5" t="s">
        <v>56</v>
      </c>
      <c r="S7" s="5" t="s">
        <v>57</v>
      </c>
      <c r="T7" s="38" t="s">
        <v>55</v>
      </c>
      <c r="U7" s="5" t="s">
        <v>58</v>
      </c>
      <c r="V7" s="137" t="s">
        <v>346</v>
      </c>
      <c r="W7" s="137" t="s">
        <v>347</v>
      </c>
      <c r="X7" s="137" t="s">
        <v>350</v>
      </c>
      <c r="Y7" s="108"/>
      <c r="AA7" s="4" t="s">
        <v>54</v>
      </c>
      <c r="AB7" s="5" t="s">
        <v>56</v>
      </c>
      <c r="AC7" s="5" t="s">
        <v>57</v>
      </c>
      <c r="AD7" s="38" t="s">
        <v>55</v>
      </c>
      <c r="AE7" s="5" t="s">
        <v>58</v>
      </c>
      <c r="AF7" s="137" t="s">
        <v>346</v>
      </c>
      <c r="AG7" s="137" t="s">
        <v>347</v>
      </c>
      <c r="AH7" s="137" t="s">
        <v>350</v>
      </c>
      <c r="AJ7" s="4" t="s">
        <v>54</v>
      </c>
      <c r="AK7" s="5" t="s">
        <v>56</v>
      </c>
      <c r="AL7" s="5" t="s">
        <v>57</v>
      </c>
      <c r="AM7" s="38" t="s">
        <v>55</v>
      </c>
      <c r="AN7" s="5" t="s">
        <v>58</v>
      </c>
      <c r="AO7" s="137" t="s">
        <v>346</v>
      </c>
      <c r="AP7" s="137" t="s">
        <v>347</v>
      </c>
      <c r="AQ7" s="137" t="s">
        <v>350</v>
      </c>
    </row>
    <row r="8" spans="1:43">
      <c r="A8">
        <v>2</v>
      </c>
      <c r="B8">
        <v>40</v>
      </c>
      <c r="D8">
        <v>1</v>
      </c>
      <c r="E8">
        <v>7</v>
      </c>
      <c r="F8">
        <v>2636</v>
      </c>
      <c r="G8" t="s">
        <v>344</v>
      </c>
      <c r="H8">
        <v>48762</v>
      </c>
      <c r="I8">
        <v>22530</v>
      </c>
      <c r="J8">
        <v>20653</v>
      </c>
      <c r="K8">
        <v>460.56</v>
      </c>
      <c r="L8">
        <v>1.9</v>
      </c>
      <c r="N8">
        <v>63.95</v>
      </c>
      <c r="Q8" t="s">
        <v>352</v>
      </c>
      <c r="R8">
        <v>0.99</v>
      </c>
      <c r="S8">
        <v>0.99</v>
      </c>
      <c r="T8">
        <v>192.09</v>
      </c>
      <c r="U8">
        <v>0.90600000000000003</v>
      </c>
      <c r="V8">
        <v>0.91300000000000003</v>
      </c>
      <c r="W8">
        <v>0.83899999999999997</v>
      </c>
      <c r="X8">
        <v>0.86199999999999999</v>
      </c>
      <c r="AA8">
        <v>2596.09</v>
      </c>
      <c r="AB8">
        <v>0.99</v>
      </c>
      <c r="AC8">
        <v>0.99</v>
      </c>
      <c r="AD8">
        <v>60.16</v>
      </c>
      <c r="AE8">
        <v>0.90300000000000002</v>
      </c>
      <c r="AF8">
        <v>0.85399999999999998</v>
      </c>
      <c r="AG8">
        <v>0.83099999999999996</v>
      </c>
      <c r="AH8">
        <v>0.82599999999999996</v>
      </c>
    </row>
    <row r="9" spans="1:43">
      <c r="A9">
        <v>2</v>
      </c>
      <c r="B9">
        <v>0</v>
      </c>
      <c r="D9">
        <v>1</v>
      </c>
      <c r="E9">
        <v>7</v>
      </c>
      <c r="F9">
        <v>2636</v>
      </c>
      <c r="G9" t="s">
        <v>344</v>
      </c>
      <c r="H9">
        <v>48762</v>
      </c>
      <c r="I9">
        <v>22530</v>
      </c>
      <c r="J9">
        <v>19098</v>
      </c>
      <c r="K9">
        <v>429.68</v>
      </c>
      <c r="L9">
        <v>1.8</v>
      </c>
      <c r="N9">
        <v>62.45</v>
      </c>
      <c r="R9">
        <v>0.99</v>
      </c>
      <c r="S9">
        <v>0.99</v>
      </c>
      <c r="T9">
        <v>204.47</v>
      </c>
      <c r="U9">
        <v>0.90600000000000003</v>
      </c>
      <c r="V9">
        <v>0.91500000000000004</v>
      </c>
      <c r="W9">
        <v>0.84</v>
      </c>
      <c r="X9">
        <v>0.86399999999999999</v>
      </c>
      <c r="AA9">
        <v>2716.3</v>
      </c>
      <c r="AB9">
        <v>0.99</v>
      </c>
      <c r="AC9">
        <v>0.99</v>
      </c>
      <c r="AD9">
        <v>55.43</v>
      </c>
      <c r="AE9">
        <v>0.90100000000000002</v>
      </c>
      <c r="AF9">
        <v>0.85499999999999998</v>
      </c>
      <c r="AG9">
        <v>0.83</v>
      </c>
      <c r="AH9">
        <v>0.82599999999999996</v>
      </c>
    </row>
    <row r="10" spans="1:43">
      <c r="A10">
        <v>2</v>
      </c>
      <c r="B10">
        <v>10</v>
      </c>
      <c r="D10">
        <v>1</v>
      </c>
      <c r="E10">
        <v>7</v>
      </c>
      <c r="F10">
        <v>2636</v>
      </c>
      <c r="G10" t="s">
        <v>344</v>
      </c>
      <c r="H10">
        <v>48762</v>
      </c>
      <c r="I10">
        <v>22530</v>
      </c>
      <c r="J10">
        <v>20663</v>
      </c>
      <c r="K10">
        <v>457.22</v>
      </c>
      <c r="L10">
        <v>1.9</v>
      </c>
      <c r="N10">
        <v>63.51</v>
      </c>
      <c r="R10">
        <v>0.99</v>
      </c>
      <c r="S10">
        <v>0.99</v>
      </c>
      <c r="T10">
        <v>211.97</v>
      </c>
      <c r="U10">
        <v>0.90700000000000003</v>
      </c>
      <c r="V10">
        <v>0.91500000000000004</v>
      </c>
      <c r="W10">
        <v>0.83899999999999997</v>
      </c>
      <c r="X10">
        <v>0.86299999999999999</v>
      </c>
      <c r="AA10">
        <v>2294.54</v>
      </c>
      <c r="AB10">
        <v>0.99</v>
      </c>
      <c r="AC10">
        <v>0.99</v>
      </c>
      <c r="AD10">
        <v>60</v>
      </c>
      <c r="AE10">
        <v>0.90500000000000003</v>
      </c>
      <c r="AF10">
        <v>0.85499999999999998</v>
      </c>
      <c r="AG10">
        <v>0.82799999999999996</v>
      </c>
      <c r="AH10">
        <v>0.82599999999999996</v>
      </c>
      <c r="AJ10">
        <v>14500.1</v>
      </c>
      <c r="AK10">
        <v>0.99</v>
      </c>
      <c r="AL10">
        <v>0.99</v>
      </c>
      <c r="AM10">
        <v>1357.29</v>
      </c>
      <c r="AN10">
        <v>0.91100000000000003</v>
      </c>
      <c r="AO10">
        <v>0.875</v>
      </c>
      <c r="AP10">
        <v>0.84399999999999997</v>
      </c>
      <c r="AQ10">
        <v>0.84299999999999997</v>
      </c>
    </row>
    <row r="11" spans="1:43">
      <c r="A11">
        <v>2</v>
      </c>
      <c r="B11">
        <v>0</v>
      </c>
      <c r="D11">
        <v>6</v>
      </c>
      <c r="E11">
        <v>7</v>
      </c>
      <c r="F11">
        <v>2636</v>
      </c>
      <c r="G11" t="s">
        <v>344</v>
      </c>
      <c r="H11">
        <v>48762</v>
      </c>
      <c r="I11">
        <v>22530</v>
      </c>
      <c r="J11">
        <v>13642</v>
      </c>
      <c r="K11">
        <v>280.68</v>
      </c>
      <c r="L11">
        <v>1.3</v>
      </c>
      <c r="N11">
        <v>21.08</v>
      </c>
      <c r="P11">
        <v>381.68</v>
      </c>
      <c r="R11">
        <v>0.99</v>
      </c>
      <c r="S11">
        <v>0.99</v>
      </c>
      <c r="T11">
        <v>161.12</v>
      </c>
      <c r="U11">
        <v>0.86699999999999999</v>
      </c>
      <c r="V11">
        <v>0.89100000000000001</v>
      </c>
      <c r="W11">
        <v>0.79600000000000004</v>
      </c>
      <c r="X11">
        <v>0.82399999999999995</v>
      </c>
      <c r="AA11">
        <v>2506.88</v>
      </c>
      <c r="AB11">
        <v>0.99</v>
      </c>
      <c r="AC11">
        <v>0.99</v>
      </c>
      <c r="AD11">
        <v>39.11</v>
      </c>
      <c r="AE11">
        <v>0.92200000000000004</v>
      </c>
      <c r="AF11">
        <v>0.88900000000000001</v>
      </c>
      <c r="AG11">
        <v>0.86699999999999999</v>
      </c>
      <c r="AH11">
        <v>0.86399999999999999</v>
      </c>
      <c r="AJ11">
        <v>9949.6200000000008</v>
      </c>
      <c r="AK11">
        <v>0.99</v>
      </c>
      <c r="AL11">
        <v>0.99</v>
      </c>
      <c r="AM11">
        <v>830.42</v>
      </c>
      <c r="AN11">
        <v>0.92100000000000004</v>
      </c>
      <c r="AO11">
        <v>0.90800000000000003</v>
      </c>
      <c r="AP11">
        <v>0.85899999999999999</v>
      </c>
      <c r="AQ11">
        <v>0.871</v>
      </c>
    </row>
    <row r="12" spans="1:43">
      <c r="A12">
        <v>2</v>
      </c>
      <c r="B12">
        <v>10</v>
      </c>
      <c r="D12">
        <v>6</v>
      </c>
      <c r="E12">
        <v>7</v>
      </c>
      <c r="F12">
        <v>2636</v>
      </c>
      <c r="G12" t="s">
        <v>344</v>
      </c>
      <c r="H12">
        <v>48762</v>
      </c>
      <c r="I12">
        <v>22530</v>
      </c>
      <c r="J12">
        <v>15207</v>
      </c>
      <c r="K12">
        <v>310.68</v>
      </c>
      <c r="L12">
        <v>1.4</v>
      </c>
      <c r="N12">
        <v>21.51</v>
      </c>
      <c r="P12">
        <v>406.27</v>
      </c>
      <c r="R12">
        <v>0.99</v>
      </c>
      <c r="S12">
        <v>0.99</v>
      </c>
      <c r="T12">
        <v>171.27</v>
      </c>
      <c r="U12">
        <v>0.86599999999999999</v>
      </c>
      <c r="V12">
        <v>0.88600000000000001</v>
      </c>
      <c r="W12">
        <v>0.79</v>
      </c>
      <c r="X12">
        <v>0.81799999999999995</v>
      </c>
      <c r="AA12">
        <v>2639.49</v>
      </c>
      <c r="AB12">
        <v>0.99</v>
      </c>
      <c r="AC12">
        <v>0.99</v>
      </c>
      <c r="AD12">
        <v>43.72</v>
      </c>
      <c r="AE12">
        <v>0.92100000000000004</v>
      </c>
      <c r="AF12">
        <v>0.89100000000000001</v>
      </c>
      <c r="AG12">
        <v>0.86699999999999999</v>
      </c>
      <c r="AH12">
        <v>0.86599999999999999</v>
      </c>
      <c r="AJ12">
        <v>12436.28</v>
      </c>
      <c r="AK12">
        <v>0.99</v>
      </c>
      <c r="AL12">
        <v>0.99</v>
      </c>
      <c r="AM12">
        <v>881.94</v>
      </c>
      <c r="AN12">
        <v>0.92400000000000004</v>
      </c>
      <c r="AO12">
        <v>0.91500000000000004</v>
      </c>
      <c r="AP12">
        <v>0.86199999999999999</v>
      </c>
      <c r="AQ12">
        <v>0.877</v>
      </c>
    </row>
    <row r="13" spans="1:43">
      <c r="A13">
        <v>2</v>
      </c>
      <c r="B13">
        <v>40</v>
      </c>
      <c r="D13">
        <v>6</v>
      </c>
      <c r="E13">
        <v>7</v>
      </c>
      <c r="F13">
        <v>2636</v>
      </c>
      <c r="G13" t="s">
        <v>344</v>
      </c>
      <c r="H13">
        <v>48762</v>
      </c>
      <c r="I13">
        <v>22530</v>
      </c>
      <c r="J13">
        <v>15197</v>
      </c>
      <c r="K13">
        <v>312.27999999999997</v>
      </c>
      <c r="L13">
        <v>1.4</v>
      </c>
      <c r="N13">
        <v>22.04</v>
      </c>
      <c r="P13">
        <v>399.94</v>
      </c>
      <c r="R13">
        <v>0.99</v>
      </c>
      <c r="S13">
        <v>0.99</v>
      </c>
      <c r="T13">
        <v>177.86</v>
      </c>
      <c r="U13">
        <v>0.87</v>
      </c>
      <c r="V13">
        <v>0.89</v>
      </c>
      <c r="W13">
        <v>0.79800000000000004</v>
      </c>
      <c r="X13">
        <v>0.82499999999999996</v>
      </c>
      <c r="AA13">
        <v>1352.23</v>
      </c>
      <c r="AB13">
        <v>0.99</v>
      </c>
      <c r="AC13">
        <v>0.99</v>
      </c>
      <c r="AD13">
        <v>39.99</v>
      </c>
      <c r="AE13">
        <v>0.92200000000000004</v>
      </c>
      <c r="AF13">
        <v>0.89600000000000002</v>
      </c>
      <c r="AG13">
        <v>0.86199999999999999</v>
      </c>
      <c r="AH13">
        <v>0.86499999999999999</v>
      </c>
      <c r="AJ13">
        <v>13040.48</v>
      </c>
      <c r="AK13">
        <v>0.99</v>
      </c>
      <c r="AL13">
        <v>0.99</v>
      </c>
      <c r="AM13">
        <v>919.65</v>
      </c>
      <c r="AN13">
        <v>0.92400000000000004</v>
      </c>
      <c r="AO13">
        <v>0.91200000000000003</v>
      </c>
      <c r="AP13">
        <v>0.86899999999999999</v>
      </c>
      <c r="AQ13">
        <v>0.878</v>
      </c>
    </row>
    <row r="14" spans="1:43">
      <c r="A14">
        <v>2</v>
      </c>
      <c r="B14">
        <v>100</v>
      </c>
      <c r="D14">
        <v>6</v>
      </c>
      <c r="E14">
        <v>7</v>
      </c>
      <c r="F14">
        <v>2636</v>
      </c>
      <c r="G14" t="s">
        <v>344</v>
      </c>
      <c r="H14">
        <v>48762</v>
      </c>
      <c r="I14">
        <v>22530</v>
      </c>
      <c r="J14">
        <v>13625</v>
      </c>
      <c r="K14">
        <v>279.82</v>
      </c>
      <c r="L14">
        <v>1.3</v>
      </c>
      <c r="N14">
        <v>21.17</v>
      </c>
      <c r="P14">
        <v>479.07</v>
      </c>
      <c r="R14">
        <v>0.99</v>
      </c>
      <c r="S14">
        <v>0.99</v>
      </c>
      <c r="T14">
        <v>169.06</v>
      </c>
      <c r="U14">
        <v>0.86399999999999999</v>
      </c>
      <c r="V14">
        <v>0.88900000000000001</v>
      </c>
      <c r="W14">
        <v>0.79300000000000004</v>
      </c>
      <c r="X14">
        <v>0.82</v>
      </c>
      <c r="AA14">
        <v>1366.33</v>
      </c>
      <c r="AB14">
        <v>0.99</v>
      </c>
      <c r="AC14">
        <v>0.99</v>
      </c>
      <c r="AD14">
        <v>39.57</v>
      </c>
      <c r="AE14">
        <v>0.91700000000000004</v>
      </c>
      <c r="AF14">
        <v>0.89700000000000002</v>
      </c>
      <c r="AG14">
        <v>0.85499999999999998</v>
      </c>
      <c r="AH14">
        <v>0.86199999999999999</v>
      </c>
      <c r="AJ14">
        <v>12529.11</v>
      </c>
      <c r="AK14">
        <v>0.99</v>
      </c>
      <c r="AL14">
        <v>0.99</v>
      </c>
      <c r="AM14">
        <v>923.66</v>
      </c>
      <c r="AN14">
        <v>0.92200000000000004</v>
      </c>
      <c r="AO14">
        <v>0.90700000000000003</v>
      </c>
      <c r="AP14">
        <v>0.86499999999999999</v>
      </c>
      <c r="AQ14">
        <v>0.873</v>
      </c>
    </row>
    <row r="16" spans="1:43">
      <c r="A16">
        <v>2</v>
      </c>
      <c r="B16">
        <v>40</v>
      </c>
      <c r="D16">
        <v>4</v>
      </c>
      <c r="E16">
        <v>5</v>
      </c>
      <c r="P16">
        <v>225.7</v>
      </c>
      <c r="Q16">
        <v>4259.6655538082096</v>
      </c>
      <c r="R16">
        <v>0.999979492227554</v>
      </c>
      <c r="S16">
        <v>0.999979492227554</v>
      </c>
      <c r="T16">
        <v>714.58680367469697</v>
      </c>
      <c r="U16">
        <v>0.86324900133155702</v>
      </c>
      <c r="V16">
        <v>0.89607561870542696</v>
      </c>
      <c r="W16">
        <v>0.79110036845855103</v>
      </c>
      <c r="X16">
        <v>0.82375669961961495</v>
      </c>
      <c r="Y16" t="s">
        <v>409</v>
      </c>
      <c r="AA16">
        <v>1026.82</v>
      </c>
      <c r="AB16">
        <v>0.99</v>
      </c>
      <c r="AC16">
        <v>0.99</v>
      </c>
      <c r="AD16">
        <v>6.55</v>
      </c>
      <c r="AE16">
        <v>0.89500000000000002</v>
      </c>
      <c r="AF16">
        <v>0.85899999999999999</v>
      </c>
      <c r="AG16">
        <v>0.82199999999999995</v>
      </c>
      <c r="AH16">
        <v>0.82299999999999995</v>
      </c>
      <c r="AJ16">
        <v>5411.83</v>
      </c>
      <c r="AK16">
        <v>0.99</v>
      </c>
      <c r="AL16">
        <v>0.99</v>
      </c>
      <c r="AM16">
        <v>1249.46</v>
      </c>
      <c r="AN16">
        <v>0.90200000000000002</v>
      </c>
      <c r="AO16">
        <v>0.873</v>
      </c>
      <c r="AP16">
        <v>0.83799999999999997</v>
      </c>
      <c r="AQ16">
        <v>0.84</v>
      </c>
    </row>
    <row r="17" spans="1:45">
      <c r="A17">
        <v>2</v>
      </c>
      <c r="B17">
        <v>40</v>
      </c>
      <c r="D17">
        <v>5</v>
      </c>
      <c r="E17">
        <v>6</v>
      </c>
      <c r="P17">
        <v>295.8</v>
      </c>
      <c r="Q17">
        <v>6597.1869864463797</v>
      </c>
      <c r="R17">
        <v>0.999979492227554</v>
      </c>
      <c r="S17">
        <v>0.999979492227554</v>
      </c>
      <c r="T17">
        <v>739.18718862533501</v>
      </c>
      <c r="U17">
        <v>0.87962716378162398</v>
      </c>
      <c r="V17">
        <v>0.90513056238062295</v>
      </c>
      <c r="W17">
        <v>0.812303316262869</v>
      </c>
      <c r="X17">
        <v>0.84125318364197998</v>
      </c>
      <c r="AA17">
        <v>1668.19</v>
      </c>
      <c r="AB17">
        <v>0.99</v>
      </c>
      <c r="AC17">
        <v>0.99</v>
      </c>
      <c r="AD17">
        <v>13.91</v>
      </c>
      <c r="AE17">
        <v>0.91100000000000003</v>
      </c>
      <c r="AF17">
        <v>0.872</v>
      </c>
      <c r="AG17">
        <v>0.84799999999999998</v>
      </c>
      <c r="AH17">
        <v>0.84499999999999997</v>
      </c>
      <c r="AJ17">
        <v>6881.55</v>
      </c>
      <c r="AK17">
        <v>0.99</v>
      </c>
      <c r="AL17">
        <v>0.99</v>
      </c>
      <c r="AM17">
        <v>769.12</v>
      </c>
      <c r="AN17">
        <v>0.91500000000000004</v>
      </c>
      <c r="AO17">
        <v>0.88800000000000001</v>
      </c>
      <c r="AP17">
        <v>0.85099999999999998</v>
      </c>
      <c r="AQ17">
        <v>0.85599999999999998</v>
      </c>
      <c r="AS17" t="s">
        <v>372</v>
      </c>
    </row>
    <row r="18" spans="1:45">
      <c r="A18">
        <v>2</v>
      </c>
      <c r="B18">
        <v>40</v>
      </c>
      <c r="D18">
        <v>6</v>
      </c>
      <c r="E18">
        <v>7</v>
      </c>
      <c r="P18">
        <v>406.27</v>
      </c>
      <c r="Q18">
        <v>10212.439065217901</v>
      </c>
      <c r="R18">
        <v>0.999979492227554</v>
      </c>
      <c r="S18">
        <v>0.999979492227554</v>
      </c>
      <c r="T18">
        <v>1122.8523304462401</v>
      </c>
      <c r="U18">
        <v>0.87012871726586705</v>
      </c>
      <c r="V18">
        <v>0.88902405728876099</v>
      </c>
      <c r="W18">
        <v>0.79703378272749503</v>
      </c>
      <c r="X18">
        <v>0.82374456756409997</v>
      </c>
      <c r="AA18">
        <v>1352.23</v>
      </c>
      <c r="AB18">
        <v>0.99</v>
      </c>
      <c r="AC18">
        <v>0.99</v>
      </c>
      <c r="AD18">
        <v>39.99</v>
      </c>
      <c r="AE18">
        <v>0.92200000000000004</v>
      </c>
      <c r="AF18">
        <v>0.89600000000000002</v>
      </c>
      <c r="AG18">
        <v>0.86199999999999999</v>
      </c>
      <c r="AH18">
        <v>0.86499999999999999</v>
      </c>
      <c r="AJ18">
        <v>13040.48</v>
      </c>
      <c r="AK18">
        <v>0.99</v>
      </c>
      <c r="AL18">
        <v>0.99</v>
      </c>
      <c r="AM18">
        <v>919.65</v>
      </c>
      <c r="AN18" s="18">
        <v>0.92400000000000004</v>
      </c>
      <c r="AO18" s="18">
        <v>0.91200000000000003</v>
      </c>
      <c r="AP18" s="18">
        <v>0.86899999999999999</v>
      </c>
      <c r="AQ18" s="18">
        <v>0.878</v>
      </c>
    </row>
    <row r="19" spans="1:45">
      <c r="A19">
        <v>2</v>
      </c>
      <c r="B19">
        <v>40</v>
      </c>
      <c r="D19">
        <v>7</v>
      </c>
      <c r="E19">
        <v>8</v>
      </c>
      <c r="P19">
        <v>912.1</v>
      </c>
      <c r="Q19">
        <v>16399.085457086501</v>
      </c>
      <c r="R19">
        <v>0.999958984455108</v>
      </c>
      <c r="S19">
        <v>0.999958984455108</v>
      </c>
      <c r="T19">
        <v>866.54200530052105</v>
      </c>
      <c r="U19">
        <v>0.77927208166888595</v>
      </c>
      <c r="V19">
        <v>0.78580755235014299</v>
      </c>
      <c r="W19">
        <v>0.68339445262065801</v>
      </c>
      <c r="X19">
        <v>0.704968920914399</v>
      </c>
      <c r="AA19">
        <v>5804.18</v>
      </c>
      <c r="AB19">
        <v>0.99</v>
      </c>
      <c r="AC19">
        <v>0.99</v>
      </c>
      <c r="AD19">
        <v>51.88</v>
      </c>
      <c r="AE19">
        <v>0.876</v>
      </c>
      <c r="AF19">
        <v>0.84499999999999997</v>
      </c>
      <c r="AG19">
        <v>0.80500000000000005</v>
      </c>
      <c r="AH19">
        <v>0.80600000000000005</v>
      </c>
      <c r="AJ19">
        <v>23803.47</v>
      </c>
      <c r="AK19">
        <v>0.99</v>
      </c>
      <c r="AL19">
        <v>0.99</v>
      </c>
      <c r="AM19">
        <v>930.49</v>
      </c>
      <c r="AN19">
        <v>0.86499999999999999</v>
      </c>
      <c r="AO19">
        <v>0.85399999999999998</v>
      </c>
      <c r="AP19">
        <v>0.78400000000000003</v>
      </c>
      <c r="AQ19">
        <v>0.8</v>
      </c>
      <c r="AS19" t="s">
        <v>373</v>
      </c>
    </row>
    <row r="20" spans="1:45">
      <c r="A20">
        <v>1</v>
      </c>
      <c r="B20">
        <v>40</v>
      </c>
      <c r="D20">
        <v>4</v>
      </c>
      <c r="E20">
        <v>5</v>
      </c>
      <c r="P20">
        <v>220.15</v>
      </c>
      <c r="Q20">
        <v>4954.2441847324299</v>
      </c>
      <c r="R20">
        <v>0.999979492227554</v>
      </c>
      <c r="S20">
        <v>0.999979492227554</v>
      </c>
      <c r="T20">
        <v>1551.8667194843199</v>
      </c>
      <c r="U20">
        <v>0.86245006657789602</v>
      </c>
      <c r="V20">
        <v>0.88977647080095401</v>
      </c>
      <c r="W20">
        <v>0.78437315156905996</v>
      </c>
      <c r="X20">
        <v>0.816812426064774</v>
      </c>
      <c r="Y20" t="s">
        <v>409</v>
      </c>
      <c r="AA20">
        <v>970.16</v>
      </c>
      <c r="AB20">
        <v>0.99</v>
      </c>
      <c r="AC20">
        <v>0.99</v>
      </c>
      <c r="AD20">
        <v>6.65</v>
      </c>
      <c r="AE20">
        <v>0.89400000000000002</v>
      </c>
      <c r="AF20">
        <v>0.86099999999999999</v>
      </c>
      <c r="AG20">
        <v>0.82499999999999996</v>
      </c>
      <c r="AH20">
        <v>0.82699999999999996</v>
      </c>
      <c r="AJ20">
        <v>5229.3100000000004</v>
      </c>
      <c r="AK20">
        <v>0.99</v>
      </c>
      <c r="AL20">
        <v>0.99</v>
      </c>
      <c r="AM20">
        <v>1052.98</v>
      </c>
      <c r="AN20">
        <v>0.89700000000000002</v>
      </c>
      <c r="AO20">
        <v>0.86799999999999999</v>
      </c>
      <c r="AP20">
        <v>0.83299999999999996</v>
      </c>
      <c r="AQ20">
        <v>0.83599999999999997</v>
      </c>
      <c r="AS20" t="s">
        <v>374</v>
      </c>
    </row>
    <row r="21" spans="1:45">
      <c r="A21">
        <v>1</v>
      </c>
      <c r="B21">
        <v>40</v>
      </c>
      <c r="D21">
        <v>5</v>
      </c>
      <c r="E21">
        <v>6</v>
      </c>
      <c r="P21">
        <v>275.22000000000003</v>
      </c>
      <c r="Q21">
        <v>6025.49806761741</v>
      </c>
      <c r="R21">
        <v>0.999979492227554</v>
      </c>
      <c r="S21">
        <v>0.999979492227554</v>
      </c>
      <c r="T21">
        <v>690.232858657836</v>
      </c>
      <c r="U21">
        <v>0.87749667110519303</v>
      </c>
      <c r="V21">
        <v>0.90260632685896403</v>
      </c>
      <c r="W21">
        <v>0.80898485716407498</v>
      </c>
      <c r="X21">
        <v>0.83841682007014995</v>
      </c>
      <c r="AA21">
        <v>1550.11</v>
      </c>
      <c r="AB21">
        <v>0.99</v>
      </c>
      <c r="AC21">
        <v>0.99</v>
      </c>
      <c r="AD21">
        <v>14.67</v>
      </c>
      <c r="AE21">
        <v>0.91400000000000003</v>
      </c>
      <c r="AF21">
        <v>0.87</v>
      </c>
      <c r="AG21">
        <v>0.85599999999999998</v>
      </c>
      <c r="AH21">
        <v>0.84799999999999998</v>
      </c>
      <c r="AJ21">
        <v>7296.49</v>
      </c>
      <c r="AK21">
        <v>0.99</v>
      </c>
      <c r="AL21">
        <v>0.99</v>
      </c>
      <c r="AM21">
        <v>830.18</v>
      </c>
      <c r="AN21">
        <v>0.92200000000000004</v>
      </c>
      <c r="AO21">
        <v>0.89600000000000002</v>
      </c>
      <c r="AP21">
        <v>0.86699999999999999</v>
      </c>
      <c r="AQ21">
        <v>0.86699999999999999</v>
      </c>
      <c r="AS21" t="s">
        <v>375</v>
      </c>
    </row>
    <row r="22" spans="1:45">
      <c r="A22">
        <v>1</v>
      </c>
      <c r="B22">
        <v>40</v>
      </c>
      <c r="D22">
        <v>6</v>
      </c>
      <c r="E22">
        <v>7</v>
      </c>
      <c r="P22">
        <v>612.79999999999995</v>
      </c>
      <c r="Q22">
        <v>11377.6436724662</v>
      </c>
      <c r="R22">
        <v>0.999979492227554</v>
      </c>
      <c r="S22">
        <v>0.999979492227554</v>
      </c>
      <c r="T22">
        <v>1678.87496685981</v>
      </c>
      <c r="U22">
        <v>0.86919662671992903</v>
      </c>
      <c r="V22">
        <v>0.89129657361917103</v>
      </c>
      <c r="W22">
        <v>0.79656641294004504</v>
      </c>
      <c r="X22">
        <v>0.824006872651459</v>
      </c>
      <c r="AA22">
        <v>2406.71</v>
      </c>
      <c r="AB22">
        <v>0.99</v>
      </c>
      <c r="AC22">
        <v>0.99</v>
      </c>
      <c r="AD22">
        <v>46.71</v>
      </c>
      <c r="AE22">
        <v>0.92400000000000004</v>
      </c>
      <c r="AF22">
        <v>0.89300000000000002</v>
      </c>
      <c r="AG22">
        <v>0.86799999999999999</v>
      </c>
      <c r="AH22">
        <v>0.86699999999999999</v>
      </c>
      <c r="AJ22">
        <v>13689.89</v>
      </c>
      <c r="AK22">
        <v>0.99</v>
      </c>
      <c r="AL22">
        <v>0.99</v>
      </c>
      <c r="AM22">
        <v>927.71</v>
      </c>
      <c r="AN22" s="18">
        <v>0.92500000000000004</v>
      </c>
      <c r="AO22" s="18">
        <v>0.91500000000000004</v>
      </c>
      <c r="AP22" s="18">
        <v>0.87</v>
      </c>
      <c r="AQ22" s="18">
        <v>0.88</v>
      </c>
    </row>
    <row r="23" spans="1:45">
      <c r="A23">
        <v>1</v>
      </c>
      <c r="B23">
        <v>40</v>
      </c>
      <c r="D23">
        <v>7</v>
      </c>
      <c r="E23">
        <v>8</v>
      </c>
      <c r="P23">
        <v>2095.52</v>
      </c>
      <c r="Q23">
        <v>36733.395845174702</v>
      </c>
      <c r="R23">
        <v>0.999979492227554</v>
      </c>
      <c r="S23">
        <v>0.999979492227554</v>
      </c>
      <c r="T23">
        <v>1037.2571837902001</v>
      </c>
      <c r="U23">
        <v>0.83621837549933398</v>
      </c>
      <c r="V23">
        <v>0.83557131170369603</v>
      </c>
      <c r="W23">
        <v>0.73667722464585295</v>
      </c>
      <c r="X23">
        <v>0.762111436436815</v>
      </c>
      <c r="AA23">
        <v>16573.330000000002</v>
      </c>
      <c r="AB23">
        <v>0.99</v>
      </c>
      <c r="AC23">
        <v>0.99</v>
      </c>
      <c r="AD23">
        <v>168.25</v>
      </c>
      <c r="AE23">
        <v>0.91500000000000004</v>
      </c>
      <c r="AF23">
        <v>0.91900000000000004</v>
      </c>
      <c r="AG23">
        <v>0.86499999999999999</v>
      </c>
      <c r="AH23">
        <v>0.879</v>
      </c>
      <c r="AJ23">
        <v>62279.08</v>
      </c>
      <c r="AK23">
        <v>0.99</v>
      </c>
      <c r="AL23">
        <v>0.99</v>
      </c>
      <c r="AM23">
        <v>5435.47</v>
      </c>
      <c r="AN23">
        <v>0.89600000000000002</v>
      </c>
      <c r="AO23">
        <v>0.89</v>
      </c>
      <c r="AP23">
        <v>0.82099999999999995</v>
      </c>
      <c r="AQ23">
        <v>0.84</v>
      </c>
    </row>
    <row r="25" spans="1:45">
      <c r="A25">
        <v>2</v>
      </c>
      <c r="B25">
        <v>40</v>
      </c>
      <c r="D25">
        <v>1</v>
      </c>
      <c r="E25">
        <v>6</v>
      </c>
      <c r="P25">
        <v>259.43</v>
      </c>
      <c r="Q25">
        <v>6907.5289576053601</v>
      </c>
      <c r="R25">
        <v>0.999979492227554</v>
      </c>
      <c r="S25">
        <v>0.999979492227554</v>
      </c>
      <c r="T25">
        <v>814.94699311256397</v>
      </c>
      <c r="U25">
        <v>0.89711495783399897</v>
      </c>
      <c r="V25">
        <v>0.91185123917312205</v>
      </c>
      <c r="W25">
        <v>0.82642752810032305</v>
      </c>
      <c r="X25">
        <v>0.85371353071919098</v>
      </c>
      <c r="AA25">
        <v>1233.71</v>
      </c>
      <c r="AB25">
        <v>0.99</v>
      </c>
      <c r="AC25">
        <v>0.99</v>
      </c>
      <c r="AD25">
        <v>19.57</v>
      </c>
      <c r="AE25">
        <v>0.89100000000000001</v>
      </c>
      <c r="AF25">
        <v>0.83499999999999996</v>
      </c>
      <c r="AG25">
        <v>0.80900000000000005</v>
      </c>
      <c r="AH25">
        <v>0.80500000000000005</v>
      </c>
      <c r="AJ25">
        <v>8057.47</v>
      </c>
      <c r="AK25">
        <v>0.99</v>
      </c>
      <c r="AL25">
        <v>0.99</v>
      </c>
      <c r="AM25">
        <v>1019</v>
      </c>
      <c r="AN25">
        <v>0.90100000000000002</v>
      </c>
      <c r="AO25">
        <v>0.85399999999999998</v>
      </c>
      <c r="AP25">
        <v>0.83299999999999996</v>
      </c>
      <c r="AQ25">
        <v>0.82699999999999996</v>
      </c>
    </row>
    <row r="26" spans="1:45">
      <c r="A26">
        <v>2</v>
      </c>
      <c r="B26">
        <v>40</v>
      </c>
      <c r="D26">
        <v>1</v>
      </c>
      <c r="E26">
        <v>7</v>
      </c>
      <c r="P26">
        <v>442.92</v>
      </c>
      <c r="Q26">
        <v>12166.7057490348</v>
      </c>
      <c r="R26">
        <v>0.999979492227554</v>
      </c>
      <c r="S26">
        <v>0.999979492227554</v>
      </c>
      <c r="T26">
        <v>986.60460448264996</v>
      </c>
      <c r="U26">
        <v>0.90927652019529503</v>
      </c>
      <c r="V26">
        <v>0.91620835079174401</v>
      </c>
      <c r="W26">
        <v>0.84269618639281496</v>
      </c>
      <c r="X26">
        <v>0.86570693848290503</v>
      </c>
      <c r="AA26">
        <v>2596.09</v>
      </c>
      <c r="AB26">
        <v>0.99</v>
      </c>
      <c r="AC26">
        <v>0.99</v>
      </c>
      <c r="AD26">
        <v>60.16</v>
      </c>
      <c r="AE26">
        <v>0.90300000000000002</v>
      </c>
      <c r="AF26">
        <v>0.85399999999999998</v>
      </c>
      <c r="AG26">
        <v>0.83099999999999996</v>
      </c>
      <c r="AH26">
        <v>0.82599999999999996</v>
      </c>
      <c r="AJ26">
        <v>15753.22</v>
      </c>
      <c r="AK26">
        <v>0.99</v>
      </c>
      <c r="AL26">
        <v>0.99</v>
      </c>
      <c r="AM26">
        <v>1289.9100000000001</v>
      </c>
      <c r="AN26">
        <v>0.90600000000000003</v>
      </c>
      <c r="AO26">
        <v>0.86399999999999999</v>
      </c>
      <c r="AP26">
        <v>0.84</v>
      </c>
      <c r="AQ26">
        <v>0.83499999999999996</v>
      </c>
    </row>
    <row r="27" spans="1:45">
      <c r="A27">
        <v>2</v>
      </c>
      <c r="B27">
        <v>40</v>
      </c>
      <c r="D27">
        <v>1</v>
      </c>
      <c r="E27">
        <v>8</v>
      </c>
      <c r="P27">
        <v>701.61</v>
      </c>
      <c r="Q27">
        <v>18954.589978456399</v>
      </c>
      <c r="R27">
        <v>0.999979492227554</v>
      </c>
      <c r="S27">
        <v>0.999979492227554</v>
      </c>
      <c r="T27">
        <v>1774.8873846530901</v>
      </c>
      <c r="U27">
        <v>0.89835774522858403</v>
      </c>
      <c r="V27">
        <v>0.90477555754664296</v>
      </c>
      <c r="W27">
        <v>0.82961544602826798</v>
      </c>
      <c r="X27">
        <v>0.85164000525866101</v>
      </c>
      <c r="AA27">
        <v>6165.02</v>
      </c>
      <c r="AB27">
        <v>0.99</v>
      </c>
      <c r="AC27">
        <v>0.99</v>
      </c>
      <c r="AD27">
        <v>108.35</v>
      </c>
      <c r="AE27">
        <v>0.90500000000000003</v>
      </c>
      <c r="AF27">
        <v>0.86899999999999999</v>
      </c>
      <c r="AG27">
        <v>0.83699999999999997</v>
      </c>
      <c r="AH27">
        <v>0.83699999999999997</v>
      </c>
      <c r="AJ27">
        <v>29199.853532552701</v>
      </c>
      <c r="AK27">
        <v>0.999979492227554</v>
      </c>
      <c r="AL27">
        <v>0.999979492227554</v>
      </c>
      <c r="AM27">
        <v>2087.3473749160698</v>
      </c>
      <c r="AN27">
        <v>0.91087438970261803</v>
      </c>
      <c r="AO27">
        <v>0.87179865091520103</v>
      </c>
      <c r="AP27">
        <v>0.84458392178427499</v>
      </c>
      <c r="AQ27">
        <v>0.84269997875388403</v>
      </c>
    </row>
    <row r="28" spans="1:45">
      <c r="A28">
        <v>1</v>
      </c>
      <c r="B28">
        <v>40</v>
      </c>
      <c r="D28">
        <v>1</v>
      </c>
      <c r="E28">
        <v>6</v>
      </c>
      <c r="P28">
        <v>257.32</v>
      </c>
      <c r="Q28">
        <v>6985.15325975418</v>
      </c>
      <c r="R28">
        <v>0.999979492227554</v>
      </c>
      <c r="S28">
        <v>0.999979492227554</v>
      </c>
      <c r="T28">
        <v>894.26488399505604</v>
      </c>
      <c r="U28">
        <v>0.89951176209498396</v>
      </c>
      <c r="V28">
        <v>0.91039077361696896</v>
      </c>
      <c r="W28">
        <v>0.82788524567313004</v>
      </c>
      <c r="X28">
        <v>0.85420925901643496</v>
      </c>
      <c r="AA28">
        <v>1150.93</v>
      </c>
      <c r="AB28">
        <v>0.99</v>
      </c>
      <c r="AC28">
        <v>0.99</v>
      </c>
      <c r="AD28">
        <v>20.399999999999999</v>
      </c>
      <c r="AE28">
        <v>0.89</v>
      </c>
      <c r="AF28">
        <v>0.84399999999999997</v>
      </c>
      <c r="AG28">
        <v>0.80900000000000005</v>
      </c>
      <c r="AH28">
        <v>0.81</v>
      </c>
      <c r="AJ28">
        <v>7939.8229010105097</v>
      </c>
      <c r="AK28">
        <v>0.999979492227554</v>
      </c>
      <c r="AL28">
        <v>0.999979492227554</v>
      </c>
      <c r="AM28">
        <v>961.06546926498402</v>
      </c>
      <c r="AN28">
        <v>0.89596094096759804</v>
      </c>
      <c r="AO28">
        <v>0.85320822414610198</v>
      </c>
      <c r="AP28">
        <v>0.82083758651511196</v>
      </c>
      <c r="AQ28">
        <v>0.82015790793492005</v>
      </c>
    </row>
    <row r="29" spans="1:45">
      <c r="A29">
        <v>1</v>
      </c>
      <c r="B29">
        <v>40</v>
      </c>
      <c r="D29">
        <v>1</v>
      </c>
      <c r="E29">
        <v>7</v>
      </c>
      <c r="P29">
        <v>458.42</v>
      </c>
      <c r="Q29">
        <v>12482.851612091001</v>
      </c>
      <c r="R29">
        <v>0.999979492227554</v>
      </c>
      <c r="S29">
        <v>0.999979492227554</v>
      </c>
      <c r="T29">
        <v>1440.9323368072501</v>
      </c>
      <c r="U29">
        <v>0.90608078118064805</v>
      </c>
      <c r="V29">
        <v>0.91504582326549899</v>
      </c>
      <c r="W29">
        <v>0.83911743192889798</v>
      </c>
      <c r="X29">
        <v>0.86285458188878805</v>
      </c>
      <c r="AA29">
        <v>3771.17</v>
      </c>
      <c r="AB29">
        <v>0.99</v>
      </c>
      <c r="AC29">
        <v>0.99</v>
      </c>
      <c r="AD29">
        <v>62.69</v>
      </c>
      <c r="AE29">
        <v>0.877</v>
      </c>
      <c r="AF29">
        <v>0.82499999999999996</v>
      </c>
      <c r="AG29">
        <v>0.79300000000000004</v>
      </c>
      <c r="AH29">
        <v>0.78500000000000003</v>
      </c>
      <c r="AJ29">
        <v>15856.0513846874</v>
      </c>
      <c r="AK29">
        <v>0.999979492227554</v>
      </c>
      <c r="AL29">
        <v>0.999979492227554</v>
      </c>
      <c r="AM29">
        <v>869.64551734924305</v>
      </c>
      <c r="AN29">
        <v>0.91025299600532605</v>
      </c>
      <c r="AO29">
        <v>0.86943876259623698</v>
      </c>
      <c r="AP29">
        <v>0.84559407987749702</v>
      </c>
      <c r="AQ29">
        <v>0.84163401984191499</v>
      </c>
    </row>
    <row r="30" spans="1:45">
      <c r="A30">
        <v>1</v>
      </c>
      <c r="B30">
        <v>40</v>
      </c>
      <c r="D30">
        <v>1</v>
      </c>
      <c r="E30">
        <v>8</v>
      </c>
      <c r="P30">
        <v>1246.82</v>
      </c>
      <c r="Q30">
        <v>38121.608348846399</v>
      </c>
      <c r="R30">
        <v>0.999979492227554</v>
      </c>
      <c r="S30">
        <v>0.999979492227554</v>
      </c>
      <c r="T30">
        <v>1131.5965049266799</v>
      </c>
      <c r="U30">
        <v>0.89347536617842804</v>
      </c>
      <c r="V30">
        <v>0.88927396791397095</v>
      </c>
      <c r="W30">
        <v>0.81470117782703699</v>
      </c>
      <c r="X30">
        <v>0.83538952491085805</v>
      </c>
      <c r="AA30">
        <v>3158.5</v>
      </c>
      <c r="AB30">
        <v>0.99</v>
      </c>
      <c r="AC30">
        <v>0.99</v>
      </c>
      <c r="AD30">
        <v>62.65</v>
      </c>
      <c r="AE30">
        <v>0.82599999999999996</v>
      </c>
      <c r="AF30">
        <v>0.74399999999999999</v>
      </c>
      <c r="AG30">
        <v>0.69599999999999995</v>
      </c>
      <c r="AH30">
        <v>0.68799999999999994</v>
      </c>
      <c r="AJ30">
        <v>49068.0438537597</v>
      </c>
      <c r="AK30">
        <v>0.999979492227554</v>
      </c>
      <c r="AL30">
        <v>0.999979492227554</v>
      </c>
      <c r="AM30">
        <v>2037.6694679260199</v>
      </c>
      <c r="AN30">
        <v>0.92245894363071401</v>
      </c>
      <c r="AO30">
        <v>0.90314281329521595</v>
      </c>
      <c r="AP30">
        <v>0.85487255938557105</v>
      </c>
      <c r="AQ30">
        <v>0.86672222690733403</v>
      </c>
    </row>
    <row r="33" spans="1:12">
      <c r="A33" t="s">
        <v>404</v>
      </c>
    </row>
    <row r="34" spans="1:12">
      <c r="G34" t="s">
        <v>356</v>
      </c>
      <c r="H34" t="s">
        <v>357</v>
      </c>
      <c r="I34" t="s">
        <v>358</v>
      </c>
      <c r="J34" t="s">
        <v>359</v>
      </c>
      <c r="K34" t="s">
        <v>360</v>
      </c>
      <c r="L34" t="s">
        <v>361</v>
      </c>
    </row>
    <row r="35" spans="1:12">
      <c r="A35">
        <v>2</v>
      </c>
      <c r="B35">
        <v>40</v>
      </c>
      <c r="D35" t="s">
        <v>354</v>
      </c>
      <c r="G35">
        <f>AVERAGE(U16:U19)</f>
        <v>0.84806924101198355</v>
      </c>
      <c r="H35">
        <f>AVERAGE(X16:X19)</f>
        <v>0.79843084293502353</v>
      </c>
      <c r="I35">
        <f>AVERAGE(AE16:AE19)</f>
        <v>0.90100000000000002</v>
      </c>
      <c r="J35">
        <f>AVERAGE(AH16:AH19)</f>
        <v>0.83474999999999999</v>
      </c>
      <c r="K35">
        <f>AVERAGE(AN16:AN19)</f>
        <v>0.90149999999999997</v>
      </c>
      <c r="L35">
        <f>AVERAGE(AQ16:AQ19)</f>
        <v>0.84349999999999992</v>
      </c>
    </row>
    <row r="36" spans="1:12">
      <c r="A36">
        <v>1</v>
      </c>
      <c r="B36">
        <v>40</v>
      </c>
      <c r="D36" t="s">
        <v>354</v>
      </c>
      <c r="G36">
        <f>AVERAGE(U20:U23)</f>
        <v>0.86134043497558799</v>
      </c>
      <c r="H36">
        <f>AVERAGE(X20:X23)</f>
        <v>0.81033688880579946</v>
      </c>
      <c r="I36">
        <f>AVERAGE(AE20:AE23)</f>
        <v>0.91175000000000006</v>
      </c>
      <c r="J36">
        <f>AVERAGE(AH20:AH23)</f>
        <v>0.85524999999999995</v>
      </c>
      <c r="K36">
        <f>AVERAGE(AN20:AN23)</f>
        <v>0.90999999999999992</v>
      </c>
      <c r="L36">
        <f>AVERAGE(AQ20:AQ23)</f>
        <v>0.8557499999999999</v>
      </c>
    </row>
    <row r="37" spans="1:12">
      <c r="A37">
        <v>2</v>
      </c>
      <c r="B37">
        <v>40</v>
      </c>
      <c r="D37" t="s">
        <v>355</v>
      </c>
      <c r="G37">
        <f>AVERAGE(U25:U27)</f>
        <v>0.90158307441929264</v>
      </c>
      <c r="H37">
        <f>AVERAGE(X25:X27)</f>
        <v>0.85702015815358568</v>
      </c>
      <c r="I37">
        <f>AVERAGE(AE25:AE27)</f>
        <v>0.89966666666666661</v>
      </c>
      <c r="J37">
        <f>AVERAGE(AH25:AH27)</f>
        <v>0.82266666666666666</v>
      </c>
      <c r="K37">
        <f>AVERAGE(AN25:AN27)</f>
        <v>0.90595812990087266</v>
      </c>
      <c r="L37">
        <f>AVERAGE(AQ25:AQ27)</f>
        <v>0.83489999291796124</v>
      </c>
    </row>
    <row r="38" spans="1:12">
      <c r="A38">
        <v>1</v>
      </c>
      <c r="B38">
        <v>40</v>
      </c>
      <c r="D38" t="s">
        <v>355</v>
      </c>
      <c r="G38">
        <f>AVERAGE(U28:U30)</f>
        <v>0.89968930315135331</v>
      </c>
      <c r="H38">
        <f>AVERAGE(X28:X30)</f>
        <v>0.85081778860536039</v>
      </c>
      <c r="I38">
        <f>AVERAGE(AE28:AE30)</f>
        <v>0.86433333333333329</v>
      </c>
      <c r="J38">
        <f>AVERAGE(AH28:AH30)</f>
        <v>0.76100000000000012</v>
      </c>
      <c r="K38">
        <f>AVERAGE(AN28:AN30)</f>
        <v>0.90955762686787944</v>
      </c>
      <c r="L38">
        <f>AVERAGE(AQ28:AQ30)</f>
        <v>0.84283805156138969</v>
      </c>
    </row>
    <row r="39" spans="1:12">
      <c r="F39" s="18" t="s">
        <v>406</v>
      </c>
      <c r="G39" s="18">
        <f>AVERAGE(U16:U23,U25:U30)</f>
        <v>0.87438970261873039</v>
      </c>
      <c r="H39" s="18">
        <f>AVERAGE(X16:X23,X25:X30)</f>
        <v>0.82561319766000929</v>
      </c>
      <c r="I39" s="18">
        <f>AVERAGE(AE16:AE23,AE25:AE30)</f>
        <v>0.89592857142857152</v>
      </c>
      <c r="J39" s="18">
        <f>AVERAGE(AH16:AH23,AH25:AH30)</f>
        <v>0.82221428571428579</v>
      </c>
      <c r="K39" s="18">
        <f>AVERAGE(AN16:AN23,AN25:AN30)</f>
        <v>0.90661051930758974</v>
      </c>
      <c r="L39" s="18">
        <f>AVERAGE(AQ16:AQ23,AQ25:AQ30)</f>
        <v>0.84501529524557539</v>
      </c>
    </row>
    <row r="42" spans="1:12">
      <c r="A42" t="s">
        <v>362</v>
      </c>
    </row>
    <row r="43" spans="1:12">
      <c r="G43" t="s">
        <v>356</v>
      </c>
      <c r="H43" t="s">
        <v>357</v>
      </c>
      <c r="I43" t="s">
        <v>358</v>
      </c>
      <c r="J43" t="s">
        <v>359</v>
      </c>
      <c r="K43" t="s">
        <v>360</v>
      </c>
      <c r="L43" t="s">
        <v>361</v>
      </c>
    </row>
    <row r="44" spans="1:12">
      <c r="A44">
        <v>2</v>
      </c>
      <c r="B44">
        <v>40</v>
      </c>
      <c r="D44" t="s">
        <v>363</v>
      </c>
      <c r="G44">
        <v>0.90700000000000003</v>
      </c>
      <c r="H44">
        <v>0.86099999999999999</v>
      </c>
    </row>
    <row r="45" spans="1:12">
      <c r="A45">
        <v>1</v>
      </c>
      <c r="B45">
        <v>40</v>
      </c>
      <c r="D45" t="s">
        <v>363</v>
      </c>
      <c r="G45">
        <v>0.90600000000000003</v>
      </c>
      <c r="H45">
        <v>0.86399999999999999</v>
      </c>
    </row>
    <row r="46" spans="1:12">
      <c r="A46">
        <v>2</v>
      </c>
      <c r="B46">
        <v>40</v>
      </c>
      <c r="D46" t="s">
        <v>364</v>
      </c>
      <c r="I46">
        <v>0.92200000000000004</v>
      </c>
      <c r="J46">
        <v>0.86499999999999999</v>
      </c>
      <c r="K46" s="18">
        <v>0.92400000000000004</v>
      </c>
      <c r="L46" s="18">
        <v>0.878</v>
      </c>
    </row>
    <row r="47" spans="1:12">
      <c r="A47">
        <v>1</v>
      </c>
      <c r="B47">
        <v>40</v>
      </c>
      <c r="D47" t="s">
        <v>364</v>
      </c>
      <c r="I47">
        <v>0.92400000000000004</v>
      </c>
      <c r="J47">
        <v>0.86699999999999999</v>
      </c>
      <c r="K47" s="18">
        <v>0.92500000000000004</v>
      </c>
      <c r="L47" s="18">
        <v>0.88</v>
      </c>
    </row>
    <row r="50" spans="1:11">
      <c r="A50" t="s">
        <v>365</v>
      </c>
    </row>
    <row r="51" spans="1:11">
      <c r="G51" t="s">
        <v>366</v>
      </c>
      <c r="H51" t="s">
        <v>369</v>
      </c>
      <c r="I51" t="s">
        <v>367</v>
      </c>
      <c r="J51" t="s">
        <v>368</v>
      </c>
      <c r="K51" t="s">
        <v>370</v>
      </c>
    </row>
    <row r="52" spans="1:11">
      <c r="A52">
        <v>2</v>
      </c>
      <c r="B52">
        <v>40</v>
      </c>
      <c r="D52" t="s">
        <v>363</v>
      </c>
      <c r="G52">
        <f>AVERAGE(K8:K14)/60</f>
        <v>6.0260000000000007</v>
      </c>
      <c r="H52">
        <f>AVERAGE(N8:N14)</f>
        <v>39.387142857142855</v>
      </c>
      <c r="I52">
        <f>AVERAGE(Q25:Q27)/60/60</f>
        <v>3.5211874708422735</v>
      </c>
      <c r="J52">
        <f>AVERAGE(AA25:AA27)/60</f>
        <v>55.526777777777774</v>
      </c>
      <c r="K52">
        <f>AVERAGE(AJ25:AJ27)/60/60</f>
        <v>4.9083836604215465</v>
      </c>
    </row>
    <row r="53" spans="1:11">
      <c r="A53">
        <v>1</v>
      </c>
      <c r="B53">
        <v>40</v>
      </c>
      <c r="D53" t="s">
        <v>363</v>
      </c>
      <c r="I53">
        <f>AVERAGE(Q28:Q30)/60/60</f>
        <v>5.3323715945084791</v>
      </c>
      <c r="J53">
        <f>AVERAGE(AA28:AA30)/60</f>
        <v>44.892222222222223</v>
      </c>
      <c r="K53">
        <f>AVERAGE(AJ28:AJ30)/60/60</f>
        <v>6.7466590869868162</v>
      </c>
    </row>
    <row r="54" spans="1:11">
      <c r="A54">
        <v>2</v>
      </c>
      <c r="B54">
        <v>40</v>
      </c>
      <c r="D54" t="s">
        <v>354</v>
      </c>
      <c r="I54">
        <f>AVERAGE(Q16:Q19)/60/60</f>
        <v>2.6019706293443745</v>
      </c>
      <c r="J54">
        <f>AVERAGE(AA16:AA19)/60</f>
        <v>41.047583333333336</v>
      </c>
      <c r="K54">
        <f>AVERAGE(AJ16:AJ19)/60/60</f>
        <v>3.4123145833333335</v>
      </c>
    </row>
    <row r="55" spans="1:11">
      <c r="A55">
        <v>1</v>
      </c>
      <c r="B55">
        <v>40</v>
      </c>
      <c r="D55" t="s">
        <v>354</v>
      </c>
      <c r="I55">
        <f>AVERAGE(Q20:Q23)/60/60</f>
        <v>4.1035265118049127</v>
      </c>
      <c r="J55">
        <f>AVERAGE(AA20:AA23)/60</f>
        <v>89.584625000000003</v>
      </c>
      <c r="K55">
        <f>AVERAGE(AJ20:AJ23)/60/60</f>
        <v>6.1454701388888884</v>
      </c>
    </row>
    <row r="57" spans="1:11">
      <c r="I57" t="s">
        <v>410</v>
      </c>
      <c r="J57" s="18" t="s">
        <v>371</v>
      </c>
      <c r="K57" t="s">
        <v>405</v>
      </c>
    </row>
    <row r="58" spans="1:11">
      <c r="I58">
        <f>AVERAGE(I52:I55)</f>
        <v>3.8897640516250096</v>
      </c>
      <c r="J58">
        <f>AVERAGE(J52:J55)</f>
        <v>57.762802083333341</v>
      </c>
      <c r="K58">
        <f>AVERAGE(K52:K55)</f>
        <v>5.3032068674076465</v>
      </c>
    </row>
    <row r="63" spans="1:11">
      <c r="A63" t="s">
        <v>407</v>
      </c>
    </row>
    <row r="65" spans="1:11">
      <c r="A65">
        <v>2</v>
      </c>
      <c r="B65">
        <v>40</v>
      </c>
      <c r="D65" t="s">
        <v>363</v>
      </c>
      <c r="I65" t="s">
        <v>323</v>
      </c>
      <c r="J65" t="s">
        <v>324</v>
      </c>
      <c r="K65" t="s">
        <v>405</v>
      </c>
    </row>
    <row r="66" spans="1:11">
      <c r="A66">
        <v>1</v>
      </c>
      <c r="B66">
        <v>40</v>
      </c>
      <c r="D66" t="s">
        <v>363</v>
      </c>
      <c r="I66" t="s">
        <v>408</v>
      </c>
      <c r="J66">
        <v>10</v>
      </c>
      <c r="K66" t="s">
        <v>408</v>
      </c>
    </row>
    <row r="67" spans="1:11">
      <c r="A67">
        <v>2</v>
      </c>
      <c r="B67">
        <v>40</v>
      </c>
      <c r="D67" t="s">
        <v>354</v>
      </c>
    </row>
    <row r="68" spans="1:11">
      <c r="A68">
        <v>1</v>
      </c>
      <c r="B68">
        <v>40</v>
      </c>
      <c r="D68" t="s">
        <v>354</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B09F7-AA9F-49B3-BD75-72C86856EEB0}">
  <sheetPr codeName="Sheet6"/>
  <dimension ref="B2:AF58"/>
  <sheetViews>
    <sheetView topLeftCell="A37" workbookViewId="0">
      <selection activeCell="R58" sqref="R58"/>
    </sheetView>
  </sheetViews>
  <sheetFormatPr baseColWidth="10" defaultColWidth="9.140625" defaultRowHeight="15"/>
  <cols>
    <col min="8" max="8" width="11.42578125" customWidth="1"/>
  </cols>
  <sheetData>
    <row r="2" spans="2:22" ht="18.75">
      <c r="G2" s="25" t="s">
        <v>61</v>
      </c>
    </row>
    <row r="3" spans="2:22">
      <c r="B3" t="s">
        <v>49</v>
      </c>
      <c r="N3" s="26" t="s">
        <v>63</v>
      </c>
    </row>
    <row r="4" spans="2:22" ht="15.75" thickBot="1"/>
    <row r="5" spans="2:22" ht="15.75" thickBot="1">
      <c r="B5" s="4" t="s">
        <v>0</v>
      </c>
      <c r="C5" s="21" t="s">
        <v>1</v>
      </c>
      <c r="D5" s="24" t="s">
        <v>53</v>
      </c>
      <c r="E5" s="22" t="s">
        <v>4</v>
      </c>
      <c r="F5" s="5" t="s">
        <v>3</v>
      </c>
      <c r="G5" s="5" t="s">
        <v>46</v>
      </c>
      <c r="H5" s="5" t="s">
        <v>47</v>
      </c>
      <c r="I5" s="5"/>
      <c r="J5" s="5"/>
      <c r="K5" s="6"/>
      <c r="N5" s="4" t="s">
        <v>54</v>
      </c>
      <c r="O5" s="5" t="s">
        <v>55</v>
      </c>
      <c r="P5" s="5" t="s">
        <v>56</v>
      </c>
      <c r="Q5" s="5" t="s">
        <v>57</v>
      </c>
      <c r="R5" s="5" t="s">
        <v>58</v>
      </c>
      <c r="S5" s="5"/>
      <c r="T5" s="5" t="s">
        <v>71</v>
      </c>
      <c r="U5" s="5"/>
      <c r="V5" s="6"/>
    </row>
    <row r="6" spans="2:22">
      <c r="B6" s="7">
        <v>50</v>
      </c>
      <c r="C6" s="3" t="s">
        <v>62</v>
      </c>
      <c r="D6" s="23">
        <v>1393</v>
      </c>
      <c r="F6" s="3">
        <v>418</v>
      </c>
      <c r="G6" s="3">
        <v>191.85</v>
      </c>
      <c r="H6" s="3">
        <v>159</v>
      </c>
      <c r="I6" s="3"/>
      <c r="J6" s="3"/>
      <c r="K6" s="8"/>
      <c r="N6" s="7">
        <v>123.85</v>
      </c>
      <c r="O6" s="3">
        <v>0.74</v>
      </c>
      <c r="P6" s="3">
        <v>0.99</v>
      </c>
      <c r="Q6" s="3">
        <v>1</v>
      </c>
      <c r="R6" s="3">
        <v>0.99</v>
      </c>
      <c r="S6" s="3"/>
      <c r="T6" s="3"/>
      <c r="U6" s="3"/>
      <c r="V6" s="8"/>
    </row>
    <row r="7" spans="2:22">
      <c r="B7" s="7">
        <v>100</v>
      </c>
      <c r="C7" s="3" t="s">
        <v>62</v>
      </c>
      <c r="D7" s="3">
        <v>2688</v>
      </c>
      <c r="E7" s="3"/>
      <c r="F7" s="3"/>
      <c r="G7" s="3">
        <v>456.59</v>
      </c>
      <c r="H7" s="3">
        <v>555</v>
      </c>
      <c r="I7" s="3"/>
      <c r="J7" s="3"/>
      <c r="K7" s="8"/>
      <c r="N7" s="7">
        <v>433.73</v>
      </c>
      <c r="O7" s="3">
        <v>1.07</v>
      </c>
      <c r="P7" s="3">
        <v>0.99</v>
      </c>
      <c r="Q7" s="3">
        <v>1</v>
      </c>
      <c r="R7" s="3">
        <v>0.98</v>
      </c>
      <c r="S7" s="3"/>
      <c r="T7" s="3">
        <v>108196</v>
      </c>
      <c r="U7" s="3"/>
      <c r="V7" s="8"/>
    </row>
    <row r="8" spans="2:22">
      <c r="B8" s="7">
        <v>150</v>
      </c>
      <c r="C8" s="3" t="s">
        <v>62</v>
      </c>
      <c r="D8" s="3">
        <v>3971</v>
      </c>
      <c r="E8" s="3"/>
      <c r="F8" s="3"/>
      <c r="G8" s="3">
        <v>947.57</v>
      </c>
      <c r="H8" s="29">
        <v>1160</v>
      </c>
      <c r="I8" s="3"/>
      <c r="J8" s="3"/>
      <c r="K8" s="8"/>
      <c r="N8" s="7">
        <v>4889.79</v>
      </c>
      <c r="O8" s="3">
        <v>1.78</v>
      </c>
      <c r="P8" s="3">
        <v>0.99</v>
      </c>
      <c r="Q8" s="3">
        <v>1</v>
      </c>
      <c r="R8" s="3">
        <v>0.98</v>
      </c>
      <c r="S8" s="3"/>
      <c r="T8" s="3">
        <v>152980</v>
      </c>
      <c r="U8" s="3"/>
      <c r="V8" s="8"/>
    </row>
    <row r="9" spans="2:22">
      <c r="B9" s="7">
        <v>200</v>
      </c>
      <c r="C9" s="3" t="s">
        <v>62</v>
      </c>
      <c r="D9" s="3">
        <v>5337</v>
      </c>
      <c r="E9" s="3"/>
      <c r="F9" s="3"/>
      <c r="G9" s="3">
        <v>1665.55</v>
      </c>
      <c r="H9" s="29">
        <v>1998</v>
      </c>
      <c r="I9" s="3"/>
      <c r="J9" s="3"/>
      <c r="K9" s="8"/>
      <c r="N9" s="7">
        <v>234</v>
      </c>
      <c r="O9" s="3">
        <v>3.15</v>
      </c>
      <c r="P9" s="3">
        <v>0.99</v>
      </c>
      <c r="Q9" s="3">
        <v>1</v>
      </c>
      <c r="R9" s="3">
        <v>0.98</v>
      </c>
      <c r="S9" s="3"/>
      <c r="T9" s="3">
        <v>196177</v>
      </c>
      <c r="U9" s="3"/>
      <c r="V9" s="8"/>
    </row>
    <row r="10" spans="2:22" ht="15.75" thickBot="1">
      <c r="B10" s="9">
        <v>250</v>
      </c>
      <c r="C10" s="3" t="s">
        <v>62</v>
      </c>
      <c r="D10" s="10"/>
      <c r="E10" s="10"/>
      <c r="F10" s="10"/>
      <c r="G10" s="10"/>
      <c r="H10" s="10"/>
      <c r="I10" s="10"/>
      <c r="J10" s="10"/>
      <c r="K10" s="11"/>
      <c r="N10" s="9"/>
      <c r="O10" s="10"/>
      <c r="P10" s="10"/>
      <c r="Q10" s="10"/>
      <c r="R10" s="10"/>
      <c r="S10" s="10"/>
      <c r="T10" s="10"/>
      <c r="U10" s="10"/>
      <c r="V10" s="11"/>
    </row>
    <row r="11" spans="2:22">
      <c r="B11" s="27">
        <v>300</v>
      </c>
      <c r="C11" s="3" t="s">
        <v>62</v>
      </c>
    </row>
    <row r="12" spans="2:22">
      <c r="B12" s="27">
        <v>350</v>
      </c>
      <c r="C12" s="3" t="s">
        <v>62</v>
      </c>
    </row>
    <row r="13" spans="2:22">
      <c r="B13" s="27">
        <v>400</v>
      </c>
      <c r="C13" s="3" t="s">
        <v>62</v>
      </c>
    </row>
    <row r="16" spans="2:22">
      <c r="B16" t="s">
        <v>64</v>
      </c>
      <c r="O16" t="s">
        <v>102</v>
      </c>
    </row>
    <row r="17" spans="2:32" ht="15.75" thickBot="1"/>
    <row r="18" spans="2:32" ht="15.75" thickBot="1">
      <c r="B18" s="4" t="s">
        <v>0</v>
      </c>
      <c r="C18" s="21" t="s">
        <v>1</v>
      </c>
      <c r="D18" s="24" t="s">
        <v>53</v>
      </c>
      <c r="E18" s="22" t="s">
        <v>4</v>
      </c>
      <c r="F18" s="5" t="s">
        <v>3</v>
      </c>
      <c r="G18" s="5" t="s">
        <v>46</v>
      </c>
      <c r="H18" s="5" t="s">
        <v>47</v>
      </c>
      <c r="I18" s="5"/>
      <c r="J18" s="5"/>
      <c r="K18" s="6"/>
      <c r="N18" s="4" t="s">
        <v>54</v>
      </c>
      <c r="O18" s="38" t="s">
        <v>55</v>
      </c>
      <c r="P18" s="5" t="s">
        <v>56</v>
      </c>
      <c r="Q18" s="5" t="s">
        <v>57</v>
      </c>
      <c r="R18" s="5" t="s">
        <v>58</v>
      </c>
      <c r="S18" s="5"/>
      <c r="T18" s="5" t="s">
        <v>71</v>
      </c>
      <c r="U18" s="5"/>
      <c r="V18" s="6"/>
    </row>
    <row r="19" spans="2:32">
      <c r="B19" s="7">
        <v>50</v>
      </c>
      <c r="C19" s="3" t="s">
        <v>62</v>
      </c>
      <c r="D19" s="23"/>
      <c r="E19" s="3">
        <v>955</v>
      </c>
      <c r="F19">
        <f>D6-E19</f>
        <v>438</v>
      </c>
      <c r="G19" s="3">
        <v>101.84</v>
      </c>
      <c r="H19" s="3">
        <v>81.900000000000006</v>
      </c>
      <c r="I19" s="3"/>
      <c r="J19" s="3"/>
      <c r="K19" s="8"/>
      <c r="N19" s="35">
        <v>62.85</v>
      </c>
      <c r="O19" s="39">
        <v>0.82</v>
      </c>
      <c r="P19" s="37">
        <v>1</v>
      </c>
      <c r="Q19" s="3">
        <v>1</v>
      </c>
      <c r="R19" s="3">
        <v>0.98</v>
      </c>
      <c r="S19" s="3"/>
      <c r="T19" s="3"/>
      <c r="U19" s="3"/>
      <c r="V19" s="8"/>
    </row>
    <row r="20" spans="2:32">
      <c r="B20" s="7">
        <v>100</v>
      </c>
      <c r="C20" s="3" t="s">
        <v>62</v>
      </c>
      <c r="D20" s="3"/>
      <c r="E20" s="3">
        <v>1842</v>
      </c>
      <c r="F20">
        <f>D7-E20</f>
        <v>846</v>
      </c>
      <c r="G20" s="3">
        <v>271.74799999999999</v>
      </c>
      <c r="H20" s="3">
        <v>284</v>
      </c>
      <c r="I20" s="3"/>
      <c r="J20" s="3"/>
      <c r="K20" s="8"/>
      <c r="N20" s="35">
        <v>249.04</v>
      </c>
      <c r="O20" s="40">
        <v>0.81</v>
      </c>
      <c r="P20" s="37">
        <v>0.99</v>
      </c>
      <c r="Q20" s="3">
        <v>0.99</v>
      </c>
      <c r="R20" s="3">
        <v>0.97</v>
      </c>
      <c r="S20" s="3"/>
      <c r="T20" s="3">
        <v>80822</v>
      </c>
      <c r="U20" s="3"/>
      <c r="V20" s="8"/>
    </row>
    <row r="21" spans="2:32">
      <c r="B21" s="7">
        <v>150</v>
      </c>
      <c r="C21" s="3" t="s">
        <v>62</v>
      </c>
      <c r="D21" s="3"/>
      <c r="E21" s="3">
        <v>2721</v>
      </c>
      <c r="F21">
        <f>D8-E21</f>
        <v>1250</v>
      </c>
      <c r="G21" s="3">
        <v>504.60500000000002</v>
      </c>
      <c r="H21" s="3">
        <v>596</v>
      </c>
      <c r="I21" s="3"/>
      <c r="J21" s="3"/>
      <c r="K21" s="8"/>
      <c r="N21" s="35">
        <v>592.61</v>
      </c>
      <c r="O21" s="40">
        <v>1.39</v>
      </c>
      <c r="P21" s="37">
        <v>0.99</v>
      </c>
      <c r="Q21" s="3">
        <v>0.99</v>
      </c>
      <c r="R21" s="3">
        <v>0.96799999999999997</v>
      </c>
      <c r="S21" s="3"/>
      <c r="T21" s="3">
        <v>114755</v>
      </c>
      <c r="U21" s="3"/>
      <c r="V21" s="8"/>
      <c r="X21" s="19" t="s">
        <v>92</v>
      </c>
      <c r="Y21" s="19" t="s">
        <v>93</v>
      </c>
    </row>
    <row r="22" spans="2:32" ht="15.75" thickBot="1">
      <c r="B22" s="7">
        <v>200</v>
      </c>
      <c r="C22" s="3" t="s">
        <v>62</v>
      </c>
      <c r="D22" s="3"/>
      <c r="E22" s="3">
        <v>3655</v>
      </c>
      <c r="F22">
        <f>D9-E22</f>
        <v>1682</v>
      </c>
      <c r="G22" s="3">
        <v>841.43</v>
      </c>
      <c r="H22" s="29">
        <v>1039</v>
      </c>
      <c r="I22" s="3"/>
      <c r="J22" s="3"/>
      <c r="K22" s="8"/>
      <c r="N22" s="36">
        <v>2168.29</v>
      </c>
      <c r="O22" s="41">
        <v>1.98</v>
      </c>
      <c r="P22" s="37">
        <v>0.99</v>
      </c>
      <c r="Q22" s="3">
        <v>0.99</v>
      </c>
      <c r="R22" s="3">
        <v>0.97</v>
      </c>
      <c r="S22" s="3"/>
      <c r="T22" s="3">
        <v>148918</v>
      </c>
      <c r="U22" s="3"/>
      <c r="V22" s="8"/>
      <c r="X22" s="19">
        <v>2074.42</v>
      </c>
      <c r="Y22" s="19">
        <v>72.69</v>
      </c>
      <c r="AF22" t="s">
        <v>101</v>
      </c>
    </row>
    <row r="23" spans="2:32" ht="15.75" thickBot="1">
      <c r="B23" s="9">
        <v>250</v>
      </c>
      <c r="C23" s="3" t="s">
        <v>62</v>
      </c>
      <c r="D23" s="10"/>
      <c r="E23" s="10">
        <v>4598</v>
      </c>
      <c r="F23" s="10"/>
      <c r="G23" s="10">
        <v>1410.73</v>
      </c>
      <c r="H23" s="10" t="s">
        <v>96</v>
      </c>
      <c r="I23" s="10"/>
      <c r="J23" s="10"/>
      <c r="K23" s="11"/>
      <c r="N23" s="9">
        <f>X23+Y23</f>
        <v>196.42000000000002</v>
      </c>
      <c r="O23" s="34">
        <v>56</v>
      </c>
      <c r="P23" s="10">
        <v>0.99</v>
      </c>
      <c r="Q23" s="10">
        <v>0.99</v>
      </c>
      <c r="R23" s="10">
        <v>0.96</v>
      </c>
      <c r="S23" s="10"/>
      <c r="T23" s="10">
        <v>188331</v>
      </c>
      <c r="U23" s="10"/>
      <c r="V23" s="11"/>
      <c r="X23">
        <v>142.34</v>
      </c>
      <c r="Y23">
        <v>54.08</v>
      </c>
      <c r="AB23" t="s">
        <v>100</v>
      </c>
      <c r="AC23">
        <v>1398.57</v>
      </c>
      <c r="AD23">
        <v>73.78</v>
      </c>
      <c r="AF23" s="10">
        <v>1307.0899999999999</v>
      </c>
    </row>
    <row r="24" spans="2:32">
      <c r="B24" s="27">
        <v>300</v>
      </c>
      <c r="C24" s="3" t="s">
        <v>62</v>
      </c>
      <c r="E24">
        <v>5479</v>
      </c>
      <c r="G24">
        <v>2184.84</v>
      </c>
      <c r="H24" t="s">
        <v>97</v>
      </c>
      <c r="P24">
        <v>0.99</v>
      </c>
      <c r="Q24">
        <v>0.99</v>
      </c>
      <c r="R24">
        <v>0.96</v>
      </c>
      <c r="T24">
        <v>235738</v>
      </c>
    </row>
    <row r="25" spans="2:32">
      <c r="B25" s="27">
        <v>350</v>
      </c>
      <c r="C25" s="3" t="s">
        <v>62</v>
      </c>
      <c r="E25">
        <v>6337</v>
      </c>
      <c r="G25">
        <v>2941.12</v>
      </c>
      <c r="H25" t="s">
        <v>98</v>
      </c>
      <c r="P25">
        <v>0.99</v>
      </c>
      <c r="Q25">
        <v>0.99</v>
      </c>
      <c r="R25">
        <v>0.94</v>
      </c>
      <c r="T25">
        <v>270560</v>
      </c>
    </row>
    <row r="26" spans="2:32">
      <c r="B26" s="27">
        <v>400</v>
      </c>
      <c r="C26" s="3" t="s">
        <v>62</v>
      </c>
      <c r="E26">
        <v>7293</v>
      </c>
      <c r="G26">
        <v>3804.65</v>
      </c>
      <c r="H26" t="s">
        <v>99</v>
      </c>
      <c r="P26">
        <v>0.99</v>
      </c>
      <c r="Q26">
        <v>0.99</v>
      </c>
      <c r="R26">
        <v>0.94</v>
      </c>
      <c r="T26">
        <v>301728</v>
      </c>
    </row>
    <row r="29" spans="2:32">
      <c r="B29" s="18" t="s">
        <v>165</v>
      </c>
      <c r="K29" s="18" t="s">
        <v>182</v>
      </c>
    </row>
    <row r="30" spans="2:32" ht="15.75" thickBot="1"/>
    <row r="31" spans="2:32" ht="15.75" thickBot="1">
      <c r="B31" s="50" t="s">
        <v>166</v>
      </c>
      <c r="C31" s="51" t="s">
        <v>169</v>
      </c>
      <c r="D31" s="51" t="s">
        <v>168</v>
      </c>
      <c r="E31" s="52" t="s">
        <v>167</v>
      </c>
      <c r="K31" s="90" t="s">
        <v>166</v>
      </c>
      <c r="L31" s="38" t="s">
        <v>169</v>
      </c>
      <c r="M31" s="38" t="s">
        <v>183</v>
      </c>
      <c r="N31" s="91" t="s">
        <v>184</v>
      </c>
    </row>
    <row r="32" spans="2:32">
      <c r="B32" s="48">
        <v>100</v>
      </c>
      <c r="C32" s="23">
        <v>284</v>
      </c>
      <c r="D32" s="23">
        <v>592.61</v>
      </c>
      <c r="E32" s="49">
        <v>31.7</v>
      </c>
      <c r="K32" s="7">
        <v>100</v>
      </c>
      <c r="L32" s="3">
        <v>284</v>
      </c>
      <c r="M32" s="3">
        <v>0.81</v>
      </c>
      <c r="N32" s="8">
        <v>9.39</v>
      </c>
    </row>
    <row r="33" spans="2:18" ht="15.75" thickBot="1">
      <c r="B33" s="9">
        <v>200</v>
      </c>
      <c r="C33" s="10">
        <v>1039</v>
      </c>
      <c r="D33" s="47">
        <v>2168.29</v>
      </c>
      <c r="E33" s="11">
        <v>138.33000000000001</v>
      </c>
      <c r="K33" s="9">
        <v>200</v>
      </c>
      <c r="L33" s="10">
        <v>1039</v>
      </c>
      <c r="M33" s="10">
        <v>1.98</v>
      </c>
      <c r="N33" s="11">
        <v>32.770000000000003</v>
      </c>
    </row>
    <row r="38" spans="2:18">
      <c r="B38" t="s">
        <v>131</v>
      </c>
    </row>
    <row r="39" spans="2:18">
      <c r="B39" s="18" t="s">
        <v>125</v>
      </c>
      <c r="D39" s="18" t="s">
        <v>127</v>
      </c>
      <c r="F39" t="s">
        <v>128</v>
      </c>
      <c r="J39" s="18" t="s">
        <v>132</v>
      </c>
    </row>
    <row r="40" spans="2:18" ht="15.75" thickBot="1"/>
    <row r="41" spans="2:18" ht="15.75" thickBot="1">
      <c r="B41" s="4" t="s">
        <v>0</v>
      </c>
      <c r="C41" s="21" t="s">
        <v>1</v>
      </c>
      <c r="D41" s="24" t="s">
        <v>53</v>
      </c>
      <c r="E41" s="22" t="s">
        <v>4</v>
      </c>
      <c r="F41" s="5" t="s">
        <v>3</v>
      </c>
      <c r="G41" s="5" t="s">
        <v>46</v>
      </c>
      <c r="H41" s="5" t="s">
        <v>47</v>
      </c>
      <c r="I41" s="5" t="s">
        <v>126</v>
      </c>
      <c r="J41" s="5"/>
      <c r="K41" s="6"/>
      <c r="N41" s="4" t="s">
        <v>54</v>
      </c>
      <c r="O41" s="38" t="s">
        <v>55</v>
      </c>
      <c r="P41" s="5" t="s">
        <v>56</v>
      </c>
      <c r="Q41" s="5" t="s">
        <v>57</v>
      </c>
      <c r="R41" s="5" t="s">
        <v>58</v>
      </c>
    </row>
    <row r="42" spans="2:18">
      <c r="C42" t="s">
        <v>188</v>
      </c>
    </row>
    <row r="43" spans="2:18">
      <c r="B43">
        <v>1423</v>
      </c>
      <c r="C43" t="s">
        <v>129</v>
      </c>
      <c r="E43">
        <v>45521</v>
      </c>
      <c r="F43">
        <v>20383</v>
      </c>
      <c r="G43">
        <v>13975.24</v>
      </c>
      <c r="H43" t="s">
        <v>130</v>
      </c>
      <c r="I43">
        <v>550303</v>
      </c>
      <c r="N43">
        <v>15006.75</v>
      </c>
      <c r="O43">
        <v>3930.7</v>
      </c>
      <c r="P43">
        <v>0.99</v>
      </c>
      <c r="Q43">
        <v>0.99</v>
      </c>
      <c r="R43">
        <v>0.89500000000000002</v>
      </c>
    </row>
    <row r="44" spans="2:18">
      <c r="C44" t="s">
        <v>187</v>
      </c>
    </row>
    <row r="45" spans="2:18">
      <c r="B45">
        <v>2636</v>
      </c>
      <c r="C45" t="s">
        <v>185</v>
      </c>
      <c r="E45">
        <v>48762</v>
      </c>
      <c r="F45">
        <v>22530</v>
      </c>
      <c r="G45">
        <v>47328.81</v>
      </c>
      <c r="H45" t="s">
        <v>186</v>
      </c>
      <c r="I45">
        <v>708846</v>
      </c>
      <c r="N45">
        <v>23048.7</v>
      </c>
      <c r="O45">
        <v>5050.22</v>
      </c>
      <c r="P45">
        <v>0.99</v>
      </c>
      <c r="Q45">
        <v>0.99</v>
      </c>
      <c r="R45">
        <v>0.88</v>
      </c>
    </row>
    <row r="48" spans="2:18" s="44" customFormat="1"/>
    <row r="53" spans="2:18">
      <c r="B53" s="18" t="s">
        <v>125</v>
      </c>
      <c r="D53" s="18" t="s">
        <v>255</v>
      </c>
      <c r="J53" s="18" t="s">
        <v>132</v>
      </c>
    </row>
    <row r="54" spans="2:18" ht="15.75" thickBot="1"/>
    <row r="55" spans="2:18" ht="15.75" thickBot="1">
      <c r="B55" s="4" t="s">
        <v>0</v>
      </c>
      <c r="C55" s="21" t="s">
        <v>1</v>
      </c>
      <c r="D55" s="24" t="s">
        <v>53</v>
      </c>
      <c r="E55" s="22" t="s">
        <v>4</v>
      </c>
      <c r="F55" s="5" t="s">
        <v>3</v>
      </c>
      <c r="G55" s="5" t="s">
        <v>46</v>
      </c>
      <c r="H55" s="5" t="s">
        <v>47</v>
      </c>
      <c r="I55" s="5" t="s">
        <v>126</v>
      </c>
      <c r="J55" s="5" t="s">
        <v>258</v>
      </c>
      <c r="K55" s="6" t="s">
        <v>257</v>
      </c>
      <c r="L55" s="104" t="s">
        <v>259</v>
      </c>
      <c r="N55" s="4" t="s">
        <v>54</v>
      </c>
      <c r="O55" s="38" t="s">
        <v>55</v>
      </c>
      <c r="P55" s="5" t="s">
        <v>56</v>
      </c>
      <c r="Q55" s="5" t="s">
        <v>57</v>
      </c>
      <c r="R55" s="5" t="s">
        <v>58</v>
      </c>
    </row>
    <row r="56" spans="2:18">
      <c r="B56">
        <v>2636</v>
      </c>
      <c r="C56" t="s">
        <v>185</v>
      </c>
      <c r="E56">
        <v>48762</v>
      </c>
      <c r="F56">
        <v>22530</v>
      </c>
      <c r="H56" t="s">
        <v>281</v>
      </c>
      <c r="I56">
        <v>4096</v>
      </c>
      <c r="J56">
        <v>6</v>
      </c>
      <c r="K56">
        <v>6</v>
      </c>
      <c r="L56">
        <v>700</v>
      </c>
      <c r="N56">
        <v>229</v>
      </c>
      <c r="O56">
        <v>145</v>
      </c>
      <c r="P56">
        <v>0.99</v>
      </c>
      <c r="Q56">
        <v>0.99</v>
      </c>
      <c r="R56">
        <v>0.879</v>
      </c>
    </row>
    <row r="57" spans="2:18">
      <c r="B57">
        <v>2636</v>
      </c>
      <c r="C57" t="s">
        <v>185</v>
      </c>
      <c r="E57">
        <v>48762</v>
      </c>
      <c r="F57">
        <v>22530</v>
      </c>
      <c r="G57">
        <v>154</v>
      </c>
      <c r="H57" t="s">
        <v>260</v>
      </c>
      <c r="I57">
        <v>5456</v>
      </c>
      <c r="J57">
        <v>2</v>
      </c>
      <c r="K57">
        <v>6</v>
      </c>
      <c r="L57">
        <v>700</v>
      </c>
      <c r="N57">
        <v>5922</v>
      </c>
      <c r="O57">
        <v>802</v>
      </c>
      <c r="P57">
        <v>0.99</v>
      </c>
      <c r="Q57">
        <v>0.99</v>
      </c>
      <c r="R57">
        <v>0.89900000000000002</v>
      </c>
    </row>
    <row r="58" spans="2:18">
      <c r="B58">
        <v>2636</v>
      </c>
      <c r="C58" t="s">
        <v>185</v>
      </c>
      <c r="E58">
        <v>48762</v>
      </c>
      <c r="F58">
        <v>22530</v>
      </c>
      <c r="G58">
        <v>1834.32</v>
      </c>
      <c r="H58" t="s">
        <v>256</v>
      </c>
      <c r="I58">
        <v>87372</v>
      </c>
      <c r="J58">
        <v>2</v>
      </c>
      <c r="K58">
        <v>8</v>
      </c>
      <c r="L58">
        <v>700</v>
      </c>
      <c r="N58">
        <v>32064</v>
      </c>
      <c r="O58">
        <v>918</v>
      </c>
      <c r="P58">
        <v>0.99</v>
      </c>
      <c r="Q58">
        <v>0.99</v>
      </c>
      <c r="R58">
        <v>0.89400000000000002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47BAD-F645-4FC0-9C9F-B9FA744BC4B6}">
  <sheetPr codeName="Sheet7"/>
  <dimension ref="B5:AO93"/>
  <sheetViews>
    <sheetView zoomScale="90" zoomScaleNormal="90" workbookViewId="0">
      <selection activeCell="S43" sqref="S43"/>
    </sheetView>
  </sheetViews>
  <sheetFormatPr baseColWidth="10" defaultColWidth="9.140625" defaultRowHeight="15"/>
  <sheetData>
    <row r="5" spans="3:19">
      <c r="C5" s="18" t="s">
        <v>261</v>
      </c>
      <c r="E5" s="18" t="s">
        <v>255</v>
      </c>
      <c r="K5" s="18" t="s">
        <v>132</v>
      </c>
    </row>
    <row r="6" spans="3:19" ht="15.75" thickBot="1"/>
    <row r="7" spans="3:19" ht="15.75" thickBot="1">
      <c r="C7" s="90" t="s">
        <v>0</v>
      </c>
      <c r="D7" s="105" t="s">
        <v>1</v>
      </c>
      <c r="E7" s="106" t="s">
        <v>53</v>
      </c>
      <c r="F7" s="107" t="s">
        <v>4</v>
      </c>
      <c r="G7" s="38" t="s">
        <v>3</v>
      </c>
      <c r="H7" s="38" t="s">
        <v>46</v>
      </c>
      <c r="I7" s="38" t="s">
        <v>47</v>
      </c>
      <c r="J7" s="38" t="s">
        <v>126</v>
      </c>
      <c r="K7" s="38" t="s">
        <v>258</v>
      </c>
      <c r="L7" s="91" t="s">
        <v>257</v>
      </c>
      <c r="M7" s="104" t="s">
        <v>262</v>
      </c>
      <c r="N7" s="104" t="s">
        <v>259</v>
      </c>
      <c r="O7" s="90" t="s">
        <v>54</v>
      </c>
      <c r="P7" s="38" t="s">
        <v>55</v>
      </c>
      <c r="Q7" s="38" t="s">
        <v>56</v>
      </c>
      <c r="R7" s="38" t="s">
        <v>57</v>
      </c>
      <c r="S7" s="38" t="s">
        <v>58</v>
      </c>
    </row>
    <row r="8" spans="3:19" ht="15.75" thickBot="1">
      <c r="C8" s="56">
        <v>150</v>
      </c>
      <c r="D8" s="58"/>
      <c r="E8" s="58"/>
      <c r="F8" s="58"/>
      <c r="G8" s="58"/>
      <c r="H8" s="58"/>
      <c r="I8" s="58"/>
      <c r="J8" s="58">
        <v>3709</v>
      </c>
      <c r="K8" s="58">
        <v>6</v>
      </c>
      <c r="L8" s="58">
        <v>6</v>
      </c>
      <c r="M8" s="58" t="s">
        <v>263</v>
      </c>
      <c r="N8" s="58"/>
      <c r="O8" s="58">
        <v>6.09</v>
      </c>
      <c r="P8" s="58">
        <v>0.25</v>
      </c>
      <c r="Q8" s="58">
        <v>1</v>
      </c>
      <c r="R8" s="58">
        <v>1</v>
      </c>
      <c r="S8" s="57">
        <v>0.86599999999999999</v>
      </c>
    </row>
    <row r="9" spans="3:19">
      <c r="C9" s="56">
        <v>150</v>
      </c>
      <c r="D9" s="108"/>
      <c r="E9" s="108"/>
      <c r="F9" s="108"/>
      <c r="G9" s="108"/>
      <c r="H9" s="108"/>
      <c r="I9" s="108"/>
      <c r="J9" s="58">
        <v>3709</v>
      </c>
      <c r="K9" s="108">
        <v>6</v>
      </c>
      <c r="L9" s="108">
        <v>6</v>
      </c>
      <c r="M9" s="108" t="s">
        <v>286</v>
      </c>
      <c r="N9" s="108"/>
      <c r="O9" s="108">
        <v>11.87</v>
      </c>
      <c r="P9" s="108">
        <v>0.17</v>
      </c>
      <c r="Q9" s="108">
        <v>1</v>
      </c>
      <c r="R9" s="108">
        <v>1</v>
      </c>
      <c r="S9" s="109">
        <v>0.92600000000000005</v>
      </c>
    </row>
    <row r="10" spans="3:19">
      <c r="C10" s="92">
        <v>150</v>
      </c>
      <c r="D10" s="108"/>
      <c r="E10" s="108"/>
      <c r="F10" s="108"/>
      <c r="G10" s="108"/>
      <c r="H10" s="108"/>
      <c r="I10" s="108"/>
      <c r="J10" s="108">
        <v>3709</v>
      </c>
      <c r="K10" s="108">
        <v>6</v>
      </c>
      <c r="L10" s="108">
        <v>6</v>
      </c>
      <c r="M10" s="108" t="s">
        <v>264</v>
      </c>
      <c r="N10" s="108"/>
      <c r="O10" s="108">
        <v>17.399999999999999</v>
      </c>
      <c r="P10" s="108">
        <v>0.42</v>
      </c>
      <c r="Q10" s="108">
        <v>1</v>
      </c>
      <c r="R10" s="108">
        <v>1</v>
      </c>
      <c r="S10" s="109">
        <v>0.92</v>
      </c>
    </row>
    <row r="11" spans="3:19" ht="15.75" thickBot="1">
      <c r="C11" s="92">
        <v>150</v>
      </c>
      <c r="D11" s="108"/>
      <c r="E11" s="108"/>
      <c r="F11" s="108"/>
      <c r="G11" s="108"/>
      <c r="H11" s="108"/>
      <c r="I11" s="108"/>
      <c r="J11" s="108">
        <v>5069</v>
      </c>
      <c r="K11" s="108">
        <v>2</v>
      </c>
      <c r="L11" s="108">
        <v>6</v>
      </c>
      <c r="M11" s="108" t="s">
        <v>263</v>
      </c>
      <c r="N11" s="108"/>
      <c r="O11" s="108">
        <v>7.69</v>
      </c>
      <c r="P11" s="108">
        <v>0.24</v>
      </c>
      <c r="Q11" s="108">
        <v>1</v>
      </c>
      <c r="R11" s="108">
        <v>1</v>
      </c>
      <c r="S11" s="109">
        <v>0.86599999999999999</v>
      </c>
    </row>
    <row r="12" spans="3:19">
      <c r="C12" s="56">
        <v>150</v>
      </c>
      <c r="D12" s="108"/>
      <c r="E12" s="108"/>
      <c r="F12" s="108"/>
      <c r="G12" s="108"/>
      <c r="H12" s="108"/>
      <c r="I12" s="108"/>
      <c r="J12" s="108">
        <v>5069</v>
      </c>
      <c r="K12" s="33">
        <v>2</v>
      </c>
      <c r="L12" s="33">
        <v>6</v>
      </c>
      <c r="M12" s="33" t="s">
        <v>286</v>
      </c>
      <c r="N12" s="108"/>
      <c r="O12" s="108">
        <v>10.48</v>
      </c>
      <c r="P12" s="108">
        <v>0.21</v>
      </c>
      <c r="Q12" s="33">
        <v>1</v>
      </c>
      <c r="R12" s="33">
        <v>1</v>
      </c>
      <c r="S12" s="109">
        <v>0.91300000000000003</v>
      </c>
    </row>
    <row r="13" spans="3:19">
      <c r="C13" s="115">
        <v>150</v>
      </c>
      <c r="D13" s="116"/>
      <c r="E13" s="116"/>
      <c r="F13" s="116"/>
      <c r="G13" s="116"/>
      <c r="H13" s="116"/>
      <c r="I13" s="116"/>
      <c r="J13" s="116">
        <v>5069</v>
      </c>
      <c r="K13" s="116">
        <v>2</v>
      </c>
      <c r="L13" s="116">
        <v>6</v>
      </c>
      <c r="M13" s="116" t="s">
        <v>264</v>
      </c>
      <c r="N13" s="116"/>
      <c r="O13" s="116">
        <v>17.649999999999999</v>
      </c>
      <c r="P13" s="116">
        <v>0.47</v>
      </c>
      <c r="Q13" s="116">
        <v>1</v>
      </c>
      <c r="R13" s="116">
        <v>1</v>
      </c>
      <c r="S13" s="117">
        <v>0.93300000000000005</v>
      </c>
    </row>
    <row r="14" spans="3:19" ht="15.75" thickBot="1">
      <c r="C14" s="112">
        <v>150</v>
      </c>
      <c r="D14" s="113"/>
      <c r="E14" s="113"/>
      <c r="F14" s="113"/>
      <c r="G14" s="113"/>
      <c r="H14" s="113"/>
      <c r="I14" s="113"/>
      <c r="J14" s="113">
        <v>19915</v>
      </c>
      <c r="K14" s="113">
        <v>2</v>
      </c>
      <c r="L14" s="113">
        <v>8</v>
      </c>
      <c r="M14" s="113" t="s">
        <v>263</v>
      </c>
      <c r="N14" s="113"/>
      <c r="O14" s="113">
        <v>14.19</v>
      </c>
      <c r="P14" s="113">
        <v>0.63</v>
      </c>
      <c r="Q14" s="113">
        <v>1</v>
      </c>
      <c r="R14" s="113">
        <v>1</v>
      </c>
      <c r="S14" s="114">
        <v>0.92</v>
      </c>
    </row>
    <row r="15" spans="3:19" ht="15.75" thickBot="1">
      <c r="C15" s="56">
        <v>150</v>
      </c>
      <c r="D15" s="113"/>
      <c r="E15" s="113"/>
      <c r="F15" s="113"/>
      <c r="G15" s="113"/>
      <c r="H15" s="113"/>
      <c r="I15" s="113"/>
      <c r="J15" s="110">
        <v>19915</v>
      </c>
      <c r="K15" s="131">
        <v>2</v>
      </c>
      <c r="L15" s="131">
        <v>8</v>
      </c>
      <c r="M15" s="131" t="s">
        <v>286</v>
      </c>
      <c r="N15" s="131"/>
      <c r="O15" s="131">
        <v>23.45</v>
      </c>
      <c r="P15" s="131">
        <v>0.4</v>
      </c>
      <c r="Q15" s="131">
        <v>1</v>
      </c>
      <c r="R15" s="131">
        <v>1</v>
      </c>
      <c r="S15" s="128">
        <v>0.84</v>
      </c>
    </row>
    <row r="16" spans="3:19" ht="15.75" thickBot="1">
      <c r="C16" s="93">
        <v>150</v>
      </c>
      <c r="D16" s="110"/>
      <c r="E16" s="110"/>
      <c r="F16" s="110"/>
      <c r="G16" s="110"/>
      <c r="H16" s="110"/>
      <c r="I16" s="110"/>
      <c r="J16" s="110">
        <v>19915</v>
      </c>
      <c r="K16" s="110">
        <v>2</v>
      </c>
      <c r="L16" s="110">
        <v>8</v>
      </c>
      <c r="M16" s="110" t="s">
        <v>264</v>
      </c>
      <c r="N16" s="110"/>
      <c r="O16" s="110">
        <v>37.31</v>
      </c>
      <c r="P16" s="110">
        <v>1.04</v>
      </c>
      <c r="Q16" s="110">
        <v>1</v>
      </c>
      <c r="R16" s="110">
        <v>1</v>
      </c>
      <c r="S16" s="111">
        <v>0.90600000000000003</v>
      </c>
    </row>
    <row r="17" spans="2:19" ht="15.75" thickBot="1">
      <c r="C17" s="56">
        <v>300</v>
      </c>
      <c r="D17" s="58"/>
      <c r="E17" s="58"/>
      <c r="F17" s="58"/>
      <c r="G17" s="58"/>
      <c r="H17" s="58"/>
      <c r="I17" s="58"/>
      <c r="J17" s="58">
        <v>4081</v>
      </c>
      <c r="K17" s="58">
        <v>6</v>
      </c>
      <c r="L17" s="58">
        <v>6</v>
      </c>
      <c r="M17" s="58" t="s">
        <v>263</v>
      </c>
      <c r="N17" s="58"/>
      <c r="O17" s="58">
        <v>24.37</v>
      </c>
      <c r="P17" s="58">
        <v>0.57999999999999996</v>
      </c>
      <c r="Q17" s="58">
        <v>1</v>
      </c>
      <c r="R17" s="58">
        <v>1</v>
      </c>
      <c r="S17" s="57">
        <v>0.83299999999999996</v>
      </c>
    </row>
    <row r="18" spans="2:19" ht="15.75" thickBot="1">
      <c r="C18" s="92">
        <v>300</v>
      </c>
      <c r="D18" s="108"/>
      <c r="E18" s="108"/>
      <c r="F18" s="108"/>
      <c r="G18" s="108"/>
      <c r="H18" s="108"/>
      <c r="I18" s="108"/>
      <c r="J18" s="58">
        <v>4081</v>
      </c>
      <c r="K18" s="33">
        <v>6</v>
      </c>
      <c r="L18" s="33">
        <v>6</v>
      </c>
      <c r="M18" s="33" t="s">
        <v>286</v>
      </c>
      <c r="N18" s="108"/>
      <c r="O18" s="108">
        <v>22.16</v>
      </c>
      <c r="P18" s="108">
        <v>0.81</v>
      </c>
      <c r="Q18" s="33">
        <v>1</v>
      </c>
      <c r="R18" s="33">
        <v>1</v>
      </c>
      <c r="S18" s="109">
        <v>0.95599999999999996</v>
      </c>
    </row>
    <row r="19" spans="2:19">
      <c r="C19" s="92">
        <v>300</v>
      </c>
      <c r="D19" s="108"/>
      <c r="E19" s="108"/>
      <c r="F19" s="108"/>
      <c r="G19" s="108"/>
      <c r="H19" s="108"/>
      <c r="I19" s="108"/>
      <c r="J19" s="58">
        <v>4081</v>
      </c>
      <c r="K19" s="108">
        <v>6</v>
      </c>
      <c r="L19" s="108">
        <v>6</v>
      </c>
      <c r="M19" s="108" t="s">
        <v>264</v>
      </c>
      <c r="N19" s="108"/>
      <c r="O19" s="108">
        <v>44.84</v>
      </c>
      <c r="P19" s="108">
        <v>0.84</v>
      </c>
      <c r="Q19" s="33">
        <v>1</v>
      </c>
      <c r="R19" s="33">
        <v>1</v>
      </c>
      <c r="S19" s="109">
        <v>0.92300000000000004</v>
      </c>
    </row>
    <row r="20" spans="2:19">
      <c r="C20" s="92">
        <v>300</v>
      </c>
      <c r="D20" s="108"/>
      <c r="E20" s="108"/>
      <c r="F20" s="108"/>
      <c r="G20" s="108"/>
      <c r="H20" s="108"/>
      <c r="I20" s="108"/>
      <c r="J20" s="108">
        <v>5441</v>
      </c>
      <c r="K20" s="108">
        <v>2</v>
      </c>
      <c r="L20" s="108">
        <v>6</v>
      </c>
      <c r="M20" s="108" t="s">
        <v>263</v>
      </c>
      <c r="N20" s="108"/>
      <c r="O20" s="108">
        <v>35.880000000000003</v>
      </c>
      <c r="P20" s="108">
        <v>0.86</v>
      </c>
      <c r="Q20" s="33">
        <v>1</v>
      </c>
      <c r="R20" s="33">
        <v>1</v>
      </c>
      <c r="S20" s="109">
        <v>0.84599999999999997</v>
      </c>
    </row>
    <row r="21" spans="2:19">
      <c r="C21" s="92">
        <v>300</v>
      </c>
      <c r="D21" s="108"/>
      <c r="E21" s="108"/>
      <c r="F21" s="108"/>
      <c r="G21" s="108"/>
      <c r="H21" s="108"/>
      <c r="I21" s="108"/>
      <c r="J21" s="108">
        <v>5441</v>
      </c>
      <c r="K21" s="33">
        <v>2</v>
      </c>
      <c r="L21" s="33">
        <v>6</v>
      </c>
      <c r="M21" s="33" t="s">
        <v>286</v>
      </c>
      <c r="N21" s="108"/>
      <c r="O21" s="108">
        <v>21.18</v>
      </c>
      <c r="P21" s="108">
        <v>0.36</v>
      </c>
      <c r="Q21" s="33">
        <v>1</v>
      </c>
      <c r="R21" s="33">
        <v>1</v>
      </c>
      <c r="S21" s="109">
        <v>0.94</v>
      </c>
    </row>
    <row r="22" spans="2:19">
      <c r="C22" s="92">
        <v>300</v>
      </c>
      <c r="D22" s="108"/>
      <c r="E22" s="108"/>
      <c r="F22" s="108"/>
      <c r="G22" s="108"/>
      <c r="H22" s="108"/>
      <c r="I22" s="108"/>
      <c r="J22" s="108">
        <v>5441</v>
      </c>
      <c r="K22" s="108">
        <v>2</v>
      </c>
      <c r="L22" s="108">
        <v>6</v>
      </c>
      <c r="M22" s="108" t="s">
        <v>264</v>
      </c>
      <c r="N22" s="108"/>
      <c r="O22" s="108">
        <v>49.48</v>
      </c>
      <c r="P22" s="108">
        <v>1.17</v>
      </c>
      <c r="Q22" s="33">
        <v>1</v>
      </c>
      <c r="R22" s="33">
        <v>1</v>
      </c>
      <c r="S22" s="109">
        <v>0.94299999999999995</v>
      </c>
    </row>
    <row r="23" spans="2:19">
      <c r="C23" s="112">
        <v>300</v>
      </c>
      <c r="D23" s="113"/>
      <c r="E23" s="113"/>
      <c r="F23" s="113"/>
      <c r="G23" s="113"/>
      <c r="H23" s="113"/>
      <c r="I23" s="113"/>
      <c r="J23" s="113">
        <v>36065</v>
      </c>
      <c r="K23" s="113">
        <v>2</v>
      </c>
      <c r="L23" s="113">
        <v>8</v>
      </c>
      <c r="M23" s="113" t="s">
        <v>263</v>
      </c>
      <c r="N23" s="113"/>
      <c r="O23" s="113">
        <v>63.65</v>
      </c>
      <c r="P23" s="113">
        <v>1.66</v>
      </c>
      <c r="Q23" s="122">
        <v>1</v>
      </c>
      <c r="R23" s="122">
        <v>1</v>
      </c>
      <c r="S23" s="114">
        <v>0.95299999999999996</v>
      </c>
    </row>
    <row r="24" spans="2:19" s="129" customFormat="1">
      <c r="C24" s="133">
        <v>300</v>
      </c>
      <c r="D24" s="131"/>
      <c r="E24" s="131"/>
      <c r="F24" s="131"/>
      <c r="G24" s="131"/>
      <c r="H24" s="131"/>
      <c r="I24" s="131"/>
      <c r="J24" s="131">
        <v>36065</v>
      </c>
      <c r="K24" s="131">
        <v>2</v>
      </c>
      <c r="L24" s="131">
        <v>8</v>
      </c>
      <c r="M24" s="131" t="s">
        <v>286</v>
      </c>
      <c r="N24" s="131"/>
      <c r="O24" s="131">
        <v>67.38</v>
      </c>
      <c r="P24" s="131">
        <v>1.1200000000000001</v>
      </c>
      <c r="Q24" s="132">
        <v>1</v>
      </c>
      <c r="R24" s="132">
        <v>1</v>
      </c>
      <c r="S24" s="128">
        <v>0.90600000000000003</v>
      </c>
    </row>
    <row r="25" spans="2:19" ht="15.75" thickBot="1">
      <c r="C25" s="118">
        <v>300</v>
      </c>
      <c r="D25" s="119"/>
      <c r="E25" s="119"/>
      <c r="F25" s="119"/>
      <c r="G25" s="119"/>
      <c r="H25" s="119"/>
      <c r="I25" s="119"/>
      <c r="J25" s="116">
        <v>36065</v>
      </c>
      <c r="K25" s="119">
        <v>2</v>
      </c>
      <c r="L25" s="119">
        <v>8</v>
      </c>
      <c r="M25" s="119" t="s">
        <v>264</v>
      </c>
      <c r="N25" s="119"/>
      <c r="O25" s="119">
        <v>136.94999999999999</v>
      </c>
      <c r="P25" s="119">
        <v>3.4</v>
      </c>
      <c r="Q25" s="120">
        <v>1</v>
      </c>
      <c r="R25" s="120">
        <v>1</v>
      </c>
      <c r="S25" s="121">
        <v>0.95299999999999996</v>
      </c>
    </row>
    <row r="26" spans="2:19" ht="15.75" thickBot="1">
      <c r="B26" t="s">
        <v>265</v>
      </c>
      <c r="C26" s="56">
        <v>450</v>
      </c>
      <c r="D26" s="58"/>
      <c r="E26" s="58"/>
      <c r="F26" s="58"/>
      <c r="G26" s="58"/>
      <c r="H26" s="58"/>
      <c r="I26" s="58"/>
      <c r="J26" s="58">
        <v>4095</v>
      </c>
      <c r="K26" s="58">
        <v>6</v>
      </c>
      <c r="L26" s="58">
        <v>6</v>
      </c>
      <c r="M26" s="58" t="s">
        <v>263</v>
      </c>
      <c r="N26" s="58"/>
      <c r="O26" s="58">
        <v>36.090000000000003</v>
      </c>
      <c r="P26" s="58">
        <v>2.23</v>
      </c>
      <c r="Q26" s="58">
        <v>1</v>
      </c>
      <c r="R26" s="58">
        <v>1</v>
      </c>
      <c r="S26" s="57">
        <v>0.84</v>
      </c>
    </row>
    <row r="27" spans="2:19" ht="15.75" thickBot="1">
      <c r="C27" s="130">
        <v>450</v>
      </c>
      <c r="D27" s="108"/>
      <c r="E27" s="108"/>
      <c r="F27" s="108"/>
      <c r="G27" s="108"/>
      <c r="H27" s="108"/>
      <c r="I27" s="108"/>
      <c r="J27" s="58">
        <v>4095</v>
      </c>
      <c r="K27" s="33">
        <v>6</v>
      </c>
      <c r="L27" s="33">
        <v>6</v>
      </c>
      <c r="M27" s="33" t="s">
        <v>286</v>
      </c>
      <c r="N27" s="108"/>
      <c r="O27" s="108">
        <v>35.81</v>
      </c>
      <c r="P27" s="108">
        <v>1.1200000000000001</v>
      </c>
      <c r="Q27" s="33">
        <v>1</v>
      </c>
      <c r="R27" s="33">
        <v>1</v>
      </c>
      <c r="S27" s="109">
        <v>0.93799999999999994</v>
      </c>
    </row>
    <row r="28" spans="2:19" ht="15.75" thickBot="1">
      <c r="C28" s="56">
        <v>450</v>
      </c>
      <c r="D28" s="108"/>
      <c r="E28" s="108"/>
      <c r="F28" s="108"/>
      <c r="G28" s="108"/>
      <c r="H28" s="108"/>
      <c r="I28" s="108"/>
      <c r="J28" s="58">
        <v>4095</v>
      </c>
      <c r="K28" s="108">
        <v>6</v>
      </c>
      <c r="L28" s="108">
        <v>6</v>
      </c>
      <c r="M28" s="108" t="s">
        <v>264</v>
      </c>
      <c r="N28" s="108"/>
      <c r="O28" s="108">
        <v>71.760000000000005</v>
      </c>
      <c r="P28" s="108">
        <v>2.95</v>
      </c>
      <c r="Q28" s="33">
        <v>1</v>
      </c>
      <c r="R28" s="33">
        <v>1</v>
      </c>
      <c r="S28" s="109">
        <v>0.92900000000000005</v>
      </c>
    </row>
    <row r="29" spans="2:19" ht="15.75" thickBot="1">
      <c r="C29" s="56">
        <v>450</v>
      </c>
      <c r="D29" s="108"/>
      <c r="E29" s="108"/>
      <c r="F29" s="108"/>
      <c r="G29" s="108"/>
      <c r="H29" s="108"/>
      <c r="I29" s="108"/>
      <c r="J29" s="108">
        <v>5455</v>
      </c>
      <c r="K29" s="108">
        <v>2</v>
      </c>
      <c r="L29" s="108">
        <v>6</v>
      </c>
      <c r="M29" s="108" t="s">
        <v>263</v>
      </c>
      <c r="N29" s="108"/>
      <c r="O29" s="108">
        <v>46.9</v>
      </c>
      <c r="P29" s="108">
        <v>3.25</v>
      </c>
      <c r="Q29" s="33">
        <v>1</v>
      </c>
      <c r="R29" s="33">
        <v>1</v>
      </c>
      <c r="S29" s="109">
        <v>0.82899999999999996</v>
      </c>
    </row>
    <row r="30" spans="2:19" ht="15.75" thickBot="1">
      <c r="C30" s="130">
        <v>450</v>
      </c>
      <c r="D30" s="108"/>
      <c r="E30" s="108"/>
      <c r="F30" s="108"/>
      <c r="G30" s="108"/>
      <c r="H30" s="108"/>
      <c r="I30" s="108"/>
      <c r="J30" s="108">
        <v>5455</v>
      </c>
      <c r="K30" s="33">
        <v>2</v>
      </c>
      <c r="L30" s="33">
        <v>6</v>
      </c>
      <c r="M30" s="33" t="s">
        <v>286</v>
      </c>
      <c r="N30" s="108"/>
      <c r="O30" s="108">
        <v>36.82</v>
      </c>
      <c r="P30" s="108">
        <v>0.6</v>
      </c>
      <c r="Q30" s="33">
        <v>1</v>
      </c>
      <c r="R30" s="33">
        <v>1</v>
      </c>
      <c r="S30" s="109">
        <v>0.93799999999999994</v>
      </c>
    </row>
    <row r="31" spans="2:19" ht="15.75" thickBot="1">
      <c r="C31" s="56">
        <v>450</v>
      </c>
      <c r="D31" s="108"/>
      <c r="E31" s="108"/>
      <c r="F31" s="108"/>
      <c r="G31" s="108"/>
      <c r="H31" s="108"/>
      <c r="I31" s="108"/>
      <c r="J31" s="108">
        <v>5455</v>
      </c>
      <c r="K31" s="108">
        <v>2</v>
      </c>
      <c r="L31" s="108">
        <v>6</v>
      </c>
      <c r="M31" s="108" t="s">
        <v>264</v>
      </c>
      <c r="N31" s="108"/>
      <c r="O31" s="108">
        <v>87.73</v>
      </c>
      <c r="P31" s="108">
        <v>3.28</v>
      </c>
      <c r="Q31" s="33">
        <v>1</v>
      </c>
      <c r="R31" s="33">
        <v>1</v>
      </c>
      <c r="S31" s="109">
        <v>0.94599999999999995</v>
      </c>
    </row>
    <row r="32" spans="2:19" ht="15.75" thickBot="1">
      <c r="C32" s="56">
        <v>450</v>
      </c>
      <c r="D32" s="113"/>
      <c r="E32" s="113"/>
      <c r="F32" s="113"/>
      <c r="G32" s="113"/>
      <c r="H32" s="113"/>
      <c r="I32" s="113"/>
      <c r="J32" s="113">
        <v>43856</v>
      </c>
      <c r="K32" s="113">
        <v>2</v>
      </c>
      <c r="L32" s="113">
        <v>8</v>
      </c>
      <c r="M32" s="113" t="s">
        <v>263</v>
      </c>
      <c r="N32" s="113"/>
      <c r="O32" s="113">
        <v>162.07</v>
      </c>
      <c r="P32" s="113">
        <v>5.3</v>
      </c>
      <c r="Q32" s="122">
        <v>1</v>
      </c>
      <c r="R32" s="122">
        <v>1</v>
      </c>
      <c r="S32" s="114">
        <v>0.94399999999999995</v>
      </c>
    </row>
    <row r="33" spans="3:19" s="129" customFormat="1" ht="15.75" thickBot="1">
      <c r="C33" s="130">
        <v>450</v>
      </c>
      <c r="D33" s="131"/>
      <c r="E33" s="131"/>
      <c r="F33" s="131"/>
      <c r="G33" s="131"/>
      <c r="H33" s="131"/>
      <c r="I33" s="131"/>
      <c r="J33" s="131">
        <v>43856</v>
      </c>
      <c r="K33" s="131">
        <v>2</v>
      </c>
      <c r="L33" s="131">
        <v>8</v>
      </c>
      <c r="M33" s="131" t="s">
        <v>286</v>
      </c>
      <c r="N33" s="131"/>
      <c r="O33" s="131">
        <v>137.01</v>
      </c>
      <c r="P33" s="131">
        <v>2.69</v>
      </c>
      <c r="Q33" s="132">
        <v>1</v>
      </c>
      <c r="R33" s="132">
        <v>1</v>
      </c>
      <c r="S33" s="128">
        <v>0.91300000000000003</v>
      </c>
    </row>
    <row r="34" spans="3:19" ht="15.75" thickBot="1">
      <c r="C34" s="56">
        <v>450</v>
      </c>
      <c r="D34" s="119"/>
      <c r="E34" s="119"/>
      <c r="F34" s="119"/>
      <c r="G34" s="119"/>
      <c r="H34" s="119"/>
      <c r="I34" s="119"/>
      <c r="J34" s="119">
        <v>43856</v>
      </c>
      <c r="K34" s="119">
        <v>2</v>
      </c>
      <c r="L34" s="119">
        <v>8</v>
      </c>
      <c r="M34" s="119" t="s">
        <v>264</v>
      </c>
      <c r="N34" s="119"/>
      <c r="O34" s="119">
        <v>298.97000000000003</v>
      </c>
      <c r="P34" s="119">
        <v>9.41</v>
      </c>
      <c r="Q34" s="123">
        <v>1</v>
      </c>
      <c r="R34" s="123">
        <v>1</v>
      </c>
      <c r="S34" s="121">
        <v>0.95</v>
      </c>
    </row>
    <row r="35" spans="3:19" ht="15.75" thickBot="1">
      <c r="C35" s="56">
        <v>600</v>
      </c>
      <c r="D35" s="58"/>
      <c r="E35" s="58"/>
      <c r="F35" s="58"/>
      <c r="G35" s="58"/>
      <c r="H35" s="58"/>
      <c r="I35" s="58"/>
      <c r="J35" s="58">
        <v>4096</v>
      </c>
      <c r="K35" s="58">
        <v>6</v>
      </c>
      <c r="L35" s="58">
        <v>6</v>
      </c>
      <c r="M35" s="58" t="s">
        <v>263</v>
      </c>
      <c r="N35" s="58"/>
      <c r="O35" s="58">
        <v>62.23</v>
      </c>
      <c r="P35" s="58">
        <v>4.2699999999999996</v>
      </c>
      <c r="Q35" s="58">
        <v>1</v>
      </c>
      <c r="R35" s="58">
        <v>1</v>
      </c>
      <c r="S35" s="57">
        <v>0.86599999999999999</v>
      </c>
    </row>
    <row r="36" spans="3:19" ht="15.75" thickBot="1">
      <c r="C36" s="56">
        <v>600</v>
      </c>
      <c r="D36" s="108"/>
      <c r="E36" s="108"/>
      <c r="F36" s="108"/>
      <c r="G36" s="108"/>
      <c r="H36" s="108"/>
      <c r="I36" s="108"/>
      <c r="J36" s="58">
        <v>4096</v>
      </c>
      <c r="K36" s="33">
        <v>6</v>
      </c>
      <c r="L36" s="33">
        <v>6</v>
      </c>
      <c r="M36" s="33" t="s">
        <v>286</v>
      </c>
      <c r="N36" s="108"/>
      <c r="O36" s="108">
        <v>44.75</v>
      </c>
      <c r="P36" s="108">
        <v>1.65</v>
      </c>
      <c r="Q36" s="33">
        <v>1</v>
      </c>
      <c r="R36" s="33">
        <v>1</v>
      </c>
      <c r="S36" s="109">
        <v>0.94399999999999995</v>
      </c>
    </row>
    <row r="37" spans="3:19" ht="15.75" thickBot="1">
      <c r="C37" s="56">
        <v>600</v>
      </c>
      <c r="D37" s="108"/>
      <c r="E37" s="108"/>
      <c r="F37" s="108"/>
      <c r="G37" s="108"/>
      <c r="H37" s="108"/>
      <c r="I37" s="108"/>
      <c r="J37" s="58">
        <v>4096</v>
      </c>
      <c r="K37" s="108">
        <v>6</v>
      </c>
      <c r="L37" s="108">
        <v>6</v>
      </c>
      <c r="M37" s="108" t="s">
        <v>264</v>
      </c>
      <c r="N37" s="108"/>
      <c r="O37" s="108">
        <v>117.75</v>
      </c>
      <c r="P37" s="108">
        <v>6.5</v>
      </c>
      <c r="Q37" s="33">
        <v>1</v>
      </c>
      <c r="R37" s="33">
        <v>1</v>
      </c>
      <c r="S37" s="109">
        <v>0.93300000000000005</v>
      </c>
    </row>
    <row r="38" spans="3:19" ht="15.75" thickBot="1">
      <c r="C38" s="56">
        <v>600</v>
      </c>
      <c r="D38" s="108"/>
      <c r="E38" s="108"/>
      <c r="F38" s="108"/>
      <c r="G38" s="108"/>
      <c r="H38" s="108"/>
      <c r="I38" s="108"/>
      <c r="J38" s="108">
        <v>5456</v>
      </c>
      <c r="K38" s="108">
        <v>2</v>
      </c>
      <c r="L38" s="108">
        <v>6</v>
      </c>
      <c r="M38" s="108" t="s">
        <v>263</v>
      </c>
      <c r="N38" s="108"/>
      <c r="O38" s="108">
        <v>89.54</v>
      </c>
      <c r="P38" s="108">
        <v>5</v>
      </c>
      <c r="Q38" s="33">
        <v>1</v>
      </c>
      <c r="R38" s="33">
        <v>1</v>
      </c>
      <c r="S38" s="109">
        <v>0.85299999999999998</v>
      </c>
    </row>
    <row r="39" spans="3:19" ht="15.75" thickBot="1">
      <c r="C39" s="56">
        <v>600</v>
      </c>
      <c r="D39" s="108"/>
      <c r="E39" s="108"/>
      <c r="F39" s="108"/>
      <c r="G39" s="108"/>
      <c r="H39" s="108"/>
      <c r="I39" s="108"/>
      <c r="J39" s="108">
        <v>5456</v>
      </c>
      <c r="K39" s="33">
        <v>2</v>
      </c>
      <c r="L39" s="33">
        <v>6</v>
      </c>
      <c r="M39" s="33" t="s">
        <v>286</v>
      </c>
      <c r="N39" s="108"/>
      <c r="O39" s="108">
        <v>44.37</v>
      </c>
      <c r="P39" s="108">
        <v>2.04</v>
      </c>
      <c r="Q39" s="33">
        <v>1</v>
      </c>
      <c r="R39" s="33">
        <v>1</v>
      </c>
      <c r="S39" s="109">
        <v>0.93300000000000005</v>
      </c>
    </row>
    <row r="40" spans="3:19" ht="15.75" thickBot="1">
      <c r="C40" s="56">
        <v>600</v>
      </c>
      <c r="D40" s="108"/>
      <c r="E40" s="108"/>
      <c r="F40" s="108"/>
      <c r="G40" s="108"/>
      <c r="H40" s="108"/>
      <c r="I40" s="108"/>
      <c r="J40" s="108">
        <v>5456</v>
      </c>
      <c r="K40" s="108">
        <v>2</v>
      </c>
      <c r="L40" s="108">
        <v>6</v>
      </c>
      <c r="M40" s="108" t="s">
        <v>264</v>
      </c>
      <c r="N40" s="108"/>
      <c r="O40" s="108">
        <v>141.38</v>
      </c>
      <c r="P40" s="108">
        <v>6.63</v>
      </c>
      <c r="Q40" s="33">
        <v>1</v>
      </c>
      <c r="R40" s="33">
        <v>1</v>
      </c>
      <c r="S40" s="109">
        <v>0.94799999999999995</v>
      </c>
    </row>
    <row r="41" spans="3:19" ht="15.75" thickBot="1">
      <c r="C41" s="56">
        <v>600</v>
      </c>
      <c r="D41" s="113"/>
      <c r="E41" s="113"/>
      <c r="F41" s="113"/>
      <c r="G41" s="113"/>
      <c r="H41" s="113"/>
      <c r="I41" s="113"/>
      <c r="J41" s="113">
        <v>55727</v>
      </c>
      <c r="K41" s="113">
        <v>2</v>
      </c>
      <c r="L41" s="113">
        <v>8</v>
      </c>
      <c r="M41" s="113" t="s">
        <v>263</v>
      </c>
      <c r="N41" s="113"/>
      <c r="O41" s="113">
        <v>280.95999999999998</v>
      </c>
      <c r="P41" s="113">
        <v>8.59</v>
      </c>
      <c r="Q41" s="122">
        <v>1</v>
      </c>
      <c r="R41" s="122">
        <v>1</v>
      </c>
      <c r="S41" s="114">
        <v>0.95099999999999996</v>
      </c>
    </row>
    <row r="42" spans="3:19" s="129" customFormat="1" ht="15.75" thickBot="1">
      <c r="C42" s="130">
        <v>600</v>
      </c>
      <c r="D42" s="131"/>
      <c r="E42" s="131"/>
      <c r="F42" s="131"/>
      <c r="G42" s="131"/>
      <c r="H42" s="131"/>
      <c r="I42" s="131"/>
      <c r="J42" s="131">
        <v>55727</v>
      </c>
      <c r="K42" s="131">
        <v>2</v>
      </c>
      <c r="L42" s="131">
        <v>8</v>
      </c>
      <c r="M42" s="131" t="s">
        <v>286</v>
      </c>
      <c r="N42" s="131"/>
      <c r="O42" s="131">
        <v>224.48</v>
      </c>
      <c r="P42" s="131">
        <v>4.5</v>
      </c>
      <c r="Q42" s="132">
        <v>1</v>
      </c>
      <c r="R42" s="132">
        <v>1</v>
      </c>
      <c r="S42" s="128">
        <v>0.92700000000000005</v>
      </c>
    </row>
    <row r="43" spans="3:19" ht="15.75" thickBot="1">
      <c r="C43" s="56">
        <v>600</v>
      </c>
      <c r="D43" s="119"/>
      <c r="E43" s="119"/>
      <c r="F43" s="119"/>
      <c r="G43" s="119"/>
      <c r="H43" s="119"/>
      <c r="I43" s="119"/>
      <c r="J43" s="119">
        <v>55727</v>
      </c>
      <c r="K43" s="119">
        <v>2</v>
      </c>
      <c r="L43" s="119">
        <v>8</v>
      </c>
      <c r="M43" s="119" t="s">
        <v>264</v>
      </c>
      <c r="N43" s="119"/>
      <c r="O43" s="119">
        <v>602.11</v>
      </c>
      <c r="P43" s="119">
        <v>20.61</v>
      </c>
      <c r="Q43" s="123">
        <v>1</v>
      </c>
      <c r="R43" s="123">
        <v>1</v>
      </c>
      <c r="S43" s="121">
        <v>0.95499999999999996</v>
      </c>
    </row>
    <row r="50" spans="3:41" ht="18.75">
      <c r="C50" s="17" t="s">
        <v>24</v>
      </c>
    </row>
    <row r="51" spans="3:41">
      <c r="C51" t="s">
        <v>65</v>
      </c>
      <c r="M51" t="s">
        <v>35</v>
      </c>
      <c r="W51" s="19" t="s">
        <v>25</v>
      </c>
      <c r="AG51" s="19" t="s">
        <v>26</v>
      </c>
    </row>
    <row r="52" spans="3:41" ht="15.75" thickBot="1"/>
    <row r="53" spans="3:41">
      <c r="C53" s="4" t="s">
        <v>0</v>
      </c>
      <c r="D53" s="5" t="s">
        <v>1</v>
      </c>
      <c r="E53" s="5" t="s">
        <v>4</v>
      </c>
      <c r="F53" s="5" t="s">
        <v>3</v>
      </c>
      <c r="G53" s="5" t="s">
        <v>6</v>
      </c>
      <c r="H53" s="5" t="s">
        <v>7</v>
      </c>
      <c r="I53" s="5" t="s">
        <v>8</v>
      </c>
      <c r="J53" s="5" t="s">
        <v>9</v>
      </c>
      <c r="K53" s="6" t="s">
        <v>10</v>
      </c>
      <c r="M53" s="4" t="s">
        <v>14</v>
      </c>
      <c r="N53" s="5" t="s">
        <v>15</v>
      </c>
      <c r="O53" s="5" t="s">
        <v>16</v>
      </c>
      <c r="P53" s="5" t="s">
        <v>17</v>
      </c>
      <c r="Q53" s="5" t="s">
        <v>22</v>
      </c>
      <c r="R53" s="5" t="s">
        <v>18</v>
      </c>
      <c r="S53" s="5" t="s">
        <v>19</v>
      </c>
      <c r="T53" s="5" t="s">
        <v>20</v>
      </c>
      <c r="U53" s="6" t="s">
        <v>21</v>
      </c>
      <c r="W53" s="4" t="s">
        <v>14</v>
      </c>
      <c r="X53" s="5" t="s">
        <v>15</v>
      </c>
      <c r="Y53" s="5" t="s">
        <v>16</v>
      </c>
      <c r="Z53" s="5" t="s">
        <v>293</v>
      </c>
      <c r="AA53" s="5" t="s">
        <v>22</v>
      </c>
      <c r="AB53" s="5" t="s">
        <v>18</v>
      </c>
      <c r="AC53" s="5" t="s">
        <v>19</v>
      </c>
      <c r="AD53" s="5" t="s">
        <v>294</v>
      </c>
      <c r="AE53" s="6" t="s">
        <v>21</v>
      </c>
      <c r="AG53" s="4" t="s">
        <v>14</v>
      </c>
      <c r="AH53" s="5" t="s">
        <v>15</v>
      </c>
      <c r="AI53" s="5" t="s">
        <v>16</v>
      </c>
      <c r="AJ53" s="5" t="s">
        <v>17</v>
      </c>
      <c r="AK53" s="5" t="s">
        <v>22</v>
      </c>
      <c r="AL53" s="5" t="s">
        <v>18</v>
      </c>
      <c r="AM53" s="5" t="s">
        <v>19</v>
      </c>
      <c r="AN53" s="5" t="s">
        <v>20</v>
      </c>
      <c r="AO53" s="6" t="s">
        <v>21</v>
      </c>
    </row>
    <row r="54" spans="3:41">
      <c r="C54" s="7">
        <v>150</v>
      </c>
      <c r="D54" s="3"/>
      <c r="E54" s="3"/>
      <c r="F54" s="3"/>
      <c r="G54" s="3">
        <v>1.78</v>
      </c>
      <c r="H54" s="3">
        <v>3.92</v>
      </c>
      <c r="I54" s="3">
        <v>50.67</v>
      </c>
      <c r="J54" s="12" t="s">
        <v>266</v>
      </c>
      <c r="K54" s="8" t="s">
        <v>282</v>
      </c>
      <c r="M54" s="7">
        <v>150</v>
      </c>
      <c r="N54" s="3" t="s">
        <v>283</v>
      </c>
      <c r="O54" s="3">
        <v>149</v>
      </c>
      <c r="P54" s="3">
        <v>65</v>
      </c>
      <c r="Q54" s="3">
        <v>0</v>
      </c>
      <c r="R54" s="3">
        <v>1</v>
      </c>
      <c r="S54" s="3">
        <v>3</v>
      </c>
      <c r="T54" s="3">
        <v>212</v>
      </c>
      <c r="U54" s="8">
        <v>215</v>
      </c>
      <c r="W54" s="7">
        <v>150</v>
      </c>
      <c r="X54" s="3" t="s">
        <v>285</v>
      </c>
      <c r="Y54" s="3">
        <v>149</v>
      </c>
      <c r="Z54" s="3">
        <v>241</v>
      </c>
      <c r="AA54" s="3">
        <v>0</v>
      </c>
      <c r="AB54" s="3">
        <v>1</v>
      </c>
      <c r="AC54" s="3"/>
      <c r="AD54" s="3">
        <v>508</v>
      </c>
      <c r="AE54" s="8"/>
      <c r="AG54" s="7">
        <v>150</v>
      </c>
      <c r="AH54" s="3" t="s">
        <v>284</v>
      </c>
      <c r="AI54" s="3">
        <v>148</v>
      </c>
      <c r="AJ54" s="3">
        <v>16</v>
      </c>
      <c r="AK54" s="3">
        <v>2</v>
      </c>
      <c r="AL54" s="3"/>
      <c r="AM54" s="3">
        <v>164</v>
      </c>
      <c r="AN54" s="3"/>
      <c r="AO54" s="8"/>
    </row>
    <row r="55" spans="3:41">
      <c r="C55" s="7">
        <v>300</v>
      </c>
      <c r="D55" s="3"/>
      <c r="E55" s="3"/>
      <c r="F55" s="3"/>
      <c r="G55" s="3">
        <v>3.34</v>
      </c>
      <c r="H55" s="3">
        <v>9.6999999999999993</v>
      </c>
      <c r="I55" s="3">
        <v>129.52000000000001</v>
      </c>
      <c r="J55" s="13" t="s">
        <v>267</v>
      </c>
      <c r="K55" s="14"/>
      <c r="M55" s="7">
        <v>300</v>
      </c>
      <c r="N55" s="3" t="s">
        <v>287</v>
      </c>
      <c r="O55" s="3">
        <v>299</v>
      </c>
      <c r="P55" s="3">
        <v>139</v>
      </c>
      <c r="Q55" s="3">
        <v>0</v>
      </c>
      <c r="R55" s="3">
        <v>1</v>
      </c>
      <c r="S55" s="3">
        <v>4</v>
      </c>
      <c r="T55" s="3">
        <v>435</v>
      </c>
      <c r="U55" s="8">
        <v>439</v>
      </c>
      <c r="W55" s="7">
        <v>300</v>
      </c>
      <c r="X55" s="3" t="s">
        <v>291</v>
      </c>
      <c r="Y55" s="3">
        <v>299</v>
      </c>
      <c r="Z55" s="3">
        <v>676</v>
      </c>
      <c r="AA55" s="3">
        <v>0</v>
      </c>
      <c r="AB55" s="3">
        <v>1</v>
      </c>
      <c r="AC55" s="3"/>
      <c r="AD55" s="3">
        <v>1506</v>
      </c>
      <c r="AE55" s="8"/>
      <c r="AG55" s="7">
        <v>300</v>
      </c>
      <c r="AH55" s="3" t="s">
        <v>289</v>
      </c>
      <c r="AI55" s="3">
        <v>298</v>
      </c>
      <c r="AJ55" s="3">
        <v>29</v>
      </c>
      <c r="AK55" s="3">
        <v>2</v>
      </c>
      <c r="AL55" s="3"/>
      <c r="AM55" s="3">
        <v>327</v>
      </c>
      <c r="AN55" s="3"/>
      <c r="AO55" s="8"/>
    </row>
    <row r="56" spans="3:41">
      <c r="C56" s="7">
        <v>450</v>
      </c>
      <c r="D56" s="3"/>
      <c r="E56" s="3"/>
      <c r="F56" s="3"/>
      <c r="G56" s="3">
        <v>3.33</v>
      </c>
      <c r="H56" s="3">
        <v>11.76</v>
      </c>
      <c r="I56" s="3">
        <v>166.72</v>
      </c>
      <c r="J56" s="13" t="s">
        <v>268</v>
      </c>
      <c r="K56" s="8"/>
      <c r="M56" s="7">
        <v>651</v>
      </c>
      <c r="N56" s="3" t="s">
        <v>288</v>
      </c>
      <c r="O56" s="7">
        <v>648</v>
      </c>
      <c r="P56" s="3">
        <v>395</v>
      </c>
      <c r="Q56" s="3">
        <v>1</v>
      </c>
      <c r="R56" s="3">
        <v>2</v>
      </c>
      <c r="S56" s="3">
        <v>12</v>
      </c>
      <c r="T56" s="3">
        <v>1033</v>
      </c>
      <c r="U56" s="8">
        <v>1045</v>
      </c>
      <c r="W56" s="7">
        <v>651</v>
      </c>
      <c r="X56" s="3" t="s">
        <v>292</v>
      </c>
      <c r="Y56" s="7">
        <v>646</v>
      </c>
      <c r="Z56" s="3">
        <v>1777</v>
      </c>
      <c r="AA56" s="3">
        <v>0</v>
      </c>
      <c r="AB56" s="3">
        <v>4</v>
      </c>
      <c r="AC56" s="3"/>
      <c r="AD56" s="3">
        <v>4252</v>
      </c>
      <c r="AE56" s="8"/>
      <c r="AG56" s="7">
        <v>651</v>
      </c>
      <c r="AH56" s="3" t="s">
        <v>290</v>
      </c>
      <c r="AI56" s="7">
        <v>647</v>
      </c>
      <c r="AJ56" s="3">
        <v>87</v>
      </c>
      <c r="AK56" s="3">
        <v>4</v>
      </c>
      <c r="AL56" s="3"/>
      <c r="AM56" s="3">
        <v>734</v>
      </c>
      <c r="AN56" s="3"/>
      <c r="AO56" s="8"/>
    </row>
    <row r="57" spans="3:41">
      <c r="C57" s="7">
        <v>600</v>
      </c>
      <c r="D57" s="3"/>
      <c r="E57" s="3"/>
      <c r="F57" s="3"/>
      <c r="G57" s="3">
        <v>5.67</v>
      </c>
      <c r="H57" s="3">
        <v>35.409999999999997</v>
      </c>
      <c r="I57" s="3">
        <v>346.9</v>
      </c>
      <c r="J57" s="13" t="s">
        <v>269</v>
      </c>
      <c r="K57" s="8"/>
      <c r="M57" s="7"/>
      <c r="N57" s="3"/>
      <c r="O57" s="3"/>
      <c r="P57" s="3"/>
      <c r="Q57" s="3"/>
      <c r="R57" s="3"/>
      <c r="S57" s="3"/>
      <c r="T57" s="3"/>
      <c r="U57" s="8"/>
      <c r="W57" s="7"/>
      <c r="X57" s="3"/>
      <c r="Y57" s="3"/>
      <c r="Z57" s="3"/>
      <c r="AA57" s="3"/>
      <c r="AB57" s="3"/>
      <c r="AC57" s="3"/>
      <c r="AD57" s="3"/>
      <c r="AE57" s="8"/>
      <c r="AG57" s="7"/>
      <c r="AH57" s="3"/>
      <c r="AI57" s="3"/>
      <c r="AJ57" s="3"/>
      <c r="AK57" s="3"/>
      <c r="AL57" s="3"/>
      <c r="AM57" s="3"/>
      <c r="AN57" s="3"/>
      <c r="AO57" s="8"/>
    </row>
    <row r="62" spans="3:41" s="134" customFormat="1"/>
    <row r="64" spans="3:41">
      <c r="E64" s="19" t="s">
        <v>297</v>
      </c>
    </row>
    <row r="66" spans="3:19">
      <c r="C66" s="18" t="s">
        <v>261</v>
      </c>
      <c r="E66" s="18" t="s">
        <v>255</v>
      </c>
      <c r="K66" s="18" t="s">
        <v>132</v>
      </c>
    </row>
    <row r="67" spans="3:19" ht="15.75" thickBot="1"/>
    <row r="68" spans="3:19" ht="15.75" thickBot="1">
      <c r="C68" s="90" t="s">
        <v>0</v>
      </c>
      <c r="D68" s="105" t="s">
        <v>1</v>
      </c>
      <c r="E68" s="106" t="s">
        <v>53</v>
      </c>
      <c r="F68" s="107" t="s">
        <v>4</v>
      </c>
      <c r="G68" s="38" t="s">
        <v>3</v>
      </c>
      <c r="H68" s="38" t="s">
        <v>46</v>
      </c>
      <c r="I68" s="38" t="s">
        <v>47</v>
      </c>
      <c r="J68" s="38" t="s">
        <v>126</v>
      </c>
      <c r="K68" s="38" t="s">
        <v>258</v>
      </c>
      <c r="L68" s="91" t="s">
        <v>257</v>
      </c>
      <c r="M68" s="104" t="s">
        <v>262</v>
      </c>
      <c r="N68" s="104" t="s">
        <v>259</v>
      </c>
      <c r="O68" s="90" t="s">
        <v>54</v>
      </c>
      <c r="P68" s="38" t="s">
        <v>55</v>
      </c>
      <c r="Q68" s="38" t="s">
        <v>56</v>
      </c>
      <c r="R68" s="38" t="s">
        <v>57</v>
      </c>
      <c r="S68" s="38" t="s">
        <v>58</v>
      </c>
    </row>
    <row r="69" spans="3:19">
      <c r="C69" s="56">
        <v>100</v>
      </c>
      <c r="D69" s="58"/>
      <c r="E69" s="58"/>
      <c r="F69" s="58"/>
      <c r="G69" s="58"/>
      <c r="H69" s="58"/>
      <c r="I69" s="58"/>
      <c r="J69" s="108">
        <v>2129</v>
      </c>
      <c r="K69" s="58">
        <v>6</v>
      </c>
      <c r="L69" s="58">
        <v>6</v>
      </c>
      <c r="M69" s="58" t="s">
        <v>264</v>
      </c>
      <c r="N69" s="135"/>
      <c r="O69" s="108">
        <v>7.47</v>
      </c>
      <c r="P69" s="108">
        <v>0.87</v>
      </c>
      <c r="Q69" s="33">
        <v>1</v>
      </c>
      <c r="R69" s="33">
        <v>1</v>
      </c>
      <c r="S69" s="109">
        <v>0.97</v>
      </c>
    </row>
    <row r="70" spans="3:19">
      <c r="C70" s="92">
        <v>100</v>
      </c>
      <c r="D70" s="108"/>
      <c r="E70" s="108"/>
      <c r="F70" s="108"/>
      <c r="G70" s="108"/>
      <c r="H70" s="108"/>
      <c r="I70" s="108"/>
      <c r="J70">
        <v>3454</v>
      </c>
      <c r="K70" s="108">
        <v>1</v>
      </c>
      <c r="L70" s="108">
        <v>6</v>
      </c>
      <c r="M70" s="108" t="s">
        <v>264</v>
      </c>
      <c r="N70" s="108"/>
      <c r="O70" s="108">
        <v>4.67</v>
      </c>
      <c r="P70" s="108">
        <v>0.34</v>
      </c>
      <c r="Q70" s="33">
        <v>1</v>
      </c>
      <c r="R70" s="33">
        <v>1</v>
      </c>
      <c r="S70" s="109">
        <v>0.93</v>
      </c>
    </row>
    <row r="71" spans="3:19" ht="15.75" thickBot="1">
      <c r="C71" s="93">
        <v>100</v>
      </c>
      <c r="D71" s="110"/>
      <c r="E71" s="110"/>
      <c r="F71" s="110"/>
      <c r="G71" s="110"/>
      <c r="H71" s="110"/>
      <c r="I71" s="110"/>
      <c r="J71" s="110">
        <v>5353</v>
      </c>
      <c r="K71" s="110">
        <v>1</v>
      </c>
      <c r="L71" s="110">
        <v>8</v>
      </c>
      <c r="M71" s="110" t="s">
        <v>264</v>
      </c>
      <c r="N71" s="110"/>
      <c r="O71" s="110">
        <v>5.67</v>
      </c>
      <c r="P71" s="110">
        <v>0.33</v>
      </c>
      <c r="Q71" s="110">
        <v>1</v>
      </c>
      <c r="R71" s="110">
        <v>1</v>
      </c>
      <c r="S71" s="111">
        <v>0.88</v>
      </c>
    </row>
    <row r="72" spans="3:19">
      <c r="C72" s="56">
        <v>200</v>
      </c>
      <c r="D72" s="58"/>
      <c r="E72" s="58"/>
      <c r="F72" s="58"/>
      <c r="G72" s="58"/>
      <c r="H72" s="58"/>
      <c r="I72" s="58"/>
      <c r="J72" s="58">
        <v>3537</v>
      </c>
      <c r="K72" s="58">
        <v>6</v>
      </c>
      <c r="L72" s="58">
        <v>6</v>
      </c>
      <c r="M72" s="58" t="s">
        <v>264</v>
      </c>
      <c r="N72" s="135"/>
      <c r="O72" s="58">
        <v>11.11</v>
      </c>
      <c r="P72" s="58">
        <v>0.57999999999999996</v>
      </c>
      <c r="Q72" s="58">
        <v>1</v>
      </c>
      <c r="R72" s="58">
        <v>1</v>
      </c>
      <c r="S72" s="57">
        <v>0.97499999999999998</v>
      </c>
    </row>
    <row r="73" spans="3:19">
      <c r="C73" s="92">
        <v>200</v>
      </c>
      <c r="D73" s="108"/>
      <c r="E73" s="108"/>
      <c r="F73" s="108"/>
      <c r="G73" s="108"/>
      <c r="H73" s="108"/>
      <c r="I73" s="108"/>
      <c r="J73" s="108">
        <v>4897</v>
      </c>
      <c r="K73" s="108">
        <v>1</v>
      </c>
      <c r="L73" s="108">
        <v>6</v>
      </c>
      <c r="M73" s="108" t="s">
        <v>264</v>
      </c>
      <c r="N73" s="108"/>
      <c r="O73" s="108">
        <v>14.81</v>
      </c>
      <c r="P73" s="108">
        <v>0.98</v>
      </c>
      <c r="Q73" s="33">
        <v>1</v>
      </c>
      <c r="R73" s="33">
        <v>1</v>
      </c>
      <c r="S73" s="109">
        <v>0.94</v>
      </c>
    </row>
    <row r="74" spans="3:19" ht="15.75" thickBot="1">
      <c r="C74" s="93">
        <v>200</v>
      </c>
      <c r="D74" s="110"/>
      <c r="E74" s="110"/>
      <c r="F74" s="110"/>
      <c r="G74" s="110"/>
      <c r="H74" s="110"/>
      <c r="I74" s="110"/>
      <c r="J74" s="110">
        <v>12019</v>
      </c>
      <c r="K74" s="110">
        <v>1</v>
      </c>
      <c r="L74" s="110">
        <v>8</v>
      </c>
      <c r="M74" s="110" t="s">
        <v>264</v>
      </c>
      <c r="N74" s="110"/>
      <c r="O74" s="110">
        <v>24.26</v>
      </c>
      <c r="P74" s="110">
        <v>1.5</v>
      </c>
      <c r="Q74" s="110">
        <v>1</v>
      </c>
      <c r="R74" s="110">
        <v>1</v>
      </c>
      <c r="S74" s="111">
        <v>0.91</v>
      </c>
    </row>
    <row r="75" spans="3:19">
      <c r="C75" s="56">
        <v>300</v>
      </c>
      <c r="D75" s="58"/>
      <c r="E75" s="58"/>
      <c r="F75" s="58"/>
      <c r="G75" s="58"/>
      <c r="H75" s="58"/>
      <c r="I75" s="58"/>
      <c r="J75" s="58">
        <v>3955</v>
      </c>
      <c r="K75" s="58">
        <v>6</v>
      </c>
      <c r="L75" s="58">
        <v>6</v>
      </c>
      <c r="M75" s="58" t="s">
        <v>264</v>
      </c>
      <c r="N75" s="135"/>
      <c r="O75" s="58">
        <v>24.35</v>
      </c>
      <c r="P75" s="58">
        <v>1.4</v>
      </c>
      <c r="Q75" s="58">
        <v>1</v>
      </c>
      <c r="R75" s="58">
        <v>1</v>
      </c>
      <c r="S75" s="57">
        <v>0.96299999999999997</v>
      </c>
    </row>
    <row r="76" spans="3:19">
      <c r="C76" s="92">
        <v>300</v>
      </c>
      <c r="D76" s="108"/>
      <c r="E76" s="108"/>
      <c r="F76" s="108"/>
      <c r="G76" s="108"/>
      <c r="H76" s="108"/>
      <c r="I76" s="108"/>
      <c r="J76" s="108">
        <v>5315</v>
      </c>
      <c r="K76" s="108">
        <v>1</v>
      </c>
      <c r="L76" s="108">
        <v>6</v>
      </c>
      <c r="M76" s="108" t="s">
        <v>264</v>
      </c>
      <c r="N76" s="108"/>
      <c r="O76" s="108">
        <v>25.14</v>
      </c>
      <c r="P76" s="108">
        <v>1.03</v>
      </c>
      <c r="Q76" s="33">
        <v>1</v>
      </c>
      <c r="R76" s="33">
        <v>1</v>
      </c>
      <c r="S76" s="109">
        <v>0.96299999999999997</v>
      </c>
    </row>
    <row r="77" spans="3:19" ht="15.75" thickBot="1">
      <c r="C77" s="93">
        <v>300</v>
      </c>
      <c r="D77" s="110"/>
      <c r="E77" s="110"/>
      <c r="F77" s="110"/>
      <c r="G77" s="110"/>
      <c r="H77" s="110"/>
      <c r="I77" s="110"/>
      <c r="J77" s="110">
        <v>17915</v>
      </c>
      <c r="K77" s="110">
        <v>1</v>
      </c>
      <c r="L77" s="110">
        <v>8</v>
      </c>
      <c r="M77" s="110" t="s">
        <v>264</v>
      </c>
      <c r="N77" s="110"/>
      <c r="O77" s="110">
        <v>53.41</v>
      </c>
      <c r="P77" s="110">
        <v>2.0299999999999998</v>
      </c>
      <c r="Q77" s="110">
        <v>1</v>
      </c>
      <c r="R77" s="110">
        <v>1</v>
      </c>
      <c r="S77" s="111">
        <v>0.95299999999999996</v>
      </c>
    </row>
    <row r="78" spans="3:19">
      <c r="C78" s="56">
        <v>380</v>
      </c>
      <c r="D78" s="58"/>
      <c r="E78" s="58"/>
      <c r="F78" s="58"/>
      <c r="G78" s="58"/>
      <c r="H78" s="58"/>
      <c r="I78" s="58"/>
      <c r="J78" s="58">
        <v>4073</v>
      </c>
      <c r="K78" s="58">
        <v>6</v>
      </c>
      <c r="L78" s="58">
        <v>6</v>
      </c>
      <c r="M78" s="58" t="s">
        <v>264</v>
      </c>
      <c r="N78" s="135"/>
      <c r="O78" s="58">
        <v>31.74</v>
      </c>
      <c r="P78" s="58">
        <v>2.02</v>
      </c>
      <c r="Q78" s="58">
        <v>1</v>
      </c>
      <c r="R78" s="58">
        <v>1</v>
      </c>
      <c r="S78" s="57">
        <v>0.95699999999999996</v>
      </c>
    </row>
    <row r="79" spans="3:19">
      <c r="C79" s="92">
        <v>380</v>
      </c>
      <c r="D79" s="108"/>
      <c r="E79" s="108"/>
      <c r="F79" s="108"/>
      <c r="G79" s="108"/>
      <c r="H79" s="108"/>
      <c r="I79" s="108"/>
      <c r="J79" s="108">
        <v>5433</v>
      </c>
      <c r="K79" s="108">
        <v>1</v>
      </c>
      <c r="L79" s="108">
        <v>6</v>
      </c>
      <c r="M79" s="108" t="s">
        <v>264</v>
      </c>
      <c r="N79" s="108"/>
      <c r="O79" s="108">
        <v>31.7</v>
      </c>
      <c r="P79" s="108">
        <v>1.91</v>
      </c>
      <c r="Q79" s="33">
        <v>1</v>
      </c>
      <c r="R79" s="33">
        <v>1</v>
      </c>
      <c r="S79" s="109">
        <v>0.95499999999999996</v>
      </c>
    </row>
    <row r="80" spans="3:19" ht="15.75" thickBot="1">
      <c r="C80" s="93">
        <v>380</v>
      </c>
      <c r="D80" s="110"/>
      <c r="E80" s="110"/>
      <c r="F80" s="110"/>
      <c r="G80" s="110"/>
      <c r="H80" s="110"/>
      <c r="I80" s="110"/>
      <c r="J80" s="110">
        <v>25090</v>
      </c>
      <c r="K80" s="110">
        <v>1</v>
      </c>
      <c r="L80" s="110">
        <v>8</v>
      </c>
      <c r="M80" s="110" t="s">
        <v>264</v>
      </c>
      <c r="N80" s="110"/>
      <c r="O80" s="110">
        <v>74.489999999999995</v>
      </c>
      <c r="P80" s="110">
        <v>3.83</v>
      </c>
      <c r="Q80" s="110">
        <v>1</v>
      </c>
      <c r="R80" s="110">
        <v>1</v>
      </c>
      <c r="S80" s="111">
        <v>0.93600000000000005</v>
      </c>
    </row>
    <row r="86" spans="3:41" ht="18.75">
      <c r="C86" s="17" t="s">
        <v>24</v>
      </c>
    </row>
    <row r="87" spans="3:41">
      <c r="C87" t="s">
        <v>299</v>
      </c>
      <c r="M87" t="s">
        <v>35</v>
      </c>
      <c r="W87" s="19" t="s">
        <v>25</v>
      </c>
      <c r="AG87" s="19" t="s">
        <v>26</v>
      </c>
    </row>
    <row r="88" spans="3:41" ht="15.75" thickBot="1"/>
    <row r="89" spans="3:41">
      <c r="C89" s="4" t="s">
        <v>0</v>
      </c>
      <c r="D89" s="5" t="s">
        <v>1</v>
      </c>
      <c r="E89" s="5" t="s">
        <v>4</v>
      </c>
      <c r="F89" s="5" t="s">
        <v>3</v>
      </c>
      <c r="G89" s="5" t="s">
        <v>6</v>
      </c>
      <c r="H89" s="5" t="s">
        <v>7</v>
      </c>
      <c r="I89" s="5" t="s">
        <v>8</v>
      </c>
      <c r="J89" s="5" t="s">
        <v>9</v>
      </c>
      <c r="K89" s="6" t="s">
        <v>10</v>
      </c>
      <c r="M89" s="4" t="s">
        <v>14</v>
      </c>
      <c r="N89" s="5" t="s">
        <v>15</v>
      </c>
      <c r="O89" s="5" t="s">
        <v>16</v>
      </c>
      <c r="P89" s="5" t="s">
        <v>17</v>
      </c>
      <c r="Q89" s="5" t="s">
        <v>22</v>
      </c>
      <c r="R89" s="5" t="s">
        <v>18</v>
      </c>
      <c r="S89" s="5" t="s">
        <v>19</v>
      </c>
      <c r="T89" s="5" t="s">
        <v>20</v>
      </c>
      <c r="U89" s="6" t="s">
        <v>21</v>
      </c>
      <c r="W89" s="4" t="s">
        <v>14</v>
      </c>
      <c r="X89" s="5" t="s">
        <v>15</v>
      </c>
      <c r="Y89" s="5" t="s">
        <v>16</v>
      </c>
      <c r="Z89" s="5" t="s">
        <v>293</v>
      </c>
      <c r="AA89" s="5" t="s">
        <v>22</v>
      </c>
      <c r="AB89" s="5" t="s">
        <v>18</v>
      </c>
      <c r="AC89" s="5" t="s">
        <v>19</v>
      </c>
      <c r="AD89" s="5" t="s">
        <v>294</v>
      </c>
      <c r="AE89" s="6" t="s">
        <v>21</v>
      </c>
      <c r="AG89" s="4" t="s">
        <v>14</v>
      </c>
      <c r="AH89" s="5" t="s">
        <v>15</v>
      </c>
      <c r="AI89" s="5" t="s">
        <v>16</v>
      </c>
      <c r="AJ89" s="5" t="s">
        <v>17</v>
      </c>
      <c r="AK89" s="5" t="s">
        <v>22</v>
      </c>
      <c r="AL89" s="5" t="s">
        <v>18</v>
      </c>
      <c r="AM89" s="5" t="s">
        <v>19</v>
      </c>
      <c r="AN89" s="5" t="s">
        <v>20</v>
      </c>
      <c r="AO89" s="6" t="s">
        <v>21</v>
      </c>
    </row>
    <row r="90" spans="3:41">
      <c r="C90" s="7">
        <v>100</v>
      </c>
      <c r="D90" s="3"/>
      <c r="E90" s="3"/>
      <c r="F90" s="3"/>
      <c r="G90" s="3"/>
      <c r="H90" s="3"/>
      <c r="I90" s="3"/>
      <c r="J90" s="12"/>
      <c r="K90" s="8"/>
      <c r="M90" s="7"/>
      <c r="N90" s="3"/>
      <c r="O90" s="3"/>
      <c r="P90" s="3"/>
      <c r="Q90" s="3"/>
      <c r="R90" s="3"/>
      <c r="S90" s="3"/>
      <c r="T90" s="3"/>
      <c r="U90" s="8"/>
      <c r="W90" s="7"/>
      <c r="X90" s="3"/>
      <c r="Y90" s="3"/>
      <c r="Z90" s="3"/>
      <c r="AA90" s="3"/>
      <c r="AB90" s="3"/>
      <c r="AC90" s="3"/>
      <c r="AD90" s="3"/>
      <c r="AE90" s="8"/>
      <c r="AG90" s="7"/>
      <c r="AH90" s="3"/>
      <c r="AI90" s="3"/>
      <c r="AJ90" s="3"/>
      <c r="AK90" s="3"/>
      <c r="AL90" s="3"/>
      <c r="AM90" s="3"/>
      <c r="AN90" s="3"/>
      <c r="AO90" s="8"/>
    </row>
    <row r="91" spans="3:41">
      <c r="C91" s="7">
        <v>200</v>
      </c>
      <c r="D91" s="3"/>
      <c r="E91" s="3"/>
      <c r="F91" s="3"/>
      <c r="G91" s="3"/>
      <c r="H91" s="3"/>
      <c r="I91" s="3"/>
      <c r="J91" s="13"/>
      <c r="K91" s="14"/>
      <c r="M91" s="7"/>
      <c r="N91" s="3"/>
      <c r="O91" s="3"/>
      <c r="P91" s="3"/>
      <c r="Q91" s="3"/>
      <c r="R91" s="3"/>
      <c r="S91" s="3"/>
      <c r="T91" s="3"/>
      <c r="U91" s="8"/>
      <c r="W91" s="7"/>
      <c r="X91" s="3"/>
      <c r="Y91" s="3"/>
      <c r="Z91" s="3"/>
      <c r="AA91" s="3"/>
      <c r="AB91" s="3"/>
      <c r="AC91" s="3"/>
      <c r="AD91" s="3"/>
      <c r="AE91" s="8"/>
      <c r="AG91" s="7"/>
      <c r="AH91" s="3"/>
      <c r="AI91" s="3"/>
      <c r="AJ91" s="3"/>
      <c r="AK91" s="3"/>
      <c r="AL91" s="3"/>
      <c r="AM91" s="3"/>
      <c r="AN91" s="3"/>
      <c r="AO91" s="8"/>
    </row>
    <row r="92" spans="3:41">
      <c r="C92" s="7">
        <v>300</v>
      </c>
      <c r="D92" s="3"/>
      <c r="E92" s="3"/>
      <c r="F92" s="3"/>
      <c r="G92" s="3"/>
      <c r="H92" s="3"/>
      <c r="I92" s="3"/>
      <c r="J92" s="13"/>
      <c r="K92" s="8"/>
      <c r="M92" s="7"/>
      <c r="N92" s="3"/>
      <c r="O92" s="7"/>
      <c r="P92" s="3"/>
      <c r="Q92" s="3"/>
      <c r="R92" s="3"/>
      <c r="S92" s="3"/>
      <c r="T92" s="3"/>
      <c r="U92" s="8"/>
      <c r="W92" s="7"/>
      <c r="X92" s="3"/>
      <c r="Y92" s="7"/>
      <c r="Z92" s="3"/>
      <c r="AA92" s="3"/>
      <c r="AB92" s="3"/>
      <c r="AC92" s="3"/>
      <c r="AD92" s="3"/>
      <c r="AE92" s="8"/>
      <c r="AG92" s="7"/>
      <c r="AH92" s="3"/>
      <c r="AI92" s="7"/>
      <c r="AJ92" s="3"/>
      <c r="AK92" s="3"/>
      <c r="AL92" s="3"/>
      <c r="AM92" s="3"/>
      <c r="AN92" s="3"/>
      <c r="AO92" s="8"/>
    </row>
    <row r="93" spans="3:41">
      <c r="C93" s="7">
        <v>380</v>
      </c>
      <c r="D93" s="3"/>
      <c r="E93" s="3"/>
      <c r="F93" s="3"/>
      <c r="G93" s="3"/>
      <c r="H93" s="3"/>
      <c r="I93" s="3"/>
      <c r="J93" s="13"/>
      <c r="K93" s="8"/>
      <c r="M93" s="7"/>
      <c r="N93" s="3"/>
      <c r="O93" s="3"/>
      <c r="P93" s="3"/>
      <c r="Q93" s="3"/>
      <c r="R93" s="3"/>
      <c r="S93" s="3"/>
      <c r="T93" s="3"/>
      <c r="U93" s="8"/>
      <c r="W93" s="7"/>
      <c r="X93" s="3"/>
      <c r="Y93" s="3"/>
      <c r="Z93" s="3"/>
      <c r="AA93" s="3"/>
      <c r="AB93" s="3"/>
      <c r="AC93" s="3"/>
      <c r="AD93" s="3"/>
      <c r="AE93" s="8"/>
      <c r="AG93" s="7"/>
      <c r="AH93" s="3"/>
      <c r="AI93" s="3"/>
      <c r="AJ93" s="3"/>
      <c r="AK93" s="3"/>
      <c r="AL93" s="3"/>
      <c r="AM93" s="3"/>
      <c r="AN93" s="3"/>
      <c r="AO93" s="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F5796-756F-4121-8508-0A1FBD69A223}">
  <sheetPr codeName="Sheet8"/>
  <dimension ref="B3:S44"/>
  <sheetViews>
    <sheetView topLeftCell="A16" zoomScale="80" zoomScaleNormal="80" workbookViewId="0">
      <selection activeCell="P52" sqref="P52"/>
    </sheetView>
  </sheetViews>
  <sheetFormatPr baseColWidth="10" defaultColWidth="9.140625" defaultRowHeight="15"/>
  <sheetData>
    <row r="3" spans="2:14">
      <c r="B3" t="s">
        <v>315</v>
      </c>
      <c r="C3">
        <v>2</v>
      </c>
    </row>
    <row r="4" spans="2:14">
      <c r="B4" t="s">
        <v>316</v>
      </c>
      <c r="C4">
        <v>20</v>
      </c>
      <c r="D4" t="s">
        <v>317</v>
      </c>
    </row>
    <row r="5" spans="2:14">
      <c r="C5" s="18" t="s">
        <v>310</v>
      </c>
      <c r="J5" s="18" t="s">
        <v>313</v>
      </c>
    </row>
    <row r="6" spans="2:14" ht="15.75" thickBot="1"/>
    <row r="7" spans="2:14" ht="15.75" thickBot="1">
      <c r="B7" s="4" t="s">
        <v>0</v>
      </c>
      <c r="C7" s="21" t="s">
        <v>1</v>
      </c>
      <c r="D7" s="24" t="s">
        <v>311</v>
      </c>
      <c r="E7" s="5" t="s">
        <v>126</v>
      </c>
      <c r="F7" s="5" t="s">
        <v>312</v>
      </c>
      <c r="G7" s="5" t="s">
        <v>318</v>
      </c>
      <c r="I7" s="4" t="s">
        <v>0</v>
      </c>
      <c r="J7" s="21" t="s">
        <v>1</v>
      </c>
      <c r="K7" s="24" t="s">
        <v>311</v>
      </c>
      <c r="L7" s="5" t="s">
        <v>126</v>
      </c>
      <c r="M7" s="5" t="s">
        <v>312</v>
      </c>
      <c r="N7" s="5" t="s">
        <v>318</v>
      </c>
    </row>
    <row r="8" spans="2:14">
      <c r="B8">
        <v>100</v>
      </c>
      <c r="C8" t="s">
        <v>62</v>
      </c>
      <c r="D8">
        <v>1842</v>
      </c>
      <c r="E8">
        <v>371342</v>
      </c>
      <c r="F8">
        <v>277.77999999999997</v>
      </c>
      <c r="G8">
        <v>1.3</v>
      </c>
      <c r="I8">
        <v>100</v>
      </c>
      <c r="J8" t="s">
        <v>62</v>
      </c>
      <c r="K8">
        <v>1842</v>
      </c>
      <c r="L8">
        <v>85892</v>
      </c>
      <c r="M8">
        <v>561.71</v>
      </c>
      <c r="N8">
        <v>0.30299999999999999</v>
      </c>
    </row>
    <row r="9" spans="2:14">
      <c r="B9">
        <v>200</v>
      </c>
      <c r="C9" t="s">
        <v>62</v>
      </c>
      <c r="D9">
        <v>3655</v>
      </c>
      <c r="E9">
        <v>662840</v>
      </c>
      <c r="F9">
        <v>987.16</v>
      </c>
      <c r="G9">
        <v>4.5999999999999996</v>
      </c>
      <c r="I9">
        <v>200</v>
      </c>
      <c r="J9" t="s">
        <v>62</v>
      </c>
      <c r="K9">
        <v>3655</v>
      </c>
      <c r="L9">
        <v>161631</v>
      </c>
      <c r="M9">
        <v>1975.28</v>
      </c>
      <c r="N9">
        <v>1.2</v>
      </c>
    </row>
    <row r="10" spans="2:14">
      <c r="B10">
        <v>300</v>
      </c>
      <c r="C10" t="s">
        <v>62</v>
      </c>
      <c r="D10">
        <v>5479</v>
      </c>
      <c r="E10">
        <v>1043307</v>
      </c>
      <c r="F10">
        <v>2318.17</v>
      </c>
      <c r="G10">
        <v>11</v>
      </c>
      <c r="I10">
        <v>300</v>
      </c>
      <c r="J10" t="s">
        <v>62</v>
      </c>
      <c r="K10">
        <v>5479</v>
      </c>
      <c r="L10">
        <v>264534</v>
      </c>
      <c r="M10">
        <v>5189.67</v>
      </c>
      <c r="N10">
        <v>2.8</v>
      </c>
    </row>
    <row r="11" spans="2:14">
      <c r="B11">
        <v>400</v>
      </c>
      <c r="C11" t="s">
        <v>62</v>
      </c>
      <c r="D11">
        <v>7293</v>
      </c>
      <c r="E11">
        <v>1354322</v>
      </c>
      <c r="F11">
        <v>4202.83</v>
      </c>
      <c r="G11">
        <v>19</v>
      </c>
      <c r="I11">
        <v>400</v>
      </c>
      <c r="J11" t="s">
        <v>62</v>
      </c>
      <c r="K11">
        <v>7293</v>
      </c>
      <c r="L11">
        <v>347728</v>
      </c>
      <c r="M11">
        <v>12720.54</v>
      </c>
      <c r="N11">
        <v>4.8</v>
      </c>
    </row>
    <row r="12" spans="2:14">
      <c r="B12">
        <v>500</v>
      </c>
      <c r="C12" t="s">
        <v>295</v>
      </c>
      <c r="D12">
        <v>10692</v>
      </c>
      <c r="E12">
        <v>2056824</v>
      </c>
      <c r="F12">
        <v>9242.02</v>
      </c>
      <c r="G12">
        <v>41</v>
      </c>
      <c r="I12">
        <v>500</v>
      </c>
      <c r="J12" t="s">
        <v>295</v>
      </c>
      <c r="K12">
        <v>10692</v>
      </c>
      <c r="L12">
        <v>523317</v>
      </c>
      <c r="M12">
        <v>26557.7</v>
      </c>
      <c r="N12">
        <v>11</v>
      </c>
    </row>
    <row r="13" spans="2:14">
      <c r="B13">
        <v>600</v>
      </c>
      <c r="C13" t="s">
        <v>298</v>
      </c>
      <c r="D13">
        <v>16115</v>
      </c>
      <c r="E13">
        <v>3993721</v>
      </c>
      <c r="F13">
        <v>26341.63</v>
      </c>
      <c r="G13">
        <v>120</v>
      </c>
      <c r="I13">
        <v>600</v>
      </c>
      <c r="J13" t="s">
        <v>298</v>
      </c>
      <c r="K13">
        <v>16115</v>
      </c>
      <c r="L13">
        <v>1164734</v>
      </c>
      <c r="M13">
        <v>165219.01</v>
      </c>
      <c r="N13">
        <v>35</v>
      </c>
    </row>
    <row r="37" spans="15:19" ht="15.75" thickBot="1"/>
    <row r="38" spans="15:19">
      <c r="O38" s="4" t="s">
        <v>0</v>
      </c>
      <c r="P38" t="s">
        <v>319</v>
      </c>
      <c r="Q38" t="s">
        <v>320</v>
      </c>
      <c r="S38" t="s">
        <v>321</v>
      </c>
    </row>
    <row r="39" spans="15:19">
      <c r="O39">
        <v>100</v>
      </c>
      <c r="P39">
        <f t="shared" ref="P39:P44" si="0">F8/60</f>
        <v>4.6296666666666662</v>
      </c>
      <c r="Q39">
        <f t="shared" ref="Q39:Q44" si="1">M8/60</f>
        <v>9.3618333333333332</v>
      </c>
      <c r="S39">
        <f t="shared" ref="S39:S44" si="2">Q39/P39</f>
        <v>2.0221398228814174</v>
      </c>
    </row>
    <row r="40" spans="15:19">
      <c r="O40">
        <v>200</v>
      </c>
      <c r="P40">
        <f t="shared" si="0"/>
        <v>16.452666666666666</v>
      </c>
      <c r="Q40">
        <f t="shared" si="1"/>
        <v>32.92133333333333</v>
      </c>
      <c r="S40">
        <f t="shared" si="2"/>
        <v>2.0009724867296081</v>
      </c>
    </row>
    <row r="41" spans="15:19">
      <c r="O41">
        <v>300</v>
      </c>
      <c r="P41">
        <f t="shared" si="0"/>
        <v>38.636166666666668</v>
      </c>
      <c r="Q41">
        <f t="shared" si="1"/>
        <v>86.494500000000002</v>
      </c>
      <c r="S41">
        <f t="shared" si="2"/>
        <v>2.2386925894132008</v>
      </c>
    </row>
    <row r="42" spans="15:19">
      <c r="O42">
        <v>400</v>
      </c>
      <c r="P42">
        <f t="shared" si="0"/>
        <v>70.047166666666669</v>
      </c>
      <c r="Q42">
        <f t="shared" si="1"/>
        <v>212.00900000000001</v>
      </c>
      <c r="S42">
        <f t="shared" si="2"/>
        <v>3.0266606072574911</v>
      </c>
    </row>
    <row r="43" spans="15:19">
      <c r="O43">
        <v>500</v>
      </c>
      <c r="P43">
        <f t="shared" si="0"/>
        <v>154.03366666666668</v>
      </c>
      <c r="Q43">
        <f t="shared" si="1"/>
        <v>442.62833333333333</v>
      </c>
      <c r="S43">
        <f t="shared" si="2"/>
        <v>2.8735817494443854</v>
      </c>
    </row>
    <row r="44" spans="15:19">
      <c r="O44">
        <v>600</v>
      </c>
      <c r="P44">
        <f t="shared" si="0"/>
        <v>439.02716666666669</v>
      </c>
      <c r="Q44">
        <f t="shared" si="1"/>
        <v>2753.6501666666668</v>
      </c>
      <c r="S44">
        <f t="shared" si="2"/>
        <v>6.2721634917808808</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60F57-ECEC-46F7-BFD2-B442D2F29797}">
  <sheetPr codeName="Sheet9"/>
  <dimension ref="C2:N10"/>
  <sheetViews>
    <sheetView zoomScale="70" zoomScaleNormal="70" workbookViewId="0">
      <selection activeCell="P29" sqref="P29"/>
    </sheetView>
  </sheetViews>
  <sheetFormatPr baseColWidth="10" defaultColWidth="9.140625" defaultRowHeight="15"/>
  <sheetData>
    <row r="2" spans="3:14">
      <c r="C2" t="s">
        <v>239</v>
      </c>
      <c r="E2" t="s">
        <v>349</v>
      </c>
      <c r="G2" t="s">
        <v>348</v>
      </c>
    </row>
    <row r="3" spans="3:14" ht="15.75" thickBot="1"/>
    <row r="4" spans="3:14" ht="15.75" thickBot="1">
      <c r="C4" s="4" t="s">
        <v>0</v>
      </c>
      <c r="D4" s="136" t="s">
        <v>199</v>
      </c>
      <c r="E4" s="136" t="s">
        <v>200</v>
      </c>
      <c r="F4" s="21" t="s">
        <v>1</v>
      </c>
      <c r="G4" s="24" t="s">
        <v>53</v>
      </c>
      <c r="H4" s="22" t="s">
        <v>4</v>
      </c>
      <c r="I4" s="5" t="s">
        <v>3</v>
      </c>
      <c r="J4" s="5" t="s">
        <v>46</v>
      </c>
      <c r="K4" s="5" t="s">
        <v>296</v>
      </c>
      <c r="L4" s="5" t="s">
        <v>126</v>
      </c>
      <c r="M4" s="5"/>
      <c r="N4" s="6"/>
    </row>
    <row r="5" spans="3:14">
      <c r="C5">
        <v>100</v>
      </c>
      <c r="D5">
        <v>20</v>
      </c>
      <c r="E5">
        <v>40</v>
      </c>
      <c r="F5" t="s">
        <v>62</v>
      </c>
      <c r="K5">
        <v>1.3</v>
      </c>
    </row>
    <row r="6" spans="3:14">
      <c r="C6">
        <v>200</v>
      </c>
      <c r="D6">
        <v>20</v>
      </c>
      <c r="E6">
        <v>40</v>
      </c>
      <c r="F6" t="s">
        <v>62</v>
      </c>
      <c r="K6">
        <v>4.5999999999999996</v>
      </c>
    </row>
    <row r="7" spans="3:14">
      <c r="C7">
        <v>300</v>
      </c>
      <c r="D7">
        <v>20</v>
      </c>
      <c r="E7">
        <v>40</v>
      </c>
      <c r="F7" t="s">
        <v>62</v>
      </c>
      <c r="K7">
        <v>11</v>
      </c>
    </row>
    <row r="8" spans="3:14">
      <c r="C8">
        <v>400</v>
      </c>
      <c r="D8">
        <v>20</v>
      </c>
      <c r="E8">
        <v>40</v>
      </c>
      <c r="F8" t="s">
        <v>62</v>
      </c>
      <c r="K8">
        <v>19</v>
      </c>
    </row>
    <row r="9" spans="3:14">
      <c r="C9">
        <v>500</v>
      </c>
      <c r="D9">
        <v>20</v>
      </c>
      <c r="E9">
        <v>60</v>
      </c>
      <c r="F9" t="s">
        <v>295</v>
      </c>
      <c r="K9">
        <v>41</v>
      </c>
    </row>
    <row r="10" spans="3:14">
      <c r="C10">
        <v>600</v>
      </c>
      <c r="D10">
        <v>20</v>
      </c>
      <c r="E10">
        <v>105</v>
      </c>
      <c r="F10" t="s">
        <v>298</v>
      </c>
      <c r="K10">
        <v>120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F4423-3AE7-4EAA-BAE8-F2BF0CB008FD}">
  <sheetPr codeName="Sheet10"/>
  <dimension ref="C4:AC52"/>
  <sheetViews>
    <sheetView zoomScale="30" zoomScaleNormal="30" workbookViewId="0">
      <selection activeCell="M54" sqref="M54"/>
    </sheetView>
  </sheetViews>
  <sheetFormatPr baseColWidth="10" defaultColWidth="9.140625" defaultRowHeight="15"/>
  <sheetData>
    <row r="4" spans="3:28">
      <c r="H4" t="s">
        <v>314</v>
      </c>
    </row>
    <row r="6" spans="3:28">
      <c r="C6" t="s">
        <v>123</v>
      </c>
      <c r="T6" t="s">
        <v>121</v>
      </c>
    </row>
    <row r="7" spans="3:28">
      <c r="G7" s="19" t="s">
        <v>124</v>
      </c>
      <c r="T7" s="19" t="s">
        <v>122</v>
      </c>
    </row>
    <row r="8" spans="3:28" ht="15.75" thickBot="1"/>
    <row r="9" spans="3:28" ht="15.75" thickBot="1">
      <c r="C9" t="s">
        <v>117</v>
      </c>
      <c r="D9" s="4" t="s">
        <v>0</v>
      </c>
      <c r="E9" s="21" t="s">
        <v>1</v>
      </c>
      <c r="F9" s="24" t="s">
        <v>53</v>
      </c>
      <c r="G9" s="22" t="s">
        <v>4</v>
      </c>
      <c r="H9" s="5" t="s">
        <v>3</v>
      </c>
      <c r="I9" s="5" t="s">
        <v>46</v>
      </c>
      <c r="J9" s="5" t="s">
        <v>47</v>
      </c>
      <c r="K9" s="5" t="s">
        <v>71</v>
      </c>
      <c r="M9" s="4" t="s">
        <v>54</v>
      </c>
      <c r="N9" s="38" t="s">
        <v>55</v>
      </c>
      <c r="O9" s="5" t="s">
        <v>56</v>
      </c>
      <c r="P9" s="5" t="s">
        <v>57</v>
      </c>
      <c r="Q9" s="5" t="s">
        <v>58</v>
      </c>
      <c r="R9" s="5"/>
      <c r="T9" s="5" t="s">
        <v>118</v>
      </c>
      <c r="U9" s="5" t="s">
        <v>119</v>
      </c>
      <c r="V9" s="5" t="s">
        <v>120</v>
      </c>
      <c r="X9" s="4" t="s">
        <v>54</v>
      </c>
      <c r="Y9" s="38" t="s">
        <v>181</v>
      </c>
      <c r="Z9" s="5" t="s">
        <v>56</v>
      </c>
      <c r="AA9" s="5" t="s">
        <v>57</v>
      </c>
      <c r="AB9" s="5" t="s">
        <v>180</v>
      </c>
    </row>
    <row r="10" spans="3:28">
      <c r="C10">
        <v>0</v>
      </c>
      <c r="D10">
        <v>100</v>
      </c>
      <c r="E10" s="3" t="s">
        <v>62</v>
      </c>
      <c r="G10" s="3">
        <v>1842</v>
      </c>
      <c r="I10" s="3">
        <v>401.83</v>
      </c>
      <c r="J10" s="3">
        <v>284</v>
      </c>
      <c r="K10">
        <v>80822</v>
      </c>
      <c r="M10">
        <v>31.7</v>
      </c>
      <c r="N10">
        <v>9.39</v>
      </c>
      <c r="O10">
        <v>0.99</v>
      </c>
      <c r="P10">
        <v>0.99</v>
      </c>
      <c r="Q10">
        <v>0.97</v>
      </c>
      <c r="T10">
        <v>250.76</v>
      </c>
      <c r="U10">
        <v>411</v>
      </c>
      <c r="V10">
        <v>116774</v>
      </c>
      <c r="X10">
        <v>39.299999999999997</v>
      </c>
      <c r="Y10">
        <v>9.31</v>
      </c>
      <c r="Z10">
        <v>0.99</v>
      </c>
      <c r="AA10">
        <v>0.99</v>
      </c>
      <c r="AB10">
        <v>0.97699999999999998</v>
      </c>
    </row>
    <row r="11" spans="3:28">
      <c r="C11">
        <v>10</v>
      </c>
      <c r="D11">
        <v>100</v>
      </c>
      <c r="E11" s="3" t="s">
        <v>62</v>
      </c>
      <c r="G11" s="3">
        <v>1842</v>
      </c>
      <c r="I11">
        <v>361.2</v>
      </c>
      <c r="J11">
        <v>265</v>
      </c>
      <c r="K11">
        <v>75444</v>
      </c>
      <c r="M11">
        <v>25.9</v>
      </c>
      <c r="N11">
        <v>6.03</v>
      </c>
      <c r="O11">
        <v>0.99</v>
      </c>
      <c r="P11">
        <v>0.99</v>
      </c>
      <c r="Q11">
        <v>0.97</v>
      </c>
      <c r="T11">
        <v>252.2</v>
      </c>
      <c r="U11">
        <v>376</v>
      </c>
      <c r="V11">
        <v>106925</v>
      </c>
      <c r="X11">
        <v>38.35</v>
      </c>
      <c r="Y11">
        <v>9.19</v>
      </c>
      <c r="Z11">
        <v>0.99</v>
      </c>
      <c r="AA11">
        <v>0.99</v>
      </c>
      <c r="AB11">
        <v>0.97299999999999998</v>
      </c>
    </row>
    <row r="12" spans="3:28">
      <c r="C12">
        <v>20</v>
      </c>
      <c r="D12">
        <v>100</v>
      </c>
      <c r="E12" s="3" t="s">
        <v>62</v>
      </c>
      <c r="G12" s="3">
        <v>1842</v>
      </c>
      <c r="I12">
        <v>208.99</v>
      </c>
      <c r="J12">
        <v>177</v>
      </c>
      <c r="K12">
        <v>50328</v>
      </c>
      <c r="M12">
        <v>18.96</v>
      </c>
      <c r="N12">
        <v>3.51</v>
      </c>
      <c r="O12">
        <v>0.99</v>
      </c>
      <c r="P12">
        <v>0.99</v>
      </c>
      <c r="Q12">
        <v>0.97</v>
      </c>
      <c r="T12">
        <v>145.01</v>
      </c>
      <c r="U12">
        <v>228</v>
      </c>
      <c r="V12">
        <v>64750</v>
      </c>
      <c r="X12">
        <v>27.52</v>
      </c>
      <c r="Y12">
        <v>5.05</v>
      </c>
      <c r="Z12">
        <v>0.99</v>
      </c>
      <c r="AA12">
        <v>0.99</v>
      </c>
      <c r="AB12">
        <v>0.97299999999999998</v>
      </c>
    </row>
    <row r="13" spans="3:28">
      <c r="C13">
        <v>30</v>
      </c>
      <c r="D13">
        <v>100</v>
      </c>
      <c r="E13" s="3" t="s">
        <v>62</v>
      </c>
      <c r="G13" s="3">
        <v>1842</v>
      </c>
      <c r="I13">
        <v>134.29</v>
      </c>
      <c r="J13">
        <v>132</v>
      </c>
      <c r="K13">
        <v>37750</v>
      </c>
      <c r="M13">
        <v>16.420000000000002</v>
      </c>
      <c r="N13">
        <v>3.41</v>
      </c>
      <c r="O13">
        <v>0.99</v>
      </c>
      <c r="P13">
        <v>0.99</v>
      </c>
      <c r="Q13">
        <v>0.97</v>
      </c>
      <c r="T13">
        <v>99.4</v>
      </c>
      <c r="U13">
        <v>163</v>
      </c>
      <c r="V13">
        <v>46551</v>
      </c>
      <c r="X13">
        <v>20.440000000000001</v>
      </c>
      <c r="Y13">
        <v>3.44</v>
      </c>
      <c r="Z13">
        <v>0.99</v>
      </c>
      <c r="AA13">
        <v>0.99</v>
      </c>
      <c r="AB13">
        <v>0.97099999999999997</v>
      </c>
    </row>
    <row r="14" spans="3:28">
      <c r="C14">
        <v>40</v>
      </c>
      <c r="D14">
        <v>100</v>
      </c>
      <c r="E14" s="3" t="s">
        <v>62</v>
      </c>
      <c r="G14" s="3">
        <v>1842</v>
      </c>
      <c r="I14">
        <v>102.83</v>
      </c>
      <c r="J14">
        <v>111</v>
      </c>
      <c r="K14">
        <v>31635</v>
      </c>
      <c r="M14">
        <v>15.33</v>
      </c>
      <c r="N14">
        <v>2.68</v>
      </c>
      <c r="O14">
        <v>0.99</v>
      </c>
      <c r="P14">
        <v>0.99</v>
      </c>
      <c r="Q14">
        <v>0.97</v>
      </c>
      <c r="T14">
        <v>83.75</v>
      </c>
      <c r="U14">
        <v>134</v>
      </c>
      <c r="V14">
        <v>38130</v>
      </c>
      <c r="X14">
        <v>17.04</v>
      </c>
      <c r="Y14">
        <v>2.94</v>
      </c>
      <c r="Z14">
        <v>0.99</v>
      </c>
      <c r="AA14">
        <v>0.99</v>
      </c>
      <c r="AB14">
        <v>0.97199999999999998</v>
      </c>
    </row>
    <row r="15" spans="3:28">
      <c r="C15">
        <v>50</v>
      </c>
      <c r="D15">
        <v>100</v>
      </c>
      <c r="E15" s="3" t="s">
        <v>62</v>
      </c>
      <c r="G15" s="3">
        <v>1842</v>
      </c>
      <c r="I15">
        <v>87.27</v>
      </c>
      <c r="J15">
        <v>96.8</v>
      </c>
      <c r="K15">
        <v>27489</v>
      </c>
      <c r="M15">
        <v>13.63</v>
      </c>
      <c r="N15">
        <v>2.13</v>
      </c>
      <c r="O15">
        <v>0.99</v>
      </c>
      <c r="P15">
        <v>0.99</v>
      </c>
      <c r="Q15">
        <v>0.97</v>
      </c>
      <c r="T15">
        <v>70.88</v>
      </c>
      <c r="U15">
        <v>114</v>
      </c>
      <c r="V15">
        <v>32619</v>
      </c>
      <c r="X15">
        <v>14.49</v>
      </c>
      <c r="Y15">
        <v>2.73</v>
      </c>
      <c r="Z15">
        <v>0.99</v>
      </c>
      <c r="AA15">
        <v>0.99</v>
      </c>
      <c r="AB15">
        <v>0.97099999999999997</v>
      </c>
    </row>
    <row r="16" spans="3:28">
      <c r="C16">
        <v>60</v>
      </c>
      <c r="D16">
        <v>100</v>
      </c>
      <c r="E16" s="3" t="s">
        <v>62</v>
      </c>
      <c r="G16" s="3">
        <v>1842</v>
      </c>
      <c r="I16">
        <v>69.099999999999994</v>
      </c>
      <c r="J16">
        <v>81.3</v>
      </c>
      <c r="K16">
        <v>23097</v>
      </c>
      <c r="M16">
        <v>11.31</v>
      </c>
      <c r="N16">
        <v>1.79</v>
      </c>
      <c r="O16">
        <v>0.99</v>
      </c>
      <c r="P16">
        <v>0.99</v>
      </c>
      <c r="Q16">
        <v>0.97</v>
      </c>
      <c r="T16">
        <v>59.51</v>
      </c>
      <c r="U16">
        <v>94.8</v>
      </c>
      <c r="V16">
        <v>26922</v>
      </c>
      <c r="X16">
        <v>12.73</v>
      </c>
      <c r="Y16">
        <v>2.0499999999999998</v>
      </c>
      <c r="Z16">
        <v>0.99</v>
      </c>
      <c r="AA16">
        <v>0.99</v>
      </c>
      <c r="AB16">
        <v>0.96799999999999997</v>
      </c>
    </row>
    <row r="17" spans="3:28">
      <c r="C17">
        <v>70</v>
      </c>
      <c r="D17">
        <v>100</v>
      </c>
      <c r="E17" s="3" t="s">
        <v>62</v>
      </c>
      <c r="G17" s="3">
        <v>1842</v>
      </c>
      <c r="I17">
        <v>59.58</v>
      </c>
      <c r="J17">
        <v>71.099999999999994</v>
      </c>
      <c r="K17">
        <v>20192</v>
      </c>
      <c r="M17">
        <v>10.61</v>
      </c>
      <c r="N17">
        <v>1.94</v>
      </c>
      <c r="O17">
        <v>0.99</v>
      </c>
      <c r="P17">
        <v>0.99</v>
      </c>
      <c r="Q17">
        <v>0.97</v>
      </c>
      <c r="T17">
        <v>49.86</v>
      </c>
      <c r="U17">
        <v>81.2</v>
      </c>
      <c r="V17">
        <v>23070</v>
      </c>
      <c r="X17">
        <v>11.92</v>
      </c>
      <c r="Y17">
        <v>1.85</v>
      </c>
      <c r="Z17">
        <v>0.99</v>
      </c>
      <c r="AA17">
        <v>0.99</v>
      </c>
      <c r="AB17">
        <v>0.97</v>
      </c>
    </row>
    <row r="18" spans="3:28">
      <c r="C18">
        <v>80</v>
      </c>
      <c r="D18">
        <v>100</v>
      </c>
      <c r="E18" s="3" t="s">
        <v>62</v>
      </c>
      <c r="G18" s="3">
        <v>1842</v>
      </c>
      <c r="I18">
        <v>51.26</v>
      </c>
      <c r="J18">
        <v>62.6</v>
      </c>
      <c r="K18">
        <v>17779</v>
      </c>
      <c r="M18">
        <v>10.07</v>
      </c>
      <c r="N18">
        <v>1.45</v>
      </c>
      <c r="O18">
        <v>0.99</v>
      </c>
      <c r="P18">
        <v>0.99</v>
      </c>
      <c r="Q18">
        <v>0.96499999999999997</v>
      </c>
      <c r="T18">
        <v>45.13</v>
      </c>
      <c r="U18">
        <v>70.5</v>
      </c>
      <c r="V18">
        <v>20031</v>
      </c>
      <c r="X18">
        <v>10.59</v>
      </c>
      <c r="Y18">
        <v>1.89</v>
      </c>
      <c r="Z18">
        <v>0.99</v>
      </c>
      <c r="AA18">
        <v>0.99</v>
      </c>
      <c r="AB18">
        <v>0.97199999999999998</v>
      </c>
    </row>
    <row r="19" spans="3:28">
      <c r="C19">
        <v>90</v>
      </c>
      <c r="D19">
        <v>100</v>
      </c>
      <c r="E19" s="3" t="s">
        <v>62</v>
      </c>
      <c r="G19" s="3">
        <v>1842</v>
      </c>
      <c r="I19">
        <v>43.33</v>
      </c>
      <c r="J19">
        <v>54.8</v>
      </c>
      <c r="K19">
        <v>15583</v>
      </c>
      <c r="M19">
        <v>9.3800000000000008</v>
      </c>
      <c r="N19">
        <v>1.45</v>
      </c>
      <c r="O19">
        <v>0.99</v>
      </c>
      <c r="P19">
        <v>0.99</v>
      </c>
      <c r="Q19">
        <v>0.96499999999999997</v>
      </c>
      <c r="T19">
        <v>40.68</v>
      </c>
      <c r="U19">
        <v>59.9</v>
      </c>
      <c r="V19">
        <v>17022</v>
      </c>
      <c r="X19">
        <v>9.82</v>
      </c>
      <c r="Y19">
        <v>1.6</v>
      </c>
      <c r="Z19">
        <v>0.99</v>
      </c>
      <c r="AA19">
        <v>0.99</v>
      </c>
      <c r="AB19">
        <v>0.96</v>
      </c>
    </row>
    <row r="20" spans="3:28">
      <c r="C20">
        <v>100</v>
      </c>
      <c r="D20">
        <v>100</v>
      </c>
      <c r="E20" s="3" t="s">
        <v>62</v>
      </c>
      <c r="G20" s="3">
        <v>1842</v>
      </c>
      <c r="I20">
        <v>40.42</v>
      </c>
      <c r="J20">
        <v>50.2</v>
      </c>
      <c r="K20">
        <v>14262</v>
      </c>
      <c r="M20">
        <v>8.42</v>
      </c>
      <c r="N20">
        <v>1.36</v>
      </c>
      <c r="O20">
        <v>0.99</v>
      </c>
      <c r="P20">
        <v>0.99</v>
      </c>
      <c r="Q20">
        <v>0.96499999999999997</v>
      </c>
      <c r="T20">
        <v>34.89</v>
      </c>
      <c r="U20">
        <v>53.5</v>
      </c>
      <c r="V20">
        <v>15200</v>
      </c>
      <c r="X20">
        <v>8.4700000000000006</v>
      </c>
      <c r="Y20">
        <v>1.35</v>
      </c>
      <c r="Z20">
        <v>0.99</v>
      </c>
      <c r="AA20">
        <v>0.99</v>
      </c>
      <c r="AB20">
        <v>0.96</v>
      </c>
    </row>
    <row r="24" spans="3:28" ht="15.75" thickBot="1"/>
    <row r="25" spans="3:28" ht="15.75" thickBot="1">
      <c r="C25" t="s">
        <v>117</v>
      </c>
      <c r="D25" s="4" t="s">
        <v>0</v>
      </c>
      <c r="E25" s="21" t="s">
        <v>1</v>
      </c>
      <c r="F25" s="24" t="s">
        <v>53</v>
      </c>
      <c r="G25" s="22" t="s">
        <v>4</v>
      </c>
      <c r="H25" s="5" t="s">
        <v>3</v>
      </c>
      <c r="I25" s="5" t="s">
        <v>46</v>
      </c>
      <c r="J25" s="5" t="s">
        <v>47</v>
      </c>
      <c r="K25" s="5" t="s">
        <v>71</v>
      </c>
      <c r="M25" s="4" t="s">
        <v>54</v>
      </c>
      <c r="N25" s="38" t="s">
        <v>55</v>
      </c>
      <c r="O25" s="5" t="s">
        <v>56</v>
      </c>
      <c r="P25" s="5" t="s">
        <v>57</v>
      </c>
      <c r="Q25" s="5" t="s">
        <v>58</v>
      </c>
      <c r="R25" s="5"/>
      <c r="T25" s="5" t="s">
        <v>118</v>
      </c>
      <c r="U25" s="5" t="s">
        <v>119</v>
      </c>
      <c r="V25" s="5" t="s">
        <v>120</v>
      </c>
      <c r="X25" s="4" t="s">
        <v>54</v>
      </c>
      <c r="Y25" s="38" t="s">
        <v>55</v>
      </c>
      <c r="Z25" s="5" t="s">
        <v>56</v>
      </c>
      <c r="AA25" s="5" t="s">
        <v>57</v>
      </c>
      <c r="AB25" s="5" t="s">
        <v>58</v>
      </c>
    </row>
    <row r="26" spans="3:28">
      <c r="C26">
        <v>0</v>
      </c>
      <c r="D26">
        <v>200</v>
      </c>
      <c r="E26" s="3" t="s">
        <v>62</v>
      </c>
      <c r="G26" s="3">
        <v>3655</v>
      </c>
      <c r="H26">
        <v>1682</v>
      </c>
      <c r="I26" s="3">
        <v>1022.81</v>
      </c>
      <c r="J26" s="3">
        <v>1090</v>
      </c>
      <c r="K26">
        <v>148918</v>
      </c>
      <c r="M26">
        <v>138.33000000000001</v>
      </c>
      <c r="N26">
        <v>32.770000000000003</v>
      </c>
      <c r="O26">
        <v>0.99</v>
      </c>
      <c r="P26">
        <v>0.99</v>
      </c>
      <c r="Q26">
        <v>0.97199999999999998</v>
      </c>
      <c r="T26">
        <v>371.91</v>
      </c>
      <c r="U26" s="42">
        <v>1427</v>
      </c>
      <c r="V26">
        <v>194964</v>
      </c>
      <c r="X26">
        <v>161.72</v>
      </c>
      <c r="Y26">
        <v>42.57</v>
      </c>
      <c r="Z26">
        <v>0.99</v>
      </c>
      <c r="AA26">
        <v>0.99</v>
      </c>
      <c r="AB26">
        <v>0.97</v>
      </c>
    </row>
    <row r="27" spans="3:28">
      <c r="C27">
        <v>10</v>
      </c>
      <c r="D27">
        <v>200</v>
      </c>
      <c r="E27" s="3" t="s">
        <v>62</v>
      </c>
      <c r="G27" s="3">
        <v>3655</v>
      </c>
      <c r="H27">
        <v>1682</v>
      </c>
      <c r="I27">
        <v>919.06</v>
      </c>
      <c r="J27">
        <v>980</v>
      </c>
      <c r="K27">
        <v>140506</v>
      </c>
      <c r="M27">
        <v>134.15</v>
      </c>
      <c r="N27">
        <v>29.42</v>
      </c>
      <c r="O27">
        <v>0.99</v>
      </c>
      <c r="P27">
        <v>0.99</v>
      </c>
      <c r="Q27">
        <v>0.97199999999999998</v>
      </c>
      <c r="T27">
        <v>347.01</v>
      </c>
      <c r="U27">
        <v>1329</v>
      </c>
      <c r="V27">
        <v>181623</v>
      </c>
      <c r="X27">
        <v>156.03</v>
      </c>
      <c r="Y27">
        <v>39.24</v>
      </c>
      <c r="Z27">
        <v>0.99</v>
      </c>
      <c r="AA27">
        <v>0.99</v>
      </c>
      <c r="AB27">
        <v>0.97199999999999998</v>
      </c>
    </row>
    <row r="28" spans="3:28">
      <c r="C28">
        <v>20</v>
      </c>
      <c r="D28">
        <v>200</v>
      </c>
      <c r="E28" s="3" t="s">
        <v>62</v>
      </c>
      <c r="G28" s="3">
        <v>3655</v>
      </c>
      <c r="H28">
        <v>1682</v>
      </c>
      <c r="I28">
        <v>446.07</v>
      </c>
      <c r="J28">
        <v>651</v>
      </c>
      <c r="K28">
        <v>93386</v>
      </c>
      <c r="M28">
        <v>96.59</v>
      </c>
      <c r="N28">
        <v>27.33</v>
      </c>
      <c r="O28">
        <v>0.99</v>
      </c>
      <c r="P28">
        <v>0.99</v>
      </c>
      <c r="Q28">
        <v>0.96799999999999997</v>
      </c>
      <c r="T28">
        <v>215.19</v>
      </c>
      <c r="U28">
        <v>778</v>
      </c>
      <c r="V28">
        <v>111569</v>
      </c>
      <c r="X28">
        <v>112.12</v>
      </c>
      <c r="Y28">
        <v>24.45</v>
      </c>
      <c r="Z28">
        <v>0.99</v>
      </c>
      <c r="AA28">
        <v>0.99</v>
      </c>
      <c r="AB28">
        <v>0.97</v>
      </c>
    </row>
    <row r="29" spans="3:28">
      <c r="C29">
        <v>30</v>
      </c>
      <c r="D29">
        <v>200</v>
      </c>
      <c r="E29" s="3" t="s">
        <v>62</v>
      </c>
      <c r="G29" s="3">
        <v>3655</v>
      </c>
      <c r="H29">
        <v>1682</v>
      </c>
      <c r="I29">
        <v>290.92</v>
      </c>
      <c r="J29">
        <v>485</v>
      </c>
      <c r="K29">
        <v>69598</v>
      </c>
      <c r="M29">
        <v>80.989999999999995</v>
      </c>
      <c r="N29">
        <v>15.26</v>
      </c>
      <c r="O29">
        <v>0.99</v>
      </c>
      <c r="P29">
        <v>0.99</v>
      </c>
      <c r="Q29">
        <v>0.97</v>
      </c>
      <c r="T29">
        <v>157.15</v>
      </c>
      <c r="U29">
        <v>561</v>
      </c>
      <c r="V29">
        <v>80374</v>
      </c>
      <c r="X29">
        <v>87.62</v>
      </c>
      <c r="Y29">
        <v>17.8</v>
      </c>
      <c r="Z29">
        <v>0.99</v>
      </c>
      <c r="AA29">
        <v>0.99</v>
      </c>
      <c r="AB29">
        <v>0.96599999999999997</v>
      </c>
    </row>
    <row r="30" spans="3:28">
      <c r="C30">
        <v>40</v>
      </c>
      <c r="D30">
        <v>200</v>
      </c>
      <c r="E30" s="3" t="s">
        <v>62</v>
      </c>
      <c r="G30" s="3">
        <v>3655</v>
      </c>
      <c r="H30">
        <v>1682</v>
      </c>
      <c r="I30">
        <v>223.37</v>
      </c>
      <c r="J30">
        <v>405</v>
      </c>
      <c r="K30">
        <v>58145</v>
      </c>
      <c r="M30">
        <v>76.3</v>
      </c>
      <c r="N30">
        <v>12.66</v>
      </c>
      <c r="O30">
        <v>0.99</v>
      </c>
      <c r="P30">
        <v>0.99</v>
      </c>
      <c r="Q30">
        <v>0.97099999999999997</v>
      </c>
      <c r="T30">
        <v>129.02000000000001</v>
      </c>
      <c r="U30">
        <v>460</v>
      </c>
      <c r="V30">
        <v>66034</v>
      </c>
      <c r="X30">
        <v>78.73</v>
      </c>
      <c r="Y30">
        <v>14.96</v>
      </c>
      <c r="Z30">
        <v>0.99</v>
      </c>
      <c r="AA30">
        <v>0.99</v>
      </c>
      <c r="AB30">
        <v>0.97</v>
      </c>
    </row>
    <row r="31" spans="3:28">
      <c r="C31">
        <v>50</v>
      </c>
      <c r="D31">
        <v>200</v>
      </c>
      <c r="E31" s="3" t="s">
        <v>62</v>
      </c>
      <c r="G31" s="3">
        <v>3655</v>
      </c>
      <c r="H31">
        <v>1682</v>
      </c>
      <c r="I31">
        <v>185.53</v>
      </c>
      <c r="J31">
        <v>352</v>
      </c>
      <c r="K31">
        <v>50450</v>
      </c>
      <c r="M31">
        <v>67.010000000000005</v>
      </c>
      <c r="N31">
        <v>11.23</v>
      </c>
      <c r="O31">
        <v>0.99</v>
      </c>
      <c r="P31">
        <v>0.99</v>
      </c>
      <c r="Q31">
        <v>0.97099999999999997</v>
      </c>
      <c r="T31">
        <v>110.41</v>
      </c>
      <c r="U31">
        <v>394</v>
      </c>
      <c r="V31">
        <v>56556</v>
      </c>
      <c r="X31">
        <v>71.14</v>
      </c>
      <c r="Y31">
        <v>12.62</v>
      </c>
      <c r="Z31">
        <v>0.99</v>
      </c>
      <c r="AA31">
        <v>0.99</v>
      </c>
      <c r="AB31">
        <v>0.96699999999999997</v>
      </c>
    </row>
    <row r="32" spans="3:28">
      <c r="C32">
        <v>60</v>
      </c>
      <c r="D32">
        <v>200</v>
      </c>
      <c r="E32" s="3" t="s">
        <v>62</v>
      </c>
      <c r="G32" s="3">
        <v>3655</v>
      </c>
      <c r="H32">
        <v>1682</v>
      </c>
      <c r="I32">
        <v>145.13999999999999</v>
      </c>
      <c r="J32">
        <v>295</v>
      </c>
      <c r="K32">
        <v>42368</v>
      </c>
      <c r="M32">
        <v>57.24</v>
      </c>
      <c r="N32">
        <v>9.48</v>
      </c>
      <c r="O32">
        <v>0.99</v>
      </c>
      <c r="P32">
        <v>0.99</v>
      </c>
      <c r="Q32">
        <v>0.96499999999999997</v>
      </c>
      <c r="T32">
        <v>93.22</v>
      </c>
      <c r="U32">
        <v>327</v>
      </c>
      <c r="V32">
        <v>46892</v>
      </c>
      <c r="X32">
        <v>61.92</v>
      </c>
      <c r="Y32">
        <v>12.32</v>
      </c>
      <c r="Z32">
        <v>0.99</v>
      </c>
      <c r="AA32">
        <v>0.99</v>
      </c>
      <c r="AB32">
        <v>0.96199999999999997</v>
      </c>
    </row>
    <row r="33" spans="3:29">
      <c r="C33">
        <v>70</v>
      </c>
      <c r="D33">
        <v>200</v>
      </c>
      <c r="E33" s="3" t="s">
        <v>62</v>
      </c>
      <c r="G33" s="3">
        <v>3655</v>
      </c>
      <c r="H33">
        <v>1682</v>
      </c>
      <c r="I33">
        <v>120.74</v>
      </c>
      <c r="J33">
        <v>258</v>
      </c>
      <c r="K33">
        <v>37010</v>
      </c>
      <c r="M33">
        <v>55.36</v>
      </c>
      <c r="N33">
        <v>8.32</v>
      </c>
      <c r="O33">
        <v>0.99</v>
      </c>
      <c r="P33">
        <v>0.99</v>
      </c>
      <c r="Q33">
        <v>0.96399999999999997</v>
      </c>
      <c r="T33">
        <v>80.89</v>
      </c>
      <c r="U33">
        <v>281</v>
      </c>
      <c r="V33">
        <v>40376</v>
      </c>
      <c r="X33">
        <v>57.57</v>
      </c>
      <c r="Y33">
        <v>8.85</v>
      </c>
      <c r="Z33">
        <v>0.99</v>
      </c>
      <c r="AA33">
        <v>0.99</v>
      </c>
      <c r="AB33">
        <v>0.96099999999999997</v>
      </c>
    </row>
    <row r="34" spans="3:29">
      <c r="C34">
        <v>80</v>
      </c>
      <c r="D34">
        <v>200</v>
      </c>
      <c r="E34" s="3" t="s">
        <v>62</v>
      </c>
      <c r="G34" s="3">
        <v>3655</v>
      </c>
      <c r="H34">
        <v>1682</v>
      </c>
      <c r="I34">
        <v>109.18</v>
      </c>
      <c r="J34">
        <v>226</v>
      </c>
      <c r="K34">
        <v>32415</v>
      </c>
      <c r="M34">
        <v>48.33</v>
      </c>
      <c r="N34">
        <v>7.32</v>
      </c>
      <c r="O34">
        <v>0.99</v>
      </c>
      <c r="P34">
        <v>0.99</v>
      </c>
      <c r="Q34">
        <v>0.96199999999999997</v>
      </c>
      <c r="T34">
        <v>71.67</v>
      </c>
      <c r="U34">
        <v>243</v>
      </c>
      <c r="V34">
        <v>34947</v>
      </c>
      <c r="X34">
        <v>59.9</v>
      </c>
      <c r="Y34">
        <v>7.74</v>
      </c>
      <c r="Z34">
        <v>0.99</v>
      </c>
      <c r="AA34">
        <v>0.99</v>
      </c>
      <c r="AB34">
        <v>0.96199999999999997</v>
      </c>
    </row>
    <row r="35" spans="3:29">
      <c r="C35">
        <v>90</v>
      </c>
      <c r="D35">
        <v>200</v>
      </c>
      <c r="E35" s="3" t="s">
        <v>62</v>
      </c>
      <c r="G35" s="3">
        <v>3655</v>
      </c>
      <c r="H35">
        <v>1682</v>
      </c>
      <c r="I35">
        <v>85.35</v>
      </c>
      <c r="J35">
        <v>199</v>
      </c>
      <c r="K35">
        <v>28515</v>
      </c>
      <c r="M35">
        <v>45.48</v>
      </c>
      <c r="N35">
        <v>6.5</v>
      </c>
      <c r="O35">
        <v>0.99</v>
      </c>
      <c r="P35">
        <v>0.99</v>
      </c>
      <c r="Q35">
        <v>0.96199999999999997</v>
      </c>
      <c r="T35">
        <v>62.67</v>
      </c>
      <c r="U35">
        <v>210</v>
      </c>
      <c r="V35">
        <v>30160</v>
      </c>
      <c r="X35">
        <v>47.14</v>
      </c>
      <c r="Y35">
        <v>7.81</v>
      </c>
      <c r="Z35">
        <v>0.99</v>
      </c>
      <c r="AA35">
        <v>0.99</v>
      </c>
      <c r="AB35">
        <v>0.96099999999999997</v>
      </c>
    </row>
    <row r="36" spans="3:29">
      <c r="C36">
        <v>100</v>
      </c>
      <c r="D36">
        <v>200</v>
      </c>
      <c r="E36" s="3" t="s">
        <v>62</v>
      </c>
      <c r="G36" s="3">
        <v>3655</v>
      </c>
      <c r="H36">
        <v>1682</v>
      </c>
      <c r="I36">
        <v>77.459999999999994</v>
      </c>
      <c r="J36">
        <v>182</v>
      </c>
      <c r="K36">
        <v>26119</v>
      </c>
      <c r="M36">
        <v>42.79</v>
      </c>
      <c r="N36">
        <v>6.01</v>
      </c>
      <c r="O36">
        <v>0.99</v>
      </c>
      <c r="P36">
        <v>0.99</v>
      </c>
      <c r="Q36">
        <v>0.96199999999999997</v>
      </c>
      <c r="T36">
        <v>57.52</v>
      </c>
      <c r="U36">
        <v>189</v>
      </c>
      <c r="V36">
        <v>27185</v>
      </c>
      <c r="X36">
        <v>42.85</v>
      </c>
      <c r="Y36">
        <v>6.38</v>
      </c>
      <c r="Z36">
        <v>0.99</v>
      </c>
      <c r="AA36">
        <v>0.99</v>
      </c>
      <c r="AB36">
        <v>0.96099999999999997</v>
      </c>
    </row>
    <row r="40" spans="3:29" ht="15.75" thickBot="1"/>
    <row r="41" spans="3:29" ht="15.75" thickBot="1">
      <c r="C41" t="s">
        <v>117</v>
      </c>
      <c r="D41" s="4" t="s">
        <v>0</v>
      </c>
      <c r="E41" s="21" t="s">
        <v>1</v>
      </c>
      <c r="F41" s="24" t="s">
        <v>53</v>
      </c>
      <c r="G41" s="22" t="s">
        <v>4</v>
      </c>
      <c r="H41" s="5" t="s">
        <v>3</v>
      </c>
      <c r="I41" s="5" t="s">
        <v>46</v>
      </c>
      <c r="J41" s="5" t="s">
        <v>47</v>
      </c>
      <c r="K41" s="5" t="s">
        <v>71</v>
      </c>
      <c r="M41" s="4" t="s">
        <v>54</v>
      </c>
      <c r="N41" s="38" t="s">
        <v>55</v>
      </c>
      <c r="O41" s="5" t="s">
        <v>56</v>
      </c>
      <c r="P41" s="5" t="s">
        <v>57</v>
      </c>
      <c r="Q41" s="5" t="s">
        <v>58</v>
      </c>
      <c r="R41" s="5"/>
      <c r="T41" s="5" t="s">
        <v>118</v>
      </c>
      <c r="U41" s="5" t="s">
        <v>119</v>
      </c>
      <c r="V41" s="5" t="s">
        <v>120</v>
      </c>
      <c r="X41" s="4" t="s">
        <v>54</v>
      </c>
      <c r="Y41" s="38" t="s">
        <v>55</v>
      </c>
      <c r="Z41" s="5" t="s">
        <v>56</v>
      </c>
      <c r="AA41" s="5" t="s">
        <v>57</v>
      </c>
      <c r="AB41" s="5" t="s">
        <v>58</v>
      </c>
    </row>
    <row r="42" spans="3:29">
      <c r="C42">
        <v>0</v>
      </c>
      <c r="D42">
        <v>300</v>
      </c>
      <c r="E42" s="3" t="s">
        <v>62</v>
      </c>
      <c r="G42" s="3">
        <v>5479</v>
      </c>
      <c r="I42" s="43">
        <v>2797.7719999999999</v>
      </c>
      <c r="J42" s="43"/>
      <c r="K42" s="44">
        <v>235738</v>
      </c>
      <c r="L42" s="44"/>
      <c r="M42" s="44">
        <v>11972.37</v>
      </c>
      <c r="N42" s="44">
        <v>6323.64</v>
      </c>
      <c r="O42" s="44">
        <v>0.99</v>
      </c>
      <c r="P42" s="44">
        <v>0.99</v>
      </c>
      <c r="Q42" s="44">
        <v>0.96</v>
      </c>
      <c r="R42" s="44"/>
      <c r="S42" s="44"/>
      <c r="T42" s="44">
        <v>804.76</v>
      </c>
      <c r="U42" s="44"/>
      <c r="V42" s="44">
        <v>287112</v>
      </c>
      <c r="W42" s="44"/>
      <c r="X42" s="44">
        <v>14440.44</v>
      </c>
      <c r="Y42" s="44">
        <v>3339.94</v>
      </c>
      <c r="Z42" s="44">
        <v>0.99</v>
      </c>
      <c r="AA42" s="44">
        <v>0.99</v>
      </c>
      <c r="AB42" s="44">
        <v>0.96099999999999997</v>
      </c>
      <c r="AC42" t="s">
        <v>133</v>
      </c>
    </row>
    <row r="43" spans="3:29">
      <c r="C43">
        <v>10</v>
      </c>
      <c r="D43">
        <v>300</v>
      </c>
      <c r="E43" s="3" t="s">
        <v>62</v>
      </c>
      <c r="G43" s="3"/>
      <c r="I43" s="44">
        <v>2480.2600000000002</v>
      </c>
      <c r="J43" s="44"/>
      <c r="K43" s="44">
        <v>223114</v>
      </c>
      <c r="L43" s="44"/>
      <c r="M43" s="44">
        <v>11711.46</v>
      </c>
      <c r="N43" s="44">
        <v>6415.21</v>
      </c>
      <c r="O43" s="44">
        <v>0.99</v>
      </c>
      <c r="P43" s="44">
        <v>0.99</v>
      </c>
      <c r="Q43" s="44">
        <v>0.95799999999999996</v>
      </c>
      <c r="R43" s="44"/>
      <c r="S43" s="44"/>
      <c r="T43" s="44">
        <v>755.86</v>
      </c>
      <c r="U43" s="44"/>
      <c r="V43" s="44">
        <v>269181</v>
      </c>
      <c r="W43" s="44"/>
      <c r="X43" s="44">
        <v>13461.42</v>
      </c>
      <c r="Y43" s="44">
        <v>4564.6899999999996</v>
      </c>
      <c r="Z43" s="44">
        <v>0.99</v>
      </c>
      <c r="AA43" s="44">
        <v>0.99</v>
      </c>
      <c r="AB43" s="44">
        <v>0.96299999999999997</v>
      </c>
    </row>
    <row r="44" spans="3:29">
      <c r="C44">
        <v>20</v>
      </c>
      <c r="D44">
        <v>300</v>
      </c>
      <c r="E44" s="3" t="s">
        <v>62</v>
      </c>
      <c r="G44" s="3"/>
      <c r="I44">
        <v>1121.8900000000001</v>
      </c>
      <c r="J44">
        <v>1570</v>
      </c>
      <c r="K44">
        <v>150117</v>
      </c>
      <c r="M44">
        <v>227.49</v>
      </c>
      <c r="N44">
        <v>37.47</v>
      </c>
      <c r="O44">
        <v>0.99</v>
      </c>
      <c r="P44">
        <v>0.99</v>
      </c>
      <c r="Q44">
        <v>0.95899999999999996</v>
      </c>
      <c r="T44">
        <v>484.81</v>
      </c>
      <c r="U44">
        <v>1782</v>
      </c>
      <c r="V44">
        <v>170432</v>
      </c>
      <c r="X44">
        <v>248.83</v>
      </c>
      <c r="Y44">
        <v>44.76</v>
      </c>
      <c r="Z44">
        <v>0.99</v>
      </c>
      <c r="AA44">
        <v>0.99</v>
      </c>
      <c r="AB44">
        <v>0.96</v>
      </c>
    </row>
    <row r="45" spans="3:29">
      <c r="C45">
        <v>30</v>
      </c>
      <c r="D45">
        <v>300</v>
      </c>
      <c r="E45" s="3" t="s">
        <v>62</v>
      </c>
      <c r="G45" s="3"/>
      <c r="I45">
        <v>638.53</v>
      </c>
      <c r="J45">
        <v>1157</v>
      </c>
      <c r="K45">
        <v>110666</v>
      </c>
      <c r="M45">
        <v>187.1</v>
      </c>
      <c r="N45">
        <v>27.51</v>
      </c>
      <c r="O45">
        <v>0.99</v>
      </c>
      <c r="P45">
        <v>0.99</v>
      </c>
      <c r="Q45">
        <v>0.95699999999999996</v>
      </c>
      <c r="T45">
        <v>354.03</v>
      </c>
      <c r="U45">
        <v>1275</v>
      </c>
      <c r="V45">
        <v>121984</v>
      </c>
      <c r="X45">
        <v>198.22</v>
      </c>
      <c r="Y45">
        <v>29.65</v>
      </c>
      <c r="Z45">
        <v>0.99</v>
      </c>
      <c r="AA45">
        <v>0.99</v>
      </c>
      <c r="AB45">
        <v>0.95699999999999996</v>
      </c>
    </row>
    <row r="46" spans="3:29">
      <c r="C46">
        <v>40</v>
      </c>
      <c r="D46">
        <v>300</v>
      </c>
      <c r="E46" s="3" t="s">
        <v>62</v>
      </c>
      <c r="G46" s="3"/>
      <c r="I46">
        <v>497.7</v>
      </c>
      <c r="J46">
        <v>970</v>
      </c>
      <c r="K46">
        <v>92785</v>
      </c>
      <c r="M46">
        <v>174.16</v>
      </c>
      <c r="N46">
        <v>23.88</v>
      </c>
      <c r="O46">
        <v>0.99</v>
      </c>
      <c r="P46">
        <v>0.99</v>
      </c>
      <c r="Q46">
        <v>0.95699999999999996</v>
      </c>
      <c r="T46">
        <v>291.94</v>
      </c>
      <c r="U46">
        <v>1056</v>
      </c>
      <c r="V46">
        <v>100961</v>
      </c>
      <c r="X46">
        <v>186.53</v>
      </c>
      <c r="Y46">
        <v>27.78</v>
      </c>
      <c r="Z46">
        <v>0.99</v>
      </c>
      <c r="AA46">
        <v>0.99</v>
      </c>
      <c r="AB46">
        <v>0.95699999999999996</v>
      </c>
    </row>
    <row r="47" spans="3:29">
      <c r="C47">
        <v>50</v>
      </c>
      <c r="D47">
        <v>300</v>
      </c>
      <c r="E47" s="3" t="s">
        <v>62</v>
      </c>
      <c r="G47" s="3"/>
      <c r="I47">
        <v>413.32</v>
      </c>
      <c r="J47">
        <v>843</v>
      </c>
      <c r="K47">
        <v>80630</v>
      </c>
      <c r="M47">
        <v>173.07</v>
      </c>
      <c r="N47">
        <v>19.7</v>
      </c>
      <c r="O47">
        <v>0.99</v>
      </c>
      <c r="P47">
        <v>0.99</v>
      </c>
      <c r="Q47">
        <v>0.95399999999999996</v>
      </c>
      <c r="T47">
        <v>256.81</v>
      </c>
      <c r="U47">
        <v>908</v>
      </c>
      <c r="V47">
        <v>86896</v>
      </c>
      <c r="X47">
        <v>169.65</v>
      </c>
      <c r="Y47">
        <v>22.69</v>
      </c>
      <c r="Z47">
        <v>0.99</v>
      </c>
      <c r="AA47">
        <v>0.99</v>
      </c>
      <c r="AB47">
        <v>0.95599999999999996</v>
      </c>
    </row>
    <row r="48" spans="3:29">
      <c r="C48">
        <v>60</v>
      </c>
      <c r="D48">
        <v>300</v>
      </c>
      <c r="E48" s="3" t="s">
        <v>62</v>
      </c>
      <c r="G48" s="3"/>
      <c r="I48">
        <v>322.02</v>
      </c>
      <c r="J48">
        <v>699</v>
      </c>
      <c r="K48">
        <v>66857</v>
      </c>
      <c r="M48">
        <v>140.47</v>
      </c>
      <c r="N48">
        <v>18</v>
      </c>
      <c r="O48">
        <v>0.99</v>
      </c>
      <c r="P48">
        <v>0.99</v>
      </c>
      <c r="Q48">
        <v>0.95499999999999996</v>
      </c>
      <c r="T48">
        <v>208.36</v>
      </c>
      <c r="U48">
        <v>746</v>
      </c>
      <c r="V48">
        <v>71330</v>
      </c>
      <c r="X48">
        <v>140.71</v>
      </c>
      <c r="Y48">
        <v>18.13</v>
      </c>
      <c r="Z48">
        <v>0.99</v>
      </c>
      <c r="AA48">
        <v>0.99</v>
      </c>
      <c r="AB48">
        <v>0.95299999999999996</v>
      </c>
    </row>
    <row r="49" spans="3:28">
      <c r="C49">
        <v>70</v>
      </c>
      <c r="D49">
        <v>300</v>
      </c>
      <c r="E49" s="3" t="s">
        <v>62</v>
      </c>
      <c r="G49" s="3"/>
      <c r="H49">
        <v>2524</v>
      </c>
      <c r="I49">
        <v>269.75</v>
      </c>
      <c r="J49">
        <v>615</v>
      </c>
      <c r="K49">
        <v>58859</v>
      </c>
      <c r="M49">
        <v>132.44999999999999</v>
      </c>
      <c r="N49">
        <v>15.16</v>
      </c>
      <c r="O49">
        <v>0.99</v>
      </c>
      <c r="P49">
        <v>0.99</v>
      </c>
      <c r="Q49">
        <v>0.95199999999999996</v>
      </c>
      <c r="T49">
        <v>183.16</v>
      </c>
      <c r="U49">
        <v>650</v>
      </c>
      <c r="V49">
        <v>62169</v>
      </c>
      <c r="X49">
        <v>130.07</v>
      </c>
      <c r="Y49">
        <v>17.34</v>
      </c>
      <c r="Z49">
        <v>0.99</v>
      </c>
      <c r="AA49">
        <v>0.99</v>
      </c>
      <c r="AB49">
        <v>0.94899999999999995</v>
      </c>
    </row>
    <row r="50" spans="3:28">
      <c r="C50">
        <v>80</v>
      </c>
      <c r="D50">
        <v>300</v>
      </c>
      <c r="E50" s="3" t="s">
        <v>62</v>
      </c>
      <c r="G50" s="3"/>
      <c r="I50">
        <v>252.75</v>
      </c>
      <c r="J50">
        <v>530</v>
      </c>
      <c r="K50">
        <v>50685</v>
      </c>
      <c r="M50">
        <v>122.21</v>
      </c>
      <c r="N50">
        <v>14.38</v>
      </c>
      <c r="O50">
        <v>0.99</v>
      </c>
      <c r="P50">
        <v>0.99</v>
      </c>
      <c r="Q50">
        <v>0.95099999999999996</v>
      </c>
      <c r="T50">
        <v>156.36000000000001</v>
      </c>
      <c r="U50">
        <v>555</v>
      </c>
      <c r="V50">
        <v>53075</v>
      </c>
      <c r="X50">
        <v>114.04</v>
      </c>
      <c r="Y50">
        <v>15.27</v>
      </c>
      <c r="Z50">
        <v>0.99</v>
      </c>
      <c r="AA50">
        <v>0.99</v>
      </c>
      <c r="AB50">
        <v>0.95099999999999996</v>
      </c>
    </row>
    <row r="51" spans="3:28">
      <c r="C51">
        <v>90</v>
      </c>
      <c r="D51">
        <v>300</v>
      </c>
      <c r="E51" s="3" t="s">
        <v>62</v>
      </c>
      <c r="G51" s="3"/>
      <c r="I51">
        <v>199.07</v>
      </c>
      <c r="J51">
        <v>470</v>
      </c>
      <c r="K51">
        <v>44972</v>
      </c>
      <c r="M51">
        <v>109.61</v>
      </c>
      <c r="N51">
        <v>13.42</v>
      </c>
      <c r="O51">
        <v>0.99</v>
      </c>
      <c r="P51">
        <v>0.99</v>
      </c>
      <c r="Q51">
        <v>0.94799999999999995</v>
      </c>
      <c r="T51">
        <v>138.41</v>
      </c>
      <c r="U51">
        <v>486</v>
      </c>
      <c r="V51">
        <v>46550</v>
      </c>
      <c r="X51">
        <v>107.45</v>
      </c>
      <c r="Y51">
        <v>12.36</v>
      </c>
      <c r="Z51">
        <v>0.99</v>
      </c>
      <c r="AA51">
        <v>0.99</v>
      </c>
      <c r="AB51">
        <v>0.95</v>
      </c>
    </row>
    <row r="52" spans="3:28">
      <c r="C52">
        <v>100</v>
      </c>
      <c r="D52">
        <v>300</v>
      </c>
      <c r="E52" s="3" t="s">
        <v>62</v>
      </c>
      <c r="G52" s="3"/>
      <c r="I52">
        <v>180.44</v>
      </c>
      <c r="J52">
        <v>430</v>
      </c>
      <c r="K52">
        <v>41200</v>
      </c>
      <c r="M52">
        <v>104.13</v>
      </c>
      <c r="N52">
        <v>11.46</v>
      </c>
      <c r="O52">
        <v>0.99</v>
      </c>
      <c r="P52">
        <v>0.99</v>
      </c>
      <c r="Q52">
        <v>0.95</v>
      </c>
      <c r="T52">
        <v>126.31</v>
      </c>
      <c r="U52">
        <v>442</v>
      </c>
      <c r="V52">
        <v>42270</v>
      </c>
      <c r="X52">
        <v>98.21</v>
      </c>
      <c r="Y52">
        <v>11.36</v>
      </c>
      <c r="Z52">
        <v>0.99</v>
      </c>
      <c r="AA52">
        <v>0.99</v>
      </c>
      <c r="AB52">
        <v>0.94899999999999995</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A3636-B11D-4B85-9B75-79FA3C4B2DF5}">
  <sheetPr codeName="Sheet11"/>
  <dimension ref="B1:W113"/>
  <sheetViews>
    <sheetView topLeftCell="AA52" zoomScale="140" zoomScaleNormal="140" workbookViewId="0">
      <selection activeCell="AN65" sqref="AN65"/>
    </sheetView>
  </sheetViews>
  <sheetFormatPr baseColWidth="10" defaultColWidth="9.140625" defaultRowHeight="15"/>
  <sheetData>
    <row r="1" spans="2:23">
      <c r="D1" t="s">
        <v>533</v>
      </c>
    </row>
    <row r="2" spans="2:23">
      <c r="D2" t="s">
        <v>534</v>
      </c>
    </row>
    <row r="4" spans="2:23">
      <c r="C4" s="19" t="s">
        <v>315</v>
      </c>
      <c r="D4" s="19">
        <v>2</v>
      </c>
      <c r="E4" s="19"/>
    </row>
    <row r="5" spans="2:23">
      <c r="C5" s="19" t="s">
        <v>316</v>
      </c>
      <c r="D5" s="19">
        <v>20</v>
      </c>
      <c r="E5" s="19" t="s">
        <v>317</v>
      </c>
      <c r="F5" t="s">
        <v>322</v>
      </c>
      <c r="W5" s="18" t="s">
        <v>535</v>
      </c>
    </row>
    <row r="6" spans="2:23">
      <c r="D6" s="18" t="s">
        <v>531</v>
      </c>
      <c r="J6" s="19" t="s">
        <v>323</v>
      </c>
      <c r="P6" s="19" t="s">
        <v>324</v>
      </c>
    </row>
    <row r="7" spans="2:23" ht="15.75" thickBot="1"/>
    <row r="8" spans="2:23" ht="15.75" thickBot="1">
      <c r="B8" t="s">
        <v>338</v>
      </c>
      <c r="C8" s="4" t="s">
        <v>0</v>
      </c>
      <c r="D8" s="21" t="s">
        <v>1</v>
      </c>
      <c r="E8" s="24" t="s">
        <v>311</v>
      </c>
      <c r="F8" s="5" t="s">
        <v>126</v>
      </c>
      <c r="G8" s="5" t="s">
        <v>312</v>
      </c>
      <c r="H8" s="5" t="s">
        <v>318</v>
      </c>
      <c r="J8" s="4" t="s">
        <v>54</v>
      </c>
      <c r="K8" s="5" t="s">
        <v>56</v>
      </c>
      <c r="L8" s="5" t="s">
        <v>57</v>
      </c>
      <c r="M8" s="38" t="s">
        <v>55</v>
      </c>
      <c r="N8" s="5" t="s">
        <v>58</v>
      </c>
      <c r="P8" s="4" t="s">
        <v>54</v>
      </c>
      <c r="Q8" s="5" t="s">
        <v>56</v>
      </c>
      <c r="R8" s="5" t="s">
        <v>57</v>
      </c>
      <c r="S8" s="38" t="s">
        <v>55</v>
      </c>
      <c r="T8" s="5" t="s">
        <v>58</v>
      </c>
    </row>
    <row r="9" spans="2:23">
      <c r="B9">
        <v>0</v>
      </c>
      <c r="C9">
        <v>500</v>
      </c>
      <c r="D9" t="s">
        <v>295</v>
      </c>
      <c r="E9">
        <v>10692</v>
      </c>
      <c r="F9">
        <v>2056824</v>
      </c>
      <c r="G9">
        <v>9242.02</v>
      </c>
      <c r="H9">
        <v>41</v>
      </c>
      <c r="J9">
        <v>43356.62</v>
      </c>
      <c r="K9">
        <v>0.99</v>
      </c>
      <c r="L9">
        <v>0.99</v>
      </c>
      <c r="M9">
        <v>1278.1600000000001</v>
      </c>
      <c r="N9">
        <v>0.93600000000000005</v>
      </c>
      <c r="P9">
        <v>132425.28</v>
      </c>
      <c r="Q9">
        <v>0.99</v>
      </c>
      <c r="R9">
        <v>0.99</v>
      </c>
      <c r="S9">
        <v>1142.92</v>
      </c>
      <c r="T9">
        <v>0.92100000000000004</v>
      </c>
    </row>
    <row r="10" spans="2:23">
      <c r="B10">
        <v>10</v>
      </c>
      <c r="C10">
        <v>500</v>
      </c>
      <c r="D10" t="s">
        <v>295</v>
      </c>
      <c r="E10">
        <v>10692</v>
      </c>
      <c r="F10">
        <v>1487377</v>
      </c>
      <c r="G10">
        <v>10027.120000000001</v>
      </c>
      <c r="H10">
        <v>30</v>
      </c>
      <c r="J10">
        <v>71630.83</v>
      </c>
      <c r="K10">
        <v>0.99</v>
      </c>
      <c r="L10">
        <v>0.99</v>
      </c>
      <c r="M10">
        <v>960.36</v>
      </c>
      <c r="N10">
        <v>0.93500000000000005</v>
      </c>
      <c r="P10">
        <v>153855.81</v>
      </c>
      <c r="Q10">
        <v>0.99</v>
      </c>
      <c r="R10">
        <v>0.99</v>
      </c>
      <c r="S10">
        <v>823.21</v>
      </c>
      <c r="T10">
        <v>0.92500000000000004</v>
      </c>
    </row>
    <row r="11" spans="2:23">
      <c r="B11">
        <v>20</v>
      </c>
      <c r="C11">
        <v>500</v>
      </c>
      <c r="D11" t="s">
        <v>295</v>
      </c>
      <c r="E11">
        <v>10692</v>
      </c>
      <c r="F11">
        <v>694109</v>
      </c>
      <c r="G11">
        <v>3046.09</v>
      </c>
      <c r="H11">
        <v>14</v>
      </c>
      <c r="J11">
        <v>52920.18</v>
      </c>
      <c r="K11">
        <v>0.99</v>
      </c>
      <c r="L11">
        <v>0.99</v>
      </c>
      <c r="M11">
        <v>439.9</v>
      </c>
      <c r="N11">
        <v>0.92900000000000005</v>
      </c>
      <c r="P11">
        <v>83118.63</v>
      </c>
      <c r="Q11">
        <v>0.99</v>
      </c>
      <c r="R11">
        <v>0.99</v>
      </c>
      <c r="S11">
        <v>381.76</v>
      </c>
      <c r="T11">
        <v>0.94199999999999995</v>
      </c>
    </row>
    <row r="12" spans="2:23">
      <c r="B12">
        <v>30</v>
      </c>
      <c r="C12">
        <v>500</v>
      </c>
      <c r="D12" t="s">
        <v>295</v>
      </c>
      <c r="E12">
        <v>10692</v>
      </c>
      <c r="F12">
        <v>427090</v>
      </c>
      <c r="G12">
        <v>1887.17</v>
      </c>
      <c r="H12">
        <v>8.6</v>
      </c>
      <c r="J12">
        <v>41006.15</v>
      </c>
      <c r="K12">
        <v>0.99</v>
      </c>
      <c r="L12">
        <v>0.99</v>
      </c>
      <c r="M12">
        <v>284.18</v>
      </c>
      <c r="N12">
        <v>0.92800000000000005</v>
      </c>
      <c r="P12">
        <v>63511.41</v>
      </c>
      <c r="Q12">
        <v>0.99</v>
      </c>
      <c r="R12">
        <v>0.99</v>
      </c>
      <c r="S12">
        <v>237.93</v>
      </c>
      <c r="T12">
        <v>0.94499999999999995</v>
      </c>
    </row>
    <row r="13" spans="2:23">
      <c r="B13">
        <v>40</v>
      </c>
      <c r="C13">
        <v>500</v>
      </c>
      <c r="D13" t="s">
        <v>295</v>
      </c>
      <c r="E13">
        <v>10692</v>
      </c>
      <c r="F13">
        <v>313605</v>
      </c>
      <c r="G13">
        <v>1398.23</v>
      </c>
      <c r="H13">
        <v>6.3</v>
      </c>
      <c r="J13">
        <v>35535.96</v>
      </c>
      <c r="K13">
        <v>0.99</v>
      </c>
      <c r="L13">
        <v>0.99</v>
      </c>
      <c r="M13">
        <v>308.91000000000003</v>
      </c>
      <c r="N13">
        <v>0.92600000000000005</v>
      </c>
      <c r="P13">
        <v>53216.59</v>
      </c>
      <c r="Q13">
        <v>0.99</v>
      </c>
      <c r="R13">
        <v>0.99</v>
      </c>
      <c r="S13">
        <v>181.4</v>
      </c>
      <c r="T13">
        <v>0.95199999999999996</v>
      </c>
    </row>
    <row r="14" spans="2:23">
      <c r="B14">
        <v>50</v>
      </c>
      <c r="C14">
        <v>500</v>
      </c>
      <c r="D14" t="s">
        <v>295</v>
      </c>
      <c r="E14">
        <v>10692</v>
      </c>
      <c r="F14">
        <v>244317</v>
      </c>
      <c r="G14">
        <v>1104.4100000000001</v>
      </c>
      <c r="H14">
        <v>4.9000000000000004</v>
      </c>
      <c r="J14">
        <v>29807.86</v>
      </c>
      <c r="K14">
        <v>0.99</v>
      </c>
      <c r="L14">
        <v>0.99</v>
      </c>
      <c r="M14">
        <v>333.2</v>
      </c>
      <c r="N14">
        <v>0.92500000000000004</v>
      </c>
      <c r="P14">
        <v>50469.55</v>
      </c>
      <c r="Q14">
        <v>0.99</v>
      </c>
      <c r="R14">
        <v>0.99</v>
      </c>
      <c r="S14">
        <v>183.45</v>
      </c>
      <c r="T14">
        <v>0.95499999999999996</v>
      </c>
    </row>
    <row r="15" spans="2:23">
      <c r="B15">
        <v>60</v>
      </c>
      <c r="C15">
        <v>500</v>
      </c>
      <c r="D15" t="s">
        <v>295</v>
      </c>
      <c r="E15">
        <v>10692</v>
      </c>
      <c r="F15">
        <v>184479</v>
      </c>
      <c r="G15">
        <v>831.79</v>
      </c>
      <c r="H15">
        <v>3.7</v>
      </c>
      <c r="J15">
        <v>24888.55</v>
      </c>
      <c r="K15">
        <v>0.99</v>
      </c>
      <c r="L15">
        <v>0.99</v>
      </c>
      <c r="M15">
        <v>235.55</v>
      </c>
      <c r="N15">
        <v>0.92300000000000004</v>
      </c>
      <c r="P15">
        <v>44541.86</v>
      </c>
      <c r="Q15">
        <v>0.99</v>
      </c>
      <c r="R15">
        <v>0.99</v>
      </c>
      <c r="S15">
        <v>168.19</v>
      </c>
      <c r="T15">
        <v>0.95899999999999996</v>
      </c>
    </row>
    <row r="16" spans="2:23">
      <c r="B16">
        <v>70</v>
      </c>
      <c r="C16">
        <v>500</v>
      </c>
      <c r="D16" t="s">
        <v>295</v>
      </c>
      <c r="E16">
        <v>10692</v>
      </c>
      <c r="F16">
        <v>148109</v>
      </c>
      <c r="G16">
        <v>675.52</v>
      </c>
      <c r="H16">
        <v>3</v>
      </c>
      <c r="J16">
        <v>21776.71</v>
      </c>
      <c r="K16">
        <v>0.99</v>
      </c>
      <c r="L16">
        <v>0.99</v>
      </c>
      <c r="M16">
        <v>275.74</v>
      </c>
      <c r="N16">
        <v>0.92400000000000004</v>
      </c>
      <c r="P16">
        <v>34795.949999999997</v>
      </c>
      <c r="Q16">
        <v>0.99</v>
      </c>
      <c r="R16">
        <v>0.99</v>
      </c>
      <c r="S16">
        <v>154.34</v>
      </c>
      <c r="T16">
        <v>0.95499999999999996</v>
      </c>
    </row>
    <row r="17" spans="2:20">
      <c r="B17">
        <v>80</v>
      </c>
      <c r="C17">
        <v>500</v>
      </c>
      <c r="D17" t="s">
        <v>295</v>
      </c>
      <c r="E17">
        <v>10692</v>
      </c>
      <c r="F17">
        <v>117909</v>
      </c>
      <c r="G17">
        <v>544.9</v>
      </c>
      <c r="H17">
        <v>2.4</v>
      </c>
      <c r="J17">
        <v>19989.32</v>
      </c>
      <c r="K17">
        <v>0.99</v>
      </c>
      <c r="L17">
        <v>0.99</v>
      </c>
      <c r="M17">
        <v>258.7</v>
      </c>
      <c r="N17">
        <v>0.91900000000000004</v>
      </c>
      <c r="P17">
        <v>37262.03</v>
      </c>
      <c r="Q17">
        <v>0.99</v>
      </c>
      <c r="R17">
        <v>0.99</v>
      </c>
      <c r="S17">
        <v>109.47</v>
      </c>
      <c r="T17">
        <v>0.96099999999999997</v>
      </c>
    </row>
    <row r="18" spans="2:20">
      <c r="B18">
        <v>90</v>
      </c>
      <c r="C18">
        <v>500</v>
      </c>
      <c r="D18" t="s">
        <v>295</v>
      </c>
      <c r="E18">
        <v>10692</v>
      </c>
      <c r="F18">
        <v>95983</v>
      </c>
      <c r="G18">
        <v>445.49</v>
      </c>
      <c r="H18">
        <v>2</v>
      </c>
      <c r="J18">
        <v>16682</v>
      </c>
      <c r="K18">
        <v>0.99</v>
      </c>
      <c r="L18">
        <v>0.99</v>
      </c>
      <c r="M18">
        <v>198.69</v>
      </c>
      <c r="N18">
        <v>0.91800000000000004</v>
      </c>
      <c r="P18">
        <v>28932.34</v>
      </c>
      <c r="Q18">
        <v>0.99</v>
      </c>
      <c r="R18">
        <v>0.99</v>
      </c>
      <c r="S18">
        <v>158.49</v>
      </c>
      <c r="T18">
        <v>0.95699999999999996</v>
      </c>
    </row>
    <row r="19" spans="2:20">
      <c r="B19">
        <v>100</v>
      </c>
      <c r="C19">
        <v>500</v>
      </c>
      <c r="D19" t="s">
        <v>295</v>
      </c>
      <c r="E19">
        <v>10692</v>
      </c>
      <c r="F19">
        <v>82500</v>
      </c>
      <c r="G19">
        <v>388.28</v>
      </c>
      <c r="H19">
        <v>1.7</v>
      </c>
      <c r="J19">
        <v>15809.04</v>
      </c>
      <c r="K19">
        <v>0.99</v>
      </c>
      <c r="L19">
        <v>0.99</v>
      </c>
      <c r="M19">
        <v>231.44</v>
      </c>
      <c r="N19">
        <v>0.92</v>
      </c>
      <c r="P19">
        <v>25950.28</v>
      </c>
      <c r="Q19">
        <v>0.99</v>
      </c>
      <c r="R19">
        <v>0.99</v>
      </c>
      <c r="S19">
        <v>103.46</v>
      </c>
      <c r="T19">
        <v>0.96099999999999997</v>
      </c>
    </row>
    <row r="22" spans="2:20">
      <c r="D22" s="18" t="s">
        <v>313</v>
      </c>
    </row>
    <row r="23" spans="2:20" ht="15.75" thickBot="1"/>
    <row r="24" spans="2:20" ht="15.75" thickBot="1">
      <c r="B24" t="s">
        <v>338</v>
      </c>
      <c r="C24" s="4" t="s">
        <v>0</v>
      </c>
      <c r="D24" s="21" t="s">
        <v>1</v>
      </c>
      <c r="E24" s="24" t="s">
        <v>311</v>
      </c>
      <c r="F24" s="5" t="s">
        <v>126</v>
      </c>
      <c r="G24" s="5" t="s">
        <v>312</v>
      </c>
      <c r="H24" s="5" t="s">
        <v>318</v>
      </c>
      <c r="J24" s="4" t="s">
        <v>54</v>
      </c>
      <c r="K24" s="5" t="s">
        <v>56</v>
      </c>
      <c r="L24" s="5" t="s">
        <v>57</v>
      </c>
      <c r="M24" s="38" t="s">
        <v>55</v>
      </c>
      <c r="N24" s="5" t="s">
        <v>58</v>
      </c>
      <c r="P24" s="4" t="s">
        <v>54</v>
      </c>
      <c r="Q24" s="5" t="s">
        <v>56</v>
      </c>
      <c r="R24" s="5" t="s">
        <v>57</v>
      </c>
      <c r="S24" s="38" t="s">
        <v>55</v>
      </c>
      <c r="T24" s="5" t="s">
        <v>58</v>
      </c>
    </row>
    <row r="25" spans="2:20">
      <c r="B25">
        <v>0</v>
      </c>
      <c r="C25">
        <v>500</v>
      </c>
      <c r="D25" t="s">
        <v>295</v>
      </c>
      <c r="E25">
        <v>10692</v>
      </c>
      <c r="F25">
        <v>523317</v>
      </c>
      <c r="G25">
        <v>26557.7</v>
      </c>
      <c r="H25">
        <v>11</v>
      </c>
      <c r="J25">
        <v>16523.21</v>
      </c>
      <c r="K25">
        <v>0.99</v>
      </c>
      <c r="L25">
        <v>0.99</v>
      </c>
      <c r="M25">
        <v>347.75</v>
      </c>
      <c r="N25">
        <v>0.94</v>
      </c>
      <c r="P25">
        <v>31672.04</v>
      </c>
      <c r="Q25">
        <v>0.99</v>
      </c>
      <c r="R25">
        <v>0.99</v>
      </c>
      <c r="S25">
        <v>288.81</v>
      </c>
      <c r="T25">
        <v>0.96099999999999997</v>
      </c>
    </row>
    <row r="26" spans="2:20">
      <c r="B26">
        <v>10</v>
      </c>
      <c r="C26">
        <v>500</v>
      </c>
      <c r="D26" t="s">
        <v>295</v>
      </c>
      <c r="E26">
        <v>10692</v>
      </c>
      <c r="F26">
        <v>448184</v>
      </c>
      <c r="G26">
        <v>17258.09</v>
      </c>
      <c r="H26">
        <v>9</v>
      </c>
      <c r="J26">
        <v>31284.92</v>
      </c>
      <c r="K26">
        <v>0.99</v>
      </c>
      <c r="L26">
        <v>0.99</v>
      </c>
      <c r="M26">
        <v>297.01</v>
      </c>
      <c r="N26">
        <v>0.93700000000000006</v>
      </c>
      <c r="P26">
        <v>55288.18</v>
      </c>
      <c r="Q26">
        <v>0.99</v>
      </c>
      <c r="R26">
        <v>0.99</v>
      </c>
      <c r="S26">
        <v>251.03</v>
      </c>
      <c r="T26">
        <v>0.95399999999999996</v>
      </c>
    </row>
    <row r="27" spans="2:20">
      <c r="B27">
        <v>20</v>
      </c>
      <c r="C27">
        <v>500</v>
      </c>
      <c r="D27" t="s">
        <v>295</v>
      </c>
      <c r="E27">
        <v>10692</v>
      </c>
      <c r="F27">
        <v>291779</v>
      </c>
      <c r="G27">
        <v>5877.87</v>
      </c>
      <c r="H27">
        <v>5.9</v>
      </c>
      <c r="J27">
        <v>26527.48</v>
      </c>
      <c r="K27">
        <v>0.99</v>
      </c>
      <c r="L27">
        <v>0.99</v>
      </c>
      <c r="M27">
        <v>284.77</v>
      </c>
      <c r="N27">
        <v>0.93500000000000005</v>
      </c>
      <c r="P27">
        <v>43932.47</v>
      </c>
      <c r="Q27">
        <v>0.99</v>
      </c>
      <c r="R27">
        <v>0.99</v>
      </c>
      <c r="S27">
        <v>163.77000000000001</v>
      </c>
      <c r="T27">
        <v>0.95499999999999996</v>
      </c>
    </row>
    <row r="28" spans="2:20">
      <c r="B28">
        <v>30</v>
      </c>
      <c r="C28">
        <v>500</v>
      </c>
      <c r="D28" t="s">
        <v>295</v>
      </c>
      <c r="E28">
        <v>10692</v>
      </c>
      <c r="F28">
        <v>212604</v>
      </c>
      <c r="G28">
        <v>3125.78</v>
      </c>
      <c r="H28">
        <v>4.3</v>
      </c>
      <c r="J28">
        <v>22853.32</v>
      </c>
      <c r="K28">
        <v>0.99</v>
      </c>
      <c r="L28">
        <v>0.99</v>
      </c>
      <c r="M28">
        <v>198.21</v>
      </c>
      <c r="N28">
        <v>0.93300000000000005</v>
      </c>
      <c r="P28">
        <v>37644.839999999997</v>
      </c>
      <c r="Q28">
        <v>0.99</v>
      </c>
      <c r="R28">
        <v>0.99</v>
      </c>
      <c r="S28">
        <v>153.31</v>
      </c>
      <c r="T28">
        <v>0.95599999999999996</v>
      </c>
    </row>
    <row r="29" spans="2:20">
      <c r="B29">
        <v>40</v>
      </c>
      <c r="C29">
        <v>500</v>
      </c>
      <c r="D29" t="s">
        <v>295</v>
      </c>
      <c r="E29">
        <v>10692</v>
      </c>
      <c r="F29">
        <v>174047</v>
      </c>
      <c r="G29">
        <v>1928.83</v>
      </c>
      <c r="H29">
        <v>3.5</v>
      </c>
      <c r="J29">
        <v>20840.75</v>
      </c>
      <c r="K29">
        <v>0.99</v>
      </c>
      <c r="L29">
        <v>0.99</v>
      </c>
      <c r="M29">
        <v>194.19</v>
      </c>
      <c r="N29">
        <v>0.93100000000000005</v>
      </c>
      <c r="P29">
        <v>38305.19</v>
      </c>
      <c r="Q29">
        <v>0.99</v>
      </c>
      <c r="R29">
        <v>0.99</v>
      </c>
      <c r="S29">
        <v>155.96</v>
      </c>
      <c r="T29">
        <v>0.96499999999999997</v>
      </c>
    </row>
    <row r="30" spans="2:20">
      <c r="B30">
        <v>50</v>
      </c>
      <c r="C30">
        <v>500</v>
      </c>
      <c r="D30" t="s">
        <v>295</v>
      </c>
      <c r="E30">
        <v>10692</v>
      </c>
      <c r="F30">
        <v>149125</v>
      </c>
      <c r="G30">
        <v>1487.6</v>
      </c>
      <c r="H30">
        <v>3</v>
      </c>
      <c r="J30">
        <v>19470.21</v>
      </c>
      <c r="K30">
        <v>0.99</v>
      </c>
      <c r="L30">
        <v>0.99</v>
      </c>
      <c r="M30">
        <v>165.28</v>
      </c>
      <c r="N30">
        <v>0.93</v>
      </c>
      <c r="P30">
        <v>30441.200000000001</v>
      </c>
      <c r="Q30">
        <v>0.99</v>
      </c>
      <c r="R30">
        <v>0.99</v>
      </c>
      <c r="S30">
        <v>109.43</v>
      </c>
      <c r="T30">
        <v>0.95799999999999996</v>
      </c>
    </row>
    <row r="31" spans="2:20">
      <c r="B31">
        <v>60</v>
      </c>
      <c r="C31">
        <v>500</v>
      </c>
      <c r="D31" t="s">
        <v>295</v>
      </c>
      <c r="E31">
        <v>10692</v>
      </c>
      <c r="F31">
        <v>122943</v>
      </c>
      <c r="G31">
        <v>1101.3599999999999</v>
      </c>
      <c r="H31">
        <v>2.5</v>
      </c>
      <c r="J31">
        <v>16947.310000000001</v>
      </c>
      <c r="K31">
        <v>0.99</v>
      </c>
      <c r="L31">
        <v>0.99</v>
      </c>
      <c r="M31">
        <v>196.46</v>
      </c>
      <c r="N31">
        <v>0.93</v>
      </c>
      <c r="P31">
        <v>30873.919999999998</v>
      </c>
      <c r="Q31">
        <v>0.99</v>
      </c>
      <c r="R31">
        <v>0.99</v>
      </c>
      <c r="S31">
        <v>109.85</v>
      </c>
      <c r="T31">
        <v>0.96599999999999997</v>
      </c>
    </row>
    <row r="32" spans="2:20">
      <c r="B32">
        <v>70</v>
      </c>
      <c r="C32">
        <v>500</v>
      </c>
      <c r="D32" t="s">
        <v>295</v>
      </c>
      <c r="E32">
        <v>10692</v>
      </c>
      <c r="F32">
        <v>107247</v>
      </c>
      <c r="G32">
        <v>879.88</v>
      </c>
      <c r="H32">
        <v>2.2000000000000002</v>
      </c>
      <c r="J32">
        <v>15329.24</v>
      </c>
      <c r="K32">
        <v>0.99</v>
      </c>
      <c r="L32">
        <v>0.99</v>
      </c>
      <c r="M32">
        <v>193.51</v>
      </c>
      <c r="N32">
        <v>0.93</v>
      </c>
      <c r="P32">
        <v>27910.69</v>
      </c>
      <c r="Q32">
        <v>0.99</v>
      </c>
      <c r="R32">
        <v>0.99</v>
      </c>
      <c r="S32">
        <v>124.04</v>
      </c>
      <c r="T32">
        <v>0.96399999999999997</v>
      </c>
    </row>
    <row r="33" spans="2:23">
      <c r="B33">
        <v>80</v>
      </c>
      <c r="C33">
        <v>500</v>
      </c>
      <c r="D33" t="s">
        <v>295</v>
      </c>
      <c r="E33">
        <v>10692</v>
      </c>
      <c r="F33">
        <v>92783</v>
      </c>
      <c r="G33">
        <v>749.75</v>
      </c>
      <c r="H33">
        <v>1.9</v>
      </c>
      <c r="J33">
        <v>14364.52</v>
      </c>
      <c r="K33">
        <v>0.99</v>
      </c>
      <c r="L33">
        <v>0.99</v>
      </c>
      <c r="M33">
        <v>160.44</v>
      </c>
      <c r="N33">
        <v>0.92500000000000004</v>
      </c>
      <c r="P33">
        <v>24375.88</v>
      </c>
      <c r="Q33">
        <v>0.99</v>
      </c>
      <c r="R33">
        <v>0.99</v>
      </c>
      <c r="S33">
        <v>84.02</v>
      </c>
      <c r="T33">
        <v>0.96399999999999997</v>
      </c>
    </row>
    <row r="34" spans="2:23">
      <c r="B34">
        <v>90</v>
      </c>
      <c r="C34">
        <v>500</v>
      </c>
      <c r="D34" t="s">
        <v>295</v>
      </c>
      <c r="E34">
        <v>10692</v>
      </c>
      <c r="F34">
        <v>82490</v>
      </c>
      <c r="G34">
        <v>593.33000000000004</v>
      </c>
      <c r="H34">
        <v>1.7</v>
      </c>
      <c r="J34">
        <v>13159.25</v>
      </c>
      <c r="K34">
        <v>0.99</v>
      </c>
      <c r="L34">
        <v>0.99</v>
      </c>
      <c r="M34">
        <v>164.61</v>
      </c>
      <c r="N34">
        <v>0.92400000000000004</v>
      </c>
      <c r="P34">
        <v>21965.66</v>
      </c>
      <c r="Q34">
        <v>0.99</v>
      </c>
      <c r="R34">
        <v>0.99</v>
      </c>
      <c r="S34">
        <v>74.900000000000006</v>
      </c>
      <c r="T34">
        <v>0.96299999999999997</v>
      </c>
    </row>
    <row r="35" spans="2:23">
      <c r="B35">
        <v>100</v>
      </c>
      <c r="C35">
        <v>500</v>
      </c>
      <c r="D35" t="s">
        <v>295</v>
      </c>
      <c r="E35">
        <v>10692</v>
      </c>
      <c r="F35">
        <v>76119</v>
      </c>
      <c r="G35">
        <v>537.41999999999996</v>
      </c>
      <c r="H35">
        <v>1.6</v>
      </c>
      <c r="J35">
        <v>12817.46</v>
      </c>
      <c r="K35">
        <v>0.99</v>
      </c>
      <c r="L35">
        <v>0.99</v>
      </c>
      <c r="M35">
        <v>193.21</v>
      </c>
      <c r="N35">
        <v>0.92100000000000004</v>
      </c>
      <c r="P35">
        <v>20733.14</v>
      </c>
      <c r="Q35">
        <v>0.99</v>
      </c>
      <c r="R35">
        <v>0.99</v>
      </c>
      <c r="S35">
        <v>111.56</v>
      </c>
      <c r="T35">
        <v>0.95799999999999996</v>
      </c>
    </row>
    <row r="38" spans="2:23" s="44" customFormat="1"/>
    <row r="42" spans="2:23">
      <c r="C42" s="19" t="s">
        <v>315</v>
      </c>
      <c r="D42" s="19">
        <v>2</v>
      </c>
      <c r="E42" s="19"/>
    </row>
    <row r="43" spans="2:23">
      <c r="C43" s="19" t="s">
        <v>316</v>
      </c>
      <c r="D43" s="19">
        <v>10</v>
      </c>
      <c r="E43" s="19" t="s">
        <v>317</v>
      </c>
      <c r="F43" t="s">
        <v>322</v>
      </c>
    </row>
    <row r="44" spans="2:23">
      <c r="D44" s="18" t="s">
        <v>531</v>
      </c>
      <c r="J44" s="19" t="s">
        <v>323</v>
      </c>
      <c r="P44" s="19" t="s">
        <v>324</v>
      </c>
      <c r="W44" s="18" t="s">
        <v>536</v>
      </c>
    </row>
    <row r="45" spans="2:23" ht="15.75" thickBot="1"/>
    <row r="46" spans="2:23" ht="15.75" thickBot="1">
      <c r="B46" t="s">
        <v>338</v>
      </c>
      <c r="C46" s="4" t="s">
        <v>0</v>
      </c>
      <c r="D46" s="21" t="s">
        <v>1</v>
      </c>
      <c r="E46" s="24" t="s">
        <v>311</v>
      </c>
      <c r="F46" s="5" t="s">
        <v>126</v>
      </c>
      <c r="G46" s="5" t="s">
        <v>312</v>
      </c>
      <c r="H46" s="5" t="s">
        <v>318</v>
      </c>
      <c r="J46" s="4" t="s">
        <v>54</v>
      </c>
      <c r="K46" s="5" t="s">
        <v>56</v>
      </c>
      <c r="L46" s="5" t="s">
        <v>57</v>
      </c>
      <c r="M46" s="38" t="s">
        <v>55</v>
      </c>
      <c r="N46" s="5" t="s">
        <v>58</v>
      </c>
      <c r="P46" s="4" t="s">
        <v>54</v>
      </c>
      <c r="Q46" s="5" t="s">
        <v>56</v>
      </c>
      <c r="R46" s="5" t="s">
        <v>57</v>
      </c>
      <c r="S46" s="38" t="s">
        <v>55</v>
      </c>
      <c r="T46" s="5" t="s">
        <v>58</v>
      </c>
    </row>
    <row r="47" spans="2:23">
      <c r="B47">
        <v>0</v>
      </c>
      <c r="C47">
        <v>500</v>
      </c>
      <c r="D47" t="s">
        <v>295</v>
      </c>
      <c r="E47">
        <v>10692</v>
      </c>
      <c r="F47">
        <v>476995</v>
      </c>
      <c r="G47">
        <v>2150.3200000000002</v>
      </c>
      <c r="H47">
        <v>9.6</v>
      </c>
      <c r="J47">
        <v>37293.440000000002</v>
      </c>
      <c r="K47">
        <v>0.99</v>
      </c>
      <c r="L47">
        <v>0.99</v>
      </c>
      <c r="M47">
        <v>328.12</v>
      </c>
      <c r="N47">
        <v>0.93700000000000006</v>
      </c>
      <c r="P47">
        <v>75348.17</v>
      </c>
      <c r="Q47">
        <v>0.99</v>
      </c>
      <c r="R47">
        <v>0.99</v>
      </c>
      <c r="S47">
        <v>255.76</v>
      </c>
      <c r="T47">
        <v>0.96199999999999997</v>
      </c>
    </row>
    <row r="48" spans="2:23">
      <c r="B48">
        <v>10</v>
      </c>
      <c r="C48">
        <v>500</v>
      </c>
      <c r="D48" t="s">
        <v>295</v>
      </c>
      <c r="E48">
        <v>10692</v>
      </c>
      <c r="F48">
        <v>420366</v>
      </c>
      <c r="G48">
        <v>1870.77</v>
      </c>
      <c r="H48">
        <v>8.4</v>
      </c>
      <c r="J48">
        <v>35600.69</v>
      </c>
      <c r="K48">
        <v>0.99</v>
      </c>
      <c r="L48">
        <v>0.99</v>
      </c>
      <c r="M48">
        <v>375.98</v>
      </c>
      <c r="N48">
        <v>0.93300000000000005</v>
      </c>
      <c r="P48">
        <v>65998.14</v>
      </c>
      <c r="Q48">
        <v>0.99</v>
      </c>
      <c r="R48">
        <v>0.99</v>
      </c>
      <c r="S48">
        <v>253.37</v>
      </c>
      <c r="T48">
        <v>0.96099999999999997</v>
      </c>
    </row>
    <row r="49" spans="2:20">
      <c r="B49">
        <v>20</v>
      </c>
      <c r="C49">
        <v>500</v>
      </c>
      <c r="D49" t="s">
        <v>295</v>
      </c>
      <c r="E49">
        <v>10692</v>
      </c>
      <c r="F49">
        <v>279690</v>
      </c>
      <c r="G49">
        <v>1232.43</v>
      </c>
      <c r="H49">
        <v>5.6</v>
      </c>
      <c r="J49">
        <v>30621.41</v>
      </c>
      <c r="K49">
        <v>0.99</v>
      </c>
      <c r="L49">
        <v>0.99</v>
      </c>
      <c r="M49">
        <v>291.5</v>
      </c>
      <c r="N49">
        <v>0.93100000000000005</v>
      </c>
      <c r="P49">
        <v>47636.45</v>
      </c>
      <c r="Q49">
        <v>0.99</v>
      </c>
      <c r="R49">
        <v>0.99</v>
      </c>
      <c r="S49">
        <v>156.66999999999999</v>
      </c>
      <c r="T49">
        <v>0.96199999999999997</v>
      </c>
    </row>
    <row r="50" spans="2:20">
      <c r="B50">
        <v>30</v>
      </c>
      <c r="C50">
        <v>500</v>
      </c>
      <c r="D50" t="s">
        <v>295</v>
      </c>
      <c r="E50">
        <v>10692</v>
      </c>
      <c r="F50">
        <v>206055</v>
      </c>
      <c r="G50">
        <v>910.86</v>
      </c>
      <c r="H50">
        <v>4.2</v>
      </c>
      <c r="J50">
        <v>26926.720000000001</v>
      </c>
      <c r="K50">
        <v>0.99</v>
      </c>
      <c r="L50">
        <v>0.99</v>
      </c>
      <c r="M50">
        <v>197</v>
      </c>
      <c r="N50">
        <v>0.92900000000000005</v>
      </c>
      <c r="P50">
        <v>48576.39</v>
      </c>
      <c r="Q50">
        <v>0.99</v>
      </c>
      <c r="R50">
        <v>0.99</v>
      </c>
      <c r="S50">
        <v>127.85</v>
      </c>
      <c r="T50">
        <v>0.96</v>
      </c>
    </row>
    <row r="51" spans="2:20">
      <c r="B51">
        <v>40</v>
      </c>
      <c r="C51">
        <v>500</v>
      </c>
      <c r="D51" t="s">
        <v>295</v>
      </c>
      <c r="E51">
        <v>10692</v>
      </c>
      <c r="F51">
        <v>170860</v>
      </c>
      <c r="G51">
        <v>764.42</v>
      </c>
      <c r="H51">
        <v>3.5</v>
      </c>
      <c r="J51">
        <v>24652.03</v>
      </c>
      <c r="K51">
        <v>0.99</v>
      </c>
      <c r="L51">
        <v>0.99</v>
      </c>
      <c r="M51">
        <v>202.98</v>
      </c>
      <c r="N51">
        <v>0.92800000000000005</v>
      </c>
      <c r="P51">
        <v>36256.51</v>
      </c>
      <c r="Q51">
        <v>0.99</v>
      </c>
      <c r="R51">
        <v>0.99</v>
      </c>
      <c r="S51">
        <v>100.64</v>
      </c>
      <c r="T51">
        <v>0.96399999999999997</v>
      </c>
    </row>
    <row r="52" spans="2:20">
      <c r="B52">
        <v>50</v>
      </c>
      <c r="C52">
        <v>500</v>
      </c>
      <c r="D52" t="s">
        <v>295</v>
      </c>
      <c r="E52">
        <v>10692</v>
      </c>
      <c r="F52">
        <v>147686</v>
      </c>
      <c r="G52">
        <v>652.74</v>
      </c>
      <c r="H52">
        <v>3</v>
      </c>
      <c r="J52">
        <v>22759.51</v>
      </c>
      <c r="K52">
        <v>0.99</v>
      </c>
      <c r="L52">
        <v>0.99</v>
      </c>
      <c r="M52">
        <v>160.13</v>
      </c>
      <c r="N52">
        <v>0.92600000000000005</v>
      </c>
      <c r="P52">
        <v>36121.42</v>
      </c>
      <c r="Q52">
        <v>0.99</v>
      </c>
      <c r="R52">
        <v>0.99</v>
      </c>
      <c r="S52">
        <v>132.1</v>
      </c>
      <c r="T52">
        <v>0.96299999999999997</v>
      </c>
    </row>
    <row r="53" spans="2:20">
      <c r="B53">
        <v>60</v>
      </c>
      <c r="C53">
        <v>500</v>
      </c>
      <c r="D53" t="s">
        <v>295</v>
      </c>
      <c r="E53">
        <v>10692</v>
      </c>
      <c r="F53">
        <v>122958</v>
      </c>
      <c r="G53">
        <v>544.94000000000005</v>
      </c>
      <c r="H53">
        <v>2.5</v>
      </c>
      <c r="J53">
        <v>20750.830000000002</v>
      </c>
      <c r="K53">
        <v>0.99</v>
      </c>
      <c r="L53">
        <v>0.99</v>
      </c>
      <c r="M53">
        <v>240.05</v>
      </c>
      <c r="N53">
        <v>0.92400000000000004</v>
      </c>
      <c r="P53">
        <v>28007.05</v>
      </c>
      <c r="Q53">
        <v>0.99</v>
      </c>
      <c r="R53">
        <v>0.99</v>
      </c>
      <c r="S53">
        <v>87.97</v>
      </c>
      <c r="T53">
        <v>0.96299999999999997</v>
      </c>
    </row>
    <row r="54" spans="2:20">
      <c r="B54">
        <v>70</v>
      </c>
      <c r="C54">
        <v>500</v>
      </c>
      <c r="D54" t="s">
        <v>295</v>
      </c>
      <c r="E54">
        <v>10692</v>
      </c>
      <c r="F54">
        <v>107950</v>
      </c>
      <c r="G54">
        <v>479.42</v>
      </c>
      <c r="H54">
        <v>2.2000000000000002</v>
      </c>
      <c r="J54">
        <v>18443.849999999999</v>
      </c>
      <c r="K54">
        <v>0.99</v>
      </c>
      <c r="L54">
        <v>0.99</v>
      </c>
      <c r="M54">
        <v>190.31</v>
      </c>
      <c r="N54">
        <v>0.92400000000000004</v>
      </c>
      <c r="P54">
        <v>35373.86</v>
      </c>
      <c r="Q54">
        <v>0.99</v>
      </c>
      <c r="R54">
        <v>0.99</v>
      </c>
      <c r="S54">
        <v>123.04</v>
      </c>
      <c r="T54">
        <v>0.96599999999999997</v>
      </c>
    </row>
    <row r="55" spans="2:20">
      <c r="B55">
        <v>80</v>
      </c>
      <c r="C55">
        <v>500</v>
      </c>
      <c r="D55" t="s">
        <v>295</v>
      </c>
      <c r="E55">
        <v>10692</v>
      </c>
      <c r="F55">
        <v>93877</v>
      </c>
      <c r="G55">
        <v>419.57</v>
      </c>
      <c r="H55">
        <v>1.9</v>
      </c>
      <c r="J55">
        <v>16548.84</v>
      </c>
      <c r="K55">
        <v>0.99</v>
      </c>
      <c r="L55">
        <v>0.99</v>
      </c>
      <c r="M55">
        <v>212.36</v>
      </c>
      <c r="N55">
        <v>0.92100000000000004</v>
      </c>
      <c r="P55">
        <v>28334.45</v>
      </c>
      <c r="Q55">
        <v>0.99</v>
      </c>
      <c r="R55">
        <v>0.99</v>
      </c>
      <c r="S55">
        <v>99.21</v>
      </c>
      <c r="T55">
        <v>0.96599999999999997</v>
      </c>
    </row>
    <row r="56" spans="2:20">
      <c r="B56">
        <v>90</v>
      </c>
      <c r="C56">
        <v>500</v>
      </c>
      <c r="D56" t="s">
        <v>295</v>
      </c>
      <c r="E56">
        <v>10692</v>
      </c>
      <c r="F56">
        <v>83488</v>
      </c>
      <c r="G56">
        <v>374.58</v>
      </c>
      <c r="H56">
        <v>1.7</v>
      </c>
      <c r="J56">
        <v>15226.48</v>
      </c>
      <c r="K56">
        <v>0.99</v>
      </c>
      <c r="L56">
        <v>0.99</v>
      </c>
      <c r="M56">
        <v>223.89</v>
      </c>
      <c r="N56">
        <v>0.92</v>
      </c>
      <c r="P56">
        <v>21305.84</v>
      </c>
      <c r="Q56">
        <v>0.99</v>
      </c>
      <c r="R56">
        <v>0.99</v>
      </c>
      <c r="S56">
        <v>94.84</v>
      </c>
      <c r="T56">
        <v>0.96099999999999997</v>
      </c>
    </row>
    <row r="57" spans="2:20">
      <c r="B57">
        <v>100</v>
      </c>
      <c r="C57">
        <v>500</v>
      </c>
      <c r="D57" t="s">
        <v>295</v>
      </c>
      <c r="E57">
        <v>10692</v>
      </c>
      <c r="F57">
        <v>76872</v>
      </c>
      <c r="G57">
        <v>346.21</v>
      </c>
      <c r="H57">
        <v>1.6</v>
      </c>
      <c r="J57">
        <v>14314.16</v>
      </c>
      <c r="K57">
        <v>0.99</v>
      </c>
      <c r="L57">
        <v>0.99</v>
      </c>
      <c r="M57">
        <v>451.73</v>
      </c>
      <c r="N57">
        <v>0.92200000000000004</v>
      </c>
      <c r="P57">
        <v>25824.28</v>
      </c>
      <c r="Q57">
        <v>0.99</v>
      </c>
      <c r="R57">
        <v>0.99</v>
      </c>
      <c r="S57">
        <v>104.78</v>
      </c>
      <c r="T57">
        <v>0.96199999999999997</v>
      </c>
    </row>
    <row r="60" spans="2:20">
      <c r="C60" s="18"/>
      <c r="D60" s="18" t="s">
        <v>532</v>
      </c>
    </row>
    <row r="61" spans="2:20" ht="15.75" thickBot="1"/>
    <row r="62" spans="2:20" ht="15.75" thickBot="1">
      <c r="B62" t="s">
        <v>338</v>
      </c>
      <c r="C62" s="4" t="s">
        <v>0</v>
      </c>
      <c r="D62" s="21" t="s">
        <v>1</v>
      </c>
      <c r="E62" s="24" t="s">
        <v>311</v>
      </c>
      <c r="F62" s="5" t="s">
        <v>126</v>
      </c>
      <c r="G62" s="5" t="s">
        <v>312</v>
      </c>
      <c r="H62" s="5" t="s">
        <v>318</v>
      </c>
      <c r="J62" s="4" t="s">
        <v>54</v>
      </c>
      <c r="K62" s="5" t="s">
        <v>56</v>
      </c>
      <c r="L62" s="5" t="s">
        <v>57</v>
      </c>
      <c r="M62" s="38" t="s">
        <v>55</v>
      </c>
      <c r="N62" s="5" t="s">
        <v>58</v>
      </c>
      <c r="P62" s="4" t="s">
        <v>54</v>
      </c>
      <c r="Q62" s="5" t="s">
        <v>56</v>
      </c>
      <c r="R62" s="5" t="s">
        <v>57</v>
      </c>
      <c r="S62" s="38" t="s">
        <v>55</v>
      </c>
      <c r="T62" s="5" t="s">
        <v>58</v>
      </c>
    </row>
    <row r="63" spans="2:20">
      <c r="B63">
        <v>0</v>
      </c>
      <c r="C63">
        <v>500</v>
      </c>
      <c r="D63" t="s">
        <v>295</v>
      </c>
      <c r="E63">
        <v>10692</v>
      </c>
      <c r="F63">
        <v>427151</v>
      </c>
      <c r="G63">
        <v>11654.94</v>
      </c>
      <c r="H63">
        <v>8.6</v>
      </c>
      <c r="J63">
        <v>34590.839999999997</v>
      </c>
      <c r="K63">
        <v>0.99</v>
      </c>
      <c r="L63">
        <v>0.99</v>
      </c>
      <c r="M63">
        <v>287.13</v>
      </c>
      <c r="N63">
        <v>0.93500000000000005</v>
      </c>
      <c r="P63">
        <v>64554.01</v>
      </c>
      <c r="Q63">
        <v>0.99</v>
      </c>
      <c r="R63">
        <v>0.99</v>
      </c>
      <c r="S63">
        <v>229.44</v>
      </c>
      <c r="T63">
        <v>0.96399999999999997</v>
      </c>
    </row>
    <row r="64" spans="2:20">
      <c r="B64">
        <v>10</v>
      </c>
      <c r="C64">
        <v>500</v>
      </c>
      <c r="D64" t="s">
        <v>295</v>
      </c>
      <c r="E64">
        <v>10692</v>
      </c>
      <c r="F64">
        <v>380709</v>
      </c>
      <c r="G64">
        <v>8666.4</v>
      </c>
      <c r="H64">
        <v>7.6</v>
      </c>
      <c r="J64">
        <v>32874.74</v>
      </c>
      <c r="K64">
        <v>0.99</v>
      </c>
      <c r="L64">
        <v>0.99</v>
      </c>
      <c r="M64">
        <v>332.59</v>
      </c>
      <c r="N64">
        <v>0.93400000000000005</v>
      </c>
      <c r="P64">
        <v>54945.38</v>
      </c>
      <c r="Q64">
        <v>0.99</v>
      </c>
      <c r="R64">
        <v>0.99</v>
      </c>
      <c r="S64">
        <v>217.39</v>
      </c>
      <c r="T64">
        <v>0.96199999999999997</v>
      </c>
    </row>
    <row r="65" spans="2:20">
      <c r="B65">
        <v>20</v>
      </c>
      <c r="C65">
        <v>500</v>
      </c>
      <c r="D65" t="s">
        <v>295</v>
      </c>
      <c r="E65">
        <v>10692</v>
      </c>
      <c r="F65">
        <v>261905</v>
      </c>
      <c r="G65">
        <v>3202.51</v>
      </c>
      <c r="H65">
        <v>5.3</v>
      </c>
      <c r="J65">
        <v>28955.58</v>
      </c>
      <c r="K65">
        <v>0.99</v>
      </c>
      <c r="L65">
        <v>0.99</v>
      </c>
      <c r="M65">
        <v>277.94</v>
      </c>
      <c r="N65">
        <v>0.93</v>
      </c>
      <c r="P65">
        <v>49599.99</v>
      </c>
      <c r="Q65">
        <v>0.99</v>
      </c>
      <c r="R65">
        <v>0.99</v>
      </c>
      <c r="S65">
        <v>165.33</v>
      </c>
      <c r="T65">
        <v>0.96499999999999997</v>
      </c>
    </row>
    <row r="66" spans="2:20">
      <c r="B66">
        <v>30</v>
      </c>
      <c r="C66">
        <v>500</v>
      </c>
      <c r="D66" t="s">
        <v>295</v>
      </c>
      <c r="E66">
        <v>10692</v>
      </c>
      <c r="F66">
        <v>196456</v>
      </c>
      <c r="G66">
        <v>2066.17</v>
      </c>
      <c r="H66">
        <v>4</v>
      </c>
      <c r="J66">
        <v>24292.7</v>
      </c>
      <c r="K66">
        <v>0.99</v>
      </c>
      <c r="L66">
        <v>0.99</v>
      </c>
      <c r="M66">
        <v>206.14</v>
      </c>
      <c r="N66">
        <v>0.92800000000000005</v>
      </c>
      <c r="P66">
        <v>37795.620000000003</v>
      </c>
      <c r="Q66">
        <v>0.99</v>
      </c>
      <c r="R66">
        <v>0.99</v>
      </c>
      <c r="S66">
        <v>126.15</v>
      </c>
      <c r="T66">
        <v>0.95799999999999996</v>
      </c>
    </row>
    <row r="67" spans="2:20">
      <c r="B67">
        <v>40</v>
      </c>
      <c r="C67">
        <v>500</v>
      </c>
      <c r="D67" t="s">
        <v>295</v>
      </c>
      <c r="E67">
        <v>10692</v>
      </c>
      <c r="F67">
        <v>164156</v>
      </c>
      <c r="G67">
        <v>1617.74</v>
      </c>
      <c r="H67">
        <v>3.3</v>
      </c>
      <c r="J67">
        <v>22541.14</v>
      </c>
      <c r="K67">
        <v>0.99</v>
      </c>
      <c r="L67">
        <v>0.99</v>
      </c>
      <c r="M67">
        <v>191.6</v>
      </c>
      <c r="N67">
        <v>0.92600000000000005</v>
      </c>
      <c r="P67">
        <v>35271.39</v>
      </c>
      <c r="Q67">
        <v>0.99</v>
      </c>
      <c r="R67">
        <v>0.99</v>
      </c>
      <c r="S67">
        <v>133.76</v>
      </c>
      <c r="T67">
        <v>0.96099999999999997</v>
      </c>
    </row>
    <row r="68" spans="2:20">
      <c r="B68">
        <v>50</v>
      </c>
      <c r="C68">
        <v>500</v>
      </c>
      <c r="D68" t="s">
        <v>295</v>
      </c>
      <c r="E68">
        <v>10692</v>
      </c>
      <c r="F68">
        <v>142768</v>
      </c>
      <c r="G68">
        <v>1314.28</v>
      </c>
      <c r="H68">
        <v>2.9</v>
      </c>
      <c r="J68">
        <v>21844.799999999999</v>
      </c>
      <c r="K68">
        <v>0.99</v>
      </c>
      <c r="L68">
        <v>0.99</v>
      </c>
      <c r="M68">
        <v>154.29</v>
      </c>
      <c r="N68">
        <v>0.92400000000000004</v>
      </c>
      <c r="P68">
        <v>33492.230000000003</v>
      </c>
      <c r="Q68">
        <v>0.99</v>
      </c>
      <c r="R68">
        <v>0.99</v>
      </c>
      <c r="S68">
        <v>183.47</v>
      </c>
      <c r="T68">
        <v>0.96499999999999997</v>
      </c>
    </row>
    <row r="69" spans="2:20">
      <c r="B69">
        <v>60</v>
      </c>
      <c r="C69">
        <v>500</v>
      </c>
      <c r="D69" t="s">
        <v>295</v>
      </c>
      <c r="E69">
        <v>10692</v>
      </c>
      <c r="F69">
        <v>119503</v>
      </c>
      <c r="G69">
        <v>1019.61</v>
      </c>
      <c r="H69">
        <v>2.4</v>
      </c>
      <c r="J69">
        <v>20005.919999999998</v>
      </c>
      <c r="K69">
        <v>0.99</v>
      </c>
      <c r="L69">
        <v>0.99</v>
      </c>
      <c r="M69">
        <v>217.94</v>
      </c>
      <c r="N69">
        <v>0.92600000000000005</v>
      </c>
      <c r="P69">
        <v>34473.74</v>
      </c>
      <c r="Q69">
        <v>0.99</v>
      </c>
      <c r="R69">
        <v>0.99</v>
      </c>
      <c r="S69">
        <v>120.55</v>
      </c>
      <c r="T69">
        <v>0.96499999999999997</v>
      </c>
    </row>
    <row r="70" spans="2:20">
      <c r="B70">
        <v>70</v>
      </c>
      <c r="C70">
        <v>500</v>
      </c>
      <c r="D70" t="s">
        <v>295</v>
      </c>
      <c r="E70">
        <v>10692</v>
      </c>
      <c r="F70">
        <v>105386</v>
      </c>
      <c r="G70">
        <v>852.12</v>
      </c>
      <c r="H70">
        <v>2.1</v>
      </c>
      <c r="J70">
        <v>17104.64</v>
      </c>
      <c r="K70">
        <v>0.99</v>
      </c>
      <c r="L70">
        <v>0.99</v>
      </c>
      <c r="M70">
        <v>187.16</v>
      </c>
      <c r="N70">
        <v>0.92300000000000004</v>
      </c>
      <c r="P70">
        <v>29189.1</v>
      </c>
      <c r="Q70">
        <v>0.99</v>
      </c>
      <c r="R70">
        <v>0.99</v>
      </c>
      <c r="S70">
        <v>73.91</v>
      </c>
      <c r="T70">
        <v>0.96199999999999997</v>
      </c>
    </row>
    <row r="71" spans="2:20">
      <c r="B71">
        <v>80</v>
      </c>
      <c r="C71">
        <v>500</v>
      </c>
      <c r="D71" t="s">
        <v>295</v>
      </c>
      <c r="E71">
        <v>10692</v>
      </c>
      <c r="F71">
        <v>92025</v>
      </c>
      <c r="G71">
        <v>699.18</v>
      </c>
      <c r="H71">
        <v>1.9</v>
      </c>
      <c r="J71">
        <v>15597.27</v>
      </c>
      <c r="K71">
        <v>0.99</v>
      </c>
      <c r="L71">
        <v>0.99</v>
      </c>
      <c r="M71">
        <v>219.58</v>
      </c>
      <c r="N71">
        <v>0.92200000000000004</v>
      </c>
      <c r="P71">
        <v>23204.47</v>
      </c>
      <c r="Q71">
        <v>0.99</v>
      </c>
      <c r="R71">
        <v>0.99</v>
      </c>
      <c r="S71">
        <v>129.16999999999999</v>
      </c>
      <c r="T71">
        <v>0.96299999999999997</v>
      </c>
    </row>
    <row r="72" spans="2:20">
      <c r="B72">
        <v>90</v>
      </c>
      <c r="C72">
        <v>500</v>
      </c>
      <c r="D72" t="s">
        <v>295</v>
      </c>
      <c r="E72">
        <v>10692</v>
      </c>
      <c r="F72">
        <v>82236</v>
      </c>
      <c r="G72">
        <v>605.76</v>
      </c>
      <c r="H72">
        <v>1.7</v>
      </c>
      <c r="J72">
        <v>15549.04</v>
      </c>
      <c r="K72">
        <v>0.99</v>
      </c>
      <c r="L72">
        <v>0.99</v>
      </c>
      <c r="M72">
        <v>166.75</v>
      </c>
      <c r="N72">
        <v>0.92100000000000004</v>
      </c>
      <c r="P72">
        <v>25362.01</v>
      </c>
      <c r="Q72">
        <v>0.99</v>
      </c>
      <c r="R72">
        <v>0.99</v>
      </c>
      <c r="S72">
        <v>77.709999999999994</v>
      </c>
      <c r="T72">
        <v>0.96399999999999997</v>
      </c>
    </row>
    <row r="73" spans="2:20">
      <c r="B73">
        <v>100</v>
      </c>
      <c r="C73">
        <v>500</v>
      </c>
      <c r="D73" t="s">
        <v>295</v>
      </c>
      <c r="E73">
        <v>10692</v>
      </c>
      <c r="F73">
        <v>75970</v>
      </c>
      <c r="G73">
        <v>542.87</v>
      </c>
      <c r="H73">
        <v>1.6</v>
      </c>
      <c r="J73">
        <v>14743.31</v>
      </c>
      <c r="K73">
        <v>0.99</v>
      </c>
      <c r="L73">
        <v>0.99</v>
      </c>
      <c r="M73">
        <v>190.61</v>
      </c>
      <c r="N73">
        <v>0.92300000000000004</v>
      </c>
      <c r="P73">
        <v>23599.97</v>
      </c>
      <c r="Q73">
        <v>0.99</v>
      </c>
      <c r="R73">
        <v>0.99</v>
      </c>
      <c r="S73">
        <v>91.61</v>
      </c>
      <c r="T73">
        <v>0.96199999999999997</v>
      </c>
    </row>
    <row r="80" spans="2:20" ht="18.75">
      <c r="B80" s="195" t="s">
        <v>679</v>
      </c>
    </row>
    <row r="82" spans="2:4">
      <c r="B82" t="s">
        <v>338</v>
      </c>
      <c r="C82" t="s">
        <v>680</v>
      </c>
      <c r="D82" t="s">
        <v>681</v>
      </c>
    </row>
    <row r="83" spans="2:4">
      <c r="B83">
        <v>0</v>
      </c>
      <c r="C83">
        <f>G63/60</f>
        <v>194.249</v>
      </c>
      <c r="D83">
        <f>G47/60</f>
        <v>35.838666666666668</v>
      </c>
    </row>
    <row r="84" spans="2:4">
      <c r="B84">
        <v>10</v>
      </c>
      <c r="C84">
        <f t="shared" ref="C84:C93" si="0">G64/60</f>
        <v>144.44</v>
      </c>
      <c r="D84">
        <f t="shared" ref="D84:D93" si="1">G48/60</f>
        <v>31.179500000000001</v>
      </c>
    </row>
    <row r="85" spans="2:4">
      <c r="B85">
        <v>20</v>
      </c>
      <c r="C85">
        <f t="shared" si="0"/>
        <v>53.375166666666672</v>
      </c>
      <c r="D85">
        <f t="shared" si="1"/>
        <v>20.540500000000002</v>
      </c>
    </row>
    <row r="86" spans="2:4">
      <c r="B86">
        <v>30</v>
      </c>
      <c r="C86">
        <f t="shared" si="0"/>
        <v>34.436166666666665</v>
      </c>
      <c r="D86">
        <f t="shared" si="1"/>
        <v>15.181000000000001</v>
      </c>
    </row>
    <row r="87" spans="2:4">
      <c r="B87">
        <v>40</v>
      </c>
      <c r="C87">
        <f t="shared" si="0"/>
        <v>26.962333333333333</v>
      </c>
      <c r="D87">
        <f t="shared" si="1"/>
        <v>12.740333333333332</v>
      </c>
    </row>
    <row r="88" spans="2:4">
      <c r="B88">
        <v>50</v>
      </c>
      <c r="C88">
        <f t="shared" si="0"/>
        <v>21.904666666666667</v>
      </c>
      <c r="D88">
        <f t="shared" si="1"/>
        <v>10.879</v>
      </c>
    </row>
    <row r="89" spans="2:4">
      <c r="B89">
        <v>60</v>
      </c>
      <c r="C89">
        <f t="shared" si="0"/>
        <v>16.993500000000001</v>
      </c>
      <c r="D89">
        <f t="shared" si="1"/>
        <v>9.0823333333333345</v>
      </c>
    </row>
    <row r="90" spans="2:4">
      <c r="B90">
        <v>70</v>
      </c>
      <c r="C90">
        <f t="shared" si="0"/>
        <v>14.202</v>
      </c>
      <c r="D90">
        <f t="shared" si="1"/>
        <v>7.990333333333334</v>
      </c>
    </row>
    <row r="91" spans="2:4">
      <c r="B91">
        <v>80</v>
      </c>
      <c r="C91">
        <f t="shared" si="0"/>
        <v>11.652999999999999</v>
      </c>
      <c r="D91">
        <f t="shared" si="1"/>
        <v>6.9928333333333335</v>
      </c>
    </row>
    <row r="92" spans="2:4">
      <c r="B92">
        <v>90</v>
      </c>
      <c r="C92">
        <f t="shared" si="0"/>
        <v>10.096</v>
      </c>
      <c r="D92">
        <f t="shared" si="1"/>
        <v>6.2429999999999994</v>
      </c>
    </row>
    <row r="93" spans="2:4">
      <c r="B93">
        <v>100</v>
      </c>
      <c r="C93">
        <f t="shared" si="0"/>
        <v>9.0478333333333332</v>
      </c>
      <c r="D93">
        <f t="shared" si="1"/>
        <v>5.7701666666666664</v>
      </c>
    </row>
    <row r="100" spans="2:6" ht="18.75">
      <c r="B100" s="195" t="s">
        <v>682</v>
      </c>
    </row>
    <row r="102" spans="2:6">
      <c r="B102" t="s">
        <v>338</v>
      </c>
      <c r="C102" t="s">
        <v>683</v>
      </c>
      <c r="D102" t="s">
        <v>684</v>
      </c>
      <c r="E102" t="s">
        <v>685</v>
      </c>
      <c r="F102" t="s">
        <v>686</v>
      </c>
    </row>
    <row r="103" spans="2:6">
      <c r="B103">
        <v>0</v>
      </c>
      <c r="C103">
        <f>J63/60</f>
        <v>576.5139999999999</v>
      </c>
      <c r="D103">
        <f>J47/60</f>
        <v>621.55733333333342</v>
      </c>
      <c r="E103">
        <f>P63/60</f>
        <v>1075.9001666666668</v>
      </c>
      <c r="F103">
        <f>P47/60</f>
        <v>1255.8028333333334</v>
      </c>
    </row>
    <row r="104" spans="2:6">
      <c r="B104">
        <v>10</v>
      </c>
      <c r="C104">
        <f t="shared" ref="C104:C113" si="2">J64/60</f>
        <v>547.91233333333332</v>
      </c>
      <c r="D104">
        <f t="shared" ref="D104:D113" si="3">J48/60</f>
        <v>593.34483333333333</v>
      </c>
      <c r="E104">
        <f t="shared" ref="E104:E113" si="4">P64/60</f>
        <v>915.75633333333326</v>
      </c>
      <c r="F104">
        <f t="shared" ref="F104:F113" si="5">P48/60</f>
        <v>1099.9690000000001</v>
      </c>
    </row>
    <row r="105" spans="2:6">
      <c r="B105">
        <v>20</v>
      </c>
      <c r="C105">
        <f t="shared" si="2"/>
        <v>482.59300000000002</v>
      </c>
      <c r="D105">
        <f t="shared" si="3"/>
        <v>510.35683333333333</v>
      </c>
      <c r="E105">
        <f t="shared" si="4"/>
        <v>826.66649999999993</v>
      </c>
      <c r="F105">
        <f t="shared" si="5"/>
        <v>793.94083333333333</v>
      </c>
    </row>
    <row r="106" spans="2:6">
      <c r="B106">
        <v>30</v>
      </c>
      <c r="C106">
        <f t="shared" si="2"/>
        <v>404.87833333333333</v>
      </c>
      <c r="D106">
        <f t="shared" si="3"/>
        <v>448.77866666666671</v>
      </c>
      <c r="E106">
        <f t="shared" si="4"/>
        <v>629.92700000000002</v>
      </c>
      <c r="F106">
        <f t="shared" si="5"/>
        <v>809.60649999999998</v>
      </c>
    </row>
    <row r="107" spans="2:6">
      <c r="B107">
        <v>40</v>
      </c>
      <c r="C107">
        <f t="shared" si="2"/>
        <v>375.68566666666663</v>
      </c>
      <c r="D107">
        <f t="shared" si="3"/>
        <v>410.86716666666666</v>
      </c>
      <c r="E107">
        <f t="shared" si="4"/>
        <v>587.85649999999998</v>
      </c>
      <c r="F107">
        <f t="shared" si="5"/>
        <v>604.27516666666668</v>
      </c>
    </row>
    <row r="108" spans="2:6">
      <c r="B108">
        <v>50</v>
      </c>
      <c r="C108">
        <f t="shared" si="2"/>
        <v>364.08</v>
      </c>
      <c r="D108">
        <f t="shared" si="3"/>
        <v>379.32516666666663</v>
      </c>
      <c r="E108">
        <f t="shared" si="4"/>
        <v>558.20383333333336</v>
      </c>
      <c r="F108">
        <f t="shared" si="5"/>
        <v>602.0236666666666</v>
      </c>
    </row>
    <row r="109" spans="2:6">
      <c r="B109">
        <v>60</v>
      </c>
      <c r="C109">
        <f t="shared" si="2"/>
        <v>333.43199999999996</v>
      </c>
      <c r="D109">
        <f t="shared" si="3"/>
        <v>345.84716666666668</v>
      </c>
      <c r="E109">
        <f t="shared" si="4"/>
        <v>574.5623333333333</v>
      </c>
      <c r="F109">
        <f t="shared" si="5"/>
        <v>466.78416666666664</v>
      </c>
    </row>
    <row r="110" spans="2:6">
      <c r="B110">
        <v>70</v>
      </c>
      <c r="C110">
        <f t="shared" si="2"/>
        <v>285.07733333333334</v>
      </c>
      <c r="D110">
        <f t="shared" si="3"/>
        <v>307.39749999999998</v>
      </c>
      <c r="E110">
        <f t="shared" si="4"/>
        <v>486.48499999999996</v>
      </c>
      <c r="F110">
        <f t="shared" si="5"/>
        <v>589.56433333333337</v>
      </c>
    </row>
    <row r="111" spans="2:6">
      <c r="B111">
        <v>80</v>
      </c>
      <c r="C111">
        <f t="shared" si="2"/>
        <v>259.9545</v>
      </c>
      <c r="D111">
        <f t="shared" si="3"/>
        <v>275.81400000000002</v>
      </c>
      <c r="E111">
        <f t="shared" si="4"/>
        <v>386.74116666666669</v>
      </c>
      <c r="F111">
        <f t="shared" si="5"/>
        <v>472.24083333333334</v>
      </c>
    </row>
    <row r="112" spans="2:6">
      <c r="B112">
        <v>90</v>
      </c>
      <c r="C112">
        <f t="shared" si="2"/>
        <v>259.15066666666667</v>
      </c>
      <c r="D112">
        <f t="shared" si="3"/>
        <v>253.77466666666666</v>
      </c>
      <c r="E112">
        <f t="shared" si="4"/>
        <v>422.70016666666663</v>
      </c>
      <c r="F112">
        <f t="shared" si="5"/>
        <v>355.09733333333332</v>
      </c>
    </row>
    <row r="113" spans="2:6">
      <c r="B113">
        <v>100</v>
      </c>
      <c r="C113">
        <f t="shared" si="2"/>
        <v>245.72183333333334</v>
      </c>
      <c r="D113">
        <f t="shared" si="3"/>
        <v>238.56933333333333</v>
      </c>
      <c r="E113">
        <f t="shared" si="4"/>
        <v>393.33283333333333</v>
      </c>
      <c r="F113">
        <f t="shared" si="5"/>
        <v>430.40466666666663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D32D4-D995-4538-A887-FEA45CF58A47}">
  <sheetPr codeName="Sheet12"/>
  <dimension ref="A2:AQ110"/>
  <sheetViews>
    <sheetView topLeftCell="A28" zoomScale="80" zoomScaleNormal="80" workbookViewId="0">
      <selection activeCell="AV73" sqref="AV73"/>
    </sheetView>
  </sheetViews>
  <sheetFormatPr baseColWidth="10" defaultColWidth="9.140625" defaultRowHeight="15"/>
  <sheetData>
    <row r="2" spans="1:43">
      <c r="B2" t="s">
        <v>376</v>
      </c>
    </row>
    <row r="3" spans="1:43">
      <c r="B3" t="s">
        <v>377</v>
      </c>
    </row>
    <row r="7" spans="1:43">
      <c r="B7" t="s">
        <v>378</v>
      </c>
    </row>
    <row r="9" spans="1:43">
      <c r="F9" s="19"/>
      <c r="G9" s="19"/>
      <c r="H9" s="19"/>
      <c r="I9" s="19"/>
    </row>
    <row r="10" spans="1:43">
      <c r="G10" s="18" t="s">
        <v>310</v>
      </c>
      <c r="Q10" s="19" t="s">
        <v>323</v>
      </c>
      <c r="AA10" s="19" t="s">
        <v>324</v>
      </c>
      <c r="AJ10" s="19" t="s">
        <v>351</v>
      </c>
    </row>
    <row r="11" spans="1:43" ht="15.75" thickBot="1">
      <c r="U11" s="137" t="s">
        <v>345</v>
      </c>
      <c r="AE11" s="137" t="s">
        <v>345</v>
      </c>
      <c r="AN11" s="137" t="s">
        <v>345</v>
      </c>
    </row>
    <row r="12" spans="1:43">
      <c r="A12" t="s">
        <v>343</v>
      </c>
      <c r="B12" t="s">
        <v>117</v>
      </c>
      <c r="C12" t="s">
        <v>338</v>
      </c>
      <c r="D12" t="s">
        <v>199</v>
      </c>
      <c r="E12" t="s">
        <v>200</v>
      </c>
      <c r="F12" s="4" t="s">
        <v>0</v>
      </c>
      <c r="G12" s="21" t="s">
        <v>1</v>
      </c>
      <c r="H12" s="22" t="s">
        <v>4</v>
      </c>
      <c r="I12" s="5" t="s">
        <v>3</v>
      </c>
      <c r="J12" s="5" t="s">
        <v>126</v>
      </c>
      <c r="K12" s="5" t="s">
        <v>312</v>
      </c>
      <c r="L12" s="5" t="s">
        <v>318</v>
      </c>
      <c r="M12" s="108"/>
      <c r="N12" t="s">
        <v>339</v>
      </c>
      <c r="P12" t="s">
        <v>353</v>
      </c>
      <c r="Q12" s="4" t="s">
        <v>54</v>
      </c>
      <c r="R12" s="5" t="s">
        <v>56</v>
      </c>
      <c r="S12" s="5" t="s">
        <v>57</v>
      </c>
      <c r="T12" s="38" t="s">
        <v>55</v>
      </c>
      <c r="U12" s="5" t="s">
        <v>58</v>
      </c>
      <c r="V12" s="137" t="s">
        <v>346</v>
      </c>
      <c r="W12" s="137" t="s">
        <v>347</v>
      </c>
      <c r="X12" s="137" t="s">
        <v>350</v>
      </c>
      <c r="Y12" s="108"/>
      <c r="AA12" s="4" t="s">
        <v>54</v>
      </c>
      <c r="AB12" s="5" t="s">
        <v>56</v>
      </c>
      <c r="AC12" s="5" t="s">
        <v>57</v>
      </c>
      <c r="AD12" s="38" t="s">
        <v>55</v>
      </c>
      <c r="AE12" s="5" t="s">
        <v>58</v>
      </c>
      <c r="AF12" s="137" t="s">
        <v>346</v>
      </c>
      <c r="AG12" s="137" t="s">
        <v>347</v>
      </c>
      <c r="AH12" s="137" t="s">
        <v>350</v>
      </c>
      <c r="AJ12" s="4" t="s">
        <v>54</v>
      </c>
      <c r="AK12" s="5" t="s">
        <v>56</v>
      </c>
      <c r="AL12" s="5" t="s">
        <v>57</v>
      </c>
      <c r="AM12" s="38" t="s">
        <v>55</v>
      </c>
      <c r="AN12" s="5" t="s">
        <v>58</v>
      </c>
      <c r="AO12" s="137" t="s">
        <v>346</v>
      </c>
      <c r="AP12" s="137" t="s">
        <v>347</v>
      </c>
      <c r="AQ12" s="137" t="s">
        <v>350</v>
      </c>
    </row>
    <row r="13" spans="1:43" s="138" customFormat="1">
      <c r="A13" s="138">
        <v>2</v>
      </c>
      <c r="B13" s="138">
        <v>40</v>
      </c>
      <c r="D13" s="138">
        <v>6</v>
      </c>
      <c r="E13" s="138">
        <v>7</v>
      </c>
      <c r="F13" s="138">
        <v>100</v>
      </c>
      <c r="G13" s="138" t="s">
        <v>62</v>
      </c>
      <c r="H13" s="138">
        <v>1842</v>
      </c>
      <c r="J13" s="138">
        <v>82</v>
      </c>
      <c r="K13" s="138">
        <v>1.05</v>
      </c>
      <c r="N13" s="138">
        <v>0.74</v>
      </c>
      <c r="P13" s="138">
        <v>2.5824561119079501</v>
      </c>
      <c r="Q13" s="138">
        <v>3.9519684314727699</v>
      </c>
      <c r="R13" s="138">
        <v>0.58469055374592804</v>
      </c>
      <c r="S13" s="138">
        <v>0.58469055374592804</v>
      </c>
      <c r="T13" s="138">
        <v>0.60709643363952603</v>
      </c>
      <c r="U13" s="138">
        <v>0.43262411347517699</v>
      </c>
      <c r="V13" s="138">
        <v>0.53909464659418205</v>
      </c>
      <c r="W13" s="138">
        <v>0.42857215007214999</v>
      </c>
      <c r="X13" s="138">
        <v>0.43354017454697202</v>
      </c>
      <c r="AA13" s="138">
        <v>20.681400299072202</v>
      </c>
      <c r="AB13" s="138">
        <v>0.58251900108577603</v>
      </c>
      <c r="AC13" s="138">
        <v>0.58251900108577603</v>
      </c>
      <c r="AD13" s="138">
        <v>0.142600297927856</v>
      </c>
      <c r="AE13" s="138">
        <v>0.43144208037824999</v>
      </c>
      <c r="AF13" s="138">
        <v>0.53318512696453801</v>
      </c>
      <c r="AG13" s="138">
        <v>0.42897691197691201</v>
      </c>
      <c r="AH13" s="138">
        <v>0.439774311192624</v>
      </c>
      <c r="AJ13" s="138">
        <v>22.842877149581899</v>
      </c>
      <c r="AK13" s="138">
        <v>0.58469055374592804</v>
      </c>
      <c r="AL13" s="138">
        <v>0.58469055374592804</v>
      </c>
      <c r="AM13" s="138">
        <v>0.78044867515563898</v>
      </c>
      <c r="AN13" s="138">
        <v>0.44326241134751698</v>
      </c>
      <c r="AO13" s="138">
        <v>0.54768766426136894</v>
      </c>
      <c r="AP13" s="138">
        <v>0.43863961038961002</v>
      </c>
      <c r="AQ13" s="138">
        <v>0.44559830430716002</v>
      </c>
    </row>
    <row r="14" spans="1:43" s="138" customFormat="1">
      <c r="A14" s="138">
        <v>2</v>
      </c>
      <c r="B14" s="138">
        <v>40</v>
      </c>
      <c r="D14" s="138">
        <v>6</v>
      </c>
      <c r="E14" s="138">
        <v>7</v>
      </c>
      <c r="F14" s="138">
        <v>200</v>
      </c>
      <c r="G14" s="138" t="s">
        <v>62</v>
      </c>
      <c r="H14" s="138">
        <v>3655</v>
      </c>
      <c r="J14" s="138">
        <v>140</v>
      </c>
      <c r="K14" s="138">
        <v>1.76</v>
      </c>
      <c r="N14" s="138">
        <v>1.56</v>
      </c>
      <c r="P14" s="138">
        <v>3.4844844341278001</v>
      </c>
      <c r="Q14" s="138">
        <v>12.826812028884801</v>
      </c>
      <c r="R14" s="138">
        <v>0.63693570451436299</v>
      </c>
      <c r="S14" s="138">
        <v>0.63693570451436299</v>
      </c>
      <c r="T14" s="138">
        <v>1.6386520862579299</v>
      </c>
      <c r="U14" s="138">
        <v>0.458382877526753</v>
      </c>
      <c r="V14" s="138">
        <v>0.54386359214923596</v>
      </c>
      <c r="W14" s="138">
        <v>0.45689430014429999</v>
      </c>
      <c r="X14" s="138">
        <v>0.46258317451124398</v>
      </c>
      <c r="AA14" s="138">
        <v>51.127420186996403</v>
      </c>
      <c r="AB14" s="138">
        <v>0.63611491108071105</v>
      </c>
      <c r="AC14" s="138">
        <v>0.63611491108071105</v>
      </c>
      <c r="AD14" s="138">
        <v>0.150517463684082</v>
      </c>
      <c r="AE14" s="138">
        <v>0.45541022592152097</v>
      </c>
      <c r="AF14" s="138">
        <v>0.55235427284068594</v>
      </c>
      <c r="AG14" s="138">
        <v>0.45599476911976899</v>
      </c>
      <c r="AH14" s="138">
        <v>0.471544487220941</v>
      </c>
      <c r="AJ14" s="138">
        <v>55.069372415542603</v>
      </c>
      <c r="AK14" s="138">
        <v>0.63693570451436299</v>
      </c>
      <c r="AL14" s="138">
        <v>0.63693570451436299</v>
      </c>
      <c r="AM14" s="138">
        <v>2.0513856410980198</v>
      </c>
      <c r="AN14" s="138">
        <v>0.47086801426872699</v>
      </c>
      <c r="AO14" s="138">
        <v>0.56134816994599601</v>
      </c>
      <c r="AP14" s="138">
        <v>0.46992207792207702</v>
      </c>
      <c r="AQ14" s="138">
        <v>0.47954814706119397</v>
      </c>
    </row>
    <row r="15" spans="1:43" s="138" customFormat="1">
      <c r="A15" s="138">
        <v>2</v>
      </c>
      <c r="B15" s="138">
        <v>40</v>
      </c>
      <c r="D15" s="138">
        <v>6</v>
      </c>
      <c r="E15" s="138">
        <v>7</v>
      </c>
      <c r="F15" s="138">
        <v>300</v>
      </c>
      <c r="G15" s="138" t="s">
        <v>62</v>
      </c>
      <c r="H15" s="138">
        <v>5479</v>
      </c>
      <c r="J15" s="138">
        <v>240</v>
      </c>
      <c r="K15" s="138">
        <v>2.33</v>
      </c>
      <c r="N15" s="138">
        <v>1.82</v>
      </c>
      <c r="P15" s="138">
        <v>5.9469311237335196</v>
      </c>
      <c r="Q15" s="138">
        <v>37.129235744476297</v>
      </c>
      <c r="R15" s="138">
        <v>0.79631319583865601</v>
      </c>
      <c r="S15" s="138">
        <v>0.79631319583865601</v>
      </c>
      <c r="T15" s="138">
        <v>3.47119760513305</v>
      </c>
      <c r="U15" s="138">
        <v>0.54912836767036399</v>
      </c>
      <c r="V15" s="138">
        <v>0.62617909646364101</v>
      </c>
      <c r="W15" s="138">
        <v>0.54611147186147102</v>
      </c>
      <c r="X15" s="138">
        <v>0.55218973363008494</v>
      </c>
      <c r="AA15" s="138">
        <v>75.226695537567096</v>
      </c>
      <c r="AB15" s="138">
        <v>0.79631319583865601</v>
      </c>
      <c r="AC15" s="138">
        <v>0.79631319583865601</v>
      </c>
      <c r="AD15" s="138">
        <v>0.20486474037170399</v>
      </c>
      <c r="AE15" s="138">
        <v>0.54833597464342299</v>
      </c>
      <c r="AF15" s="138">
        <v>0.61963018760080502</v>
      </c>
      <c r="AG15" s="138">
        <v>0.54679304954304897</v>
      </c>
      <c r="AH15" s="138">
        <v>0.55956968315352795</v>
      </c>
      <c r="AJ15" s="138">
        <v>107.56904006004299</v>
      </c>
      <c r="AK15" s="138">
        <v>0.796130680781164</v>
      </c>
      <c r="AL15" s="138">
        <v>0.796130680781164</v>
      </c>
      <c r="AM15" s="138">
        <v>4.19657254219055</v>
      </c>
      <c r="AN15" s="138">
        <v>0.56735340729001504</v>
      </c>
      <c r="AO15" s="138">
        <v>0.635199558276481</v>
      </c>
      <c r="AP15" s="138">
        <v>0.56588047138047104</v>
      </c>
      <c r="AQ15" s="138">
        <v>0.572866516536779</v>
      </c>
    </row>
    <row r="16" spans="1:43" s="138" customFormat="1">
      <c r="A16" s="138">
        <v>2</v>
      </c>
      <c r="B16" s="138">
        <v>40</v>
      </c>
      <c r="D16" s="138">
        <v>6</v>
      </c>
      <c r="E16" s="138">
        <v>7</v>
      </c>
      <c r="F16" s="138">
        <v>400</v>
      </c>
      <c r="G16" s="138" t="s">
        <v>62</v>
      </c>
      <c r="H16" s="138">
        <v>7293</v>
      </c>
      <c r="J16" s="138">
        <v>336</v>
      </c>
      <c r="K16" s="138">
        <v>3.26</v>
      </c>
      <c r="N16" s="138">
        <v>2.2999999999999998</v>
      </c>
      <c r="P16" s="138">
        <v>7.1509361267089799</v>
      </c>
      <c r="Q16" s="138">
        <v>66.768455982208195</v>
      </c>
      <c r="R16" s="138">
        <v>0.88084464555052699</v>
      </c>
      <c r="S16" s="138">
        <v>0.88084464555052699</v>
      </c>
      <c r="T16" s="138">
        <v>7.4698667526245099</v>
      </c>
      <c r="U16" s="138">
        <v>0.56671619613670099</v>
      </c>
      <c r="V16" s="138">
        <v>0.63577379090207997</v>
      </c>
      <c r="W16" s="138">
        <v>0.56343163780663696</v>
      </c>
      <c r="X16" s="138">
        <v>0.56614021411038995</v>
      </c>
      <c r="AA16" s="138">
        <v>133.906918525695</v>
      </c>
      <c r="AB16" s="138">
        <v>0.88084464555052699</v>
      </c>
      <c r="AC16" s="138">
        <v>0.88084464555052699</v>
      </c>
      <c r="AD16" s="138">
        <v>0.33744978904724099</v>
      </c>
      <c r="AE16" s="138">
        <v>0.56225854383358098</v>
      </c>
      <c r="AF16" s="138">
        <v>0.62049404067325797</v>
      </c>
      <c r="AG16" s="138">
        <v>0.558081349206349</v>
      </c>
      <c r="AH16" s="138">
        <v>0.56529179484726799</v>
      </c>
      <c r="AJ16" s="138">
        <v>178.164548873901</v>
      </c>
      <c r="AK16" s="138">
        <v>0.88084464555052699</v>
      </c>
      <c r="AL16" s="138">
        <v>0.88084464555052699</v>
      </c>
      <c r="AM16" s="138">
        <v>9.0689620971679599</v>
      </c>
      <c r="AN16" s="138">
        <v>0.58751857355126302</v>
      </c>
      <c r="AO16" s="138">
        <v>0.64779538679445703</v>
      </c>
      <c r="AP16" s="138">
        <v>0.58446130952380904</v>
      </c>
      <c r="AQ16" s="138">
        <v>0.59055407432833695</v>
      </c>
    </row>
    <row r="17" spans="1:43" s="138" customFormat="1">
      <c r="A17" s="138">
        <v>2</v>
      </c>
      <c r="B17" s="138">
        <v>40</v>
      </c>
      <c r="D17" s="138">
        <v>6</v>
      </c>
      <c r="E17" s="138">
        <v>7</v>
      </c>
      <c r="F17" s="138">
        <v>500</v>
      </c>
      <c r="G17" s="138" t="s">
        <v>295</v>
      </c>
      <c r="H17" s="138">
        <v>10692</v>
      </c>
      <c r="J17" s="138">
        <v>601</v>
      </c>
      <c r="K17" s="138">
        <v>6.28</v>
      </c>
      <c r="N17" s="138">
        <v>3.75</v>
      </c>
      <c r="P17" s="138">
        <v>14.430311679840001</v>
      </c>
      <c r="Q17" s="138">
        <v>164.85369348526001</v>
      </c>
      <c r="R17" s="138">
        <v>0.96202768424990603</v>
      </c>
      <c r="S17" s="138">
        <v>0.96202768424990603</v>
      </c>
      <c r="T17" s="138">
        <v>17.8908946514129</v>
      </c>
      <c r="U17" s="138">
        <v>0.61629811629811604</v>
      </c>
      <c r="V17" s="138">
        <v>0.699523143471936</v>
      </c>
      <c r="W17" s="138">
        <v>0.61660159709571405</v>
      </c>
      <c r="X17" s="138">
        <v>0.62181924656194199</v>
      </c>
      <c r="AA17" s="138">
        <v>170.60507845878601</v>
      </c>
      <c r="AB17" s="138">
        <v>0.96202768424990603</v>
      </c>
      <c r="AC17" s="138">
        <v>0.96202768424990603</v>
      </c>
      <c r="AD17" s="138">
        <v>0.45205307006835899</v>
      </c>
      <c r="AE17" s="138">
        <v>0.65131040131040097</v>
      </c>
      <c r="AF17" s="138">
        <v>0.70309036792349699</v>
      </c>
      <c r="AG17" s="138">
        <v>0.65126640630611199</v>
      </c>
      <c r="AH17" s="138">
        <v>0.65495602767916306</v>
      </c>
      <c r="AJ17" s="138">
        <v>333.275682687759</v>
      </c>
      <c r="AK17" s="138">
        <v>0.96202768424990603</v>
      </c>
      <c r="AL17" s="138">
        <v>0.96202768424990603</v>
      </c>
      <c r="AM17" s="138">
        <v>18.6442196369171</v>
      </c>
      <c r="AN17" s="138">
        <v>0.66707616707616701</v>
      </c>
      <c r="AO17" s="138">
        <v>0.72139850970666697</v>
      </c>
      <c r="AP17" s="138">
        <v>0.66603754954196104</v>
      </c>
      <c r="AQ17" s="138">
        <v>0.66942588692221505</v>
      </c>
    </row>
    <row r="18" spans="1:43">
      <c r="A18">
        <v>1</v>
      </c>
      <c r="B18">
        <v>40</v>
      </c>
      <c r="D18">
        <v>6</v>
      </c>
      <c r="E18">
        <v>7</v>
      </c>
      <c r="F18">
        <v>100</v>
      </c>
      <c r="G18" t="s">
        <v>62</v>
      </c>
      <c r="H18">
        <v>1842</v>
      </c>
      <c r="J18">
        <v>10374</v>
      </c>
      <c r="K18">
        <v>8.26</v>
      </c>
      <c r="N18">
        <v>0.57999999999999996</v>
      </c>
      <c r="Q18">
        <v>100.403480768203</v>
      </c>
      <c r="R18">
        <v>0.999457111834962</v>
      </c>
      <c r="S18">
        <v>0.999457111834962</v>
      </c>
      <c r="T18">
        <v>1.6596920490264799</v>
      </c>
      <c r="U18">
        <v>0.97163120567375805</v>
      </c>
      <c r="V18">
        <v>0.97734645909645901</v>
      </c>
      <c r="W18">
        <v>0.97002344877344804</v>
      </c>
      <c r="X18">
        <v>0.97026321605810695</v>
      </c>
      <c r="AA18">
        <v>84.16</v>
      </c>
      <c r="AB18">
        <v>0.99</v>
      </c>
      <c r="AC18">
        <v>0.99</v>
      </c>
      <c r="AD18">
        <v>0.92</v>
      </c>
      <c r="AE18">
        <v>0.98899999999999999</v>
      </c>
      <c r="AF18">
        <v>0.98899999999999999</v>
      </c>
      <c r="AG18">
        <v>0.98799999999999999</v>
      </c>
      <c r="AH18">
        <v>0.98799999999999999</v>
      </c>
      <c r="AJ18">
        <v>317.61241197586003</v>
      </c>
      <c r="AK18">
        <v>0.999457111834962</v>
      </c>
      <c r="AL18">
        <v>0.999457111834962</v>
      </c>
      <c r="AM18">
        <v>3.4246060848236</v>
      </c>
      <c r="AN18">
        <v>0.98345153664302598</v>
      </c>
      <c r="AO18">
        <v>0.98697358197358198</v>
      </c>
      <c r="AP18">
        <v>0.98191233766233699</v>
      </c>
      <c r="AQ18">
        <v>0.98182106813035597</v>
      </c>
    </row>
    <row r="19" spans="1:43">
      <c r="A19">
        <v>1</v>
      </c>
      <c r="B19">
        <v>40</v>
      </c>
      <c r="D19">
        <v>6</v>
      </c>
      <c r="E19">
        <v>7</v>
      </c>
      <c r="F19">
        <v>200</v>
      </c>
      <c r="G19" t="s">
        <v>62</v>
      </c>
      <c r="H19">
        <v>3655</v>
      </c>
      <c r="J19">
        <v>14354</v>
      </c>
      <c r="K19">
        <v>21.71</v>
      </c>
      <c r="N19">
        <v>1.18</v>
      </c>
      <c r="Q19">
        <v>232.58802223205501</v>
      </c>
      <c r="R19">
        <v>0.99972640218878195</v>
      </c>
      <c r="S19">
        <v>0.99972640218878195</v>
      </c>
      <c r="T19">
        <v>5.4836337566375697</v>
      </c>
      <c r="U19">
        <v>0.96135552913198496</v>
      </c>
      <c r="V19">
        <v>0.96818360805860804</v>
      </c>
      <c r="W19">
        <v>0.96035858585858502</v>
      </c>
      <c r="X19">
        <v>0.95870359794443405</v>
      </c>
      <c r="AA19">
        <v>207.53</v>
      </c>
      <c r="AB19">
        <v>0.99</v>
      </c>
      <c r="AC19">
        <v>0.99</v>
      </c>
      <c r="AD19">
        <v>2.4300000000000002</v>
      </c>
      <c r="AE19">
        <v>0.98399999999999999</v>
      </c>
      <c r="AF19">
        <v>0.98599999999999999</v>
      </c>
      <c r="AG19">
        <v>0.98399999999999999</v>
      </c>
      <c r="AH19">
        <v>0.98199999999999998</v>
      </c>
      <c r="AJ19">
        <v>715.24137735366799</v>
      </c>
      <c r="AK19">
        <v>0.99972640218878195</v>
      </c>
      <c r="AL19">
        <v>0.99972640218878195</v>
      </c>
      <c r="AM19">
        <v>10.34961104393</v>
      </c>
      <c r="AN19">
        <v>0.97978596908442295</v>
      </c>
      <c r="AO19">
        <v>0.98338920801420804</v>
      </c>
      <c r="AP19">
        <v>0.97857900432900402</v>
      </c>
      <c r="AQ19">
        <v>0.97729022127458898</v>
      </c>
    </row>
    <row r="20" spans="1:43">
      <c r="A20">
        <v>1</v>
      </c>
      <c r="B20">
        <v>40</v>
      </c>
      <c r="D20">
        <v>6</v>
      </c>
      <c r="E20">
        <v>7</v>
      </c>
      <c r="F20">
        <v>300</v>
      </c>
      <c r="G20" t="s">
        <v>62</v>
      </c>
      <c r="H20">
        <v>5479</v>
      </c>
      <c r="J20">
        <v>15971</v>
      </c>
      <c r="K20">
        <v>36.14</v>
      </c>
      <c r="N20">
        <v>1.94</v>
      </c>
      <c r="Q20">
        <v>394.02485203742901</v>
      </c>
      <c r="R20">
        <v>0.999817484942507</v>
      </c>
      <c r="S20">
        <v>0.999817484942507</v>
      </c>
      <c r="T20">
        <v>10.541394233703601</v>
      </c>
      <c r="U20">
        <v>0.94532488114104596</v>
      </c>
      <c r="V20">
        <v>0.951104537891302</v>
      </c>
      <c r="W20">
        <v>0.94280759980759898</v>
      </c>
      <c r="X20">
        <v>0.94015718757256905</v>
      </c>
      <c r="AA20">
        <v>397.13</v>
      </c>
      <c r="AB20">
        <v>0.99</v>
      </c>
      <c r="AC20">
        <v>0.99</v>
      </c>
      <c r="AD20">
        <v>4.0199999999999996</v>
      </c>
      <c r="AE20">
        <v>0.98199999999999998</v>
      </c>
      <c r="AF20">
        <v>0.98199999999999998</v>
      </c>
      <c r="AG20">
        <v>0.98</v>
      </c>
      <c r="AH20">
        <v>0.97899999999999998</v>
      </c>
      <c r="AJ20">
        <v>981.10202932357697</v>
      </c>
      <c r="AK20">
        <v>0.999817484942507</v>
      </c>
      <c r="AL20">
        <v>0.999817484942507</v>
      </c>
      <c r="AM20">
        <v>19.1737349033355</v>
      </c>
      <c r="AN20">
        <v>0.97345483359746399</v>
      </c>
      <c r="AO20">
        <v>0.97671956529309401</v>
      </c>
      <c r="AP20">
        <v>0.97107070707070697</v>
      </c>
      <c r="AQ20">
        <v>0.97022556985227604</v>
      </c>
    </row>
    <row r="21" spans="1:43">
      <c r="A21">
        <v>1</v>
      </c>
      <c r="B21">
        <v>40</v>
      </c>
      <c r="D21">
        <v>6</v>
      </c>
      <c r="E21">
        <v>7</v>
      </c>
      <c r="F21">
        <v>400</v>
      </c>
      <c r="G21" t="s">
        <v>62</v>
      </c>
      <c r="H21">
        <v>7293</v>
      </c>
      <c r="J21">
        <v>16265</v>
      </c>
      <c r="K21">
        <v>49.18</v>
      </c>
      <c r="N21">
        <v>2.61</v>
      </c>
      <c r="Q21">
        <v>553.23841190338101</v>
      </c>
      <c r="R21">
        <v>0.99986288221582298</v>
      </c>
      <c r="S21">
        <v>0.99986288221582298</v>
      </c>
      <c r="T21">
        <v>16.818110704421901</v>
      </c>
      <c r="U21">
        <v>0.91411589895988099</v>
      </c>
      <c r="V21">
        <v>0.94159488756857102</v>
      </c>
      <c r="W21">
        <v>0.910747835497835</v>
      </c>
      <c r="X21">
        <v>0.91287964496057805</v>
      </c>
      <c r="AA21">
        <v>447.69</v>
      </c>
      <c r="AB21">
        <v>0.99</v>
      </c>
      <c r="AC21">
        <v>0.99</v>
      </c>
      <c r="AD21">
        <v>6.55</v>
      </c>
      <c r="AE21">
        <v>0.97499999999999998</v>
      </c>
      <c r="AF21">
        <v>0.97699999999999998</v>
      </c>
      <c r="AG21">
        <v>0.97299999999999998</v>
      </c>
      <c r="AH21">
        <v>0.97199999999999998</v>
      </c>
      <c r="AJ21">
        <v>1298.58765006065</v>
      </c>
      <c r="AK21">
        <v>0.99986288221582298</v>
      </c>
      <c r="AL21">
        <v>0.99986288221582298</v>
      </c>
      <c r="AM21">
        <v>29.784922361373901</v>
      </c>
      <c r="AN21">
        <v>0.96285289747399705</v>
      </c>
      <c r="AO21">
        <v>0.97131011897459196</v>
      </c>
      <c r="AP21">
        <v>0.96077462121212098</v>
      </c>
      <c r="AQ21">
        <v>0.96110647525451098</v>
      </c>
    </row>
    <row r="22" spans="1:43">
      <c r="A22">
        <v>1</v>
      </c>
      <c r="B22">
        <v>40</v>
      </c>
      <c r="D22">
        <v>6</v>
      </c>
      <c r="E22">
        <v>7</v>
      </c>
      <c r="F22">
        <v>500</v>
      </c>
      <c r="G22" t="s">
        <v>295</v>
      </c>
      <c r="H22">
        <v>10692</v>
      </c>
      <c r="J22">
        <v>16376</v>
      </c>
      <c r="K22">
        <v>72.069999999999993</v>
      </c>
      <c r="N22">
        <v>3.93</v>
      </c>
      <c r="Q22">
        <v>861.83256936073303</v>
      </c>
      <c r="R22">
        <v>0.99990647212869399</v>
      </c>
      <c r="S22">
        <v>0.99990647212869399</v>
      </c>
      <c r="T22">
        <v>28.601122856140101</v>
      </c>
      <c r="U22">
        <v>0.90909090909090895</v>
      </c>
      <c r="V22">
        <v>0.94048800647316799</v>
      </c>
      <c r="W22">
        <v>0.90600530858030803</v>
      </c>
      <c r="X22">
        <v>0.90761097899743004</v>
      </c>
      <c r="AA22">
        <v>774.48</v>
      </c>
      <c r="AB22">
        <v>0.99</v>
      </c>
      <c r="AC22">
        <v>0.99</v>
      </c>
      <c r="AD22">
        <v>9.01</v>
      </c>
      <c r="AE22">
        <v>0.97099999999999997</v>
      </c>
      <c r="AF22">
        <v>0.97699999999999998</v>
      </c>
      <c r="AG22">
        <v>0.96899999999999997</v>
      </c>
      <c r="AH22">
        <v>0.97</v>
      </c>
      <c r="AJ22">
        <v>1747.82781171798</v>
      </c>
      <c r="AK22">
        <v>0.99990647212869399</v>
      </c>
      <c r="AL22">
        <v>0.99990647212869399</v>
      </c>
      <c r="AM22">
        <v>46.565597534179602</v>
      </c>
      <c r="AN22">
        <v>0.95925470925470901</v>
      </c>
      <c r="AO22">
        <v>0.969638111495151</v>
      </c>
      <c r="AP22">
        <v>0.95646149161296201</v>
      </c>
      <c r="AQ22">
        <v>0.95791348698684597</v>
      </c>
    </row>
    <row r="23" spans="1:43" s="138" customFormat="1">
      <c r="A23" s="138">
        <v>2</v>
      </c>
      <c r="B23" s="138">
        <v>40</v>
      </c>
      <c r="D23" s="138">
        <v>1</v>
      </c>
      <c r="E23" s="138">
        <v>7</v>
      </c>
      <c r="F23" s="138">
        <v>100</v>
      </c>
      <c r="G23" s="138" t="s">
        <v>62</v>
      </c>
      <c r="H23" s="138">
        <v>1842</v>
      </c>
      <c r="J23" s="138">
        <v>1562</v>
      </c>
      <c r="K23" s="138">
        <v>3.14</v>
      </c>
      <c r="N23" s="138">
        <v>1.74</v>
      </c>
      <c r="P23" s="138">
        <v>12.361014842987</v>
      </c>
      <c r="Q23" s="138">
        <v>10.529287576675401</v>
      </c>
      <c r="R23" s="138">
        <v>0.999457111834962</v>
      </c>
      <c r="S23" s="138">
        <v>0.999457111834962</v>
      </c>
      <c r="T23" s="138">
        <v>0.76106095314025801</v>
      </c>
      <c r="U23" s="138">
        <v>0.98345153664302598</v>
      </c>
      <c r="V23" s="138">
        <v>0.98624963924963904</v>
      </c>
      <c r="W23" s="138">
        <v>0.98237301587301495</v>
      </c>
      <c r="X23" s="138">
        <v>0.98225735291316096</v>
      </c>
      <c r="AA23" s="138">
        <v>15.57</v>
      </c>
      <c r="AB23" s="138">
        <v>0.99</v>
      </c>
      <c r="AC23" s="138">
        <v>0.99</v>
      </c>
      <c r="AD23" s="138">
        <v>0.27</v>
      </c>
      <c r="AE23" s="138">
        <v>0.96499999999999997</v>
      </c>
      <c r="AF23" s="138">
        <v>0.96799999999999997</v>
      </c>
      <c r="AG23" s="138">
        <v>0.96499999999999997</v>
      </c>
      <c r="AH23" s="138">
        <v>0.96399999999999997</v>
      </c>
      <c r="AJ23" s="138">
        <v>53.5368556976318</v>
      </c>
      <c r="AK23" s="138">
        <v>0.999457111834962</v>
      </c>
      <c r="AL23" s="138">
        <v>0.999457111834962</v>
      </c>
      <c r="AM23" s="138">
        <v>1.33346843719482</v>
      </c>
      <c r="AN23" s="138">
        <v>0.97163120567375805</v>
      </c>
      <c r="AO23" s="138">
        <v>0.97324891774891698</v>
      </c>
      <c r="AP23" s="138">
        <v>0.97190079365079296</v>
      </c>
      <c r="AQ23" s="138">
        <v>0.96980532707073897</v>
      </c>
    </row>
    <row r="24" spans="1:43" s="138" customFormat="1">
      <c r="A24" s="138">
        <v>2</v>
      </c>
      <c r="B24" s="138">
        <v>40</v>
      </c>
      <c r="D24" s="138">
        <v>1</v>
      </c>
      <c r="E24" s="138">
        <v>7</v>
      </c>
      <c r="F24" s="138">
        <v>200</v>
      </c>
      <c r="G24" s="138" t="s">
        <v>62</v>
      </c>
      <c r="H24" s="138">
        <v>3655</v>
      </c>
      <c r="J24" s="138">
        <v>2025</v>
      </c>
      <c r="K24" s="138">
        <v>6.31</v>
      </c>
      <c r="N24" s="138">
        <v>3.43</v>
      </c>
      <c r="P24" s="138">
        <v>16.359147548675502</v>
      </c>
      <c r="Q24" s="138">
        <v>39.512249946594203</v>
      </c>
      <c r="R24" s="138">
        <v>0.99972640218878195</v>
      </c>
      <c r="S24" s="138">
        <v>0.99972640218878195</v>
      </c>
      <c r="T24" s="138">
        <v>2.1595063209533598</v>
      </c>
      <c r="U24" s="138">
        <v>0.97681331747919098</v>
      </c>
      <c r="V24" s="138">
        <v>0.98007162282162197</v>
      </c>
      <c r="W24" s="138">
        <v>0.97591197691197695</v>
      </c>
      <c r="X24" s="138">
        <v>0.97505972227134197</v>
      </c>
      <c r="AA24" s="138">
        <v>29.9</v>
      </c>
      <c r="AB24" s="138">
        <v>0.99</v>
      </c>
      <c r="AC24" s="138">
        <v>0.99</v>
      </c>
      <c r="AD24" s="138">
        <v>0.6</v>
      </c>
      <c r="AE24" s="138">
        <v>0.96399999999999997</v>
      </c>
      <c r="AF24" s="138">
        <v>0.96599999999999997</v>
      </c>
      <c r="AG24" s="138">
        <v>0.96299999999999997</v>
      </c>
      <c r="AH24" s="138">
        <v>0.96099999999999997</v>
      </c>
      <c r="AJ24" s="138">
        <v>119.20368695259</v>
      </c>
      <c r="AK24" s="138">
        <v>0.99972640218878195</v>
      </c>
      <c r="AL24" s="138">
        <v>0.99972640218878195</v>
      </c>
      <c r="AM24" s="138">
        <v>3.5372045040130602</v>
      </c>
      <c r="AN24" s="138">
        <v>0.97027348394768098</v>
      </c>
      <c r="AO24" s="138">
        <v>0.973298354423354</v>
      </c>
      <c r="AP24" s="138">
        <v>0.97106078643578597</v>
      </c>
      <c r="AQ24" s="138">
        <v>0.96952152313705298</v>
      </c>
    </row>
    <row r="25" spans="1:43" s="138" customFormat="1">
      <c r="A25" s="138">
        <v>2</v>
      </c>
      <c r="B25" s="138">
        <v>40</v>
      </c>
      <c r="D25" s="138">
        <v>1</v>
      </c>
      <c r="E25" s="138">
        <v>7</v>
      </c>
      <c r="F25" s="138">
        <v>300</v>
      </c>
      <c r="G25" s="138" t="s">
        <v>62</v>
      </c>
      <c r="H25" s="138">
        <v>5479</v>
      </c>
      <c r="J25" s="138">
        <v>2777</v>
      </c>
      <c r="K25" s="138">
        <v>11.47</v>
      </c>
      <c r="N25" s="138">
        <v>5.55</v>
      </c>
      <c r="P25" s="138">
        <v>23.748639822006201</v>
      </c>
      <c r="Q25" s="138">
        <v>91.836921215057302</v>
      </c>
      <c r="R25" s="138">
        <v>0.999817484942507</v>
      </c>
      <c r="S25" s="138">
        <v>0.999817484942507</v>
      </c>
      <c r="T25" s="138">
        <v>4.5884373188018799</v>
      </c>
      <c r="U25" s="138">
        <v>0.97305863708399298</v>
      </c>
      <c r="V25" s="138">
        <v>0.97520087320087301</v>
      </c>
      <c r="W25" s="138">
        <v>0.97085389610389505</v>
      </c>
      <c r="X25" s="138">
        <v>0.96954780904940596</v>
      </c>
      <c r="AA25" s="138">
        <v>73.87</v>
      </c>
      <c r="AB25" s="138">
        <v>0.99</v>
      </c>
      <c r="AC25" s="138">
        <v>0.99</v>
      </c>
      <c r="AD25" s="138">
        <v>1.01</v>
      </c>
      <c r="AE25" s="138">
        <v>0.95199999999999996</v>
      </c>
      <c r="AF25" s="138">
        <v>0.95399999999999996</v>
      </c>
      <c r="AG25" s="138">
        <v>0.95</v>
      </c>
      <c r="AH25" s="138">
        <v>0.94799999999999995</v>
      </c>
      <c r="AJ25" s="138">
        <v>245.53106307983299</v>
      </c>
      <c r="AK25" s="138">
        <v>0.999817484942507</v>
      </c>
      <c r="AL25" s="138">
        <v>0.999817484942507</v>
      </c>
      <c r="AM25" s="138">
        <v>8.1006000041961599</v>
      </c>
      <c r="AN25" s="138">
        <v>0.96513470681458002</v>
      </c>
      <c r="AO25" s="138">
        <v>0.96530968105968096</v>
      </c>
      <c r="AP25" s="138">
        <v>0.96354160654160603</v>
      </c>
      <c r="AQ25" s="138">
        <v>0.961163585635883</v>
      </c>
    </row>
    <row r="26" spans="1:43" s="138" customFormat="1">
      <c r="A26" s="138">
        <v>2</v>
      </c>
      <c r="B26" s="138">
        <v>40</v>
      </c>
      <c r="D26" s="138">
        <v>1</v>
      </c>
      <c r="E26" s="138">
        <v>7</v>
      </c>
      <c r="F26" s="138">
        <v>400</v>
      </c>
      <c r="G26" s="138" t="s">
        <v>62</v>
      </c>
      <c r="H26" s="138">
        <v>7293</v>
      </c>
      <c r="J26" s="138">
        <v>3230</v>
      </c>
      <c r="K26" s="138">
        <v>16.71</v>
      </c>
      <c r="N26" s="138">
        <v>7.45</v>
      </c>
      <c r="P26" s="138">
        <v>30.751108646392801</v>
      </c>
      <c r="Q26" s="138">
        <v>159.92477822303701</v>
      </c>
      <c r="R26" s="138">
        <v>0.99986288221582298</v>
      </c>
      <c r="S26" s="138">
        <v>0.99986288221582298</v>
      </c>
      <c r="T26" s="138">
        <v>9.9849634170532209</v>
      </c>
      <c r="U26" s="138">
        <v>0.97206537890044498</v>
      </c>
      <c r="V26" s="138">
        <v>0.97486447580197499</v>
      </c>
      <c r="W26" s="138">
        <v>0.97043001443001398</v>
      </c>
      <c r="X26" s="138">
        <v>0.96978951107951095</v>
      </c>
      <c r="AA26" s="138">
        <v>142.97</v>
      </c>
      <c r="AB26" s="138">
        <v>0.99</v>
      </c>
      <c r="AC26" s="138">
        <v>0.99</v>
      </c>
      <c r="AD26" s="138">
        <v>1.64</v>
      </c>
      <c r="AE26" s="138">
        <v>0.94299999999999995</v>
      </c>
      <c r="AF26" s="138">
        <v>0.94699999999999995</v>
      </c>
      <c r="AG26" s="138">
        <v>0.94199999999999995</v>
      </c>
      <c r="AH26" s="138">
        <v>0.93899999999999995</v>
      </c>
      <c r="AJ26" s="138">
        <v>351.925224542617</v>
      </c>
      <c r="AK26" s="138">
        <v>0.99986288221582298</v>
      </c>
      <c r="AL26" s="138">
        <v>0.99986288221582298</v>
      </c>
      <c r="AM26" s="138">
        <v>13.889479875564501</v>
      </c>
      <c r="AN26" s="138">
        <v>0.95274888558692405</v>
      </c>
      <c r="AO26" s="138">
        <v>0.95719343687358305</v>
      </c>
      <c r="AP26" s="138">
        <v>0.94980898268398195</v>
      </c>
      <c r="AQ26" s="138">
        <v>0.94839503399528502</v>
      </c>
    </row>
    <row r="27" spans="1:43" s="138" customFormat="1">
      <c r="A27" s="138">
        <v>2</v>
      </c>
      <c r="B27" s="138">
        <v>40</v>
      </c>
      <c r="D27" s="138">
        <v>1</v>
      </c>
      <c r="E27" s="138">
        <v>7</v>
      </c>
      <c r="F27" s="138">
        <v>500</v>
      </c>
      <c r="G27" s="138" t="s">
        <v>295</v>
      </c>
      <c r="H27" s="138">
        <v>10692</v>
      </c>
      <c r="J27" s="138">
        <v>4525</v>
      </c>
      <c r="K27" s="138">
        <v>30.16</v>
      </c>
      <c r="N27" s="138">
        <v>11.37</v>
      </c>
      <c r="P27" s="138">
        <v>48.290541410446103</v>
      </c>
      <c r="Q27" s="138">
        <v>331.40730261802599</v>
      </c>
      <c r="R27" s="138">
        <v>0.99990647212869399</v>
      </c>
      <c r="S27" s="138">
        <v>0.99990647212869399</v>
      </c>
      <c r="T27" s="138">
        <v>18.190692663192699</v>
      </c>
      <c r="U27" s="138">
        <v>0.96478296478296399</v>
      </c>
      <c r="V27" s="138">
        <v>0.97321019406290299</v>
      </c>
      <c r="W27" s="138">
        <v>0.96179184981684895</v>
      </c>
      <c r="X27" s="138">
        <v>0.96267789772217205</v>
      </c>
      <c r="AA27" s="138">
        <v>346.5</v>
      </c>
      <c r="AB27" s="138">
        <v>0.99</v>
      </c>
      <c r="AC27" s="138">
        <v>0.99</v>
      </c>
      <c r="AD27" s="138">
        <v>2.98</v>
      </c>
      <c r="AE27" s="138">
        <v>0.94399999999999995</v>
      </c>
      <c r="AF27" s="138">
        <v>0.94699999999999995</v>
      </c>
      <c r="AG27" s="138">
        <v>0.94</v>
      </c>
      <c r="AH27" s="138">
        <v>0.94</v>
      </c>
      <c r="AJ27" s="138">
        <v>790.61459541320801</v>
      </c>
      <c r="AK27" s="138">
        <v>0.99990647212869399</v>
      </c>
      <c r="AL27" s="138">
        <v>0.99990647212869399</v>
      </c>
      <c r="AM27" s="138">
        <v>28.053154706954899</v>
      </c>
      <c r="AN27" s="138">
        <v>0.95331695331695299</v>
      </c>
      <c r="AO27" s="138">
        <v>0.95714525258023697</v>
      </c>
      <c r="AP27" s="138">
        <v>0.95049319291819301</v>
      </c>
      <c r="AQ27" s="138">
        <v>0.94924793251101203</v>
      </c>
    </row>
    <row r="28" spans="1:43">
      <c r="A28">
        <v>1</v>
      </c>
      <c r="B28">
        <v>40</v>
      </c>
      <c r="D28">
        <v>1</v>
      </c>
      <c r="E28">
        <v>7</v>
      </c>
      <c r="F28">
        <v>100</v>
      </c>
      <c r="G28" t="s">
        <v>62</v>
      </c>
      <c r="H28">
        <v>1842</v>
      </c>
      <c r="J28">
        <v>15784</v>
      </c>
      <c r="K28">
        <v>13.49</v>
      </c>
      <c r="N28">
        <v>1.93</v>
      </c>
      <c r="Q28">
        <v>105.957098960876</v>
      </c>
      <c r="R28">
        <v>0.999457111834962</v>
      </c>
      <c r="S28">
        <v>0.999457111834962</v>
      </c>
      <c r="T28">
        <v>1.8217525482177701</v>
      </c>
      <c r="U28">
        <v>0.97281323877068504</v>
      </c>
      <c r="V28">
        <v>0.97771586746586703</v>
      </c>
      <c r="W28">
        <v>0.97127344877344901</v>
      </c>
      <c r="X28">
        <v>0.97071087907620401</v>
      </c>
      <c r="AA28">
        <v>92.31</v>
      </c>
      <c r="AB28">
        <v>0.99</v>
      </c>
      <c r="AC28">
        <v>0.99</v>
      </c>
      <c r="AD28">
        <v>1.5</v>
      </c>
      <c r="AE28">
        <v>0.98299999999999998</v>
      </c>
      <c r="AF28">
        <v>0.98599999999999999</v>
      </c>
      <c r="AG28">
        <v>0.98199999999999998</v>
      </c>
      <c r="AH28">
        <v>0.98099999999999998</v>
      </c>
      <c r="AJ28">
        <v>388.98509359359701</v>
      </c>
      <c r="AK28">
        <v>0.999457111834962</v>
      </c>
      <c r="AL28">
        <v>0.999457111834962</v>
      </c>
      <c r="AM28">
        <v>4.8487684726714999</v>
      </c>
      <c r="AN28">
        <v>0.98817966903073196</v>
      </c>
      <c r="AO28">
        <v>0.99096814296814295</v>
      </c>
      <c r="AP28">
        <v>0.98659090909090896</v>
      </c>
      <c r="AQ28">
        <v>0.98661847378627499</v>
      </c>
    </row>
    <row r="29" spans="1:43">
      <c r="A29">
        <v>1</v>
      </c>
      <c r="B29">
        <v>40</v>
      </c>
      <c r="D29">
        <v>1</v>
      </c>
      <c r="E29">
        <v>7</v>
      </c>
      <c r="F29">
        <v>200</v>
      </c>
      <c r="G29" t="s">
        <v>62</v>
      </c>
      <c r="H29">
        <v>3655</v>
      </c>
      <c r="J29">
        <v>19810</v>
      </c>
      <c r="K29">
        <v>32.19</v>
      </c>
      <c r="N29">
        <v>3.81</v>
      </c>
      <c r="Q29">
        <v>139.19957494735701</v>
      </c>
      <c r="R29">
        <v>0.99972640218878195</v>
      </c>
      <c r="S29">
        <v>0.99972640218878195</v>
      </c>
      <c r="T29">
        <v>4.9726295471191397</v>
      </c>
      <c r="U29">
        <v>0.96670630202140295</v>
      </c>
      <c r="V29">
        <v>0.97245762570762495</v>
      </c>
      <c r="W29">
        <v>0.96500342712842702</v>
      </c>
      <c r="X29">
        <v>0.96362732113611105</v>
      </c>
      <c r="AA29">
        <v>175.59</v>
      </c>
      <c r="AB29">
        <v>0.99</v>
      </c>
      <c r="AC29">
        <v>0.99</v>
      </c>
      <c r="AD29">
        <v>3.51</v>
      </c>
      <c r="AE29">
        <v>0.98</v>
      </c>
      <c r="AF29">
        <v>0.98299999999999998</v>
      </c>
      <c r="AG29">
        <v>0.97899999999999998</v>
      </c>
      <c r="AH29">
        <v>0.97799999999999998</v>
      </c>
      <c r="AJ29">
        <v>668.45777082443203</v>
      </c>
      <c r="AK29">
        <v>0.99972640218878195</v>
      </c>
      <c r="AL29">
        <v>0.99972640218878195</v>
      </c>
      <c r="AM29">
        <v>12.7592895030975</v>
      </c>
      <c r="AN29">
        <v>0.985731272294887</v>
      </c>
      <c r="AO29">
        <v>0.98828105228105201</v>
      </c>
      <c r="AP29">
        <v>0.98476154401154403</v>
      </c>
      <c r="AQ29">
        <v>0.98439872556699504</v>
      </c>
    </row>
    <row r="30" spans="1:43">
      <c r="A30">
        <v>1</v>
      </c>
      <c r="B30">
        <v>40</v>
      </c>
      <c r="D30">
        <v>1</v>
      </c>
      <c r="E30">
        <v>7</v>
      </c>
      <c r="F30">
        <v>300</v>
      </c>
      <c r="G30" t="s">
        <v>62</v>
      </c>
      <c r="H30">
        <v>5479</v>
      </c>
      <c r="J30">
        <v>21427</v>
      </c>
      <c r="K30">
        <v>52.05</v>
      </c>
      <c r="N30">
        <v>6.11</v>
      </c>
      <c r="Q30">
        <v>159.425861835479</v>
      </c>
      <c r="R30">
        <v>0.999817484942507</v>
      </c>
      <c r="S30">
        <v>0.999817484942507</v>
      </c>
      <c r="T30">
        <v>8.3173565864562899</v>
      </c>
      <c r="U30">
        <v>0.95919175911251897</v>
      </c>
      <c r="V30">
        <v>0.96000598720451602</v>
      </c>
      <c r="W30">
        <v>0.95631397306397303</v>
      </c>
      <c r="X30">
        <v>0.95307339115754997</v>
      </c>
      <c r="AA30">
        <v>573.71</v>
      </c>
      <c r="AB30">
        <v>0.99</v>
      </c>
      <c r="AC30">
        <v>0.99</v>
      </c>
      <c r="AD30">
        <v>6.02</v>
      </c>
      <c r="AE30">
        <v>0.97499999999999998</v>
      </c>
      <c r="AF30">
        <v>0.97799999999999998</v>
      </c>
      <c r="AG30">
        <v>0.97399999999999998</v>
      </c>
      <c r="AH30">
        <v>0.97199999999999998</v>
      </c>
      <c r="AJ30">
        <v>1092.04245471954</v>
      </c>
      <c r="AK30">
        <v>0.999817484942507</v>
      </c>
      <c r="AL30">
        <v>0.999817484942507</v>
      </c>
      <c r="AM30">
        <v>22.8894155025482</v>
      </c>
      <c r="AN30">
        <v>0.98019017432646505</v>
      </c>
      <c r="AO30">
        <v>0.98076744551744499</v>
      </c>
      <c r="AP30">
        <v>0.97836195286195204</v>
      </c>
      <c r="AQ30">
        <v>0.97732281889351502</v>
      </c>
    </row>
    <row r="31" spans="1:43">
      <c r="A31">
        <v>1</v>
      </c>
      <c r="B31">
        <v>40</v>
      </c>
      <c r="D31">
        <v>1</v>
      </c>
      <c r="E31">
        <v>7</v>
      </c>
      <c r="F31">
        <v>400</v>
      </c>
      <c r="G31" t="s">
        <v>62</v>
      </c>
      <c r="H31">
        <v>7293</v>
      </c>
      <c r="J31">
        <v>21721</v>
      </c>
      <c r="K31">
        <v>71.010000000000005</v>
      </c>
      <c r="N31">
        <v>8.1300000000000008</v>
      </c>
      <c r="Q31">
        <v>156.636783361434</v>
      </c>
      <c r="R31">
        <v>0.99986288221582298</v>
      </c>
      <c r="S31">
        <v>0.99986288221582298</v>
      </c>
      <c r="T31">
        <v>12.1419417858123</v>
      </c>
      <c r="U31">
        <v>0.94947994056463503</v>
      </c>
      <c r="V31">
        <v>0.95601775144789802</v>
      </c>
      <c r="W31">
        <v>0.94662499999999905</v>
      </c>
      <c r="X31">
        <v>0.944421722396522</v>
      </c>
      <c r="AA31">
        <v>642.84</v>
      </c>
      <c r="AB31">
        <v>0.99</v>
      </c>
      <c r="AC31">
        <v>0.99</v>
      </c>
      <c r="AD31">
        <v>8.2200000000000006</v>
      </c>
      <c r="AE31">
        <v>0.96199999999999997</v>
      </c>
      <c r="AF31">
        <v>0.96499999999999997</v>
      </c>
      <c r="AG31">
        <v>0.96099999999999997</v>
      </c>
      <c r="AH31">
        <v>0.95899999999999996</v>
      </c>
      <c r="AJ31">
        <v>1136.55232286453</v>
      </c>
      <c r="AK31">
        <v>0.99986288221582298</v>
      </c>
      <c r="AL31">
        <v>0.99986288221582298</v>
      </c>
      <c r="AM31">
        <v>34.710736513137803</v>
      </c>
      <c r="AN31">
        <v>0.97355126300148498</v>
      </c>
      <c r="AO31">
        <v>0.97560089216339196</v>
      </c>
      <c r="AP31">
        <v>0.97171040764790695</v>
      </c>
      <c r="AQ31">
        <v>0.970429945407003</v>
      </c>
    </row>
    <row r="32" spans="1:43">
      <c r="A32">
        <v>1</v>
      </c>
      <c r="B32">
        <v>40</v>
      </c>
      <c r="D32">
        <v>1</v>
      </c>
      <c r="E32">
        <v>7</v>
      </c>
      <c r="F32">
        <v>500</v>
      </c>
      <c r="G32" t="s">
        <v>295</v>
      </c>
      <c r="H32">
        <v>10692</v>
      </c>
      <c r="J32">
        <v>21832</v>
      </c>
      <c r="K32">
        <v>103.33</v>
      </c>
      <c r="N32">
        <v>12.25</v>
      </c>
      <c r="Q32">
        <v>196.617933273315</v>
      </c>
      <c r="R32">
        <v>0.99990647212869399</v>
      </c>
      <c r="S32">
        <v>0.99990647212869399</v>
      </c>
      <c r="T32">
        <v>19.217459201812702</v>
      </c>
      <c r="U32">
        <v>0.94840294840294803</v>
      </c>
      <c r="V32">
        <v>0.96192544278140801</v>
      </c>
      <c r="W32">
        <v>0.94619314753873496</v>
      </c>
      <c r="X32">
        <v>0.94745214711708603</v>
      </c>
      <c r="AA32">
        <v>999.19</v>
      </c>
      <c r="AB32">
        <v>0.99</v>
      </c>
      <c r="AC32">
        <v>0.99</v>
      </c>
      <c r="AD32">
        <v>12.46</v>
      </c>
      <c r="AE32">
        <v>0.95399999999999996</v>
      </c>
      <c r="AF32">
        <v>0.96</v>
      </c>
      <c r="AG32">
        <v>0.95</v>
      </c>
      <c r="AH32">
        <v>0.94899999999999995</v>
      </c>
      <c r="AJ32">
        <v>1905.48860502243</v>
      </c>
      <c r="AK32">
        <v>0.99990647212869399</v>
      </c>
      <c r="AL32">
        <v>0.99990647212869399</v>
      </c>
      <c r="AM32">
        <v>56.990034580230699</v>
      </c>
      <c r="AN32">
        <v>0.96805896805896796</v>
      </c>
      <c r="AO32">
        <v>0.974057355696755</v>
      </c>
      <c r="AP32">
        <v>0.96468915985974801</v>
      </c>
      <c r="AQ32">
        <v>0.96565056599757904</v>
      </c>
    </row>
    <row r="85" spans="3:13">
      <c r="C85" t="s">
        <v>379</v>
      </c>
    </row>
    <row r="86" spans="3:13">
      <c r="C86" t="s">
        <v>381</v>
      </c>
    </row>
    <row r="87" spans="3:13">
      <c r="C87" t="s">
        <v>380</v>
      </c>
    </row>
    <row r="89" spans="3:13" ht="15.75" thickBot="1"/>
    <row r="90" spans="3:13" ht="15.75" thickBot="1">
      <c r="E90" s="54" t="s">
        <v>177</v>
      </c>
      <c r="F90" s="61"/>
      <c r="G90" s="61"/>
      <c r="H90" s="61"/>
      <c r="I90" s="61"/>
      <c r="J90" s="55"/>
    </row>
    <row r="91" spans="3:13" ht="15.75" thickBot="1">
      <c r="E91" s="56" t="s">
        <v>387</v>
      </c>
      <c r="F91" s="57"/>
      <c r="G91" s="56" t="s">
        <v>174</v>
      </c>
      <c r="H91" s="57"/>
      <c r="I91" s="58" t="s">
        <v>175</v>
      </c>
      <c r="J91" s="57"/>
      <c r="K91" s="56" t="s">
        <v>524</v>
      </c>
      <c r="L91" s="58"/>
      <c r="M91" s="57"/>
    </row>
    <row r="92" spans="3:13" ht="15.75" thickBot="1">
      <c r="C92" s="59" t="s">
        <v>386</v>
      </c>
      <c r="D92" s="72" t="s">
        <v>383</v>
      </c>
      <c r="E92" s="50" t="s">
        <v>382</v>
      </c>
      <c r="F92" s="52" t="s">
        <v>95</v>
      </c>
      <c r="G92" s="50" t="s">
        <v>382</v>
      </c>
      <c r="H92" s="64" t="s">
        <v>95</v>
      </c>
      <c r="I92" s="65" t="s">
        <v>384</v>
      </c>
      <c r="J92" s="63" t="s">
        <v>95</v>
      </c>
      <c r="K92" s="77" t="s">
        <v>385</v>
      </c>
      <c r="L92" s="62" t="s">
        <v>384</v>
      </c>
      <c r="M92" s="64" t="s">
        <v>95</v>
      </c>
    </row>
    <row r="93" spans="3:13">
      <c r="C93" s="35">
        <v>100</v>
      </c>
      <c r="D93" s="139">
        <v>68.181899999999999</v>
      </c>
      <c r="E93" s="82">
        <v>1.38</v>
      </c>
      <c r="F93" s="141">
        <v>0.97990543735224589</v>
      </c>
      <c r="G93" s="82">
        <v>23.2</v>
      </c>
      <c r="H93" s="141">
        <v>0.99172576832151305</v>
      </c>
      <c r="I93" s="146">
        <v>2.2629999999999999</v>
      </c>
      <c r="J93" s="143">
        <v>0.98345153664302598</v>
      </c>
      <c r="K93" s="145">
        <f>(K18+AA18)/60</f>
        <v>1.5403333333333333</v>
      </c>
      <c r="L93" s="88">
        <f t="shared" ref="L93:M96" si="0">AD18</f>
        <v>0.92</v>
      </c>
      <c r="M93" s="67">
        <f t="shared" si="0"/>
        <v>0.98899999999999999</v>
      </c>
    </row>
    <row r="94" spans="3:13">
      <c r="C94" s="35">
        <v>200</v>
      </c>
      <c r="D94" s="139">
        <v>122.7064</v>
      </c>
      <c r="E94" s="82">
        <v>3.28</v>
      </c>
      <c r="F94" s="141">
        <v>0.98751486325802618</v>
      </c>
      <c r="G94" s="82">
        <v>71.67</v>
      </c>
      <c r="H94" s="141">
        <v>0.99346016646848989</v>
      </c>
      <c r="I94" s="146">
        <v>4.88</v>
      </c>
      <c r="J94" s="143">
        <v>0.99167657550535082</v>
      </c>
      <c r="K94" s="145">
        <f>(K19+AA19)/60</f>
        <v>3.8206666666666669</v>
      </c>
      <c r="L94" s="88">
        <f t="shared" si="0"/>
        <v>2.4300000000000002</v>
      </c>
      <c r="M94" s="67">
        <f t="shared" si="0"/>
        <v>0.98399999999999999</v>
      </c>
    </row>
    <row r="95" spans="3:13">
      <c r="C95" s="35">
        <v>300</v>
      </c>
      <c r="D95" s="139">
        <v>210.2364</v>
      </c>
      <c r="E95" s="82">
        <v>5.45</v>
      </c>
      <c r="F95" s="141">
        <v>0.98732171156893822</v>
      </c>
      <c r="G95" s="82">
        <v>191.6</v>
      </c>
      <c r="H95" s="141">
        <v>0.99207606973058637</v>
      </c>
      <c r="I95" s="146">
        <v>8.9489999999999998</v>
      </c>
      <c r="J95" s="143">
        <v>0.99128367670364503</v>
      </c>
      <c r="K95" s="145">
        <f>(K20+AA20)/60</f>
        <v>7.2211666666666661</v>
      </c>
      <c r="L95" s="88">
        <f t="shared" si="0"/>
        <v>4.0199999999999996</v>
      </c>
      <c r="M95" s="67">
        <f t="shared" si="0"/>
        <v>0.98199999999999998</v>
      </c>
    </row>
    <row r="96" spans="3:13" ht="15.75" thickBot="1">
      <c r="C96" s="60">
        <v>400</v>
      </c>
      <c r="D96" s="140">
        <v>273.73169999999999</v>
      </c>
      <c r="E96" s="83">
        <v>7.58</v>
      </c>
      <c r="F96" s="142">
        <v>0.98989598811292723</v>
      </c>
      <c r="G96" s="83">
        <v>308</v>
      </c>
      <c r="H96" s="142">
        <v>0.9934621099554235</v>
      </c>
      <c r="I96" s="147">
        <v>13.228</v>
      </c>
      <c r="J96" s="144">
        <v>0.99286775631500745</v>
      </c>
      <c r="K96" s="145">
        <f>(K21+AA21)/60</f>
        <v>8.2811666666666675</v>
      </c>
      <c r="L96" s="88">
        <f t="shared" si="0"/>
        <v>6.55</v>
      </c>
      <c r="M96" s="67">
        <f t="shared" si="0"/>
        <v>0.97499999999999998</v>
      </c>
    </row>
    <row r="99" spans="3:12">
      <c r="C99" t="s">
        <v>392</v>
      </c>
    </row>
    <row r="100" spans="3:12">
      <c r="D100" t="s">
        <v>523</v>
      </c>
      <c r="E100" t="s">
        <v>393</v>
      </c>
    </row>
    <row r="101" spans="3:12">
      <c r="D101" t="s">
        <v>390</v>
      </c>
      <c r="E101" t="s">
        <v>394</v>
      </c>
    </row>
    <row r="102" spans="3:12">
      <c r="D102" t="s">
        <v>391</v>
      </c>
      <c r="E102" t="s">
        <v>395</v>
      </c>
    </row>
    <row r="103" spans="3:12" ht="15.75" thickBot="1"/>
    <row r="104" spans="3:12" ht="15.75" thickBot="1">
      <c r="D104" s="54" t="s">
        <v>388</v>
      </c>
      <c r="E104" s="61"/>
      <c r="F104" s="61"/>
      <c r="G104" s="61"/>
      <c r="H104" s="61"/>
      <c r="I104" s="61"/>
      <c r="J104" s="61"/>
      <c r="K104" s="61"/>
      <c r="L104" s="55"/>
    </row>
    <row r="105" spans="3:12" ht="15.75" thickBot="1">
      <c r="D105" s="56" t="s">
        <v>323</v>
      </c>
      <c r="E105" s="58"/>
      <c r="F105" s="57"/>
      <c r="G105" s="153" t="s">
        <v>522</v>
      </c>
      <c r="H105" s="58"/>
      <c r="I105" s="57"/>
      <c r="J105" s="56" t="s">
        <v>389</v>
      </c>
      <c r="K105" s="58"/>
      <c r="L105" s="57"/>
    </row>
    <row r="106" spans="3:12" ht="15.75" thickBot="1">
      <c r="C106" s="59" t="s">
        <v>386</v>
      </c>
      <c r="D106" s="77" t="s">
        <v>385</v>
      </c>
      <c r="E106" s="148" t="s">
        <v>384</v>
      </c>
      <c r="F106" s="62" t="s">
        <v>95</v>
      </c>
      <c r="G106" s="149" t="s">
        <v>385</v>
      </c>
      <c r="H106" s="148" t="s">
        <v>384</v>
      </c>
      <c r="I106" s="62" t="s">
        <v>95</v>
      </c>
      <c r="J106" s="149" t="s">
        <v>385</v>
      </c>
      <c r="K106" s="148" t="s">
        <v>384</v>
      </c>
      <c r="L106" s="64" t="s">
        <v>95</v>
      </c>
    </row>
    <row r="107" spans="3:12">
      <c r="C107" s="35">
        <v>100</v>
      </c>
      <c r="D107" s="150">
        <f>Q23/60</f>
        <v>0.17548812627792335</v>
      </c>
      <c r="E107" s="152">
        <f t="shared" ref="E107:F110" si="1">T23</f>
        <v>0.76106095314025801</v>
      </c>
      <c r="F107" s="151">
        <f t="shared" si="1"/>
        <v>0.98345153664302598</v>
      </c>
      <c r="G107" s="150">
        <f>(K18+AA18)/60</f>
        <v>1.5403333333333333</v>
      </c>
      <c r="H107" s="87">
        <f t="shared" ref="H107:I110" si="2">AD18</f>
        <v>0.92</v>
      </c>
      <c r="I107" s="154">
        <f t="shared" si="2"/>
        <v>0.98899999999999999</v>
      </c>
      <c r="J107" s="150">
        <f>AA28/60</f>
        <v>1.5385</v>
      </c>
      <c r="K107" s="87">
        <f t="shared" ref="K107:L110" si="3">AD28</f>
        <v>1.5</v>
      </c>
      <c r="L107" s="23">
        <f t="shared" si="3"/>
        <v>0.98299999999999998</v>
      </c>
    </row>
    <row r="108" spans="3:12">
      <c r="C108" s="35">
        <v>200</v>
      </c>
      <c r="D108" s="150">
        <f>Q24/60</f>
        <v>0.65853749910990333</v>
      </c>
      <c r="E108" s="152">
        <f t="shared" si="1"/>
        <v>2.1595063209533598</v>
      </c>
      <c r="F108" s="151">
        <f t="shared" si="1"/>
        <v>0.97681331747919098</v>
      </c>
      <c r="G108" s="150">
        <f>(K19+AA19)/60</f>
        <v>3.8206666666666669</v>
      </c>
      <c r="H108" s="87">
        <f t="shared" si="2"/>
        <v>2.4300000000000002</v>
      </c>
      <c r="I108" s="154">
        <f t="shared" si="2"/>
        <v>0.98399999999999999</v>
      </c>
      <c r="J108" s="150">
        <f>AA29/60</f>
        <v>2.9264999999999999</v>
      </c>
      <c r="K108" s="87">
        <f t="shared" si="3"/>
        <v>3.51</v>
      </c>
      <c r="L108" s="23">
        <f t="shared" si="3"/>
        <v>0.98</v>
      </c>
    </row>
    <row r="109" spans="3:12">
      <c r="C109" s="35">
        <v>300</v>
      </c>
      <c r="D109" s="150">
        <f>Q25/60</f>
        <v>1.5306153535842884</v>
      </c>
      <c r="E109" s="152">
        <f t="shared" si="1"/>
        <v>4.5884373188018799</v>
      </c>
      <c r="F109" s="151">
        <f t="shared" si="1"/>
        <v>0.97305863708399298</v>
      </c>
      <c r="G109" s="150">
        <f>(K20+AA20)/60</f>
        <v>7.2211666666666661</v>
      </c>
      <c r="H109" s="87">
        <f t="shared" si="2"/>
        <v>4.0199999999999996</v>
      </c>
      <c r="I109" s="154">
        <f t="shared" si="2"/>
        <v>0.98199999999999998</v>
      </c>
      <c r="J109" s="150">
        <f>AA30/60</f>
        <v>9.5618333333333343</v>
      </c>
      <c r="K109" s="87">
        <f t="shared" si="3"/>
        <v>6.02</v>
      </c>
      <c r="L109" s="23">
        <f t="shared" si="3"/>
        <v>0.97499999999999998</v>
      </c>
    </row>
    <row r="110" spans="3:12" ht="15.75" thickBot="1">
      <c r="C110" s="60">
        <v>400</v>
      </c>
      <c r="D110" s="150">
        <f>Q26/60</f>
        <v>2.66541297038395</v>
      </c>
      <c r="E110" s="152">
        <f t="shared" si="1"/>
        <v>9.9849634170532209</v>
      </c>
      <c r="F110" s="151">
        <f t="shared" si="1"/>
        <v>0.97206537890044498</v>
      </c>
      <c r="G110" s="150">
        <f>(K21+AA21)/60</f>
        <v>8.2811666666666675</v>
      </c>
      <c r="H110" s="87">
        <f t="shared" si="2"/>
        <v>6.55</v>
      </c>
      <c r="I110" s="154">
        <f t="shared" si="2"/>
        <v>0.97499999999999998</v>
      </c>
      <c r="J110" s="150">
        <f>AA31/60</f>
        <v>10.714</v>
      </c>
      <c r="K110" s="87">
        <f t="shared" si="3"/>
        <v>8.2200000000000006</v>
      </c>
      <c r="L110" s="23">
        <f t="shared" si="3"/>
        <v>0.96199999999999997</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35903-CE9D-4D65-8188-CBB269F53C0B}">
  <dimension ref="A6:BA70"/>
  <sheetViews>
    <sheetView topLeftCell="A70" zoomScaleNormal="100" workbookViewId="0">
      <selection activeCell="K70" sqref="K70"/>
    </sheetView>
  </sheetViews>
  <sheetFormatPr baseColWidth="10" defaultColWidth="9.140625" defaultRowHeight="15"/>
  <sheetData>
    <row r="6" spans="1:53">
      <c r="Q6" t="s">
        <v>323</v>
      </c>
      <c r="Z6" t="s">
        <v>519</v>
      </c>
      <c r="AJ6" t="s">
        <v>522</v>
      </c>
      <c r="AS6" t="s">
        <v>527</v>
      </c>
    </row>
    <row r="7" spans="1:53" ht="15.75" thickBot="1"/>
    <row r="8" spans="1:53">
      <c r="A8" t="s">
        <v>343</v>
      </c>
      <c r="B8" t="s">
        <v>525</v>
      </c>
      <c r="C8" t="s">
        <v>526</v>
      </c>
      <c r="D8" t="s">
        <v>493</v>
      </c>
      <c r="E8" t="s">
        <v>494</v>
      </c>
      <c r="F8" s="4" t="s">
        <v>0</v>
      </c>
      <c r="G8" s="21" t="s">
        <v>1</v>
      </c>
      <c r="H8" s="22" t="s">
        <v>4</v>
      </c>
      <c r="I8" s="5" t="s">
        <v>3</v>
      </c>
      <c r="J8" s="5" t="s">
        <v>126</v>
      </c>
      <c r="K8" s="5" t="s">
        <v>312</v>
      </c>
      <c r="L8" s="5" t="s">
        <v>318</v>
      </c>
      <c r="M8" s="108"/>
      <c r="N8" t="s">
        <v>339</v>
      </c>
      <c r="P8" t="s">
        <v>353</v>
      </c>
      <c r="Q8" s="4" t="s">
        <v>54</v>
      </c>
      <c r="R8" s="5" t="s">
        <v>56</v>
      </c>
      <c r="S8" s="5" t="s">
        <v>57</v>
      </c>
      <c r="T8" s="38" t="s">
        <v>55</v>
      </c>
      <c r="U8" s="5" t="s">
        <v>58</v>
      </c>
      <c r="V8" s="137" t="s">
        <v>346</v>
      </c>
      <c r="W8" s="137" t="s">
        <v>347</v>
      </c>
      <c r="X8" s="137" t="s">
        <v>350</v>
      </c>
      <c r="Y8" s="108"/>
      <c r="Z8" s="4" t="s">
        <v>54</v>
      </c>
      <c r="AA8" s="5" t="s">
        <v>56</v>
      </c>
      <c r="AB8" s="5" t="s">
        <v>57</v>
      </c>
      <c r="AC8" s="38" t="s">
        <v>55</v>
      </c>
      <c r="AD8" s="5" t="s">
        <v>58</v>
      </c>
      <c r="AE8" s="137" t="s">
        <v>346</v>
      </c>
      <c r="AF8" s="137" t="s">
        <v>347</v>
      </c>
      <c r="AG8" s="137" t="s">
        <v>350</v>
      </c>
      <c r="AJ8" s="4" t="s">
        <v>54</v>
      </c>
      <c r="AK8" s="5" t="s">
        <v>56</v>
      </c>
      <c r="AL8" s="5" t="s">
        <v>57</v>
      </c>
      <c r="AM8" s="38" t="s">
        <v>55</v>
      </c>
      <c r="AN8" s="5" t="s">
        <v>58</v>
      </c>
      <c r="AO8" s="137" t="s">
        <v>346</v>
      </c>
      <c r="AP8" s="137" t="s">
        <v>347</v>
      </c>
      <c r="AQ8" s="137" t="s">
        <v>350</v>
      </c>
      <c r="AS8" s="4" t="s">
        <v>54</v>
      </c>
      <c r="AT8" s="5" t="s">
        <v>56</v>
      </c>
      <c r="AU8" s="5" t="s">
        <v>57</v>
      </c>
      <c r="AV8" s="38" t="s">
        <v>55</v>
      </c>
      <c r="AW8" s="5" t="s">
        <v>58</v>
      </c>
      <c r="AX8" s="137" t="s">
        <v>346</v>
      </c>
      <c r="AY8" s="137" t="s">
        <v>347</v>
      </c>
      <c r="AZ8" s="137" t="s">
        <v>350</v>
      </c>
    </row>
    <row r="9" spans="1:53">
      <c r="A9" s="138">
        <v>2</v>
      </c>
      <c r="B9" s="138">
        <v>50</v>
      </c>
      <c r="C9" s="138"/>
      <c r="D9" s="138">
        <v>6</v>
      </c>
      <c r="E9" s="138">
        <v>7</v>
      </c>
      <c r="F9" s="138">
        <v>100</v>
      </c>
      <c r="G9" s="138" t="s">
        <v>62</v>
      </c>
      <c r="H9" s="138">
        <v>1842</v>
      </c>
      <c r="I9" s="138"/>
      <c r="J9" s="138">
        <v>82</v>
      </c>
      <c r="K9" s="138">
        <v>1.05</v>
      </c>
      <c r="L9" s="138"/>
      <c r="M9" s="138"/>
      <c r="N9" s="138">
        <v>0.74</v>
      </c>
      <c r="O9" s="138"/>
      <c r="P9" s="138"/>
      <c r="Q9" s="138"/>
      <c r="R9" s="138"/>
      <c r="S9" s="138"/>
      <c r="T9" s="138"/>
      <c r="U9" s="138"/>
      <c r="V9" s="138"/>
      <c r="W9" s="138"/>
      <c r="X9" s="138"/>
      <c r="Y9" s="138"/>
      <c r="Z9" s="138">
        <v>9</v>
      </c>
      <c r="AA9" s="138"/>
      <c r="AB9" s="138"/>
      <c r="AC9" s="138">
        <v>0.7</v>
      </c>
      <c r="AD9" s="138">
        <v>0.39100000000000001</v>
      </c>
      <c r="AE9" s="138">
        <v>0.47</v>
      </c>
      <c r="AF9" s="138">
        <v>0.38400000000000001</v>
      </c>
      <c r="AG9" s="138">
        <v>0.38500000000000001</v>
      </c>
      <c r="AH9" s="138"/>
      <c r="AI9" s="138"/>
      <c r="AJ9" s="138"/>
      <c r="AK9" s="138"/>
      <c r="AL9" s="138"/>
      <c r="AM9" s="138"/>
      <c r="AN9" s="138"/>
      <c r="AO9" s="138"/>
      <c r="AP9" s="138"/>
      <c r="AQ9" s="138"/>
      <c r="AR9" s="138"/>
      <c r="AS9" s="138">
        <v>715</v>
      </c>
      <c r="AT9" s="138"/>
      <c r="AU9" s="138"/>
      <c r="AV9" s="138">
        <v>1.4</v>
      </c>
      <c r="AW9" s="138">
        <v>0.39300000000000002</v>
      </c>
      <c r="AX9" s="138">
        <v>0.48899999999999999</v>
      </c>
      <c r="AY9" s="138">
        <v>0.38500000000000001</v>
      </c>
      <c r="AZ9" s="138">
        <v>0.38900000000000001</v>
      </c>
      <c r="BA9" s="138"/>
    </row>
    <row r="10" spans="1:53">
      <c r="A10" s="138">
        <v>2</v>
      </c>
      <c r="B10" s="138">
        <v>50</v>
      </c>
      <c r="C10" s="138"/>
      <c r="D10" s="138">
        <v>6</v>
      </c>
      <c r="E10" s="138">
        <v>7</v>
      </c>
      <c r="F10" s="138">
        <v>200</v>
      </c>
      <c r="G10" s="138" t="s">
        <v>62</v>
      </c>
      <c r="H10" s="138">
        <v>3655</v>
      </c>
      <c r="I10" s="138"/>
      <c r="J10" s="138">
        <v>140</v>
      </c>
      <c r="K10" s="138">
        <v>1.76</v>
      </c>
      <c r="L10" s="138"/>
      <c r="M10" s="138"/>
      <c r="N10" s="138">
        <v>1.56</v>
      </c>
      <c r="O10" s="138"/>
      <c r="P10" s="138"/>
      <c r="Q10" s="138"/>
      <c r="R10" s="138"/>
      <c r="S10" s="138"/>
      <c r="T10" s="138"/>
      <c r="U10" s="138"/>
      <c r="V10" s="138"/>
      <c r="W10" s="138"/>
      <c r="X10" s="138"/>
      <c r="Y10" s="138"/>
      <c r="Z10" s="138">
        <v>23</v>
      </c>
      <c r="AA10" s="138"/>
      <c r="AB10" s="138"/>
      <c r="AC10" s="138">
        <v>2.4</v>
      </c>
      <c r="AD10" s="138">
        <v>0.41599999999999998</v>
      </c>
      <c r="AE10" s="138">
        <v>0.48599999999999999</v>
      </c>
      <c r="AF10" s="138">
        <v>0.41199999999999998</v>
      </c>
      <c r="AG10" s="138">
        <v>0.41499999999999998</v>
      </c>
      <c r="AH10" s="138"/>
      <c r="AI10" s="138"/>
      <c r="AJ10" s="138"/>
      <c r="AK10" s="138"/>
      <c r="AL10" s="138"/>
      <c r="AM10" s="138"/>
      <c r="AN10" s="138"/>
      <c r="AO10" s="138"/>
      <c r="AP10" s="138"/>
      <c r="AQ10" s="138"/>
      <c r="AR10" s="138"/>
      <c r="AS10" s="138">
        <v>670</v>
      </c>
      <c r="AT10" s="138"/>
      <c r="AU10" s="138"/>
      <c r="AV10" s="138">
        <v>4</v>
      </c>
      <c r="AW10" s="138">
        <v>0.42099999999999999</v>
      </c>
      <c r="AX10" s="138">
        <v>0.49299999999999999</v>
      </c>
      <c r="AY10" s="138">
        <v>0.41699999999999998</v>
      </c>
      <c r="AZ10" s="138">
        <v>0.42399999999999999</v>
      </c>
      <c r="BA10" s="138"/>
    </row>
    <row r="11" spans="1:53">
      <c r="A11" s="138">
        <v>2</v>
      </c>
      <c r="B11" s="138">
        <v>50</v>
      </c>
      <c r="C11" s="138"/>
      <c r="D11" s="138">
        <v>6</v>
      </c>
      <c r="E11" s="138">
        <v>7</v>
      </c>
      <c r="F11" s="138">
        <v>300</v>
      </c>
      <c r="G11" s="138" t="s">
        <v>62</v>
      </c>
      <c r="H11" s="138">
        <v>5479</v>
      </c>
      <c r="I11" s="138"/>
      <c r="J11" s="138">
        <v>240</v>
      </c>
      <c r="K11" s="138">
        <v>2.33</v>
      </c>
      <c r="L11" s="138"/>
      <c r="M11" s="138"/>
      <c r="N11" s="138">
        <v>1.82</v>
      </c>
      <c r="O11" s="138"/>
      <c r="P11" s="138"/>
      <c r="Q11" s="138"/>
      <c r="R11" s="138"/>
      <c r="S11" s="138"/>
      <c r="T11" s="138"/>
      <c r="U11" s="138"/>
      <c r="V11" s="138"/>
      <c r="W11" s="138"/>
      <c r="X11" s="138"/>
      <c r="Y11" s="138"/>
      <c r="Z11" s="138">
        <v>46</v>
      </c>
      <c r="AA11" s="138"/>
      <c r="AB11" s="138"/>
      <c r="AC11" s="138">
        <v>4</v>
      </c>
      <c r="AD11" s="138">
        <v>0.48799999999999999</v>
      </c>
      <c r="AE11" s="138">
        <v>0.55800000000000005</v>
      </c>
      <c r="AF11" s="138">
        <v>0.48299999999999998</v>
      </c>
      <c r="AG11" s="138">
        <v>0.48699999999999999</v>
      </c>
      <c r="AH11" s="138"/>
      <c r="AI11" s="138"/>
      <c r="AJ11" s="138"/>
      <c r="AK11" s="138"/>
      <c r="AL11" s="138"/>
      <c r="AM11" s="138"/>
      <c r="AN11" s="138"/>
      <c r="AO11" s="138"/>
      <c r="AP11" s="138"/>
      <c r="AQ11" s="138"/>
      <c r="AR11" s="138"/>
      <c r="AS11">
        <v>803</v>
      </c>
      <c r="AV11">
        <v>9</v>
      </c>
      <c r="AW11">
        <v>0.50600000000000001</v>
      </c>
      <c r="AX11">
        <v>0.58399999999999996</v>
      </c>
      <c r="AY11">
        <v>0.502</v>
      </c>
      <c r="AZ11">
        <v>0.51200000000000001</v>
      </c>
      <c r="BA11" s="138"/>
    </row>
    <row r="12" spans="1:53">
      <c r="A12" s="138">
        <v>2</v>
      </c>
      <c r="B12" s="138">
        <v>50</v>
      </c>
      <c r="C12" s="138"/>
      <c r="D12" s="138">
        <v>6</v>
      </c>
      <c r="E12" s="138">
        <v>7</v>
      </c>
      <c r="F12" s="138">
        <v>400</v>
      </c>
      <c r="G12" s="138" t="s">
        <v>62</v>
      </c>
      <c r="H12" s="138">
        <v>7293</v>
      </c>
      <c r="I12" s="138"/>
      <c r="J12" s="138">
        <v>336</v>
      </c>
      <c r="K12" s="138">
        <v>3.26</v>
      </c>
      <c r="L12" s="138"/>
      <c r="M12" s="138"/>
      <c r="N12" s="138">
        <v>2.2999999999999998</v>
      </c>
      <c r="O12" s="138"/>
      <c r="P12" s="138"/>
      <c r="Q12" s="138"/>
      <c r="R12" s="138"/>
      <c r="S12" s="138"/>
      <c r="T12" s="138"/>
      <c r="U12" s="138"/>
      <c r="V12" s="138"/>
      <c r="W12" s="138"/>
      <c r="X12" s="138"/>
      <c r="Y12" s="138"/>
      <c r="Z12" s="138">
        <v>88</v>
      </c>
      <c r="AA12" s="138"/>
      <c r="AB12" s="138"/>
      <c r="AC12" s="138">
        <v>7.9</v>
      </c>
      <c r="AD12" s="138">
        <v>0.51</v>
      </c>
      <c r="AE12" s="138">
        <v>0.59199999999999997</v>
      </c>
      <c r="AF12" s="138">
        <v>0.50600000000000001</v>
      </c>
      <c r="AG12" s="138">
        <v>0.51100000000000001</v>
      </c>
      <c r="AH12" s="138"/>
      <c r="AI12" s="138"/>
      <c r="AJ12" s="138"/>
      <c r="AK12" s="138"/>
      <c r="AL12" s="138"/>
      <c r="AM12" s="138"/>
      <c r="AN12" s="138"/>
      <c r="AO12" s="138"/>
      <c r="AP12" s="138"/>
      <c r="AQ12" s="138"/>
      <c r="AR12" s="138"/>
      <c r="AS12" s="138">
        <v>921</v>
      </c>
      <c r="AT12" s="138"/>
      <c r="AU12" s="138"/>
      <c r="AV12" s="138">
        <v>16.100000000000001</v>
      </c>
      <c r="AW12" s="138">
        <v>0.52700000000000002</v>
      </c>
      <c r="AX12" s="138">
        <v>0.59799999999999998</v>
      </c>
      <c r="AY12" s="138">
        <v>0.52300000000000002</v>
      </c>
      <c r="AZ12" s="138">
        <v>0.52900000000000003</v>
      </c>
      <c r="BA12" s="138"/>
    </row>
    <row r="13" spans="1:53">
      <c r="A13">
        <v>1</v>
      </c>
      <c r="B13" s="138">
        <v>50</v>
      </c>
      <c r="D13">
        <v>6</v>
      </c>
      <c r="E13">
        <v>7</v>
      </c>
      <c r="F13">
        <v>100</v>
      </c>
      <c r="G13" t="s">
        <v>62</v>
      </c>
      <c r="H13">
        <v>1842</v>
      </c>
      <c r="J13">
        <v>10374</v>
      </c>
      <c r="K13">
        <v>8.26</v>
      </c>
      <c r="N13">
        <v>0.57999999999999996</v>
      </c>
      <c r="Z13">
        <v>183</v>
      </c>
      <c r="AC13">
        <v>2.4</v>
      </c>
      <c r="AD13">
        <v>0.97299999999999998</v>
      </c>
      <c r="AE13">
        <v>0.98</v>
      </c>
      <c r="AF13">
        <v>0.97199999999999998</v>
      </c>
      <c r="AG13">
        <v>0.97199999999999998</v>
      </c>
      <c r="AS13">
        <v>1166</v>
      </c>
      <c r="AV13">
        <v>4.8</v>
      </c>
      <c r="AW13">
        <v>0.98499999999999999</v>
      </c>
      <c r="AX13">
        <v>0.98799999999999999</v>
      </c>
      <c r="AY13">
        <v>0.98399999999999999</v>
      </c>
      <c r="AZ13">
        <v>0.98399999999999999</v>
      </c>
    </row>
    <row r="14" spans="1:53">
      <c r="A14">
        <v>1</v>
      </c>
      <c r="B14" s="138">
        <v>50</v>
      </c>
      <c r="D14">
        <v>6</v>
      </c>
      <c r="E14">
        <v>7</v>
      </c>
      <c r="F14">
        <v>200</v>
      </c>
      <c r="G14" t="s">
        <v>62</v>
      </c>
      <c r="H14">
        <v>3655</v>
      </c>
      <c r="J14">
        <v>14354</v>
      </c>
      <c r="K14">
        <v>21.71</v>
      </c>
      <c r="N14">
        <v>1.18</v>
      </c>
      <c r="Z14">
        <v>322</v>
      </c>
      <c r="AC14">
        <v>5.8</v>
      </c>
      <c r="AD14">
        <v>0.96699999999999997</v>
      </c>
      <c r="AE14">
        <v>0.97299999999999998</v>
      </c>
      <c r="AF14">
        <v>0.96499999999999997</v>
      </c>
      <c r="AG14">
        <v>0.96499999999999997</v>
      </c>
      <c r="AS14">
        <v>1700</v>
      </c>
      <c r="AV14">
        <v>14.1</v>
      </c>
      <c r="AW14">
        <v>0.97899999999999998</v>
      </c>
      <c r="AX14">
        <v>0.98299999999999998</v>
      </c>
      <c r="AY14">
        <v>0.97799999999999998</v>
      </c>
      <c r="AZ14">
        <v>0.97699999999999998</v>
      </c>
    </row>
    <row r="15" spans="1:53">
      <c r="A15">
        <v>1</v>
      </c>
      <c r="B15" s="138">
        <v>50</v>
      </c>
      <c r="D15">
        <v>6</v>
      </c>
      <c r="E15">
        <v>7</v>
      </c>
      <c r="F15">
        <v>300</v>
      </c>
      <c r="G15" t="s">
        <v>62</v>
      </c>
      <c r="H15">
        <v>5479</v>
      </c>
      <c r="J15">
        <v>15971</v>
      </c>
      <c r="K15">
        <v>36.14</v>
      </c>
      <c r="N15">
        <v>1.94</v>
      </c>
      <c r="Z15">
        <v>476</v>
      </c>
      <c r="AC15">
        <v>12.7</v>
      </c>
      <c r="AD15">
        <v>0.95</v>
      </c>
      <c r="AE15">
        <v>0.95399999999999996</v>
      </c>
      <c r="AF15">
        <v>0.94699999999999995</v>
      </c>
      <c r="AG15">
        <v>0.94399999999999995</v>
      </c>
      <c r="AS15">
        <v>2383</v>
      </c>
      <c r="AV15">
        <v>33.6</v>
      </c>
      <c r="AW15">
        <v>0.97299999999999998</v>
      </c>
      <c r="AX15">
        <v>0.97499999999999998</v>
      </c>
      <c r="AY15">
        <v>0.97</v>
      </c>
      <c r="AZ15">
        <v>0.96899999999999997</v>
      </c>
    </row>
    <row r="16" spans="1:53">
      <c r="A16">
        <v>1</v>
      </c>
      <c r="B16" s="138">
        <v>50</v>
      </c>
      <c r="D16">
        <v>6</v>
      </c>
      <c r="E16">
        <v>7</v>
      </c>
      <c r="F16">
        <v>400</v>
      </c>
      <c r="G16" t="s">
        <v>62</v>
      </c>
      <c r="H16">
        <v>7293</v>
      </c>
      <c r="J16">
        <v>16265</v>
      </c>
      <c r="K16">
        <v>49.18</v>
      </c>
      <c r="N16">
        <v>2.61</v>
      </c>
      <c r="Z16">
        <v>585</v>
      </c>
      <c r="AC16">
        <v>15.6</v>
      </c>
      <c r="AD16">
        <v>0.91800000000000004</v>
      </c>
      <c r="AE16">
        <v>0.94</v>
      </c>
      <c r="AF16">
        <v>0.91400000000000003</v>
      </c>
      <c r="AG16">
        <v>0.91300000000000003</v>
      </c>
      <c r="AS16">
        <v>2702</v>
      </c>
      <c r="AV16">
        <v>53</v>
      </c>
      <c r="AW16">
        <v>0.95899999999999996</v>
      </c>
      <c r="AX16">
        <v>0.97</v>
      </c>
      <c r="AY16">
        <v>0.95699999999999996</v>
      </c>
      <c r="AZ16">
        <v>0.95799999999999996</v>
      </c>
    </row>
    <row r="17" spans="1:53">
      <c r="A17" s="138">
        <v>2</v>
      </c>
      <c r="B17" s="138">
        <v>50</v>
      </c>
      <c r="C17" s="138"/>
      <c r="D17" s="138">
        <v>1</v>
      </c>
      <c r="E17" s="138">
        <v>7</v>
      </c>
      <c r="F17" s="138">
        <v>100</v>
      </c>
      <c r="G17" s="138" t="s">
        <v>62</v>
      </c>
      <c r="H17" s="138">
        <v>1842</v>
      </c>
      <c r="I17" s="138"/>
      <c r="J17" s="138">
        <v>1562</v>
      </c>
      <c r="K17" s="138">
        <v>3.14</v>
      </c>
      <c r="L17" s="138"/>
      <c r="M17" s="138"/>
      <c r="N17" s="138">
        <v>1.74</v>
      </c>
      <c r="O17" s="138"/>
      <c r="P17" s="138"/>
      <c r="Q17" s="138"/>
      <c r="R17" s="138"/>
      <c r="S17" s="138"/>
      <c r="T17" s="138"/>
      <c r="U17" s="138"/>
      <c r="V17" s="138"/>
      <c r="W17" s="138"/>
      <c r="X17" s="138"/>
      <c r="Y17" s="138"/>
      <c r="Z17" s="138">
        <v>46</v>
      </c>
      <c r="AA17" s="138"/>
      <c r="AB17" s="138"/>
      <c r="AC17" s="138">
        <v>0.7</v>
      </c>
      <c r="AD17" s="138">
        <v>0.97899999999999998</v>
      </c>
      <c r="AE17" s="138">
        <v>0.98199999999999998</v>
      </c>
      <c r="AF17" s="138">
        <v>0.97799999999999998</v>
      </c>
      <c r="AG17" s="138">
        <v>0.97799999999999998</v>
      </c>
      <c r="AH17" s="138"/>
      <c r="AI17" s="138"/>
      <c r="AJ17" s="138"/>
      <c r="AK17" s="138"/>
      <c r="AL17" s="138"/>
      <c r="AM17" s="138"/>
      <c r="AN17" s="138"/>
      <c r="AO17" s="138"/>
      <c r="AP17" s="138"/>
      <c r="AQ17" s="138"/>
      <c r="AR17" s="138"/>
      <c r="AS17" s="138">
        <v>418</v>
      </c>
      <c r="AT17" s="138"/>
      <c r="AU17" s="138"/>
      <c r="AV17" s="138">
        <v>3.1</v>
      </c>
      <c r="AW17" s="138">
        <v>0.96799999999999997</v>
      </c>
      <c r="AX17" s="138">
        <v>0.97199999999999998</v>
      </c>
      <c r="AY17" s="138">
        <v>0.96699999999999997</v>
      </c>
      <c r="AZ17" s="138">
        <v>0.96599999999999997</v>
      </c>
      <c r="BA17" s="138"/>
    </row>
    <row r="18" spans="1:53">
      <c r="A18" s="138">
        <v>2</v>
      </c>
      <c r="B18" s="138">
        <v>50</v>
      </c>
      <c r="C18" s="138"/>
      <c r="D18" s="138">
        <v>1</v>
      </c>
      <c r="E18" s="138">
        <v>7</v>
      </c>
      <c r="F18" s="138">
        <v>200</v>
      </c>
      <c r="G18" s="138" t="s">
        <v>62</v>
      </c>
      <c r="H18" s="138">
        <v>3655</v>
      </c>
      <c r="I18" s="138"/>
      <c r="J18" s="138">
        <v>2025</v>
      </c>
      <c r="K18" s="138">
        <v>6.31</v>
      </c>
      <c r="L18" s="138"/>
      <c r="M18" s="138"/>
      <c r="N18" s="138">
        <v>3.43</v>
      </c>
      <c r="O18" s="138"/>
      <c r="P18" s="138"/>
      <c r="Q18" s="138"/>
      <c r="R18" s="138"/>
      <c r="S18" s="138"/>
      <c r="T18" s="138"/>
      <c r="U18" s="138"/>
      <c r="V18" s="138"/>
      <c r="W18" s="138"/>
      <c r="X18" s="138"/>
      <c r="Y18" s="138"/>
      <c r="Z18" s="138">
        <v>87</v>
      </c>
      <c r="AA18" s="138"/>
      <c r="AB18" s="138"/>
      <c r="AC18" s="138">
        <v>2.7</v>
      </c>
      <c r="AD18" s="138">
        <v>0.97299999999999998</v>
      </c>
      <c r="AE18" s="138">
        <v>0.97699999999999998</v>
      </c>
      <c r="AF18" s="138">
        <v>0.97199999999999998</v>
      </c>
      <c r="AG18" s="138">
        <v>0.97099999999999997</v>
      </c>
      <c r="AH18" s="138"/>
      <c r="AI18" s="138"/>
      <c r="AJ18" s="138"/>
      <c r="AK18" s="138"/>
      <c r="AL18" s="138"/>
      <c r="AM18" s="138"/>
      <c r="AN18" s="138"/>
      <c r="AO18" s="138"/>
      <c r="AP18" s="138"/>
      <c r="AQ18" s="138"/>
      <c r="AR18" s="138"/>
      <c r="AS18" s="138">
        <v>715</v>
      </c>
      <c r="AT18" s="138"/>
      <c r="AU18" s="138"/>
      <c r="AV18" s="138">
        <v>7</v>
      </c>
      <c r="AW18" s="138">
        <v>0.96899999999999997</v>
      </c>
      <c r="AX18" s="138">
        <v>0.97399999999999998</v>
      </c>
      <c r="AY18" s="138">
        <v>0.97</v>
      </c>
      <c r="AZ18" s="138">
        <v>0.96899999999999997</v>
      </c>
      <c r="BA18" s="138"/>
    </row>
    <row r="19" spans="1:53">
      <c r="A19" s="138">
        <v>2</v>
      </c>
      <c r="B19" s="138">
        <v>50</v>
      </c>
      <c r="C19" s="138"/>
      <c r="D19" s="138">
        <v>1</v>
      </c>
      <c r="E19" s="138">
        <v>7</v>
      </c>
      <c r="F19" s="138">
        <v>300</v>
      </c>
      <c r="G19" s="138" t="s">
        <v>62</v>
      </c>
      <c r="H19" s="138">
        <v>5479</v>
      </c>
      <c r="I19" s="138"/>
      <c r="J19" s="138">
        <v>2777</v>
      </c>
      <c r="K19" s="138">
        <v>11.47</v>
      </c>
      <c r="L19" s="138"/>
      <c r="M19" s="138"/>
      <c r="N19" s="138">
        <v>5.55</v>
      </c>
      <c r="O19" s="138"/>
      <c r="P19" s="138"/>
      <c r="Q19" s="138"/>
      <c r="R19" s="138"/>
      <c r="S19" s="138"/>
      <c r="T19" s="138"/>
      <c r="U19" s="138"/>
      <c r="V19" s="138"/>
      <c r="W19" s="138"/>
      <c r="X19" s="138"/>
      <c r="Y19" s="138"/>
      <c r="Z19" s="138">
        <v>165</v>
      </c>
      <c r="AA19" s="138"/>
      <c r="AB19" s="138"/>
      <c r="AC19" s="138">
        <v>4.5</v>
      </c>
      <c r="AD19" s="138">
        <v>0.96799999999999997</v>
      </c>
      <c r="AE19" s="138">
        <v>0.97099999999999997</v>
      </c>
      <c r="AF19" s="138">
        <v>0.96499999999999997</v>
      </c>
      <c r="AG19" s="138">
        <v>0.96399999999999997</v>
      </c>
      <c r="AH19" s="138"/>
      <c r="AI19" s="138"/>
      <c r="AJ19" s="138"/>
      <c r="AK19" s="138"/>
      <c r="AL19" s="138"/>
      <c r="AM19" s="138"/>
      <c r="AN19" s="138"/>
      <c r="AO19" s="138"/>
      <c r="AP19" s="138"/>
      <c r="AQ19" s="138"/>
      <c r="AR19" s="138"/>
      <c r="AS19" s="138">
        <v>884</v>
      </c>
      <c r="AT19" s="138"/>
      <c r="AU19" s="138"/>
      <c r="AV19" s="138">
        <v>14.6</v>
      </c>
      <c r="AW19" s="138">
        <v>0.96299999999999997</v>
      </c>
      <c r="AX19" s="138">
        <v>0.96299999999999997</v>
      </c>
      <c r="AY19" s="138">
        <v>0.96099999999999997</v>
      </c>
      <c r="AZ19" s="138">
        <v>0.95799999999999996</v>
      </c>
      <c r="BA19" s="138"/>
    </row>
    <row r="20" spans="1:53">
      <c r="A20" s="138">
        <v>2</v>
      </c>
      <c r="B20" s="138">
        <v>50</v>
      </c>
      <c r="C20" s="138"/>
      <c r="D20" s="138">
        <v>1</v>
      </c>
      <c r="E20" s="138">
        <v>7</v>
      </c>
      <c r="F20" s="138">
        <v>400</v>
      </c>
      <c r="G20" s="138" t="s">
        <v>62</v>
      </c>
      <c r="H20" s="138">
        <v>7293</v>
      </c>
      <c r="I20" s="138"/>
      <c r="J20" s="138">
        <v>3230</v>
      </c>
      <c r="K20" s="138">
        <v>16.71</v>
      </c>
      <c r="L20" s="138"/>
      <c r="M20" s="138"/>
      <c r="N20" s="138">
        <v>7.45</v>
      </c>
      <c r="O20" s="138"/>
      <c r="P20" s="138"/>
      <c r="Q20" s="138"/>
      <c r="R20" s="138"/>
      <c r="S20" s="138"/>
      <c r="T20" s="138"/>
      <c r="U20" s="138"/>
      <c r="V20" s="138"/>
      <c r="W20" s="138"/>
      <c r="X20" s="138"/>
      <c r="Y20" s="138"/>
      <c r="Z20" s="138">
        <v>249</v>
      </c>
      <c r="AA20" s="138">
        <v>0.99</v>
      </c>
      <c r="AB20" s="138">
        <v>0.99</v>
      </c>
      <c r="AC20" s="138">
        <v>10.4</v>
      </c>
      <c r="AD20" s="138">
        <v>0.96399999999999997</v>
      </c>
      <c r="AE20" s="138">
        <v>0.96699999999999997</v>
      </c>
      <c r="AF20" s="138">
        <v>0.96099999999999997</v>
      </c>
      <c r="AG20" s="138">
        <v>0.96</v>
      </c>
      <c r="AH20" s="138"/>
      <c r="AI20" s="138"/>
      <c r="AJ20" s="138"/>
      <c r="AK20" s="138"/>
      <c r="AL20" s="138"/>
      <c r="AM20" s="138"/>
      <c r="AN20" s="138"/>
      <c r="AO20" s="138"/>
      <c r="AP20" s="138"/>
      <c r="AQ20" s="138"/>
      <c r="AR20" s="138"/>
      <c r="AS20" s="138">
        <v>1008</v>
      </c>
      <c r="AT20" s="138"/>
      <c r="AU20" s="138"/>
      <c r="AV20" s="138">
        <v>26.6</v>
      </c>
      <c r="AW20" s="138">
        <v>0.95299999999999996</v>
      </c>
      <c r="AX20" s="138">
        <v>0.95699999999999996</v>
      </c>
      <c r="AY20" s="138">
        <v>0.95199999999999996</v>
      </c>
      <c r="AZ20" s="138">
        <v>0.95</v>
      </c>
      <c r="BA20" s="138"/>
    </row>
    <row r="21" spans="1:53">
      <c r="A21">
        <v>1</v>
      </c>
      <c r="B21" s="138">
        <v>50</v>
      </c>
      <c r="D21">
        <v>1</v>
      </c>
      <c r="E21">
        <v>7</v>
      </c>
      <c r="F21">
        <v>100</v>
      </c>
      <c r="G21" t="s">
        <v>62</v>
      </c>
      <c r="H21">
        <v>1842</v>
      </c>
      <c r="J21">
        <v>15784</v>
      </c>
      <c r="K21">
        <v>13.49</v>
      </c>
      <c r="N21">
        <v>1.93</v>
      </c>
      <c r="Z21">
        <v>235</v>
      </c>
      <c r="AC21">
        <v>2</v>
      </c>
      <c r="AD21">
        <v>0.98399999999999999</v>
      </c>
      <c r="AE21">
        <v>0.98699999999999999</v>
      </c>
      <c r="AF21">
        <v>0.98299999999999998</v>
      </c>
      <c r="AG21">
        <v>0.98299999999999998</v>
      </c>
      <c r="AS21">
        <v>1305</v>
      </c>
      <c r="AV21">
        <v>5.5</v>
      </c>
      <c r="AW21">
        <v>0.98499999999999999</v>
      </c>
      <c r="AX21">
        <v>0.98799999999999999</v>
      </c>
      <c r="AY21">
        <v>0.98399999999999999</v>
      </c>
      <c r="AZ21">
        <v>0.98399999999999999</v>
      </c>
    </row>
    <row r="22" spans="1:53">
      <c r="A22">
        <v>1</v>
      </c>
      <c r="B22" s="138">
        <v>50</v>
      </c>
      <c r="D22">
        <v>1</v>
      </c>
      <c r="E22">
        <v>7</v>
      </c>
      <c r="F22">
        <v>200</v>
      </c>
      <c r="G22" t="s">
        <v>62</v>
      </c>
      <c r="H22">
        <v>3655</v>
      </c>
      <c r="J22">
        <v>19810</v>
      </c>
      <c r="K22">
        <v>32.19</v>
      </c>
      <c r="N22">
        <v>3.81</v>
      </c>
      <c r="Z22">
        <v>379</v>
      </c>
      <c r="AC22">
        <v>6.2</v>
      </c>
      <c r="AD22">
        <v>0.97399999999999998</v>
      </c>
      <c r="AE22">
        <v>0.97799999999999998</v>
      </c>
      <c r="AF22">
        <v>0.97299999999999998</v>
      </c>
      <c r="AG22">
        <v>0.97099999999999997</v>
      </c>
      <c r="AS22">
        <v>1846</v>
      </c>
      <c r="AV22">
        <v>14.9</v>
      </c>
      <c r="AW22">
        <v>0.98</v>
      </c>
      <c r="AX22">
        <v>0.98399999999999999</v>
      </c>
      <c r="AY22">
        <v>0.97899999999999998</v>
      </c>
      <c r="AZ22">
        <v>0.97799999999999998</v>
      </c>
    </row>
    <row r="23" spans="1:53">
      <c r="A23">
        <v>1</v>
      </c>
      <c r="B23" s="138">
        <v>50</v>
      </c>
      <c r="D23">
        <v>1</v>
      </c>
      <c r="E23">
        <v>7</v>
      </c>
      <c r="F23">
        <v>300</v>
      </c>
      <c r="G23" t="s">
        <v>62</v>
      </c>
      <c r="H23">
        <v>5479</v>
      </c>
      <c r="J23">
        <v>21427</v>
      </c>
      <c r="K23">
        <v>52.05</v>
      </c>
      <c r="N23">
        <v>6.11</v>
      </c>
      <c r="Z23">
        <v>567</v>
      </c>
      <c r="AC23">
        <v>11</v>
      </c>
      <c r="AD23">
        <v>0.96199999999999997</v>
      </c>
      <c r="AE23">
        <v>0.96399999999999997</v>
      </c>
      <c r="AF23">
        <v>0.95899999999999996</v>
      </c>
      <c r="AG23">
        <v>0.95699999999999996</v>
      </c>
      <c r="AS23">
        <v>2651</v>
      </c>
      <c r="AV23">
        <v>91.9</v>
      </c>
      <c r="AW23">
        <v>0.97699999999999998</v>
      </c>
      <c r="AX23">
        <v>0.97699999999999998</v>
      </c>
      <c r="AY23">
        <v>0.97499999999999998</v>
      </c>
      <c r="AZ23">
        <v>0.97399999999999998</v>
      </c>
    </row>
    <row r="24" spans="1:53">
      <c r="A24">
        <v>1</v>
      </c>
      <c r="B24" s="138">
        <v>50</v>
      </c>
      <c r="D24">
        <v>1</v>
      </c>
      <c r="E24">
        <v>7</v>
      </c>
      <c r="F24">
        <v>400</v>
      </c>
      <c r="G24" t="s">
        <v>62</v>
      </c>
      <c r="H24">
        <v>7293</v>
      </c>
      <c r="J24">
        <v>21721</v>
      </c>
      <c r="K24">
        <v>71.010000000000005</v>
      </c>
      <c r="N24">
        <v>8.1300000000000008</v>
      </c>
      <c r="Z24">
        <v>702</v>
      </c>
      <c r="AA24">
        <v>0.99</v>
      </c>
      <c r="AB24">
        <v>0.99</v>
      </c>
      <c r="AC24">
        <v>18.5</v>
      </c>
      <c r="AD24">
        <v>0.95599999999999996</v>
      </c>
      <c r="AE24">
        <v>0.96</v>
      </c>
      <c r="AF24">
        <v>0.95299999999999996</v>
      </c>
      <c r="AG24">
        <v>0.95099999999999996</v>
      </c>
      <c r="AS24">
        <v>3050</v>
      </c>
      <c r="AV24">
        <v>43.6</v>
      </c>
      <c r="AW24">
        <v>0.97199999999999998</v>
      </c>
      <c r="AX24">
        <v>0.97199999999999998</v>
      </c>
      <c r="AY24">
        <v>0.97</v>
      </c>
      <c r="AZ24">
        <v>0.96899999999999997</v>
      </c>
    </row>
    <row r="30" spans="1:53">
      <c r="Q30" t="s">
        <v>323</v>
      </c>
      <c r="Z30" t="s">
        <v>519</v>
      </c>
      <c r="AJ30" t="s">
        <v>522</v>
      </c>
      <c r="AS30" t="s">
        <v>527</v>
      </c>
    </row>
    <row r="31" spans="1:53" ht="15.75" thickBot="1"/>
    <row r="32" spans="1:53">
      <c r="A32" t="s">
        <v>343</v>
      </c>
      <c r="B32" t="s">
        <v>525</v>
      </c>
      <c r="C32" t="s">
        <v>526</v>
      </c>
      <c r="D32" t="s">
        <v>493</v>
      </c>
      <c r="E32" t="s">
        <v>494</v>
      </c>
      <c r="F32" s="4" t="s">
        <v>0</v>
      </c>
      <c r="G32" s="21" t="s">
        <v>1</v>
      </c>
      <c r="H32" s="22" t="s">
        <v>4</v>
      </c>
      <c r="I32" s="5" t="s">
        <v>3</v>
      </c>
      <c r="J32" s="5" t="s">
        <v>126</v>
      </c>
      <c r="K32" s="5" t="s">
        <v>312</v>
      </c>
      <c r="L32" s="5" t="s">
        <v>318</v>
      </c>
      <c r="M32" s="108"/>
      <c r="N32" t="s">
        <v>339</v>
      </c>
      <c r="P32" t="s">
        <v>353</v>
      </c>
      <c r="Q32" s="4" t="s">
        <v>54</v>
      </c>
      <c r="R32" s="5" t="s">
        <v>56</v>
      </c>
      <c r="S32" s="5" t="s">
        <v>57</v>
      </c>
      <c r="T32" s="38" t="s">
        <v>55</v>
      </c>
      <c r="U32" s="5" t="s">
        <v>58</v>
      </c>
      <c r="V32" s="137" t="s">
        <v>346</v>
      </c>
      <c r="W32" s="137" t="s">
        <v>347</v>
      </c>
      <c r="X32" s="137" t="s">
        <v>350</v>
      </c>
      <c r="Y32" s="108"/>
      <c r="Z32" s="4" t="s">
        <v>54</v>
      </c>
      <c r="AA32" s="5" t="s">
        <v>56</v>
      </c>
      <c r="AB32" s="5" t="s">
        <v>57</v>
      </c>
      <c r="AC32" s="38" t="s">
        <v>55</v>
      </c>
      <c r="AD32" s="5" t="s">
        <v>58</v>
      </c>
      <c r="AE32" s="137" t="s">
        <v>346</v>
      </c>
      <c r="AF32" s="137" t="s">
        <v>347</v>
      </c>
      <c r="AG32" s="137" t="s">
        <v>350</v>
      </c>
      <c r="AJ32" s="4" t="s">
        <v>54</v>
      </c>
      <c r="AK32" s="5" t="s">
        <v>56</v>
      </c>
      <c r="AL32" s="5" t="s">
        <v>57</v>
      </c>
      <c r="AM32" s="38" t="s">
        <v>55</v>
      </c>
      <c r="AN32" s="5" t="s">
        <v>58</v>
      </c>
      <c r="AO32" s="137" t="s">
        <v>346</v>
      </c>
      <c r="AP32" s="137" t="s">
        <v>347</v>
      </c>
      <c r="AQ32" s="137" t="s">
        <v>350</v>
      </c>
      <c r="AS32" s="4" t="s">
        <v>54</v>
      </c>
      <c r="AT32" s="5" t="s">
        <v>56</v>
      </c>
      <c r="AU32" s="5" t="s">
        <v>57</v>
      </c>
      <c r="AV32" s="38" t="s">
        <v>55</v>
      </c>
      <c r="AW32" s="5" t="s">
        <v>58</v>
      </c>
      <c r="AX32" s="137" t="s">
        <v>346</v>
      </c>
      <c r="AY32" s="137" t="s">
        <v>347</v>
      </c>
      <c r="AZ32" s="137" t="s">
        <v>350</v>
      </c>
    </row>
    <row r="33" spans="1:53">
      <c r="A33" s="138">
        <v>2</v>
      </c>
      <c r="B33" s="138">
        <v>40</v>
      </c>
      <c r="C33" s="138"/>
      <c r="D33" s="138">
        <v>6</v>
      </c>
      <c r="E33" s="138">
        <v>7</v>
      </c>
      <c r="F33" s="138">
        <v>100</v>
      </c>
      <c r="G33" s="138" t="s">
        <v>62</v>
      </c>
      <c r="H33" s="138">
        <v>1842</v>
      </c>
      <c r="I33" s="138"/>
      <c r="J33" s="138">
        <v>82</v>
      </c>
      <c r="K33" s="138">
        <v>1.05</v>
      </c>
      <c r="L33" s="138"/>
      <c r="M33" s="138"/>
      <c r="N33" s="138">
        <v>0.74</v>
      </c>
      <c r="O33" s="138"/>
      <c r="P33" s="138">
        <v>2.5824561119079501</v>
      </c>
      <c r="Q33" s="138">
        <v>3.9519684314727699</v>
      </c>
      <c r="R33" s="138">
        <v>0.58469055374592804</v>
      </c>
      <c r="S33" s="138">
        <v>0.58469055374592804</v>
      </c>
      <c r="T33" s="138">
        <v>0.60709643363952603</v>
      </c>
      <c r="U33" s="138">
        <v>0.43262411347517699</v>
      </c>
      <c r="V33" s="138">
        <v>0.53909464659418205</v>
      </c>
      <c r="W33" s="138">
        <v>0.42857215007214999</v>
      </c>
      <c r="X33" s="138">
        <v>0.43354017454697202</v>
      </c>
      <c r="Y33" s="138"/>
      <c r="Z33" s="138">
        <v>10.7809088230133</v>
      </c>
      <c r="AA33" s="138">
        <v>0.58469055374592804</v>
      </c>
      <c r="AB33" s="138">
        <v>0.58469055374592804</v>
      </c>
      <c r="AC33" s="138">
        <v>0.94781470298767001</v>
      </c>
      <c r="AD33" s="138">
        <v>0.43853427895981001</v>
      </c>
      <c r="AE33" s="138">
        <v>0.54940302870428803</v>
      </c>
      <c r="AF33" s="138">
        <v>0.43490151515151498</v>
      </c>
      <c r="AG33" s="138">
        <v>0.44233772647829001</v>
      </c>
      <c r="AH33" s="138"/>
      <c r="AI33" s="138"/>
      <c r="AJ33" s="138">
        <v>20.681400299072202</v>
      </c>
      <c r="AK33" s="138">
        <v>0.58251900108577603</v>
      </c>
      <c r="AL33" s="138">
        <v>0.58251900108577603</v>
      </c>
      <c r="AM33" s="138">
        <v>0.142600297927856</v>
      </c>
      <c r="AN33" s="138">
        <v>0.43144208037824999</v>
      </c>
      <c r="AO33" s="138">
        <v>0.53318512696453801</v>
      </c>
      <c r="AP33" s="138">
        <v>0.42897691197691201</v>
      </c>
      <c r="AQ33" s="138">
        <v>0.439774311192624</v>
      </c>
      <c r="AR33" s="138"/>
      <c r="AS33" s="138">
        <v>344.27805495262101</v>
      </c>
      <c r="AT33" s="138">
        <v>0.58469055374592804</v>
      </c>
      <c r="AU33" s="138">
        <v>0.58469055374592804</v>
      </c>
      <c r="AV33" s="138">
        <v>2.8466453552246</v>
      </c>
      <c r="AW33" s="138">
        <v>0.44444444444444398</v>
      </c>
      <c r="AX33" s="138">
        <v>0.55302696874773205</v>
      </c>
      <c r="AY33" s="138">
        <v>0.44145707070707002</v>
      </c>
      <c r="AZ33" s="138">
        <v>0.45020339389756903</v>
      </c>
      <c r="BA33" s="138"/>
    </row>
    <row r="34" spans="1:53">
      <c r="A34" s="138">
        <v>2</v>
      </c>
      <c r="B34" s="138">
        <v>40</v>
      </c>
      <c r="C34" s="138"/>
      <c r="D34" s="138">
        <v>6</v>
      </c>
      <c r="E34" s="138">
        <v>7</v>
      </c>
      <c r="F34" s="138">
        <v>200</v>
      </c>
      <c r="G34" s="138" t="s">
        <v>62</v>
      </c>
      <c r="H34" s="138">
        <v>3655</v>
      </c>
      <c r="I34" s="138"/>
      <c r="J34" s="138">
        <v>140</v>
      </c>
      <c r="K34" s="138">
        <v>1.76</v>
      </c>
      <c r="L34" s="138"/>
      <c r="M34" s="138"/>
      <c r="N34" s="138">
        <v>1.56</v>
      </c>
      <c r="O34" s="138"/>
      <c r="P34" s="138">
        <v>3.4844844341278001</v>
      </c>
      <c r="Q34" s="138">
        <v>12.826812028884801</v>
      </c>
      <c r="R34" s="138">
        <v>0.63693570451436299</v>
      </c>
      <c r="S34" s="138">
        <v>0.63693570451436299</v>
      </c>
      <c r="T34" s="138">
        <v>1.6386520862579299</v>
      </c>
      <c r="U34" s="138">
        <v>0.458382877526753</v>
      </c>
      <c r="V34" s="138">
        <v>0.54386359214923596</v>
      </c>
      <c r="W34" s="138">
        <v>0.45689430014429999</v>
      </c>
      <c r="X34" s="138">
        <v>0.46258317451124398</v>
      </c>
      <c r="Y34" s="138"/>
      <c r="Z34" s="138">
        <v>24.056995630264201</v>
      </c>
      <c r="AA34" s="138">
        <v>0.63693570451436299</v>
      </c>
      <c r="AB34" s="138">
        <v>0.63693570451436299</v>
      </c>
      <c r="AC34" s="138">
        <v>2.9057664871215798</v>
      </c>
      <c r="AD34" s="138">
        <v>0.45422116527942902</v>
      </c>
      <c r="AE34" s="138">
        <v>0.54741477109603498</v>
      </c>
      <c r="AF34" s="138">
        <v>0.45145580808080799</v>
      </c>
      <c r="AG34" s="138">
        <v>0.45993487972046898</v>
      </c>
      <c r="AH34" s="138"/>
      <c r="AI34" s="138"/>
      <c r="AJ34" s="138">
        <v>51.127420186996403</v>
      </c>
      <c r="AK34" s="138">
        <v>0.63611491108071105</v>
      </c>
      <c r="AL34" s="138">
        <v>0.63611491108071105</v>
      </c>
      <c r="AM34" s="138">
        <v>0.150517463684082</v>
      </c>
      <c r="AN34" s="138">
        <v>0.45541022592152097</v>
      </c>
      <c r="AO34" s="138">
        <v>0.55235427284068594</v>
      </c>
      <c r="AP34" s="138">
        <v>0.45599476911976899</v>
      </c>
      <c r="AQ34" s="138">
        <v>0.471544487220941</v>
      </c>
      <c r="AR34" s="138"/>
      <c r="AS34" s="138">
        <v>777.90005993842999</v>
      </c>
      <c r="AT34" s="138">
        <v>0.63693570451436299</v>
      </c>
      <c r="AU34" s="138">
        <v>0.63693570451436299</v>
      </c>
      <c r="AV34" s="138">
        <v>4.2377872467040998</v>
      </c>
      <c r="AW34" s="138">
        <v>0.47086801426872699</v>
      </c>
      <c r="AX34" s="138">
        <v>0.56306022490581298</v>
      </c>
      <c r="AY34" s="138">
        <v>0.47037247474747401</v>
      </c>
      <c r="AZ34" s="138">
        <v>0.48093626071244699</v>
      </c>
      <c r="BA34" s="138"/>
    </row>
    <row r="35" spans="1:53">
      <c r="A35" s="138">
        <v>2</v>
      </c>
      <c r="B35" s="138">
        <v>40</v>
      </c>
      <c r="C35" s="138"/>
      <c r="D35" s="138">
        <v>6</v>
      </c>
      <c r="E35" s="138">
        <v>7</v>
      </c>
      <c r="F35" s="138">
        <v>300</v>
      </c>
      <c r="G35" s="138" t="s">
        <v>62</v>
      </c>
      <c r="H35" s="138">
        <v>5479</v>
      </c>
      <c r="I35" s="138"/>
      <c r="J35" s="138">
        <v>240</v>
      </c>
      <c r="K35" s="138">
        <v>2.33</v>
      </c>
      <c r="L35" s="138"/>
      <c r="M35" s="138"/>
      <c r="N35" s="138">
        <v>1.82</v>
      </c>
      <c r="O35" s="138"/>
      <c r="P35" s="138">
        <v>5.9469311237335196</v>
      </c>
      <c r="Q35" s="138">
        <v>37.129235744476297</v>
      </c>
      <c r="R35" s="138">
        <v>0.79631319583865601</v>
      </c>
      <c r="S35" s="138">
        <v>0.79631319583865601</v>
      </c>
      <c r="T35" s="138">
        <v>3.47119760513305</v>
      </c>
      <c r="U35" s="138">
        <v>0.54912836767036399</v>
      </c>
      <c r="V35" s="138">
        <v>0.62617909646364101</v>
      </c>
      <c r="W35" s="138">
        <v>0.54611147186147102</v>
      </c>
      <c r="X35" s="138">
        <v>0.55218973363008494</v>
      </c>
      <c r="Y35" s="138"/>
      <c r="Z35" s="138">
        <v>59.5675270557403</v>
      </c>
      <c r="AA35" s="138">
        <v>0.79631319583865601</v>
      </c>
      <c r="AB35" s="138">
        <v>0.79631319583865601</v>
      </c>
      <c r="AC35" s="138">
        <v>3.8045890331268302</v>
      </c>
      <c r="AD35" s="138">
        <v>0.54516640253565696</v>
      </c>
      <c r="AE35" s="138">
        <v>0.62216092413565205</v>
      </c>
      <c r="AF35" s="138">
        <v>0.54273015873015795</v>
      </c>
      <c r="AG35" s="138">
        <v>0.54710090507623499</v>
      </c>
      <c r="AH35" s="138"/>
      <c r="AI35" s="138"/>
      <c r="AJ35" s="138">
        <v>75.226695537567096</v>
      </c>
      <c r="AK35" s="138">
        <v>0.79631319583865601</v>
      </c>
      <c r="AL35" s="138">
        <v>0.79631319583865601</v>
      </c>
      <c r="AM35" s="138">
        <v>0.20486474037170399</v>
      </c>
      <c r="AN35" s="138">
        <v>0.54833597464342299</v>
      </c>
      <c r="AO35" s="138">
        <v>0.61963018760080502</v>
      </c>
      <c r="AP35" s="138">
        <v>0.54679304954304897</v>
      </c>
      <c r="AQ35" s="138">
        <v>0.55956968315352795</v>
      </c>
      <c r="AR35" s="138"/>
      <c r="AS35">
        <v>839.21726822852997</v>
      </c>
      <c r="AT35">
        <v>0.79631319583865601</v>
      </c>
      <c r="AU35">
        <v>0.79631319583865601</v>
      </c>
      <c r="AV35">
        <v>9.2423982620239205</v>
      </c>
      <c r="AW35">
        <v>0.56576862123613303</v>
      </c>
      <c r="AX35">
        <v>0.63470725943055195</v>
      </c>
      <c r="AY35">
        <v>0.56388335738335704</v>
      </c>
      <c r="AZ35">
        <v>0.57127249046985695</v>
      </c>
      <c r="BA35" s="138"/>
    </row>
    <row r="36" spans="1:53">
      <c r="A36" s="138">
        <v>2</v>
      </c>
      <c r="B36" s="138">
        <v>40</v>
      </c>
      <c r="C36" s="138"/>
      <c r="D36" s="138">
        <v>6</v>
      </c>
      <c r="E36" s="138">
        <v>7</v>
      </c>
      <c r="F36" s="138">
        <v>400</v>
      </c>
      <c r="G36" s="138" t="s">
        <v>62</v>
      </c>
      <c r="H36" s="138">
        <v>7293</v>
      </c>
      <c r="I36" s="138"/>
      <c r="J36" s="138">
        <v>336</v>
      </c>
      <c r="K36" s="138">
        <v>3.26</v>
      </c>
      <c r="L36" s="138"/>
      <c r="M36" s="138"/>
      <c r="N36" s="138">
        <v>2.2999999999999998</v>
      </c>
      <c r="O36" s="138"/>
      <c r="P36" s="138">
        <v>7.1509361267089799</v>
      </c>
      <c r="Q36" s="138">
        <v>66.768455982208195</v>
      </c>
      <c r="R36" s="138">
        <v>0.88084464555052699</v>
      </c>
      <c r="S36" s="138">
        <v>0.88084464555052699</v>
      </c>
      <c r="T36" s="138">
        <v>7.4698667526245099</v>
      </c>
      <c r="U36" s="138">
        <v>0.56671619613670099</v>
      </c>
      <c r="V36" s="138">
        <v>0.63577379090207997</v>
      </c>
      <c r="W36" s="138">
        <v>0.56343163780663696</v>
      </c>
      <c r="X36" s="138">
        <v>0.56614021411038995</v>
      </c>
      <c r="Y36" s="138"/>
      <c r="Z36" s="138">
        <v>102.68135714530899</v>
      </c>
      <c r="AA36" s="138">
        <v>0.88084464555052699</v>
      </c>
      <c r="AB36" s="138">
        <v>0.88084464555052699</v>
      </c>
      <c r="AC36" s="138">
        <v>7.9035935401916504</v>
      </c>
      <c r="AD36" s="138">
        <v>0.56077265973253998</v>
      </c>
      <c r="AE36" s="138">
        <v>0.64330413996442204</v>
      </c>
      <c r="AF36" s="138">
        <v>0.55764466089466003</v>
      </c>
      <c r="AG36" s="138">
        <v>0.562623971726391</v>
      </c>
      <c r="AH36" s="138"/>
      <c r="AI36" s="138"/>
      <c r="AJ36" s="138">
        <v>133.906918525695</v>
      </c>
      <c r="AK36" s="138">
        <v>0.88084464555052699</v>
      </c>
      <c r="AL36" s="138">
        <v>0.88084464555052699</v>
      </c>
      <c r="AM36" s="138">
        <v>0.33744978904724099</v>
      </c>
      <c r="AN36" s="138">
        <v>0.56225854383358098</v>
      </c>
      <c r="AO36" s="138">
        <v>0.62049404067325797</v>
      </c>
      <c r="AP36" s="138">
        <v>0.558081349206349</v>
      </c>
      <c r="AQ36" s="138">
        <v>0.56529179484726799</v>
      </c>
      <c r="AR36" s="138"/>
      <c r="AS36" s="138">
        <v>813.44477844238202</v>
      </c>
      <c r="AT36" s="138">
        <v>0.88084464555052699</v>
      </c>
      <c r="AU36" s="138">
        <v>0.88084464555052699</v>
      </c>
      <c r="AV36" s="138">
        <v>17.2197811603546</v>
      </c>
      <c r="AW36" s="138">
        <v>0.58930163447251105</v>
      </c>
      <c r="AX36" s="138">
        <v>0.651800733435833</v>
      </c>
      <c r="AY36" s="138">
        <v>0.58541901154401099</v>
      </c>
      <c r="AZ36" s="138">
        <v>0.59267570975278805</v>
      </c>
      <c r="BA36" s="138"/>
    </row>
    <row r="37" spans="1:53">
      <c r="A37">
        <v>1</v>
      </c>
      <c r="B37">
        <v>40</v>
      </c>
      <c r="D37">
        <v>6</v>
      </c>
      <c r="E37">
        <v>7</v>
      </c>
      <c r="F37">
        <v>100</v>
      </c>
      <c r="G37" t="s">
        <v>62</v>
      </c>
      <c r="H37">
        <v>1842</v>
      </c>
      <c r="J37">
        <v>10374</v>
      </c>
      <c r="K37">
        <v>8.26</v>
      </c>
      <c r="N37">
        <v>0.57999999999999996</v>
      </c>
      <c r="Q37">
        <v>100.403480768203</v>
      </c>
      <c r="R37">
        <v>0.999457111834962</v>
      </c>
      <c r="S37">
        <v>0.999457111834962</v>
      </c>
      <c r="T37">
        <v>1.6596920490264799</v>
      </c>
      <c r="U37">
        <v>0.97163120567375805</v>
      </c>
      <c r="V37">
        <v>0.97734645909645901</v>
      </c>
      <c r="W37">
        <v>0.97002344877344804</v>
      </c>
      <c r="X37">
        <v>0.97026321605810695</v>
      </c>
      <c r="Z37">
        <v>201.30784583091699</v>
      </c>
      <c r="AA37">
        <v>0.999457111834962</v>
      </c>
      <c r="AB37">
        <v>0.999457111834962</v>
      </c>
      <c r="AC37">
        <v>2.75146389007568</v>
      </c>
      <c r="AD37">
        <v>0.97517730496453903</v>
      </c>
      <c r="AE37">
        <v>0.980323731823731</v>
      </c>
      <c r="AF37">
        <v>0.97338455988455896</v>
      </c>
      <c r="AG37">
        <v>0.97348172020617796</v>
      </c>
      <c r="AJ37">
        <v>84.16</v>
      </c>
      <c r="AK37">
        <v>0.99</v>
      </c>
      <c r="AL37">
        <v>0.99</v>
      </c>
      <c r="AM37">
        <v>0.92</v>
      </c>
      <c r="AN37">
        <v>0.98899999999999999</v>
      </c>
      <c r="AO37">
        <v>0.98899999999999999</v>
      </c>
      <c r="AP37">
        <v>0.98799999999999999</v>
      </c>
      <c r="AQ37">
        <v>0.98799999999999999</v>
      </c>
      <c r="AS37">
        <v>1045.1829090118399</v>
      </c>
      <c r="AT37">
        <v>0.999457111834962</v>
      </c>
      <c r="AU37">
        <v>0.999457111834962</v>
      </c>
      <c r="AV37">
        <v>6.6334803104400599</v>
      </c>
      <c r="AW37">
        <v>0.98581560283687897</v>
      </c>
      <c r="AX37">
        <v>0.98846309246309205</v>
      </c>
      <c r="AY37">
        <v>0.98391233766233699</v>
      </c>
      <c r="AZ37">
        <v>0.98369182836427405</v>
      </c>
    </row>
    <row r="38" spans="1:53">
      <c r="A38">
        <v>1</v>
      </c>
      <c r="B38">
        <v>40</v>
      </c>
      <c r="D38">
        <v>6</v>
      </c>
      <c r="E38">
        <v>7</v>
      </c>
      <c r="F38">
        <v>200</v>
      </c>
      <c r="G38" t="s">
        <v>62</v>
      </c>
      <c r="H38">
        <v>3655</v>
      </c>
      <c r="J38">
        <v>14354</v>
      </c>
      <c r="K38">
        <v>21.71</v>
      </c>
      <c r="N38">
        <v>1.18</v>
      </c>
      <c r="Q38">
        <v>232.58802223205501</v>
      </c>
      <c r="R38">
        <v>0.99972640218878195</v>
      </c>
      <c r="S38">
        <v>0.99972640218878195</v>
      </c>
      <c r="T38">
        <v>5.4836337566375697</v>
      </c>
      <c r="U38">
        <v>0.96135552913198496</v>
      </c>
      <c r="V38">
        <v>0.96818360805860804</v>
      </c>
      <c r="W38">
        <v>0.96035858585858502</v>
      </c>
      <c r="X38">
        <v>0.95870359794443405</v>
      </c>
      <c r="Z38">
        <v>341.90992879867503</v>
      </c>
      <c r="AA38">
        <v>0.99972640218878195</v>
      </c>
      <c r="AB38">
        <v>0.99972640218878195</v>
      </c>
      <c r="AC38">
        <v>6.29540920257568</v>
      </c>
      <c r="AD38">
        <v>0.96848989298454202</v>
      </c>
      <c r="AE38">
        <v>0.97457041569541503</v>
      </c>
      <c r="AF38">
        <v>0.96743993506493497</v>
      </c>
      <c r="AG38">
        <v>0.966164683708851</v>
      </c>
      <c r="AJ38">
        <v>207.53</v>
      </c>
      <c r="AK38">
        <v>0.99</v>
      </c>
      <c r="AL38">
        <v>0.99</v>
      </c>
      <c r="AM38">
        <v>2.4300000000000002</v>
      </c>
      <c r="AN38">
        <v>0.98399999999999999</v>
      </c>
      <c r="AO38">
        <v>0.98599999999999999</v>
      </c>
      <c r="AP38">
        <v>0.98399999999999999</v>
      </c>
      <c r="AQ38">
        <v>0.98199999999999998</v>
      </c>
      <c r="AS38">
        <v>1817.28940486907</v>
      </c>
      <c r="AT38">
        <v>0.99972640218878195</v>
      </c>
      <c r="AU38">
        <v>0.99972640218878195</v>
      </c>
      <c r="AV38">
        <v>18.321656227111799</v>
      </c>
      <c r="AW38">
        <v>0.97859690844233005</v>
      </c>
      <c r="AX38">
        <v>0.98242485292485204</v>
      </c>
      <c r="AY38">
        <v>0.97742622655122602</v>
      </c>
      <c r="AZ38">
        <v>0.97610934660118598</v>
      </c>
    </row>
    <row r="39" spans="1:53">
      <c r="A39">
        <v>1</v>
      </c>
      <c r="B39">
        <v>40</v>
      </c>
      <c r="D39">
        <v>6</v>
      </c>
      <c r="E39">
        <v>7</v>
      </c>
      <c r="F39">
        <v>300</v>
      </c>
      <c r="G39" t="s">
        <v>62</v>
      </c>
      <c r="H39">
        <v>5479</v>
      </c>
      <c r="J39">
        <v>15971</v>
      </c>
      <c r="K39">
        <v>36.14</v>
      </c>
      <c r="N39">
        <v>1.94</v>
      </c>
      <c r="Q39">
        <v>394.02485203742901</v>
      </c>
      <c r="R39">
        <v>0.999817484942507</v>
      </c>
      <c r="S39">
        <v>0.999817484942507</v>
      </c>
      <c r="T39">
        <v>10.541394233703601</v>
      </c>
      <c r="U39">
        <v>0.94532488114104596</v>
      </c>
      <c r="V39">
        <v>0.951104537891302</v>
      </c>
      <c r="W39">
        <v>0.94280759980759898</v>
      </c>
      <c r="X39">
        <v>0.94015718757256905</v>
      </c>
      <c r="Z39">
        <v>496.97378206253001</v>
      </c>
      <c r="AA39">
        <v>0.999817484942507</v>
      </c>
      <c r="AB39">
        <v>0.999817484942507</v>
      </c>
      <c r="AC39">
        <v>11.8831760883331</v>
      </c>
      <c r="AD39">
        <v>0.950079239302694</v>
      </c>
      <c r="AE39">
        <v>0.95581943056942997</v>
      </c>
      <c r="AF39">
        <v>0.94731180856180797</v>
      </c>
      <c r="AG39">
        <v>0.94483601974013598</v>
      </c>
      <c r="AJ39">
        <v>397.13</v>
      </c>
      <c r="AK39">
        <v>0.99</v>
      </c>
      <c r="AL39">
        <v>0.99</v>
      </c>
      <c r="AM39">
        <v>4.0199999999999996</v>
      </c>
      <c r="AN39">
        <v>0.98199999999999998</v>
      </c>
      <c r="AO39">
        <v>0.98199999999999998</v>
      </c>
      <c r="AP39">
        <v>0.98</v>
      </c>
      <c r="AQ39">
        <v>0.97899999999999998</v>
      </c>
      <c r="AS39">
        <v>2510.7444591522199</v>
      </c>
      <c r="AT39">
        <v>0.999817484942507</v>
      </c>
      <c r="AU39">
        <v>0.999817484942507</v>
      </c>
      <c r="AV39">
        <v>28.591376781463602</v>
      </c>
      <c r="AW39">
        <v>0.97147385103011097</v>
      </c>
      <c r="AX39">
        <v>0.97486012136012101</v>
      </c>
      <c r="AY39">
        <v>0.96854425204425199</v>
      </c>
      <c r="AZ39">
        <v>0.96770266868108401</v>
      </c>
    </row>
    <row r="40" spans="1:53">
      <c r="A40">
        <v>1</v>
      </c>
      <c r="B40">
        <v>40</v>
      </c>
      <c r="D40">
        <v>6</v>
      </c>
      <c r="E40">
        <v>7</v>
      </c>
      <c r="F40">
        <v>400</v>
      </c>
      <c r="G40" t="s">
        <v>62</v>
      </c>
      <c r="H40">
        <v>7293</v>
      </c>
      <c r="J40">
        <v>16265</v>
      </c>
      <c r="K40">
        <v>49.18</v>
      </c>
      <c r="N40">
        <v>2.61</v>
      </c>
      <c r="Q40">
        <v>553.23841190338101</v>
      </c>
      <c r="R40">
        <v>0.99986288221582298</v>
      </c>
      <c r="S40">
        <v>0.99986288221582298</v>
      </c>
      <c r="T40">
        <v>16.818110704421901</v>
      </c>
      <c r="U40">
        <v>0.91411589895988099</v>
      </c>
      <c r="V40">
        <v>0.94159488756857102</v>
      </c>
      <c r="W40">
        <v>0.910747835497835</v>
      </c>
      <c r="X40">
        <v>0.91287964496057805</v>
      </c>
      <c r="Z40">
        <v>617.77298498153596</v>
      </c>
      <c r="AA40">
        <v>0.99986288221582298</v>
      </c>
      <c r="AB40">
        <v>0.99986288221582298</v>
      </c>
      <c r="AC40">
        <v>23.083818197250299</v>
      </c>
      <c r="AD40">
        <v>0.91887072808320902</v>
      </c>
      <c r="AE40">
        <v>0.94113998603520599</v>
      </c>
      <c r="AF40">
        <v>0.91505726911976903</v>
      </c>
      <c r="AG40">
        <v>0.91481502890142297</v>
      </c>
      <c r="AJ40">
        <v>447.69</v>
      </c>
      <c r="AK40">
        <v>0.99</v>
      </c>
      <c r="AL40">
        <v>0.99</v>
      </c>
      <c r="AM40">
        <v>6.55</v>
      </c>
      <c r="AN40">
        <v>0.97499999999999998</v>
      </c>
      <c r="AO40">
        <v>0.97699999999999998</v>
      </c>
      <c r="AP40">
        <v>0.97299999999999998</v>
      </c>
      <c r="AQ40">
        <v>0.97199999999999998</v>
      </c>
      <c r="AS40">
        <v>2937.3373997211402</v>
      </c>
      <c r="AT40">
        <v>0.99986288221582298</v>
      </c>
      <c r="AU40">
        <v>0.99986288221582298</v>
      </c>
      <c r="AV40">
        <v>51.595886468887301</v>
      </c>
      <c r="AW40">
        <v>0.96017830609212396</v>
      </c>
      <c r="AX40">
        <v>0.96973691065878498</v>
      </c>
      <c r="AY40">
        <v>0.95758739177489105</v>
      </c>
      <c r="AZ40">
        <v>0.95853662154710995</v>
      </c>
    </row>
    <row r="41" spans="1:53">
      <c r="A41" s="138">
        <v>2</v>
      </c>
      <c r="B41" s="138">
        <v>40</v>
      </c>
      <c r="C41" s="138"/>
      <c r="D41" s="138">
        <v>1</v>
      </c>
      <c r="E41" s="138">
        <v>7</v>
      </c>
      <c r="F41" s="138">
        <v>100</v>
      </c>
      <c r="G41" s="138" t="s">
        <v>62</v>
      </c>
      <c r="H41" s="138">
        <v>1842</v>
      </c>
      <c r="I41" s="138"/>
      <c r="J41" s="138">
        <v>1562</v>
      </c>
      <c r="K41" s="138">
        <v>3.14</v>
      </c>
      <c r="L41" s="138"/>
      <c r="M41" s="138"/>
      <c r="N41" s="138">
        <v>1.74</v>
      </c>
      <c r="O41" s="138"/>
      <c r="P41" s="138">
        <v>12.361014842987</v>
      </c>
      <c r="Q41" s="138">
        <v>10.529287576675401</v>
      </c>
      <c r="R41" s="138">
        <v>0.999457111834962</v>
      </c>
      <c r="S41" s="138">
        <v>0.999457111834962</v>
      </c>
      <c r="T41" s="138">
        <v>0.76106095314025801</v>
      </c>
      <c r="U41" s="138">
        <v>0.98345153664302598</v>
      </c>
      <c r="V41" s="138">
        <v>0.98624963924963904</v>
      </c>
      <c r="W41" s="138">
        <v>0.98237301587301495</v>
      </c>
      <c r="X41" s="138">
        <v>0.98225735291316096</v>
      </c>
      <c r="Y41" s="138"/>
      <c r="Z41" s="138">
        <v>50.792127370834301</v>
      </c>
      <c r="AA41" s="138">
        <v>0.999457111834962</v>
      </c>
      <c r="AB41" s="138">
        <v>0.999457111834962</v>
      </c>
      <c r="AC41" s="138">
        <v>0.760084629058837</v>
      </c>
      <c r="AD41" s="138">
        <v>0.98108747044917199</v>
      </c>
      <c r="AE41" s="138">
        <v>0.98519769119769096</v>
      </c>
      <c r="AF41" s="138">
        <v>0.979833333333333</v>
      </c>
      <c r="AG41" s="138">
        <v>0.97974813114078096</v>
      </c>
      <c r="AH41" s="138"/>
      <c r="AI41" s="138"/>
      <c r="AJ41" s="138">
        <v>15.57</v>
      </c>
      <c r="AK41" s="138">
        <v>0.99</v>
      </c>
      <c r="AL41" s="138">
        <v>0.99</v>
      </c>
      <c r="AM41" s="138">
        <v>0.27</v>
      </c>
      <c r="AN41" s="138">
        <v>0.96499999999999997</v>
      </c>
      <c r="AO41" s="138">
        <v>0.96799999999999997</v>
      </c>
      <c r="AP41" s="138">
        <v>0.96499999999999997</v>
      </c>
      <c r="AQ41" s="138">
        <v>0.96399999999999997</v>
      </c>
      <c r="AR41" s="138"/>
      <c r="AS41" s="138">
        <v>444.74809241294798</v>
      </c>
      <c r="AT41" s="138">
        <v>0.999457111834962</v>
      </c>
      <c r="AU41" s="138">
        <v>0.999457111834962</v>
      </c>
      <c r="AV41" s="138">
        <v>2.2366645336151101</v>
      </c>
      <c r="AW41" s="138">
        <v>0.97163120567375805</v>
      </c>
      <c r="AX41" s="138">
        <v>0.97567030192030102</v>
      </c>
      <c r="AY41" s="138">
        <v>0.97122222222222199</v>
      </c>
      <c r="AZ41" s="138">
        <v>0.96953142007407001</v>
      </c>
      <c r="BA41" s="138"/>
    </row>
    <row r="42" spans="1:53">
      <c r="A42" s="138">
        <v>2</v>
      </c>
      <c r="B42" s="138">
        <v>40</v>
      </c>
      <c r="C42" s="138"/>
      <c r="D42" s="138">
        <v>1</v>
      </c>
      <c r="E42" s="138">
        <v>7</v>
      </c>
      <c r="F42" s="138">
        <v>200</v>
      </c>
      <c r="G42" s="138" t="s">
        <v>62</v>
      </c>
      <c r="H42" s="138">
        <v>3655</v>
      </c>
      <c r="I42" s="138"/>
      <c r="J42" s="138">
        <v>2025</v>
      </c>
      <c r="K42" s="138">
        <v>6.31</v>
      </c>
      <c r="L42" s="138"/>
      <c r="M42" s="138"/>
      <c r="N42" s="138">
        <v>3.43</v>
      </c>
      <c r="O42" s="138"/>
      <c r="P42" s="138">
        <v>16.359147548675502</v>
      </c>
      <c r="Q42" s="138">
        <v>39.512249946594203</v>
      </c>
      <c r="R42" s="138">
        <v>0.99972640218878195</v>
      </c>
      <c r="S42" s="138">
        <v>0.99972640218878195</v>
      </c>
      <c r="T42" s="138">
        <v>2.1595063209533598</v>
      </c>
      <c r="U42" s="138">
        <v>0.97681331747919098</v>
      </c>
      <c r="V42" s="138">
        <v>0.98007162282162197</v>
      </c>
      <c r="W42" s="138">
        <v>0.97591197691197695</v>
      </c>
      <c r="X42" s="138">
        <v>0.97505972227134197</v>
      </c>
      <c r="Y42" s="138"/>
      <c r="Z42" s="138">
        <v>97.356808900833101</v>
      </c>
      <c r="AA42" s="138">
        <v>0.99972640218878195</v>
      </c>
      <c r="AB42" s="138">
        <v>0.99972640218878195</v>
      </c>
      <c r="AC42" s="138">
        <v>3.3795149326324401</v>
      </c>
      <c r="AD42" s="138">
        <v>0.97086801426872704</v>
      </c>
      <c r="AE42" s="138">
        <v>0.97639950000979403</v>
      </c>
      <c r="AF42" s="138">
        <v>0.97021969696969701</v>
      </c>
      <c r="AG42" s="138">
        <v>0.96929217139971702</v>
      </c>
      <c r="AH42" s="138"/>
      <c r="AI42" s="138"/>
      <c r="AJ42" s="138">
        <v>29.9</v>
      </c>
      <c r="AK42" s="138">
        <v>0.99</v>
      </c>
      <c r="AL42" s="138">
        <v>0.99</v>
      </c>
      <c r="AM42" s="138">
        <v>0.6</v>
      </c>
      <c r="AN42" s="138">
        <v>0.96399999999999997</v>
      </c>
      <c r="AO42" s="138">
        <v>0.96599999999999997</v>
      </c>
      <c r="AP42" s="138">
        <v>0.96299999999999997</v>
      </c>
      <c r="AQ42" s="138">
        <v>0.96099999999999997</v>
      </c>
      <c r="AR42" s="138"/>
      <c r="AS42" s="138">
        <v>749.59799075126602</v>
      </c>
      <c r="AT42" s="138">
        <v>0.99972640218878195</v>
      </c>
      <c r="AU42" s="138">
        <v>0.99972640218878195</v>
      </c>
      <c r="AV42" s="138">
        <v>5.4724144935607901</v>
      </c>
      <c r="AW42" s="138">
        <v>0.97146254458977399</v>
      </c>
      <c r="AX42" s="138">
        <v>0.97416348928848895</v>
      </c>
      <c r="AY42" s="138">
        <v>0.97102128427128398</v>
      </c>
      <c r="AZ42" s="138">
        <v>0.96981701228095396</v>
      </c>
      <c r="BA42" s="138"/>
    </row>
    <row r="43" spans="1:53">
      <c r="A43" s="138">
        <v>2</v>
      </c>
      <c r="B43" s="138">
        <v>40</v>
      </c>
      <c r="C43" s="138"/>
      <c r="D43" s="138">
        <v>1</v>
      </c>
      <c r="E43" s="138">
        <v>7</v>
      </c>
      <c r="F43" s="138">
        <v>300</v>
      </c>
      <c r="G43" s="138" t="s">
        <v>62</v>
      </c>
      <c r="H43" s="138">
        <v>5479</v>
      </c>
      <c r="I43" s="138"/>
      <c r="J43" s="138">
        <v>2777</v>
      </c>
      <c r="K43" s="138">
        <v>11.47</v>
      </c>
      <c r="L43" s="138"/>
      <c r="M43" s="138"/>
      <c r="N43" s="138">
        <v>5.55</v>
      </c>
      <c r="O43" s="138"/>
      <c r="P43" s="138">
        <v>23.748639822006201</v>
      </c>
      <c r="Q43" s="138">
        <v>91.836921215057302</v>
      </c>
      <c r="R43" s="138">
        <v>0.999817484942507</v>
      </c>
      <c r="S43" s="138">
        <v>0.999817484942507</v>
      </c>
      <c r="T43" s="138">
        <v>4.5884373188018799</v>
      </c>
      <c r="U43" s="138">
        <v>0.97305863708399298</v>
      </c>
      <c r="V43" s="138">
        <v>0.97520087320087301</v>
      </c>
      <c r="W43" s="138">
        <v>0.97085389610389505</v>
      </c>
      <c r="X43" s="138">
        <v>0.96954780904940596</v>
      </c>
      <c r="Y43" s="138"/>
      <c r="Z43" s="138">
        <v>180.170420885086</v>
      </c>
      <c r="AA43" s="138">
        <v>0.999817484942507</v>
      </c>
      <c r="AB43" s="138">
        <v>0.999817484942507</v>
      </c>
      <c r="AC43" s="138">
        <v>7.0089738368988002</v>
      </c>
      <c r="AD43" s="138">
        <v>0.97068145800316896</v>
      </c>
      <c r="AE43" s="138">
        <v>0.97350515688015704</v>
      </c>
      <c r="AF43" s="138">
        <v>0.96804846079846096</v>
      </c>
      <c r="AG43" s="138">
        <v>0.96622949489309895</v>
      </c>
      <c r="AH43" s="138"/>
      <c r="AI43" s="138"/>
      <c r="AJ43" s="138">
        <v>73.87</v>
      </c>
      <c r="AK43" s="138">
        <v>0.99</v>
      </c>
      <c r="AL43" s="138">
        <v>0.99</v>
      </c>
      <c r="AM43" s="138">
        <v>1.01</v>
      </c>
      <c r="AN43" s="138">
        <v>0.95199999999999996</v>
      </c>
      <c r="AO43" s="138">
        <v>0.95399999999999996</v>
      </c>
      <c r="AP43" s="138">
        <v>0.95</v>
      </c>
      <c r="AQ43" s="138">
        <v>0.94799999999999995</v>
      </c>
      <c r="AR43" s="138"/>
      <c r="AS43" s="138">
        <v>944.26790928840603</v>
      </c>
      <c r="AT43" s="138">
        <v>0.999817484942507</v>
      </c>
      <c r="AU43" s="138">
        <v>0.999817484942507</v>
      </c>
      <c r="AV43" s="138">
        <v>14.9315497875213</v>
      </c>
      <c r="AW43" s="138">
        <v>0.96751188589540404</v>
      </c>
      <c r="AX43" s="138">
        <v>0.96787088837088797</v>
      </c>
      <c r="AY43" s="138">
        <v>0.96687193362193302</v>
      </c>
      <c r="AZ43" s="138">
        <v>0.96449613047970095</v>
      </c>
      <c r="BA43" s="138"/>
    </row>
    <row r="44" spans="1:53">
      <c r="A44" s="138">
        <v>2</v>
      </c>
      <c r="B44" s="138">
        <v>40</v>
      </c>
      <c r="C44" s="138"/>
      <c r="D44" s="138">
        <v>1</v>
      </c>
      <c r="E44" s="138">
        <v>7</v>
      </c>
      <c r="F44" s="138">
        <v>400</v>
      </c>
      <c r="G44" s="138" t="s">
        <v>62</v>
      </c>
      <c r="H44" s="138">
        <v>7293</v>
      </c>
      <c r="I44" s="138"/>
      <c r="J44" s="138">
        <v>3230</v>
      </c>
      <c r="K44" s="138">
        <v>16.71</v>
      </c>
      <c r="L44" s="138"/>
      <c r="M44" s="138"/>
      <c r="N44" s="138">
        <v>7.45</v>
      </c>
      <c r="O44" s="138"/>
      <c r="P44" s="138">
        <v>30.751108646392801</v>
      </c>
      <c r="Q44" s="138">
        <v>159.92477822303701</v>
      </c>
      <c r="R44" s="138">
        <v>0.99986288221582298</v>
      </c>
      <c r="S44" s="138">
        <v>0.99986288221582298</v>
      </c>
      <c r="T44" s="138">
        <v>9.9849634170532209</v>
      </c>
      <c r="U44" s="138">
        <v>0.97206537890044498</v>
      </c>
      <c r="V44" s="138">
        <v>0.97486447580197499</v>
      </c>
      <c r="W44" s="138">
        <v>0.97043001443001398</v>
      </c>
      <c r="X44" s="138">
        <v>0.96978951107951095</v>
      </c>
      <c r="Y44" s="138"/>
      <c r="Z44" s="138">
        <v>278.66188001632599</v>
      </c>
      <c r="AA44" s="138">
        <v>0.99986288221582298</v>
      </c>
      <c r="AB44" s="138">
        <v>0.99986288221582298</v>
      </c>
      <c r="AC44" s="138">
        <v>8.7023780345916695</v>
      </c>
      <c r="AD44" s="138">
        <v>0.96523031203566101</v>
      </c>
      <c r="AE44" s="138">
        <v>0.96857466491841404</v>
      </c>
      <c r="AF44" s="138">
        <v>0.962895743145743</v>
      </c>
      <c r="AG44" s="138">
        <v>0.96205058743497895</v>
      </c>
      <c r="AH44" s="138"/>
      <c r="AI44" s="138"/>
      <c r="AJ44" s="138">
        <v>142.97</v>
      </c>
      <c r="AK44" s="138">
        <v>0.99</v>
      </c>
      <c r="AL44" s="138">
        <v>0.99</v>
      </c>
      <c r="AM44" s="138">
        <v>1.64</v>
      </c>
      <c r="AN44" s="138">
        <v>0.94299999999999995</v>
      </c>
      <c r="AO44" s="138">
        <v>0.94699999999999995</v>
      </c>
      <c r="AP44" s="138">
        <v>0.94199999999999995</v>
      </c>
      <c r="AQ44" s="138">
        <v>0.93899999999999995</v>
      </c>
      <c r="AR44" s="138"/>
      <c r="AS44" s="138">
        <v>971.61062622070301</v>
      </c>
      <c r="AT44" s="138">
        <v>0.99986288221582298</v>
      </c>
      <c r="AU44" s="138">
        <v>0.99986288221582298</v>
      </c>
      <c r="AV44" s="138">
        <v>286.29733014106699</v>
      </c>
      <c r="AW44" s="138">
        <v>0.95661218424962802</v>
      </c>
      <c r="AX44" s="138">
        <v>0.95863381063381004</v>
      </c>
      <c r="AY44" s="138">
        <v>0.95374107142857101</v>
      </c>
      <c r="AZ44" s="138">
        <v>0.95174565812192102</v>
      </c>
      <c r="BA44" s="138"/>
    </row>
    <row r="45" spans="1:53">
      <c r="A45">
        <v>1</v>
      </c>
      <c r="B45">
        <v>40</v>
      </c>
      <c r="D45">
        <v>1</v>
      </c>
      <c r="E45">
        <v>7</v>
      </c>
      <c r="F45">
        <v>100</v>
      </c>
      <c r="G45" t="s">
        <v>62</v>
      </c>
      <c r="H45">
        <v>1842</v>
      </c>
      <c r="J45">
        <v>15784</v>
      </c>
      <c r="K45">
        <v>13.49</v>
      </c>
      <c r="N45">
        <v>1.93</v>
      </c>
      <c r="Q45">
        <v>105.957098960876</v>
      </c>
      <c r="R45">
        <v>0.999457111834962</v>
      </c>
      <c r="S45">
        <v>0.999457111834962</v>
      </c>
      <c r="T45">
        <v>1.8217525482177701</v>
      </c>
      <c r="U45">
        <v>0.97281323877068504</v>
      </c>
      <c r="V45">
        <v>0.97771586746586703</v>
      </c>
      <c r="W45">
        <v>0.97127344877344901</v>
      </c>
      <c r="X45">
        <v>0.97071087907620401</v>
      </c>
      <c r="Z45">
        <v>243.15701508522</v>
      </c>
      <c r="AA45">
        <v>0.999457111834962</v>
      </c>
      <c r="AB45">
        <v>0.999457111834962</v>
      </c>
      <c r="AC45">
        <v>2.1689062118530198</v>
      </c>
      <c r="AD45">
        <v>0.98226950354609899</v>
      </c>
      <c r="AE45">
        <v>0.98506857031856998</v>
      </c>
      <c r="AF45">
        <v>0.98161868686868603</v>
      </c>
      <c r="AG45">
        <v>0.98150608007403595</v>
      </c>
      <c r="AJ45">
        <v>92.31</v>
      </c>
      <c r="AK45">
        <v>0.99</v>
      </c>
      <c r="AL45">
        <v>0.99</v>
      </c>
      <c r="AM45">
        <v>1.5</v>
      </c>
      <c r="AN45">
        <v>0.98299999999999998</v>
      </c>
      <c r="AO45">
        <v>0.98599999999999999</v>
      </c>
      <c r="AP45">
        <v>0.98199999999999998</v>
      </c>
      <c r="AQ45">
        <v>0.98099999999999998</v>
      </c>
      <c r="AS45">
        <v>1186.5215821266099</v>
      </c>
      <c r="AT45">
        <v>0.999457111834962</v>
      </c>
      <c r="AU45">
        <v>0.999457111834962</v>
      </c>
      <c r="AV45">
        <v>5.3406753540039</v>
      </c>
      <c r="AW45">
        <v>0.98699763593380596</v>
      </c>
      <c r="AX45">
        <v>0.99011965811965796</v>
      </c>
      <c r="AY45">
        <v>0.98516233766233696</v>
      </c>
      <c r="AZ45">
        <v>0.98545336201017897</v>
      </c>
    </row>
    <row r="46" spans="1:53">
      <c r="A46">
        <v>1</v>
      </c>
      <c r="B46">
        <v>40</v>
      </c>
      <c r="D46">
        <v>1</v>
      </c>
      <c r="E46">
        <v>7</v>
      </c>
      <c r="F46">
        <v>200</v>
      </c>
      <c r="G46" t="s">
        <v>62</v>
      </c>
      <c r="H46">
        <v>3655</v>
      </c>
      <c r="J46">
        <v>19810</v>
      </c>
      <c r="K46">
        <v>32.19</v>
      </c>
      <c r="N46">
        <v>3.81</v>
      </c>
      <c r="Q46">
        <v>139.19957494735701</v>
      </c>
      <c r="R46">
        <v>0.99972640218878195</v>
      </c>
      <c r="S46">
        <v>0.99972640218878195</v>
      </c>
      <c r="T46">
        <v>4.9726295471191397</v>
      </c>
      <c r="U46">
        <v>0.96670630202140295</v>
      </c>
      <c r="V46">
        <v>0.97245762570762495</v>
      </c>
      <c r="W46">
        <v>0.96500342712842702</v>
      </c>
      <c r="X46">
        <v>0.96362732113611105</v>
      </c>
      <c r="Z46">
        <v>397.00280570983801</v>
      </c>
      <c r="AA46">
        <v>0.99972640218878195</v>
      </c>
      <c r="AB46">
        <v>0.99972640218878195</v>
      </c>
      <c r="AC46">
        <v>6.4498052597045898</v>
      </c>
      <c r="AD46">
        <v>0.97502972651605202</v>
      </c>
      <c r="AE46">
        <v>0.97894476356976301</v>
      </c>
      <c r="AF46">
        <v>0.97396987734487706</v>
      </c>
      <c r="AG46">
        <v>0.97228888725429297</v>
      </c>
      <c r="AJ46">
        <v>175.59</v>
      </c>
      <c r="AK46">
        <v>0.99</v>
      </c>
      <c r="AL46">
        <v>0.99</v>
      </c>
      <c r="AM46">
        <v>3.51</v>
      </c>
      <c r="AN46">
        <v>0.98</v>
      </c>
      <c r="AO46">
        <v>0.98299999999999998</v>
      </c>
      <c r="AP46">
        <v>0.97899999999999998</v>
      </c>
      <c r="AQ46">
        <v>0.97799999999999998</v>
      </c>
      <c r="AS46">
        <v>1903.1113626956901</v>
      </c>
      <c r="AT46">
        <v>0.99972640218878195</v>
      </c>
      <c r="AU46">
        <v>0.99972640218878195</v>
      </c>
      <c r="AV46">
        <v>15.0180885791778</v>
      </c>
      <c r="AW46">
        <v>0.98513674197384005</v>
      </c>
      <c r="AX46">
        <v>0.98801918914418896</v>
      </c>
      <c r="AY46">
        <v>0.984011544011544</v>
      </c>
      <c r="AZ46">
        <v>0.983718042371024</v>
      </c>
    </row>
    <row r="47" spans="1:53">
      <c r="A47">
        <v>1</v>
      </c>
      <c r="B47">
        <v>40</v>
      </c>
      <c r="D47">
        <v>1</v>
      </c>
      <c r="E47">
        <v>7</v>
      </c>
      <c r="F47">
        <v>300</v>
      </c>
      <c r="G47" t="s">
        <v>62</v>
      </c>
      <c r="H47">
        <v>5479</v>
      </c>
      <c r="J47">
        <v>21427</v>
      </c>
      <c r="K47">
        <v>52.05</v>
      </c>
      <c r="N47">
        <v>6.11</v>
      </c>
      <c r="Q47">
        <v>159.425861835479</v>
      </c>
      <c r="R47">
        <v>0.999817484942507</v>
      </c>
      <c r="S47">
        <v>0.999817484942507</v>
      </c>
      <c r="T47">
        <v>8.3173565864562899</v>
      </c>
      <c r="U47">
        <v>0.95919175911251897</v>
      </c>
      <c r="V47">
        <v>0.96000598720451602</v>
      </c>
      <c r="W47">
        <v>0.95631397306397303</v>
      </c>
      <c r="X47">
        <v>0.95307339115754997</v>
      </c>
      <c r="Z47">
        <v>599.95279073715199</v>
      </c>
      <c r="AA47">
        <v>0.999817484942507</v>
      </c>
      <c r="AB47">
        <v>0.999817484942507</v>
      </c>
      <c r="AC47">
        <v>11.2816216945648</v>
      </c>
      <c r="AD47">
        <v>0.962361331220285</v>
      </c>
      <c r="AE47">
        <v>0.964182146829205</v>
      </c>
      <c r="AF47">
        <v>0.95962626262626205</v>
      </c>
      <c r="AG47">
        <v>0.95742645857810804</v>
      </c>
      <c r="AJ47">
        <v>573.71</v>
      </c>
      <c r="AK47">
        <v>0.99</v>
      </c>
      <c r="AL47">
        <v>0.99</v>
      </c>
      <c r="AM47">
        <v>6.02</v>
      </c>
      <c r="AN47">
        <v>0.97499999999999998</v>
      </c>
      <c r="AO47">
        <v>0.97799999999999998</v>
      </c>
      <c r="AP47">
        <v>0.97399999999999998</v>
      </c>
      <c r="AQ47">
        <v>0.97199999999999998</v>
      </c>
      <c r="AS47">
        <v>2766.5140838623001</v>
      </c>
      <c r="AT47">
        <v>0.999817484942507</v>
      </c>
      <c r="AU47">
        <v>0.999817484942507</v>
      </c>
      <c r="AV47">
        <v>28.435495615005401</v>
      </c>
      <c r="AW47">
        <v>0.97900158478605304</v>
      </c>
      <c r="AX47">
        <v>0.98008354608354598</v>
      </c>
      <c r="AY47">
        <v>0.97698629148629101</v>
      </c>
      <c r="AZ47">
        <v>0.97645931119727003</v>
      </c>
    </row>
    <row r="48" spans="1:53">
      <c r="A48">
        <v>1</v>
      </c>
      <c r="B48">
        <v>40</v>
      </c>
      <c r="D48">
        <v>1</v>
      </c>
      <c r="E48">
        <v>7</v>
      </c>
      <c r="F48">
        <v>400</v>
      </c>
      <c r="G48" t="s">
        <v>62</v>
      </c>
      <c r="H48">
        <v>7293</v>
      </c>
      <c r="J48">
        <v>21721</v>
      </c>
      <c r="K48">
        <v>71.010000000000005</v>
      </c>
      <c r="N48">
        <v>8.1300000000000008</v>
      </c>
      <c r="Q48">
        <v>156.636783361434</v>
      </c>
      <c r="R48">
        <v>0.99986288221582298</v>
      </c>
      <c r="S48">
        <v>0.99986288221582298</v>
      </c>
      <c r="T48">
        <v>12.1419417858123</v>
      </c>
      <c r="U48">
        <v>0.94947994056463503</v>
      </c>
      <c r="V48">
        <v>0.95601775144789802</v>
      </c>
      <c r="W48">
        <v>0.94662499999999905</v>
      </c>
      <c r="X48">
        <v>0.944421722396522</v>
      </c>
      <c r="Z48">
        <v>686.09998512267998</v>
      </c>
      <c r="AA48">
        <v>0.99986288221582298</v>
      </c>
      <c r="AB48">
        <v>0.99986288221582298</v>
      </c>
      <c r="AC48">
        <v>18.302471637725802</v>
      </c>
      <c r="AD48">
        <v>0.95839524517087604</v>
      </c>
      <c r="AE48">
        <v>0.96396865634365603</v>
      </c>
      <c r="AF48">
        <v>0.955718344155844</v>
      </c>
      <c r="AG48">
        <v>0.95387974239513595</v>
      </c>
      <c r="AJ48">
        <v>642.84</v>
      </c>
      <c r="AK48">
        <v>0.99</v>
      </c>
      <c r="AL48">
        <v>0.99</v>
      </c>
      <c r="AM48">
        <v>8.2200000000000006</v>
      </c>
      <c r="AN48">
        <v>0.96199999999999997</v>
      </c>
      <c r="AO48">
        <v>0.96499999999999997</v>
      </c>
      <c r="AP48">
        <v>0.96099999999999997</v>
      </c>
      <c r="AQ48">
        <v>0.95899999999999996</v>
      </c>
      <c r="AS48">
        <v>3204.79100251197</v>
      </c>
      <c r="AT48">
        <v>0.99986288221582298</v>
      </c>
      <c r="AU48">
        <v>0.99986288221582298</v>
      </c>
      <c r="AV48">
        <v>66.543977499008093</v>
      </c>
      <c r="AW48">
        <v>0.97057949479940497</v>
      </c>
      <c r="AX48">
        <v>0.972651320901321</v>
      </c>
      <c r="AY48">
        <v>0.96857341269841202</v>
      </c>
      <c r="AZ48">
        <v>0.96737540899428198</v>
      </c>
    </row>
    <row r="51" spans="2:29" ht="15.75" thickBot="1"/>
    <row r="52" spans="2:29" ht="15.75" thickBot="1">
      <c r="S52" s="54" t="s">
        <v>177</v>
      </c>
      <c r="T52" s="61"/>
      <c r="U52" s="61"/>
      <c r="V52" s="61"/>
      <c r="W52" s="61"/>
      <c r="X52" s="55"/>
    </row>
    <row r="53" spans="2:29" ht="15.75" thickBot="1">
      <c r="S53" s="56" t="s">
        <v>387</v>
      </c>
      <c r="T53" s="57"/>
      <c r="U53" s="56" t="s">
        <v>174</v>
      </c>
      <c r="V53" s="57"/>
      <c r="W53" s="58" t="s">
        <v>175</v>
      </c>
      <c r="X53" s="57"/>
    </row>
    <row r="54" spans="2:29" ht="15.75" thickBot="1">
      <c r="Q54" s="59" t="s">
        <v>386</v>
      </c>
      <c r="R54" s="72" t="s">
        <v>383</v>
      </c>
      <c r="S54" s="50" t="s">
        <v>382</v>
      </c>
      <c r="T54" s="52" t="s">
        <v>95</v>
      </c>
      <c r="U54" s="50" t="s">
        <v>382</v>
      </c>
      <c r="V54" s="64" t="s">
        <v>95</v>
      </c>
      <c r="W54" s="65" t="s">
        <v>384</v>
      </c>
      <c r="X54" s="64" t="s">
        <v>95</v>
      </c>
      <c r="Z54" s="72" t="s">
        <v>575</v>
      </c>
      <c r="AB54" t="s">
        <v>576</v>
      </c>
      <c r="AC54" t="s">
        <v>577</v>
      </c>
    </row>
    <row r="55" spans="2:29">
      <c r="Q55" s="35">
        <v>100</v>
      </c>
      <c r="R55" s="139">
        <v>68.181899999999999</v>
      </c>
      <c r="S55" s="82">
        <v>1.38</v>
      </c>
      <c r="T55" s="141">
        <v>0.97990543735224589</v>
      </c>
      <c r="U55" s="82">
        <v>23.2</v>
      </c>
      <c r="V55" s="141">
        <v>0.99172576832151305</v>
      </c>
      <c r="W55" s="146">
        <v>2.2629999999999999</v>
      </c>
      <c r="X55" s="141">
        <v>0.98345153664302598</v>
      </c>
      <c r="Z55">
        <f>R55*60</f>
        <v>4090.9139999999998</v>
      </c>
      <c r="AB55">
        <f>S55*60</f>
        <v>82.8</v>
      </c>
      <c r="AC55">
        <f>U55*60</f>
        <v>1392</v>
      </c>
    </row>
    <row r="56" spans="2:29">
      <c r="Q56" s="35">
        <v>200</v>
      </c>
      <c r="R56" s="139">
        <v>122.7064</v>
      </c>
      <c r="S56" s="82">
        <v>3.28</v>
      </c>
      <c r="T56" s="141">
        <v>0.98751486325802618</v>
      </c>
      <c r="U56" s="82">
        <v>71.67</v>
      </c>
      <c r="V56" s="141">
        <v>0.99346016646848989</v>
      </c>
      <c r="W56" s="146">
        <v>4.88</v>
      </c>
      <c r="X56" s="141">
        <v>0.99167657550535082</v>
      </c>
      <c r="Z56">
        <f>R56*60</f>
        <v>7362.384</v>
      </c>
      <c r="AB56">
        <f>S56*60</f>
        <v>196.79999999999998</v>
      </c>
      <c r="AC56">
        <f>U56*60</f>
        <v>4300.2</v>
      </c>
    </row>
    <row r="57" spans="2:29">
      <c r="D57" t="s">
        <v>440</v>
      </c>
      <c r="Q57" s="35">
        <v>300</v>
      </c>
      <c r="R57" s="139">
        <v>210.2364</v>
      </c>
      <c r="S57" s="82">
        <v>5.45</v>
      </c>
      <c r="T57" s="141">
        <v>0.98732171156893822</v>
      </c>
      <c r="U57" s="82">
        <v>191.6</v>
      </c>
      <c r="V57" s="141">
        <v>0.99207606973058637</v>
      </c>
      <c r="W57" s="146">
        <v>8.9489999999999998</v>
      </c>
      <c r="X57" s="141">
        <v>0.99128367670364503</v>
      </c>
      <c r="Z57">
        <f>R57*60</f>
        <v>12614.184000000001</v>
      </c>
      <c r="AB57">
        <f>S57*60</f>
        <v>327</v>
      </c>
      <c r="AC57">
        <f>U57*60</f>
        <v>11496</v>
      </c>
    </row>
    <row r="58" spans="2:29" ht="15.75" thickBot="1">
      <c r="B58" s="18" t="s">
        <v>582</v>
      </c>
      <c r="D58" t="s">
        <v>583</v>
      </c>
      <c r="E58" t="s">
        <v>463</v>
      </c>
      <c r="Q58" s="60">
        <v>400</v>
      </c>
      <c r="R58" s="140">
        <v>273.73169999999999</v>
      </c>
      <c r="S58" s="83">
        <v>7.58</v>
      </c>
      <c r="T58" s="142">
        <v>0.98989598811292723</v>
      </c>
      <c r="U58" s="83">
        <v>308</v>
      </c>
      <c r="V58" s="142">
        <v>0.9934621099554235</v>
      </c>
      <c r="W58" s="147">
        <v>13.228</v>
      </c>
      <c r="X58" s="142">
        <v>0.99286775631500745</v>
      </c>
      <c r="Z58">
        <f>R58*60</f>
        <v>16423.901999999998</v>
      </c>
      <c r="AB58">
        <f>S58*60</f>
        <v>454.8</v>
      </c>
      <c r="AC58">
        <f>U58*60</f>
        <v>18480</v>
      </c>
    </row>
    <row r="59" spans="2:29" ht="15.75" thickBot="1">
      <c r="B59" s="59" t="s">
        <v>386</v>
      </c>
      <c r="C59" s="72" t="s">
        <v>411</v>
      </c>
      <c r="D59" t="s">
        <v>412</v>
      </c>
      <c r="E59" s="18" t="s">
        <v>345</v>
      </c>
      <c r="F59" t="s">
        <v>415</v>
      </c>
      <c r="G59" s="18" t="s">
        <v>584</v>
      </c>
    </row>
    <row r="60" spans="2:29" ht="21">
      <c r="B60" s="35">
        <v>100</v>
      </c>
      <c r="C60" s="139">
        <v>0.42</v>
      </c>
      <c r="D60">
        <v>6.64</v>
      </c>
      <c r="E60" s="18">
        <v>0.99399999999999999</v>
      </c>
      <c r="F60">
        <v>5.8</v>
      </c>
      <c r="G60" s="18">
        <f>D60+F60</f>
        <v>12.44</v>
      </c>
      <c r="H60" s="194"/>
      <c r="J60" s="194" t="s">
        <v>578</v>
      </c>
    </row>
    <row r="61" spans="2:29" ht="21">
      <c r="B61" s="35">
        <v>200</v>
      </c>
      <c r="C61" s="139">
        <v>0.57999999999999996</v>
      </c>
      <c r="D61">
        <v>15.3</v>
      </c>
      <c r="E61" s="18">
        <v>0.98599999999999999</v>
      </c>
      <c r="F61">
        <v>11.56</v>
      </c>
      <c r="G61" s="18">
        <f>D61+F61</f>
        <v>26.86</v>
      </c>
      <c r="H61" s="194"/>
      <c r="J61" s="194" t="s">
        <v>579</v>
      </c>
    </row>
    <row r="62" spans="2:29" ht="18.75">
      <c r="B62" s="35">
        <v>300</v>
      </c>
      <c r="C62" s="139">
        <v>0.64</v>
      </c>
      <c r="D62">
        <v>24.48</v>
      </c>
      <c r="E62" s="18">
        <v>0.98199999999999998</v>
      </c>
      <c r="F62">
        <v>19.309999999999999</v>
      </c>
      <c r="G62" s="18">
        <f>D62+F62</f>
        <v>43.79</v>
      </c>
      <c r="H62" s="194"/>
      <c r="J62" s="194" t="s">
        <v>580</v>
      </c>
    </row>
    <row r="63" spans="2:29" ht="19.5" thickBot="1">
      <c r="B63" s="60">
        <v>400</v>
      </c>
      <c r="C63" s="140">
        <v>0.97</v>
      </c>
      <c r="D63">
        <v>37.35</v>
      </c>
      <c r="E63" s="18">
        <v>0.98</v>
      </c>
      <c r="F63">
        <v>24.53</v>
      </c>
      <c r="G63" s="18">
        <f>D63+F63</f>
        <v>61.88</v>
      </c>
      <c r="H63" s="194"/>
      <c r="J63" s="194" t="s">
        <v>581</v>
      </c>
    </row>
    <row r="64" spans="2:29" ht="15.75" thickBot="1">
      <c r="Q64" t="s">
        <v>309</v>
      </c>
      <c r="R64" s="54" t="s">
        <v>388</v>
      </c>
      <c r="S64" s="61"/>
      <c r="T64" s="61"/>
      <c r="U64" s="61"/>
      <c r="V64" s="61"/>
      <c r="W64" s="61"/>
      <c r="X64" s="61"/>
      <c r="Y64" s="61"/>
      <c r="Z64" s="61"/>
      <c r="AA64" s="61"/>
      <c r="AB64" s="61"/>
      <c r="AC64" s="55"/>
    </row>
    <row r="65" spans="17:29" ht="15.75" thickBot="1">
      <c r="R65" s="92" t="s">
        <v>323</v>
      </c>
      <c r="S65" s="108"/>
      <c r="T65" s="109"/>
      <c r="U65" s="191" t="s">
        <v>519</v>
      </c>
      <c r="V65" s="108"/>
      <c r="W65" s="109"/>
      <c r="X65" s="191" t="s">
        <v>522</v>
      </c>
      <c r="Y65" s="192"/>
      <c r="Z65" s="190"/>
      <c r="AA65" s="92" t="s">
        <v>389</v>
      </c>
      <c r="AB65" s="108"/>
      <c r="AC65" s="109"/>
    </row>
    <row r="66" spans="17:29" ht="15.75" thickBot="1">
      <c r="Q66" s="59" t="s">
        <v>386</v>
      </c>
      <c r="R66" s="77" t="s">
        <v>385</v>
      </c>
      <c r="S66" s="148" t="s">
        <v>384</v>
      </c>
      <c r="T66" s="62" t="s">
        <v>95</v>
      </c>
      <c r="U66" s="149" t="s">
        <v>385</v>
      </c>
      <c r="V66" s="148" t="s">
        <v>384</v>
      </c>
      <c r="W66" s="62" t="s">
        <v>95</v>
      </c>
      <c r="X66" s="185" t="s">
        <v>385</v>
      </c>
      <c r="Y66" s="186" t="s">
        <v>384</v>
      </c>
      <c r="Z66" s="187" t="s">
        <v>95</v>
      </c>
      <c r="AA66" s="149" t="s">
        <v>385</v>
      </c>
      <c r="AB66" s="148" t="s">
        <v>384</v>
      </c>
      <c r="AC66" s="64" t="s">
        <v>95</v>
      </c>
    </row>
    <row r="67" spans="17:29">
      <c r="Q67" s="35">
        <v>100</v>
      </c>
      <c r="R67" s="150">
        <v>0.17548812627792335</v>
      </c>
      <c r="S67" s="152">
        <v>0.76106095314025801</v>
      </c>
      <c r="T67" s="151">
        <v>0.98345153664302598</v>
      </c>
      <c r="U67" s="150">
        <f>Z41/60</f>
        <v>0.84653545618057169</v>
      </c>
      <c r="V67" s="87">
        <v>0.760084629058837</v>
      </c>
      <c r="W67" s="184">
        <v>0.98108747044917199</v>
      </c>
      <c r="X67" s="188">
        <v>1.5403333333333333</v>
      </c>
      <c r="Y67" s="189">
        <v>0.92</v>
      </c>
      <c r="Z67" s="154">
        <v>0.98899999999999999</v>
      </c>
      <c r="AA67" s="150">
        <f>AS45/60</f>
        <v>19.775359702110165</v>
      </c>
      <c r="AB67" s="87">
        <v>5.3406753540039</v>
      </c>
      <c r="AC67" s="151">
        <v>0.98699763593380596</v>
      </c>
    </row>
    <row r="68" spans="17:29">
      <c r="Q68" s="35">
        <v>200</v>
      </c>
      <c r="R68" s="150">
        <v>0.65853749910990333</v>
      </c>
      <c r="S68" s="152">
        <v>2.1595063209533598</v>
      </c>
      <c r="T68" s="151">
        <v>0.97681331747919098</v>
      </c>
      <c r="U68" s="150">
        <f>Z42/60</f>
        <v>1.6226134816805518</v>
      </c>
      <c r="V68" s="87">
        <v>3.3795149326324401</v>
      </c>
      <c r="W68" s="184">
        <v>0.97086801426872704</v>
      </c>
      <c r="X68" s="188">
        <v>3.8206666666666669</v>
      </c>
      <c r="Y68" s="189">
        <v>2.4300000000000002</v>
      </c>
      <c r="Z68" s="154">
        <v>0.98399999999999999</v>
      </c>
      <c r="AA68" s="150">
        <f>AS46/60</f>
        <v>31.718522711594836</v>
      </c>
      <c r="AB68" s="87">
        <v>15.0180885791778</v>
      </c>
      <c r="AC68" s="151">
        <v>0.98513674197384005</v>
      </c>
    </row>
    <row r="69" spans="17:29">
      <c r="Q69" s="35">
        <v>300</v>
      </c>
      <c r="R69" s="150">
        <v>1.5306153535842884</v>
      </c>
      <c r="S69" s="152">
        <v>4.5884373188018799</v>
      </c>
      <c r="T69" s="151">
        <v>0.97305863708399298</v>
      </c>
      <c r="U69" s="150">
        <f>Z43/60</f>
        <v>3.0028403480847667</v>
      </c>
      <c r="V69" s="87">
        <v>7.0089738368988002</v>
      </c>
      <c r="W69" s="184">
        <v>0.97068145800316896</v>
      </c>
      <c r="X69" s="188">
        <v>7.2211666666666661</v>
      </c>
      <c r="Y69" s="189">
        <v>4.0199999999999996</v>
      </c>
      <c r="Z69" s="154">
        <v>0.98199999999999998</v>
      </c>
      <c r="AA69" s="150">
        <f>AS47/60</f>
        <v>46.108568064371667</v>
      </c>
      <c r="AB69" s="87">
        <v>28.435495615005401</v>
      </c>
      <c r="AC69" s="151">
        <v>0.97900158478605304</v>
      </c>
    </row>
    <row r="70" spans="17:29" ht="15.75" thickBot="1">
      <c r="Q70" s="60">
        <v>400</v>
      </c>
      <c r="R70" s="150">
        <v>2.66541297038395</v>
      </c>
      <c r="S70" s="152">
        <v>9.9849634170532209</v>
      </c>
      <c r="T70" s="151">
        <v>0.97206537890044498</v>
      </c>
      <c r="U70" s="150">
        <f>Z44/60</f>
        <v>4.6443646669387668</v>
      </c>
      <c r="V70" s="87">
        <v>8.7023780345916695</v>
      </c>
      <c r="W70" s="184">
        <v>0.96523031203566101</v>
      </c>
      <c r="X70" s="188">
        <v>8.2811666666666675</v>
      </c>
      <c r="Y70" s="189">
        <v>6.55</v>
      </c>
      <c r="Z70" s="154">
        <v>0.97499999999999998</v>
      </c>
      <c r="AA70" s="150">
        <f>AS48/60</f>
        <v>53.413183375199502</v>
      </c>
      <c r="AB70" s="87">
        <v>66.543977499008093</v>
      </c>
      <c r="AC70" s="151">
        <v>0.97057949479940497</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491F8-E821-4024-8C16-D7E226842381}">
  <sheetPr codeName="Sheet13"/>
  <dimension ref="C4:AW62"/>
  <sheetViews>
    <sheetView topLeftCell="C1" workbookViewId="0">
      <selection activeCell="S12" sqref="S12"/>
    </sheetView>
  </sheetViews>
  <sheetFormatPr baseColWidth="10" defaultColWidth="9.140625" defaultRowHeight="15"/>
  <sheetData>
    <row r="4" spans="3:49">
      <c r="T4" s="18" t="s">
        <v>440</v>
      </c>
    </row>
    <row r="5" spans="3:49" ht="15.75" thickBot="1">
      <c r="E5" s="18" t="s">
        <v>439</v>
      </c>
      <c r="G5" t="s">
        <v>423</v>
      </c>
      <c r="J5" t="s">
        <v>417</v>
      </c>
      <c r="T5" s="18" t="s">
        <v>583</v>
      </c>
      <c r="V5" t="s">
        <v>423</v>
      </c>
      <c r="Z5" t="s">
        <v>417</v>
      </c>
      <c r="AE5" t="s">
        <v>443</v>
      </c>
      <c r="AJ5" t="s">
        <v>446</v>
      </c>
      <c r="AM5" t="s">
        <v>447</v>
      </c>
      <c r="AP5" t="s">
        <v>448</v>
      </c>
      <c r="AS5" t="s">
        <v>449</v>
      </c>
      <c r="AV5" t="s">
        <v>450</v>
      </c>
    </row>
    <row r="6" spans="3:49" ht="15.75" thickBot="1">
      <c r="C6" s="59" t="s">
        <v>386</v>
      </c>
      <c r="D6" s="72" t="s">
        <v>411</v>
      </c>
      <c r="E6" t="s">
        <v>412</v>
      </c>
      <c r="G6" t="s">
        <v>345</v>
      </c>
      <c r="H6" t="s">
        <v>415</v>
      </c>
      <c r="J6" t="s">
        <v>345</v>
      </c>
      <c r="K6" t="s">
        <v>415</v>
      </c>
      <c r="L6" t="s">
        <v>432</v>
      </c>
      <c r="T6" s="18" t="s">
        <v>412</v>
      </c>
      <c r="V6" t="s">
        <v>345</v>
      </c>
      <c r="W6" t="s">
        <v>415</v>
      </c>
      <c r="Z6" t="s">
        <v>345</v>
      </c>
      <c r="AA6" t="s">
        <v>415</v>
      </c>
      <c r="AB6" t="s">
        <v>432</v>
      </c>
      <c r="AE6" t="s">
        <v>345</v>
      </c>
      <c r="AF6" t="s">
        <v>415</v>
      </c>
      <c r="AG6" t="s">
        <v>432</v>
      </c>
      <c r="AJ6" t="s">
        <v>345</v>
      </c>
      <c r="AK6" t="s">
        <v>415</v>
      </c>
      <c r="AM6" t="s">
        <v>345</v>
      </c>
      <c r="AN6" t="s">
        <v>415</v>
      </c>
      <c r="AP6" t="s">
        <v>345</v>
      </c>
      <c r="AQ6" t="s">
        <v>415</v>
      </c>
      <c r="AS6" t="s">
        <v>345</v>
      </c>
      <c r="AT6" t="s">
        <v>415</v>
      </c>
      <c r="AV6" t="s">
        <v>345</v>
      </c>
      <c r="AW6" t="s">
        <v>415</v>
      </c>
    </row>
    <row r="7" spans="3:49">
      <c r="C7" s="35">
        <v>100</v>
      </c>
      <c r="D7" s="139">
        <v>0.42</v>
      </c>
      <c r="E7">
        <v>1.48</v>
      </c>
      <c r="G7">
        <v>0.64600000000000002</v>
      </c>
      <c r="H7">
        <v>0.4</v>
      </c>
      <c r="J7">
        <v>0.64600000000000002</v>
      </c>
      <c r="K7">
        <v>0.41</v>
      </c>
      <c r="L7">
        <v>0.65300000000000002</v>
      </c>
      <c r="T7" s="18">
        <v>6.64</v>
      </c>
      <c r="V7">
        <v>0.58699999999999997</v>
      </c>
      <c r="W7">
        <v>5.0599999999999996</v>
      </c>
      <c r="Z7">
        <v>0.95799999999999996</v>
      </c>
      <c r="AA7">
        <v>3.03</v>
      </c>
      <c r="AB7">
        <v>8.5500000000000007</v>
      </c>
      <c r="AE7">
        <v>0.98499999999999999</v>
      </c>
      <c r="AF7">
        <v>3.07</v>
      </c>
      <c r="AG7">
        <v>8.5500000000000007</v>
      </c>
      <c r="AJ7">
        <v>0.94899999999999995</v>
      </c>
      <c r="AK7">
        <v>3.03</v>
      </c>
      <c r="AM7">
        <v>0.97699999999999998</v>
      </c>
      <c r="AN7">
        <v>2.85</v>
      </c>
      <c r="AP7">
        <v>0.96599999999999997</v>
      </c>
      <c r="AQ7">
        <v>2.73</v>
      </c>
      <c r="AS7">
        <v>0.96499999999999997</v>
      </c>
      <c r="AT7">
        <v>2.85</v>
      </c>
      <c r="AV7">
        <v>0.95499999999999996</v>
      </c>
      <c r="AW7">
        <v>2.82</v>
      </c>
    </row>
    <row r="8" spans="3:49">
      <c r="C8" s="35">
        <v>200</v>
      </c>
      <c r="D8" s="139">
        <v>0.57999999999999996</v>
      </c>
      <c r="E8">
        <v>2.7010000000000001</v>
      </c>
      <c r="G8">
        <v>0.67500000000000004</v>
      </c>
      <c r="H8">
        <v>0.7</v>
      </c>
      <c r="J8">
        <v>0.67500000000000004</v>
      </c>
      <c r="K8">
        <v>0.72</v>
      </c>
      <c r="L8">
        <v>0.69299999999999995</v>
      </c>
      <c r="T8" s="18">
        <v>15.3</v>
      </c>
      <c r="V8">
        <v>0.56299999999999994</v>
      </c>
      <c r="W8">
        <v>7.54</v>
      </c>
      <c r="Z8">
        <v>0.93899999999999995</v>
      </c>
      <c r="AA8">
        <v>6.5</v>
      </c>
      <c r="AB8">
        <v>9.66</v>
      </c>
      <c r="AE8">
        <v>0.97799999999999998</v>
      </c>
      <c r="AF8">
        <v>6.41</v>
      </c>
      <c r="AG8">
        <v>9.66</v>
      </c>
      <c r="AJ8">
        <v>0.93799999999999994</v>
      </c>
      <c r="AK8">
        <v>6.07</v>
      </c>
      <c r="AM8">
        <v>0.96599999999999997</v>
      </c>
      <c r="AN8">
        <v>5.84</v>
      </c>
      <c r="AP8">
        <v>0.95699999999999996</v>
      </c>
      <c r="AQ8">
        <v>6.1</v>
      </c>
      <c r="AS8">
        <v>0.95399999999999996</v>
      </c>
      <c r="AT8">
        <v>6.5</v>
      </c>
      <c r="AV8">
        <v>0.94699999999999995</v>
      </c>
      <c r="AW8">
        <v>6.45</v>
      </c>
    </row>
    <row r="9" spans="3:49">
      <c r="C9" s="35">
        <v>300</v>
      </c>
      <c r="D9" s="139">
        <v>0.64</v>
      </c>
      <c r="E9">
        <v>4.07</v>
      </c>
      <c r="G9">
        <v>0.66700000000000004</v>
      </c>
      <c r="H9">
        <v>1.1000000000000001</v>
      </c>
      <c r="J9">
        <v>0.66700000000000004</v>
      </c>
      <c r="K9">
        <v>1.0900000000000001</v>
      </c>
      <c r="L9">
        <v>0.67900000000000005</v>
      </c>
      <c r="T9" s="18">
        <v>24.48</v>
      </c>
      <c r="V9">
        <v>0.65100000000000002</v>
      </c>
      <c r="W9">
        <v>9.8360000000000003</v>
      </c>
      <c r="Z9">
        <v>0.93799999999999994</v>
      </c>
      <c r="AA9">
        <v>8.0399999999999991</v>
      </c>
      <c r="AB9">
        <v>8.32</v>
      </c>
      <c r="AE9">
        <v>0.97199999999999998</v>
      </c>
      <c r="AF9">
        <v>8.56</v>
      </c>
      <c r="AG9">
        <v>8.32</v>
      </c>
      <c r="AJ9">
        <v>0.94</v>
      </c>
      <c r="AK9">
        <v>9.42</v>
      </c>
      <c r="AM9">
        <v>0.96299999999999997</v>
      </c>
      <c r="AN9">
        <v>8.92</v>
      </c>
      <c r="AP9">
        <v>0.95299999999999996</v>
      </c>
      <c r="AQ9">
        <v>8.44</v>
      </c>
      <c r="AS9">
        <v>0.94</v>
      </c>
      <c r="AT9">
        <v>8.2799999999999994</v>
      </c>
      <c r="AV9">
        <v>0.92500000000000004</v>
      </c>
      <c r="AW9">
        <v>8.33</v>
      </c>
    </row>
    <row r="10" spans="3:49" ht="15.75" thickBot="1">
      <c r="C10" s="60">
        <v>400</v>
      </c>
      <c r="D10" s="140">
        <v>0.97</v>
      </c>
      <c r="E10">
        <v>5.15</v>
      </c>
      <c r="G10">
        <v>0.61699999999999999</v>
      </c>
      <c r="H10">
        <v>1.49</v>
      </c>
      <c r="J10">
        <v>0.61699999999999999</v>
      </c>
      <c r="K10">
        <v>1.44</v>
      </c>
      <c r="L10">
        <v>0.626</v>
      </c>
      <c r="T10" s="18">
        <v>37.35</v>
      </c>
      <c r="V10">
        <v>0.60599999999999998</v>
      </c>
      <c r="W10">
        <v>17.190000000000001</v>
      </c>
      <c r="Z10">
        <v>0.93400000000000005</v>
      </c>
      <c r="AA10">
        <v>11.11</v>
      </c>
      <c r="AB10">
        <v>8.91</v>
      </c>
      <c r="AE10">
        <v>0.96699999999999997</v>
      </c>
      <c r="AF10">
        <v>12.02</v>
      </c>
      <c r="AG10">
        <v>8.91</v>
      </c>
      <c r="AJ10">
        <v>0.93400000000000005</v>
      </c>
      <c r="AK10">
        <v>14.48</v>
      </c>
      <c r="AM10">
        <v>0.95699999999999996</v>
      </c>
      <c r="AN10">
        <v>12.03</v>
      </c>
      <c r="AP10">
        <v>0.94499999999999995</v>
      </c>
      <c r="AQ10">
        <v>11.07</v>
      </c>
      <c r="AS10">
        <v>0.93</v>
      </c>
      <c r="AT10">
        <v>11.82</v>
      </c>
      <c r="AV10">
        <v>0.91300000000000003</v>
      </c>
      <c r="AW10">
        <v>10.36</v>
      </c>
    </row>
    <row r="12" spans="3:49">
      <c r="L12" t="s">
        <v>433</v>
      </c>
    </row>
    <row r="13" spans="3:49">
      <c r="L13" t="s">
        <v>434</v>
      </c>
    </row>
    <row r="14" spans="3:49">
      <c r="AE14" t="s">
        <v>463</v>
      </c>
      <c r="AJ14" t="s">
        <v>453</v>
      </c>
      <c r="AM14" t="s">
        <v>454</v>
      </c>
      <c r="AP14" t="s">
        <v>455</v>
      </c>
      <c r="AS14" t="s">
        <v>456</v>
      </c>
      <c r="AV14" t="s">
        <v>457</v>
      </c>
    </row>
    <row r="15" spans="3:49">
      <c r="C15" t="s">
        <v>414</v>
      </c>
      <c r="AE15" t="s">
        <v>345</v>
      </c>
      <c r="AF15" t="s">
        <v>415</v>
      </c>
      <c r="AJ15" t="s">
        <v>345</v>
      </c>
      <c r="AK15" t="s">
        <v>415</v>
      </c>
      <c r="AM15" t="s">
        <v>345</v>
      </c>
      <c r="AN15" t="s">
        <v>415</v>
      </c>
      <c r="AP15" t="s">
        <v>345</v>
      </c>
      <c r="AQ15" t="s">
        <v>415</v>
      </c>
      <c r="AS15" t="s">
        <v>345</v>
      </c>
      <c r="AT15" t="s">
        <v>415</v>
      </c>
      <c r="AV15" t="s">
        <v>345</v>
      </c>
      <c r="AW15" t="s">
        <v>415</v>
      </c>
    </row>
    <row r="16" spans="3:49">
      <c r="AE16">
        <v>0.99399999999999999</v>
      </c>
      <c r="AF16">
        <v>5.8</v>
      </c>
      <c r="AJ16">
        <v>0.94699999999999995</v>
      </c>
      <c r="AK16">
        <v>2.91</v>
      </c>
      <c r="AM16">
        <v>0.97599999999999998</v>
      </c>
      <c r="AN16">
        <v>2.8</v>
      </c>
      <c r="AP16">
        <v>0.96599999999999997</v>
      </c>
      <c r="AQ16">
        <v>2.91</v>
      </c>
      <c r="AS16">
        <v>0.96499999999999997</v>
      </c>
      <c r="AT16">
        <v>2.87</v>
      </c>
      <c r="AV16">
        <v>0.95499999999999996</v>
      </c>
      <c r="AW16">
        <v>2.85</v>
      </c>
    </row>
    <row r="17" spans="3:49">
      <c r="C17" t="s">
        <v>413</v>
      </c>
      <c r="AE17">
        <v>0.98599999999999999</v>
      </c>
      <c r="AF17">
        <v>11.56</v>
      </c>
      <c r="AJ17">
        <v>0.93799999999999994</v>
      </c>
      <c r="AK17">
        <v>6.11</v>
      </c>
      <c r="AM17">
        <v>0.96399999999999997</v>
      </c>
      <c r="AN17">
        <v>6.04</v>
      </c>
      <c r="AP17">
        <v>0.95699999999999996</v>
      </c>
      <c r="AQ17">
        <v>6.09</v>
      </c>
      <c r="AS17">
        <v>0.95399999999999996</v>
      </c>
      <c r="AT17">
        <v>6.81</v>
      </c>
      <c r="AV17">
        <v>0.94699999999999995</v>
      </c>
      <c r="AW17">
        <v>6.54</v>
      </c>
    </row>
    <row r="18" spans="3:49">
      <c r="C18" t="s">
        <v>414</v>
      </c>
      <c r="AE18">
        <v>0.98199999999999998</v>
      </c>
      <c r="AF18">
        <v>19.309999999999999</v>
      </c>
      <c r="AJ18">
        <v>0.93799999999999994</v>
      </c>
      <c r="AK18">
        <v>8.91</v>
      </c>
      <c r="AM18">
        <v>0.96199999999999997</v>
      </c>
      <c r="AN18">
        <v>8.5</v>
      </c>
      <c r="AP18">
        <v>0.95299999999999996</v>
      </c>
      <c r="AQ18">
        <v>8.6</v>
      </c>
      <c r="AS18">
        <v>0.94</v>
      </c>
      <c r="AT18">
        <v>9.26</v>
      </c>
      <c r="AV18">
        <v>0.92500000000000004</v>
      </c>
      <c r="AW18">
        <v>8.48</v>
      </c>
    </row>
    <row r="19" spans="3:49">
      <c r="AE19">
        <v>0.98</v>
      </c>
      <c r="AF19">
        <v>24.53</v>
      </c>
      <c r="AJ19">
        <v>0.93300000000000005</v>
      </c>
      <c r="AK19">
        <v>11.22</v>
      </c>
      <c r="AM19">
        <v>0.95599999999999996</v>
      </c>
      <c r="AN19">
        <v>11.52</v>
      </c>
      <c r="AP19">
        <v>0.94499999999999995</v>
      </c>
      <c r="AQ19">
        <v>10.54</v>
      </c>
      <c r="AS19">
        <v>0.93</v>
      </c>
      <c r="AT19">
        <v>10.53</v>
      </c>
      <c r="AV19">
        <v>0.91300000000000003</v>
      </c>
      <c r="AW19">
        <v>10.67</v>
      </c>
    </row>
    <row r="20" spans="3:49">
      <c r="C20" t="s">
        <v>416</v>
      </c>
    </row>
    <row r="22" spans="3:49">
      <c r="C22" t="s">
        <v>418</v>
      </c>
      <c r="Z22" t="s">
        <v>464</v>
      </c>
      <c r="AE22" t="s">
        <v>465</v>
      </c>
    </row>
    <row r="23" spans="3:49">
      <c r="D23" t="s">
        <v>419</v>
      </c>
      <c r="Z23" t="s">
        <v>345</v>
      </c>
      <c r="AA23" t="s">
        <v>415</v>
      </c>
      <c r="AE23" t="s">
        <v>345</v>
      </c>
      <c r="AF23" t="s">
        <v>415</v>
      </c>
    </row>
    <row r="24" spans="3:49">
      <c r="D24" t="s">
        <v>420</v>
      </c>
      <c r="Z24">
        <v>0.83899999999999997</v>
      </c>
      <c r="AA24">
        <v>2.96</v>
      </c>
      <c r="AE24">
        <v>0.94899999999999995</v>
      </c>
      <c r="AF24">
        <v>3.03</v>
      </c>
    </row>
    <row r="25" spans="3:49">
      <c r="Z25">
        <v>0.79900000000000004</v>
      </c>
      <c r="AA25">
        <v>6.52</v>
      </c>
      <c r="AE25">
        <v>0.92900000000000005</v>
      </c>
      <c r="AF25">
        <v>6.11</v>
      </c>
    </row>
    <row r="26" spans="3:49">
      <c r="C26" t="s">
        <v>421</v>
      </c>
      <c r="Z26">
        <v>0.77</v>
      </c>
      <c r="AA26">
        <v>7.95</v>
      </c>
      <c r="AE26">
        <v>0.92400000000000004</v>
      </c>
      <c r="AF26">
        <v>8.34</v>
      </c>
    </row>
    <row r="27" spans="3:49">
      <c r="Z27">
        <v>0.752</v>
      </c>
      <c r="AA27">
        <v>11.25</v>
      </c>
      <c r="AE27">
        <v>0.91800000000000004</v>
      </c>
      <c r="AF27">
        <v>13.16</v>
      </c>
    </row>
    <row r="28" spans="3:49">
      <c r="C28" t="s">
        <v>422</v>
      </c>
    </row>
    <row r="30" spans="3:49">
      <c r="C30" s="18" t="s">
        <v>431</v>
      </c>
    </row>
    <row r="31" spans="3:49">
      <c r="C31" t="s">
        <v>426</v>
      </c>
    </row>
    <row r="32" spans="3:49">
      <c r="C32" t="s">
        <v>427</v>
      </c>
    </row>
    <row r="33" spans="3:3">
      <c r="C33" t="s">
        <v>424</v>
      </c>
    </row>
    <row r="34" spans="3:3">
      <c r="C34" t="s">
        <v>425</v>
      </c>
    </row>
    <row r="36" spans="3:3">
      <c r="C36" s="18" t="s">
        <v>430</v>
      </c>
    </row>
    <row r="37" spans="3:3">
      <c r="C37" t="s">
        <v>428</v>
      </c>
    </row>
    <row r="38" spans="3:3">
      <c r="C38" t="s">
        <v>429</v>
      </c>
    </row>
    <row r="41" spans="3:3">
      <c r="C41" s="18" t="s">
        <v>435</v>
      </c>
    </row>
    <row r="42" spans="3:3">
      <c r="C42" t="s">
        <v>436</v>
      </c>
    </row>
    <row r="43" spans="3:3">
      <c r="C43" t="s">
        <v>437</v>
      </c>
    </row>
    <row r="44" spans="3:3">
      <c r="C44" t="s">
        <v>438</v>
      </c>
    </row>
    <row r="45" spans="3:3">
      <c r="C45" t="s">
        <v>441</v>
      </c>
    </row>
    <row r="46" spans="3:3">
      <c r="C46" t="s">
        <v>442</v>
      </c>
    </row>
    <row r="49" spans="3:3">
      <c r="C49" t="s">
        <v>444</v>
      </c>
    </row>
    <row r="50" spans="3:3">
      <c r="C50" t="s">
        <v>445</v>
      </c>
    </row>
    <row r="51" spans="3:3">
      <c r="C51" s="18" t="s">
        <v>451</v>
      </c>
    </row>
    <row r="53" spans="3:3">
      <c r="C53" t="s">
        <v>452</v>
      </c>
    </row>
    <row r="58" spans="3:3">
      <c r="C58" s="18" t="s">
        <v>460</v>
      </c>
    </row>
    <row r="59" spans="3:3">
      <c r="C59" t="s">
        <v>461</v>
      </c>
    </row>
    <row r="62" spans="3:3">
      <c r="C62" s="18" t="s">
        <v>462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2FB2C-EAAA-46A9-A7EE-8890C333FF55}">
  <dimension ref="A2:I13"/>
  <sheetViews>
    <sheetView zoomScale="120" zoomScaleNormal="120" workbookViewId="0">
      <selection activeCell="A2" sqref="A2:I13"/>
    </sheetView>
  </sheetViews>
  <sheetFormatPr baseColWidth="10" defaultColWidth="9.140625" defaultRowHeight="15"/>
  <sheetData>
    <row r="2" spans="1:9">
      <c r="C2" s="18" t="s">
        <v>471</v>
      </c>
    </row>
    <row r="4" spans="1:9">
      <c r="A4" t="s">
        <v>311</v>
      </c>
      <c r="B4" t="s">
        <v>467</v>
      </c>
      <c r="C4" t="s">
        <v>468</v>
      </c>
      <c r="D4" t="s">
        <v>469</v>
      </c>
      <c r="E4" t="s">
        <v>470</v>
      </c>
      <c r="F4" t="s">
        <v>472</v>
      </c>
      <c r="G4" t="s">
        <v>345</v>
      </c>
      <c r="I4" t="s">
        <v>473</v>
      </c>
    </row>
    <row r="5" spans="1:9">
      <c r="A5">
        <v>105864</v>
      </c>
      <c r="B5">
        <v>0</v>
      </c>
      <c r="C5">
        <v>2.69</v>
      </c>
      <c r="D5">
        <v>2714.34</v>
      </c>
      <c r="E5">
        <v>9.6</v>
      </c>
      <c r="F5">
        <v>1214.8699999999999</v>
      </c>
      <c r="G5">
        <v>0.94699999999999995</v>
      </c>
      <c r="I5">
        <f>SUM(C5,D5,F5)/60</f>
        <v>65.531666666666666</v>
      </c>
    </row>
    <row r="6" spans="1:9">
      <c r="A6">
        <v>105864</v>
      </c>
      <c r="B6">
        <v>25</v>
      </c>
      <c r="C6">
        <v>2.93</v>
      </c>
      <c r="D6">
        <v>3414.49</v>
      </c>
      <c r="E6">
        <v>9.5</v>
      </c>
      <c r="F6">
        <v>1196.42</v>
      </c>
      <c r="G6">
        <v>0.94</v>
      </c>
      <c r="I6">
        <f t="shared" ref="I6:I13" si="0">SUM(C6,D6,F6)/60</f>
        <v>76.897333333333336</v>
      </c>
    </row>
    <row r="7" spans="1:9">
      <c r="A7">
        <v>105864</v>
      </c>
      <c r="B7">
        <v>50</v>
      </c>
      <c r="C7">
        <v>3.05</v>
      </c>
      <c r="D7">
        <v>4216.7</v>
      </c>
      <c r="E7">
        <v>9.3000000000000007</v>
      </c>
      <c r="F7">
        <v>1166.98</v>
      </c>
      <c r="G7">
        <v>0.93100000000000005</v>
      </c>
      <c r="I7">
        <f t="shared" si="0"/>
        <v>89.778833333333324</v>
      </c>
    </row>
    <row r="8" spans="1:9">
      <c r="A8">
        <v>105864</v>
      </c>
      <c r="B8">
        <v>75</v>
      </c>
      <c r="C8">
        <v>2.8</v>
      </c>
      <c r="D8">
        <v>5192.95</v>
      </c>
      <c r="E8">
        <v>9.1999999999999993</v>
      </c>
      <c r="F8">
        <v>1157.1600000000001</v>
      </c>
      <c r="G8">
        <v>0.92400000000000004</v>
      </c>
      <c r="I8">
        <f t="shared" si="0"/>
        <v>105.88183333333333</v>
      </c>
    </row>
    <row r="9" spans="1:9">
      <c r="A9">
        <v>105864</v>
      </c>
      <c r="B9">
        <v>100</v>
      </c>
      <c r="C9">
        <v>2.91</v>
      </c>
      <c r="D9">
        <v>6250.23</v>
      </c>
      <c r="E9">
        <v>9.1</v>
      </c>
      <c r="F9">
        <v>1146.01</v>
      </c>
      <c r="G9">
        <v>0.91400000000000003</v>
      </c>
      <c r="I9">
        <f t="shared" si="0"/>
        <v>123.31916666666666</v>
      </c>
    </row>
    <row r="10" spans="1:9">
      <c r="A10">
        <v>105864</v>
      </c>
      <c r="B10">
        <v>125</v>
      </c>
      <c r="C10">
        <v>2.96</v>
      </c>
      <c r="D10">
        <v>7377.5</v>
      </c>
      <c r="E10">
        <v>9</v>
      </c>
      <c r="F10">
        <v>1122.55</v>
      </c>
      <c r="G10">
        <v>0.91100000000000003</v>
      </c>
      <c r="I10">
        <f t="shared" si="0"/>
        <v>141.71683333333334</v>
      </c>
    </row>
    <row r="11" spans="1:9">
      <c r="A11">
        <v>105864</v>
      </c>
      <c r="B11">
        <v>150</v>
      </c>
      <c r="C11">
        <v>3.09</v>
      </c>
      <c r="D11">
        <v>8718.0400000000009</v>
      </c>
      <c r="E11">
        <v>8.9</v>
      </c>
      <c r="F11">
        <v>1107.76</v>
      </c>
      <c r="G11">
        <v>0.91300000000000003</v>
      </c>
      <c r="I11">
        <f t="shared" si="0"/>
        <v>163.81483333333335</v>
      </c>
    </row>
    <row r="12" spans="1:9">
      <c r="A12">
        <v>105864</v>
      </c>
      <c r="B12">
        <v>175</v>
      </c>
      <c r="C12">
        <v>2.97</v>
      </c>
      <c r="D12">
        <v>9931.11</v>
      </c>
      <c r="E12">
        <v>8.9</v>
      </c>
      <c r="F12">
        <v>1100.33</v>
      </c>
      <c r="G12">
        <v>0.91400000000000003</v>
      </c>
      <c r="I12">
        <f t="shared" si="0"/>
        <v>183.90683333333334</v>
      </c>
    </row>
    <row r="13" spans="1:9">
      <c r="A13">
        <v>105864</v>
      </c>
      <c r="B13">
        <v>200</v>
      </c>
      <c r="C13">
        <v>2.99</v>
      </c>
      <c r="D13">
        <v>11463.04</v>
      </c>
      <c r="E13">
        <v>8.8000000000000007</v>
      </c>
      <c r="F13">
        <v>1099.42</v>
      </c>
      <c r="G13">
        <v>0.90600000000000003</v>
      </c>
      <c r="I13">
        <f t="shared" si="0"/>
        <v>209.42416666666668</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F1E3D-DD2D-49D5-A00F-E6F8EC7671F6}">
  <sheetPr codeName="Sheet23"/>
  <dimension ref="A2:AR35"/>
  <sheetViews>
    <sheetView zoomScale="30" zoomScaleNormal="30" workbookViewId="0">
      <selection activeCell="AI67" sqref="AI67"/>
    </sheetView>
  </sheetViews>
  <sheetFormatPr baseColWidth="10" defaultColWidth="8.7109375" defaultRowHeight="15"/>
  <cols>
    <col min="1" max="1" width="8.7109375" style="155"/>
    <col min="2" max="3" width="8.85546875" style="155" bestFit="1" customWidth="1"/>
    <col min="4" max="4" width="8.7109375" style="155"/>
    <col min="5" max="7" width="8.85546875" style="155" bestFit="1" customWidth="1"/>
    <col min="8" max="8" width="8.7109375" style="155"/>
    <col min="9" max="9" width="10.85546875" style="155" bestFit="1" customWidth="1"/>
    <col min="10" max="10" width="8.7109375" style="155"/>
    <col min="11" max="11" width="9.85546875" style="155" bestFit="1" customWidth="1"/>
    <col min="12" max="13" width="8.85546875" style="155" bestFit="1" customWidth="1"/>
    <col min="14" max="14" width="8.7109375" style="155"/>
    <col min="15" max="15" width="8.85546875" style="155" bestFit="1" customWidth="1"/>
    <col min="16" max="17" width="8.7109375" style="155"/>
    <col min="18" max="18" width="10.5703125" style="155" customWidth="1"/>
    <col min="19" max="25" width="8.85546875" style="155" bestFit="1" customWidth="1"/>
    <col min="26" max="27" width="8.7109375" style="155"/>
    <col min="28" max="35" width="8.85546875" style="155" bestFit="1" customWidth="1"/>
    <col min="36" max="36" width="8.7109375" style="155"/>
    <col min="37" max="37" width="10.28515625" style="155" customWidth="1"/>
    <col min="38" max="44" width="8.85546875" style="155" bestFit="1" customWidth="1"/>
    <col min="45" max="16384" width="8.7109375" style="155"/>
  </cols>
  <sheetData>
    <row r="2" spans="1:44">
      <c r="G2" s="156"/>
    </row>
    <row r="3" spans="1:44">
      <c r="G3" s="157"/>
      <c r="H3" s="157"/>
      <c r="I3" s="157"/>
      <c r="J3" s="157"/>
    </row>
    <row r="4" spans="1:44">
      <c r="G4" s="157"/>
      <c r="H4" s="157"/>
      <c r="I4" s="157"/>
      <c r="J4" s="157"/>
    </row>
    <row r="5" spans="1:44">
      <c r="H5" s="156" t="s">
        <v>310</v>
      </c>
      <c r="R5" s="157" t="s">
        <v>323</v>
      </c>
      <c r="AB5" s="157" t="s">
        <v>324</v>
      </c>
      <c r="AK5" s="157" t="s">
        <v>351</v>
      </c>
    </row>
    <row r="6" spans="1:44" ht="15.75" thickBot="1">
      <c r="V6" s="158" t="s">
        <v>345</v>
      </c>
      <c r="AF6" s="158" t="s">
        <v>345</v>
      </c>
      <c r="AO6" s="158" t="s">
        <v>345</v>
      </c>
    </row>
    <row r="7" spans="1:44" ht="15.75" thickBot="1">
      <c r="A7" s="156" t="s">
        <v>466</v>
      </c>
      <c r="B7" s="155" t="s">
        <v>343</v>
      </c>
      <c r="C7" s="155" t="s">
        <v>117</v>
      </c>
      <c r="D7" s="155" t="s">
        <v>338</v>
      </c>
      <c r="E7" s="155" t="s">
        <v>199</v>
      </c>
      <c r="F7" s="155" t="s">
        <v>200</v>
      </c>
      <c r="G7" s="159" t="s">
        <v>0</v>
      </c>
      <c r="H7" s="160" t="s">
        <v>1</v>
      </c>
      <c r="I7" s="161" t="s">
        <v>4</v>
      </c>
      <c r="J7" s="162" t="s">
        <v>3</v>
      </c>
      <c r="K7" s="162" t="s">
        <v>126</v>
      </c>
      <c r="L7" s="162" t="s">
        <v>312</v>
      </c>
      <c r="M7" s="162" t="s">
        <v>318</v>
      </c>
      <c r="N7" s="163"/>
      <c r="O7" s="155" t="s">
        <v>339</v>
      </c>
      <c r="Q7" s="155" t="s">
        <v>353</v>
      </c>
      <c r="R7" s="159" t="s">
        <v>54</v>
      </c>
      <c r="S7" s="162" t="s">
        <v>56</v>
      </c>
      <c r="T7" s="162" t="s">
        <v>57</v>
      </c>
      <c r="U7" s="164" t="s">
        <v>55</v>
      </c>
      <c r="V7" s="164" t="s">
        <v>58</v>
      </c>
      <c r="W7" s="158" t="s">
        <v>346</v>
      </c>
      <c r="X7" s="158" t="s">
        <v>347</v>
      </c>
      <c r="Y7" s="158" t="s">
        <v>350</v>
      </c>
      <c r="Z7" s="163"/>
      <c r="AB7" s="159" t="s">
        <v>54</v>
      </c>
      <c r="AC7" s="162" t="s">
        <v>56</v>
      </c>
      <c r="AD7" s="162" t="s">
        <v>57</v>
      </c>
      <c r="AE7" s="164" t="s">
        <v>55</v>
      </c>
      <c r="AF7" s="164" t="s">
        <v>58</v>
      </c>
      <c r="AG7" s="158" t="s">
        <v>346</v>
      </c>
      <c r="AH7" s="158" t="s">
        <v>347</v>
      </c>
      <c r="AI7" s="158" t="s">
        <v>350</v>
      </c>
      <c r="AK7" s="159" t="s">
        <v>54</v>
      </c>
      <c r="AL7" s="162" t="s">
        <v>56</v>
      </c>
      <c r="AM7" s="162" t="s">
        <v>57</v>
      </c>
      <c r="AN7" s="164" t="s">
        <v>55</v>
      </c>
      <c r="AO7" s="164" t="s">
        <v>58</v>
      </c>
      <c r="AP7" s="158" t="s">
        <v>346</v>
      </c>
      <c r="AQ7" s="158" t="s">
        <v>347</v>
      </c>
      <c r="AR7" s="158" t="s">
        <v>350</v>
      </c>
    </row>
    <row r="8" spans="1:44">
      <c r="A8" s="165">
        <v>0</v>
      </c>
      <c r="B8" s="165">
        <v>2</v>
      </c>
      <c r="C8" s="165">
        <v>40</v>
      </c>
      <c r="D8" s="165"/>
      <c r="E8" s="165">
        <v>6</v>
      </c>
      <c r="F8" s="165">
        <v>7</v>
      </c>
      <c r="G8" s="165">
        <v>88</v>
      </c>
      <c r="H8" s="165"/>
      <c r="I8" s="165">
        <v>105864</v>
      </c>
      <c r="J8" s="165"/>
      <c r="K8" s="165">
        <v>16</v>
      </c>
      <c r="L8" s="155">
        <v>29.42</v>
      </c>
      <c r="M8" s="155" t="s">
        <v>458</v>
      </c>
      <c r="O8" s="155">
        <v>28.65</v>
      </c>
      <c r="R8" s="155">
        <v>71.789196491241398</v>
      </c>
      <c r="S8" s="155">
        <v>0.111048137232675</v>
      </c>
      <c r="T8" s="155">
        <v>0.111048137232675</v>
      </c>
      <c r="U8" s="155">
        <v>30.955499172210601</v>
      </c>
      <c r="V8" s="168">
        <v>2.66356246547233E-2</v>
      </c>
      <c r="W8" s="155">
        <v>9.0408938113004197E-2</v>
      </c>
      <c r="X8" s="155">
        <v>9.0132363551275102E-2</v>
      </c>
      <c r="Y8" s="168">
        <v>6.0378472931325998E-2</v>
      </c>
      <c r="AB8" s="155">
        <v>769.49286198616005</v>
      </c>
      <c r="AC8" s="155">
        <v>0.11018854379203501</v>
      </c>
      <c r="AD8" s="155">
        <v>0.11018854379203501</v>
      </c>
      <c r="AE8" s="155">
        <v>0.68798089027404696</v>
      </c>
      <c r="AF8" s="168">
        <v>2.67145450240707E-2</v>
      </c>
      <c r="AG8" s="155">
        <v>0.11577303770024901</v>
      </c>
      <c r="AH8" s="155">
        <v>9.1059488923024803E-2</v>
      </c>
      <c r="AI8" s="168">
        <v>6.1600961899731403E-2</v>
      </c>
      <c r="AK8" s="155">
        <v>2104.16746520996</v>
      </c>
      <c r="AL8" s="155">
        <v>0.11103869115091</v>
      </c>
      <c r="AM8" s="155">
        <v>0.11103869115091</v>
      </c>
      <c r="AN8" s="155">
        <v>15.4766016006469</v>
      </c>
      <c r="AO8" s="168">
        <v>2.67540052087443E-2</v>
      </c>
      <c r="AP8" s="155">
        <v>9.6754921473703695E-2</v>
      </c>
      <c r="AQ8" s="155">
        <v>9.0405809169109203E-2</v>
      </c>
      <c r="AR8" s="168">
        <v>6.2726520134726405E-2</v>
      </c>
    </row>
    <row r="9" spans="1:44">
      <c r="A9" s="165">
        <v>0</v>
      </c>
      <c r="B9" s="165">
        <v>2</v>
      </c>
      <c r="C9" s="165">
        <v>40</v>
      </c>
      <c r="D9" s="165"/>
      <c r="E9" s="165">
        <v>1</v>
      </c>
      <c r="F9" s="165">
        <v>7</v>
      </c>
      <c r="G9" s="165">
        <v>88</v>
      </c>
      <c r="H9" s="165"/>
      <c r="I9" s="165">
        <v>105864</v>
      </c>
      <c r="J9" s="165"/>
      <c r="K9" s="165">
        <v>1291</v>
      </c>
      <c r="L9" s="155">
        <v>151.91</v>
      </c>
      <c r="M9" s="155" t="s">
        <v>459</v>
      </c>
      <c r="O9" s="155">
        <v>98.38</v>
      </c>
      <c r="R9" s="155">
        <v>2293.3016619682298</v>
      </c>
      <c r="S9" s="155">
        <v>1</v>
      </c>
      <c r="T9" s="155">
        <v>1</v>
      </c>
      <c r="U9" s="155">
        <v>44.699458599090498</v>
      </c>
      <c r="V9" s="169">
        <v>0.95110883118932998</v>
      </c>
      <c r="W9" s="155">
        <v>0.83968935941513501</v>
      </c>
      <c r="X9" s="155">
        <v>0.93058168642793304</v>
      </c>
      <c r="Y9" s="169">
        <v>0.84189568245922597</v>
      </c>
      <c r="AB9" s="155">
        <v>483.87187051772997</v>
      </c>
      <c r="AC9" s="155">
        <v>0.99646716541978297</v>
      </c>
      <c r="AD9" s="155">
        <v>0.99646716541978297</v>
      </c>
      <c r="AE9" s="155">
        <v>13.809332847595201</v>
      </c>
      <c r="AF9" s="169">
        <v>0.93635072212137904</v>
      </c>
      <c r="AG9" s="155">
        <v>0.80442612144101699</v>
      </c>
      <c r="AH9" s="155">
        <v>0.93113961299415704</v>
      </c>
      <c r="AI9" s="169">
        <v>0.83107936522650605</v>
      </c>
      <c r="AK9" s="155">
        <v>2298.60862731933</v>
      </c>
      <c r="AL9" s="155">
        <v>1</v>
      </c>
      <c r="AM9" s="155">
        <v>1</v>
      </c>
      <c r="AN9" s="155">
        <v>53.338590383529599</v>
      </c>
      <c r="AO9" s="169">
        <v>0.95462078762528602</v>
      </c>
      <c r="AP9" s="155">
        <v>0.81804823132608395</v>
      </c>
      <c r="AQ9" s="155">
        <v>0.94176442861997101</v>
      </c>
      <c r="AR9" s="169">
        <v>0.84811673041019497</v>
      </c>
    </row>
    <row r="10" spans="1:44">
      <c r="A10" s="165">
        <v>0</v>
      </c>
      <c r="B10" s="165">
        <v>1</v>
      </c>
      <c r="C10" s="165">
        <v>40</v>
      </c>
      <c r="D10" s="165"/>
      <c r="E10" s="165">
        <v>6</v>
      </c>
      <c r="F10" s="165">
        <v>7</v>
      </c>
      <c r="G10" s="165">
        <v>88</v>
      </c>
      <c r="H10" s="165"/>
      <c r="I10" s="165">
        <v>105864</v>
      </c>
      <c r="J10" s="165"/>
      <c r="K10" s="165">
        <v>9345</v>
      </c>
      <c r="L10" s="155">
        <v>420.53</v>
      </c>
      <c r="M10" s="155">
        <v>1.9</v>
      </c>
      <c r="O10" s="155">
        <v>34.11</v>
      </c>
      <c r="R10" s="155">
        <v>7019.8272383212998</v>
      </c>
      <c r="S10" s="155">
        <v>1</v>
      </c>
      <c r="T10" s="155">
        <v>1</v>
      </c>
      <c r="U10" s="155">
        <v>71.966615915298405</v>
      </c>
      <c r="V10" s="169">
        <v>0.94515034330360603</v>
      </c>
      <c r="W10" s="155">
        <v>0.77832605314824599</v>
      </c>
      <c r="X10" s="155">
        <v>0.92519214115383697</v>
      </c>
      <c r="Y10" s="169">
        <v>0.80309014822144298</v>
      </c>
      <c r="AB10" s="155">
        <v>2142.3966159820502</v>
      </c>
      <c r="AC10" s="155">
        <v>1</v>
      </c>
      <c r="AD10" s="155">
        <v>1</v>
      </c>
      <c r="AE10" s="155">
        <v>29.575836420059201</v>
      </c>
      <c r="AF10" s="169">
        <v>0.98472890853129103</v>
      </c>
      <c r="AG10" s="155">
        <v>0.89824221489663103</v>
      </c>
      <c r="AH10" s="155">
        <v>0.97701300688842896</v>
      </c>
      <c r="AI10" s="169">
        <v>0.91960923169264197</v>
      </c>
      <c r="AK10" s="155">
        <v>8501.0644598007202</v>
      </c>
      <c r="AL10" s="155">
        <v>1</v>
      </c>
      <c r="AM10" s="155">
        <v>1</v>
      </c>
      <c r="AN10" s="155">
        <v>120.453521251678</v>
      </c>
      <c r="AO10" s="169">
        <v>0.98184831505011405</v>
      </c>
      <c r="AP10" s="155">
        <v>0.87272842183349597</v>
      </c>
      <c r="AQ10" s="155">
        <v>0.97397861016917897</v>
      </c>
      <c r="AR10" s="169">
        <v>0.89819129373259499</v>
      </c>
    </row>
    <row r="11" spans="1:44">
      <c r="A11" s="165">
        <v>0</v>
      </c>
      <c r="B11" s="165">
        <v>1</v>
      </c>
      <c r="C11" s="165">
        <v>40</v>
      </c>
      <c r="D11" s="165"/>
      <c r="E11" s="165">
        <v>1</v>
      </c>
      <c r="F11" s="165">
        <v>7</v>
      </c>
      <c r="G11" s="165">
        <v>88</v>
      </c>
      <c r="H11" s="165"/>
      <c r="I11" s="165">
        <v>105864</v>
      </c>
      <c r="J11" s="165"/>
      <c r="K11" s="165">
        <v>14801</v>
      </c>
      <c r="L11" s="155">
        <v>721.26</v>
      </c>
      <c r="M11" s="155">
        <v>3</v>
      </c>
      <c r="O11" s="155">
        <v>106.72</v>
      </c>
      <c r="R11" s="155">
        <v>5908.2685382366099</v>
      </c>
      <c r="S11" s="155">
        <v>1</v>
      </c>
      <c r="T11" s="155">
        <v>1</v>
      </c>
      <c r="U11" s="155">
        <v>99.406148672103797</v>
      </c>
      <c r="V11" s="169">
        <v>0.96464367453239597</v>
      </c>
      <c r="W11" s="155">
        <v>0.84636087613205602</v>
      </c>
      <c r="X11" s="155">
        <v>0.94653129612492304</v>
      </c>
      <c r="Y11" s="169">
        <v>0.85965619940522497</v>
      </c>
      <c r="AB11" s="155">
        <v>3137.0505607128098</v>
      </c>
      <c r="AC11" s="155">
        <v>0.98972266303937095</v>
      </c>
      <c r="AD11" s="155">
        <v>0.98972266303937095</v>
      </c>
      <c r="AE11" s="155">
        <v>47.040603637695298</v>
      </c>
      <c r="AF11" s="169">
        <v>0.93670586378344201</v>
      </c>
      <c r="AG11" s="155">
        <v>0.81579065086032898</v>
      </c>
      <c r="AH11" s="155">
        <v>0.92844733360773701</v>
      </c>
      <c r="AI11" s="169">
        <v>0.83159940155828405</v>
      </c>
      <c r="AK11" s="155">
        <v>8158.4538958072599</v>
      </c>
      <c r="AL11" s="155">
        <v>1</v>
      </c>
      <c r="AM11" s="155">
        <v>1</v>
      </c>
      <c r="AN11" s="155">
        <v>156.20100641250599</v>
      </c>
      <c r="AO11" s="169">
        <v>0.97711309288927395</v>
      </c>
      <c r="AP11" s="155">
        <v>0.89219010507758401</v>
      </c>
      <c r="AQ11" s="155">
        <v>0.96871779334532604</v>
      </c>
      <c r="AR11" s="169">
        <v>0.90749125631508898</v>
      </c>
    </row>
    <row r="12" spans="1:44" s="167" customFormat="1">
      <c r="A12" s="166">
        <v>25</v>
      </c>
      <c r="B12" s="166">
        <v>2</v>
      </c>
      <c r="C12" s="166">
        <v>40</v>
      </c>
      <c r="D12" s="166"/>
      <c r="E12" s="166">
        <v>1</v>
      </c>
      <c r="F12" s="166">
        <v>7</v>
      </c>
      <c r="G12" s="166">
        <v>88</v>
      </c>
      <c r="H12" s="166"/>
      <c r="I12" s="166"/>
      <c r="J12" s="166"/>
      <c r="K12" s="166"/>
      <c r="R12" s="167">
        <v>1455.4888002872401</v>
      </c>
      <c r="S12" s="167">
        <v>1</v>
      </c>
      <c r="T12" s="167">
        <v>1</v>
      </c>
      <c r="U12" s="167">
        <v>85.798838615417395</v>
      </c>
      <c r="V12" s="170">
        <v>0.93252308420803398</v>
      </c>
      <c r="W12" s="167">
        <v>0.81228789948467295</v>
      </c>
      <c r="X12" s="167">
        <v>0.91992940941400503</v>
      </c>
      <c r="Y12" s="170">
        <v>0.826876920963593</v>
      </c>
      <c r="AB12" s="167">
        <v>428.533378124237</v>
      </c>
      <c r="AC12" s="167">
        <v>0.99974495579233702</v>
      </c>
      <c r="AD12" s="167">
        <v>0.99974495579233702</v>
      </c>
      <c r="AE12" s="167">
        <v>7.1824591159820503</v>
      </c>
      <c r="AF12" s="170">
        <v>0.93777128876963101</v>
      </c>
      <c r="AG12" s="167">
        <v>0.77847530321774605</v>
      </c>
      <c r="AH12" s="167">
        <v>0.92454525748614103</v>
      </c>
      <c r="AI12" s="170">
        <v>0.81068600157806803</v>
      </c>
      <c r="AK12" s="167">
        <v>2540.5970644950798</v>
      </c>
      <c r="AL12" s="167">
        <v>1</v>
      </c>
      <c r="AM12" s="167">
        <v>1</v>
      </c>
      <c r="AN12" s="167">
        <v>46.276638507843003</v>
      </c>
      <c r="AO12" s="170">
        <v>0.94878068029358298</v>
      </c>
      <c r="AP12" s="167">
        <v>0.80726214116042805</v>
      </c>
      <c r="AQ12" s="167">
        <v>0.92833314410453505</v>
      </c>
      <c r="AR12" s="170">
        <v>0.83354736988734601</v>
      </c>
    </row>
    <row r="13" spans="1:44" s="167" customFormat="1">
      <c r="A13" s="166">
        <v>25</v>
      </c>
      <c r="B13" s="166">
        <v>1</v>
      </c>
      <c r="C13" s="166">
        <v>40</v>
      </c>
      <c r="D13" s="166"/>
      <c r="E13" s="166">
        <v>6</v>
      </c>
      <c r="F13" s="166">
        <v>7</v>
      </c>
      <c r="G13" s="166">
        <v>88</v>
      </c>
      <c r="H13" s="166"/>
      <c r="I13" s="166"/>
      <c r="J13" s="166"/>
      <c r="K13" s="166"/>
      <c r="R13" s="167">
        <v>6579.5443143844604</v>
      </c>
      <c r="S13" s="167">
        <v>1</v>
      </c>
      <c r="T13" s="167">
        <v>1</v>
      </c>
      <c r="U13" s="167">
        <v>71.323821306228595</v>
      </c>
      <c r="V13" s="170">
        <v>0.94009943966537701</v>
      </c>
      <c r="W13" s="167">
        <v>0.76829495107276202</v>
      </c>
      <c r="X13" s="167">
        <v>0.92170090587805398</v>
      </c>
      <c r="Y13" s="170">
        <v>0.79380485854799698</v>
      </c>
      <c r="AB13" s="167">
        <v>2265.8301248550401</v>
      </c>
      <c r="AC13" s="167">
        <v>1</v>
      </c>
      <c r="AD13" s="167">
        <v>1</v>
      </c>
      <c r="AE13" s="167">
        <v>29.214869737625101</v>
      </c>
      <c r="AF13" s="170">
        <v>0.98105911135664103</v>
      </c>
      <c r="AG13" s="167">
        <v>0.88326309985412399</v>
      </c>
      <c r="AH13" s="167">
        <v>0.97283183222625502</v>
      </c>
      <c r="AI13" s="170">
        <v>0.90488186888940303</v>
      </c>
      <c r="AK13" s="167">
        <v>8889.0634348392396</v>
      </c>
      <c r="AL13" s="167">
        <v>1</v>
      </c>
      <c r="AM13" s="167">
        <v>1</v>
      </c>
      <c r="AN13" s="167">
        <v>118.071812391281</v>
      </c>
      <c r="AO13" s="170">
        <v>0.97940178360034702</v>
      </c>
      <c r="AP13" s="167">
        <v>0.86724882416376403</v>
      </c>
      <c r="AQ13" s="167">
        <v>0.96880600667994499</v>
      </c>
      <c r="AR13" s="170">
        <v>0.89098493826588998</v>
      </c>
    </row>
    <row r="14" spans="1:44" s="167" customFormat="1">
      <c r="A14" s="166">
        <v>25</v>
      </c>
      <c r="B14" s="166">
        <v>1</v>
      </c>
      <c r="C14" s="166">
        <v>40</v>
      </c>
      <c r="D14" s="166"/>
      <c r="E14" s="166">
        <v>1</v>
      </c>
      <c r="F14" s="166">
        <v>7</v>
      </c>
      <c r="G14" s="166">
        <v>88</v>
      </c>
      <c r="H14" s="166"/>
      <c r="I14" s="166"/>
      <c r="J14" s="166"/>
      <c r="K14" s="166"/>
      <c r="R14" s="167">
        <v>5734.3689019679996</v>
      </c>
      <c r="S14" s="167">
        <v>1</v>
      </c>
      <c r="T14" s="167">
        <v>1</v>
      </c>
      <c r="U14" s="167">
        <v>81.821130514144897</v>
      </c>
      <c r="V14" s="170">
        <v>0.96065819588035595</v>
      </c>
      <c r="W14" s="167">
        <v>0.83354019852172201</v>
      </c>
      <c r="X14" s="167">
        <v>0.95008014320813206</v>
      </c>
      <c r="Y14" s="170">
        <v>0.85969972436644104</v>
      </c>
      <c r="AB14" s="167">
        <v>3426.1926014423302</v>
      </c>
      <c r="AC14" s="167">
        <v>1</v>
      </c>
      <c r="AD14" s="167">
        <v>1</v>
      </c>
      <c r="AE14" s="167">
        <v>49.0807075500488</v>
      </c>
      <c r="AF14" s="170">
        <v>0.97549522531765398</v>
      </c>
      <c r="AG14" s="167">
        <v>0.87100876946393602</v>
      </c>
      <c r="AH14" s="167">
        <v>0.96386194059633601</v>
      </c>
      <c r="AI14" s="170">
        <v>0.89257700345377</v>
      </c>
      <c r="AK14" s="167">
        <v>8026.6790218353199</v>
      </c>
      <c r="AL14" s="167">
        <v>1</v>
      </c>
      <c r="AM14" s="167">
        <v>1</v>
      </c>
      <c r="AN14" s="167">
        <v>158.296430110931</v>
      </c>
      <c r="AO14" s="170">
        <v>0.97786283639807403</v>
      </c>
      <c r="AP14" s="167">
        <v>0.87597523072901595</v>
      </c>
      <c r="AQ14" s="167">
        <v>0.96870979630701903</v>
      </c>
      <c r="AR14" s="170">
        <v>0.90130679048476003</v>
      </c>
    </row>
    <row r="15" spans="1:44">
      <c r="A15" s="165">
        <v>50</v>
      </c>
      <c r="B15" s="165">
        <v>2</v>
      </c>
      <c r="C15" s="165">
        <v>40</v>
      </c>
      <c r="D15" s="165"/>
      <c r="E15" s="165">
        <v>1</v>
      </c>
      <c r="F15" s="165">
        <v>7</v>
      </c>
      <c r="G15" s="165">
        <v>88</v>
      </c>
      <c r="H15" s="165"/>
      <c r="I15" s="165"/>
      <c r="J15" s="165"/>
      <c r="K15" s="165"/>
      <c r="R15" s="155">
        <v>1455.4888002872401</v>
      </c>
      <c r="S15" s="155">
        <v>1</v>
      </c>
      <c r="T15" s="155">
        <v>1</v>
      </c>
      <c r="U15" s="155">
        <v>90.475737094879094</v>
      </c>
      <c r="V15" s="169">
        <v>0.88505248204561504</v>
      </c>
      <c r="W15" s="155">
        <v>0.777834716924236</v>
      </c>
      <c r="X15" s="155">
        <v>0.87439739809925399</v>
      </c>
      <c r="Y15" s="169">
        <v>0.78744306468281</v>
      </c>
      <c r="AB15" s="155">
        <v>428.533378124237</v>
      </c>
      <c r="AC15" s="155">
        <v>0.99974495579233702</v>
      </c>
      <c r="AD15" s="155">
        <v>0.99974495579233702</v>
      </c>
      <c r="AE15" s="155">
        <v>6.6490395069122297</v>
      </c>
      <c r="AF15" s="169">
        <v>0.90494041512114198</v>
      </c>
      <c r="AG15" s="155">
        <v>0.73760293198052496</v>
      </c>
      <c r="AH15" s="155">
        <v>0.88574320971849096</v>
      </c>
      <c r="AI15" s="169">
        <v>0.76179256976836995</v>
      </c>
      <c r="AK15" s="155">
        <v>2540.5970644950798</v>
      </c>
      <c r="AL15" s="155">
        <v>1</v>
      </c>
      <c r="AM15" s="155">
        <v>1</v>
      </c>
      <c r="AN15" s="155">
        <v>46.495458126068101</v>
      </c>
      <c r="AO15" s="169">
        <v>0.92352616210243799</v>
      </c>
      <c r="AP15" s="155">
        <v>0.76630594907678795</v>
      </c>
      <c r="AQ15" s="155">
        <v>0.89401083215579802</v>
      </c>
      <c r="AR15" s="169">
        <v>0.78750111018582203</v>
      </c>
    </row>
    <row r="16" spans="1:44">
      <c r="A16" s="165">
        <v>50</v>
      </c>
      <c r="B16" s="165">
        <v>1</v>
      </c>
      <c r="C16" s="165">
        <v>40</v>
      </c>
      <c r="D16" s="165"/>
      <c r="E16" s="165">
        <v>6</v>
      </c>
      <c r="F16" s="165">
        <v>7</v>
      </c>
      <c r="G16" s="165">
        <v>88</v>
      </c>
      <c r="H16" s="165"/>
      <c r="I16" s="165"/>
      <c r="J16" s="165"/>
      <c r="K16" s="165"/>
      <c r="R16" s="155">
        <v>6579.5443143844604</v>
      </c>
      <c r="S16" s="155">
        <v>1</v>
      </c>
      <c r="T16" s="155">
        <v>1</v>
      </c>
      <c r="U16" s="155">
        <v>63.701915025711003</v>
      </c>
      <c r="V16" s="169">
        <v>0.93441717307236904</v>
      </c>
      <c r="W16" s="155">
        <v>0.75295543605374304</v>
      </c>
      <c r="X16" s="155">
        <v>0.91806188294109803</v>
      </c>
      <c r="Y16" s="169">
        <v>0.78086422649102805</v>
      </c>
      <c r="AB16" s="155">
        <v>2265.8301248550401</v>
      </c>
      <c r="AC16" s="155">
        <v>1</v>
      </c>
      <c r="AD16" s="155">
        <v>1</v>
      </c>
      <c r="AE16" s="155">
        <v>29.852110624313301</v>
      </c>
      <c r="AF16" s="169">
        <v>0.97612658827243304</v>
      </c>
      <c r="AG16" s="155">
        <v>0.87336386190287896</v>
      </c>
      <c r="AH16" s="155">
        <v>0.967649997705605</v>
      </c>
      <c r="AI16" s="169">
        <v>0.895705271262769</v>
      </c>
      <c r="AK16" s="155">
        <v>8889.0634348392396</v>
      </c>
      <c r="AL16" s="155">
        <v>1</v>
      </c>
      <c r="AM16" s="155">
        <v>1</v>
      </c>
      <c r="AN16" s="155">
        <v>111.342862129211</v>
      </c>
      <c r="AO16" s="169">
        <v>0.97395627811538099</v>
      </c>
      <c r="AP16" s="155">
        <v>0.86630493370000505</v>
      </c>
      <c r="AQ16" s="155">
        <v>0.96211516836802902</v>
      </c>
      <c r="AR16" s="169">
        <v>0.88659076945999205</v>
      </c>
    </row>
    <row r="17" spans="1:44">
      <c r="A17" s="165">
        <v>50</v>
      </c>
      <c r="B17" s="165">
        <v>1</v>
      </c>
      <c r="C17" s="165">
        <v>40</v>
      </c>
      <c r="D17" s="165"/>
      <c r="E17" s="165">
        <v>1</v>
      </c>
      <c r="F17" s="165">
        <v>7</v>
      </c>
      <c r="G17" s="165">
        <v>88</v>
      </c>
      <c r="H17" s="165"/>
      <c r="I17" s="165"/>
      <c r="J17" s="165"/>
      <c r="K17" s="165"/>
      <c r="R17" s="155">
        <v>5734.3689019679996</v>
      </c>
      <c r="S17" s="155">
        <v>1</v>
      </c>
      <c r="T17" s="155">
        <v>1</v>
      </c>
      <c r="U17" s="155">
        <v>82.545480251312199</v>
      </c>
      <c r="V17" s="169">
        <v>0.94803093678478401</v>
      </c>
      <c r="W17" s="155">
        <v>0.81947232140730597</v>
      </c>
      <c r="X17" s="155">
        <v>0.93697729279229702</v>
      </c>
      <c r="Y17" s="169">
        <v>0.84894014725332301</v>
      </c>
      <c r="AB17" s="155">
        <v>3426.1926014423302</v>
      </c>
      <c r="AC17" s="155">
        <v>1</v>
      </c>
      <c r="AD17" s="155">
        <v>1</v>
      </c>
      <c r="AE17" s="155">
        <v>49.150504112243603</v>
      </c>
      <c r="AF17" s="169">
        <v>0.96570909951858497</v>
      </c>
      <c r="AG17" s="155">
        <v>0.83559476835671898</v>
      </c>
      <c r="AH17" s="155">
        <v>0.95487220136106099</v>
      </c>
      <c r="AI17" s="169">
        <v>0.86435929706755699</v>
      </c>
      <c r="AK17" s="155">
        <v>8026.6790218353199</v>
      </c>
      <c r="AL17" s="155">
        <v>1</v>
      </c>
      <c r="AM17" s="155">
        <v>1</v>
      </c>
      <c r="AN17" s="155">
        <v>151.13093519210801</v>
      </c>
      <c r="AO17" s="169">
        <v>0.96894483466182602</v>
      </c>
      <c r="AP17" s="155">
        <v>0.84734067760737097</v>
      </c>
      <c r="AQ17" s="155">
        <v>0.96070267901681905</v>
      </c>
      <c r="AR17" s="169">
        <v>0.87999103918715404</v>
      </c>
    </row>
    <row r="18" spans="1:44" s="167" customFormat="1">
      <c r="A18" s="166">
        <v>75</v>
      </c>
      <c r="B18" s="166">
        <v>2</v>
      </c>
      <c r="C18" s="166">
        <v>40</v>
      </c>
      <c r="D18" s="166"/>
      <c r="E18" s="166">
        <v>1</v>
      </c>
      <c r="F18" s="166">
        <v>7</v>
      </c>
      <c r="G18" s="166">
        <v>88</v>
      </c>
      <c r="R18" s="167">
        <v>1455.4888002872401</v>
      </c>
      <c r="S18" s="167">
        <v>1</v>
      </c>
      <c r="T18" s="167">
        <v>1</v>
      </c>
      <c r="U18" s="167">
        <v>95.393098115921006</v>
      </c>
      <c r="V18" s="170">
        <v>0.81047273301238998</v>
      </c>
      <c r="W18" s="167">
        <v>0.75270787161647801</v>
      </c>
      <c r="X18" s="167">
        <v>0.80847615277416196</v>
      </c>
      <c r="Y18" s="170">
        <v>0.74052302416468896</v>
      </c>
      <c r="AB18" s="167">
        <v>428.533378124237</v>
      </c>
      <c r="AC18" s="167">
        <v>0.99974495579233702</v>
      </c>
      <c r="AD18" s="167">
        <v>0.99974495579233702</v>
      </c>
      <c r="AE18" s="167">
        <v>7.9431252479553196</v>
      </c>
      <c r="AF18" s="170">
        <v>0.86551969063215195</v>
      </c>
      <c r="AG18" s="167">
        <v>0.69503575033992004</v>
      </c>
      <c r="AH18" s="167">
        <v>0.83885542102467903</v>
      </c>
      <c r="AI18" s="170">
        <v>0.70835802478536303</v>
      </c>
      <c r="AK18" s="167">
        <v>2540.5970644950798</v>
      </c>
      <c r="AL18" s="167">
        <v>1</v>
      </c>
      <c r="AM18" s="167">
        <v>1</v>
      </c>
      <c r="AN18" s="167">
        <v>44.824823379516602</v>
      </c>
      <c r="AO18" s="170">
        <v>0.89369426248914796</v>
      </c>
      <c r="AP18" s="167">
        <v>0.71859782211553902</v>
      </c>
      <c r="AQ18" s="167">
        <v>0.84119435309983104</v>
      </c>
      <c r="AR18" s="170">
        <v>0.73079619450375699</v>
      </c>
    </row>
    <row r="19" spans="1:44" s="167" customFormat="1">
      <c r="A19" s="166">
        <v>75</v>
      </c>
      <c r="B19" s="166">
        <v>1</v>
      </c>
      <c r="C19" s="166">
        <v>40</v>
      </c>
      <c r="D19" s="166"/>
      <c r="E19" s="166">
        <v>6</v>
      </c>
      <c r="F19" s="166">
        <v>7</v>
      </c>
      <c r="G19" s="166">
        <v>88</v>
      </c>
      <c r="R19" s="167">
        <v>6579.5443143844604</v>
      </c>
      <c r="S19" s="167">
        <v>1</v>
      </c>
      <c r="T19" s="167">
        <v>1</v>
      </c>
      <c r="U19" s="167">
        <v>62.746287107467602</v>
      </c>
      <c r="V19" s="170">
        <v>0.92865598611001499</v>
      </c>
      <c r="W19" s="167">
        <v>0.73936959096510202</v>
      </c>
      <c r="X19" s="167">
        <v>0.90585417364373499</v>
      </c>
      <c r="Y19" s="170">
        <v>0.76846665286250604</v>
      </c>
      <c r="AB19" s="167">
        <v>2265.8301248550401</v>
      </c>
      <c r="AC19" s="167">
        <v>1</v>
      </c>
      <c r="AD19" s="167">
        <v>1</v>
      </c>
      <c r="AE19" s="167">
        <v>26.429018735885599</v>
      </c>
      <c r="AF19" s="170">
        <v>0.97044432167942496</v>
      </c>
      <c r="AG19" s="167">
        <v>0.86102522978681295</v>
      </c>
      <c r="AH19" s="167">
        <v>0.96012137499873995</v>
      </c>
      <c r="AI19" s="170">
        <v>0.88382078107951101</v>
      </c>
      <c r="AK19" s="167">
        <v>8889.0634348392396</v>
      </c>
      <c r="AL19" s="167">
        <v>1</v>
      </c>
      <c r="AM19" s="167">
        <v>1</v>
      </c>
      <c r="AN19" s="167">
        <v>110.583093881607</v>
      </c>
      <c r="AO19" s="170">
        <v>0.97056270223344598</v>
      </c>
      <c r="AP19" s="167">
        <v>0.85114378779729905</v>
      </c>
      <c r="AQ19" s="167">
        <v>0.96067652563231498</v>
      </c>
      <c r="AR19" s="170">
        <v>0.87615188223020402</v>
      </c>
    </row>
    <row r="20" spans="1:44" s="167" customFormat="1">
      <c r="A20" s="166">
        <v>75</v>
      </c>
      <c r="B20" s="166">
        <v>1</v>
      </c>
      <c r="C20" s="166">
        <v>40</v>
      </c>
      <c r="D20" s="166"/>
      <c r="E20" s="166">
        <v>1</v>
      </c>
      <c r="F20" s="166">
        <v>7</v>
      </c>
      <c r="G20" s="166">
        <v>88</v>
      </c>
      <c r="R20" s="167">
        <v>5734.3689019679996</v>
      </c>
      <c r="S20" s="167">
        <v>1</v>
      </c>
      <c r="T20" s="167">
        <v>1</v>
      </c>
      <c r="U20" s="167">
        <v>82.632250547409001</v>
      </c>
      <c r="V20" s="170">
        <v>0.93212848236129697</v>
      </c>
      <c r="W20" s="167">
        <v>0.81410298236863698</v>
      </c>
      <c r="X20" s="167">
        <v>0.922367712155581</v>
      </c>
      <c r="Y20" s="170">
        <v>0.84297811071462003</v>
      </c>
      <c r="AB20" s="167">
        <v>3426.1926014423302</v>
      </c>
      <c r="AC20" s="167">
        <v>1</v>
      </c>
      <c r="AD20" s="167">
        <v>1</v>
      </c>
      <c r="AE20" s="167">
        <v>45.196361780166598</v>
      </c>
      <c r="AF20" s="170">
        <v>0.95493646910267505</v>
      </c>
      <c r="AG20" s="167">
        <v>0.82281864963860296</v>
      </c>
      <c r="AH20" s="167">
        <v>0.93702105901139998</v>
      </c>
      <c r="AI20" s="170">
        <v>0.84794033631216903</v>
      </c>
      <c r="AK20" s="167">
        <v>8026.6790218353199</v>
      </c>
      <c r="AL20" s="167">
        <v>1</v>
      </c>
      <c r="AM20" s="167">
        <v>1</v>
      </c>
      <c r="AN20" s="167">
        <v>149.030330896377</v>
      </c>
      <c r="AO20" s="170">
        <v>0.95667271722831604</v>
      </c>
      <c r="AP20" s="167">
        <v>0.82141116465546804</v>
      </c>
      <c r="AQ20" s="167">
        <v>0.94320057557581705</v>
      </c>
      <c r="AR20" s="170">
        <v>0.85554297924731404</v>
      </c>
    </row>
    <row r="21" spans="1:44">
      <c r="A21" s="165">
        <v>100</v>
      </c>
      <c r="B21" s="165">
        <v>2</v>
      </c>
      <c r="C21" s="165">
        <v>40</v>
      </c>
      <c r="D21" s="165"/>
      <c r="E21" s="165">
        <v>1</v>
      </c>
      <c r="F21" s="165">
        <v>7</v>
      </c>
      <c r="G21" s="165">
        <v>88</v>
      </c>
      <c r="R21" s="155">
        <v>1455.4888002872401</v>
      </c>
      <c r="S21" s="155">
        <v>1</v>
      </c>
      <c r="T21" s="155">
        <v>1</v>
      </c>
      <c r="U21" s="155">
        <v>51.389467477798398</v>
      </c>
      <c r="V21" s="169">
        <v>0.71647857311972196</v>
      </c>
      <c r="W21" s="155">
        <v>0.71548750532933003</v>
      </c>
      <c r="X21" s="155">
        <v>0.73570699768104797</v>
      </c>
      <c r="Y21" s="169">
        <v>0.67422057372954902</v>
      </c>
      <c r="AB21" s="155">
        <v>428.533378124237</v>
      </c>
      <c r="AC21" s="155">
        <v>0.99974495579233702</v>
      </c>
      <c r="AD21" s="155">
        <v>0.99974495579233702</v>
      </c>
      <c r="AE21" s="155">
        <v>8.1141355037689191</v>
      </c>
      <c r="AF21" s="169">
        <v>0.83032120590324299</v>
      </c>
      <c r="AG21" s="155">
        <v>0.66172521249146798</v>
      </c>
      <c r="AH21" s="155">
        <v>0.79602370099381003</v>
      </c>
      <c r="AI21" s="169">
        <v>0.67149769922978697</v>
      </c>
      <c r="AK21" s="155">
        <v>2540.5970644950798</v>
      </c>
      <c r="AL21" s="155">
        <v>1</v>
      </c>
      <c r="AM21" s="155">
        <v>1</v>
      </c>
      <c r="AN21" s="155">
        <v>44.788918256759601</v>
      </c>
      <c r="AO21" s="169">
        <v>0.85920606108436504</v>
      </c>
      <c r="AP21" s="155">
        <v>0.68404479309410504</v>
      </c>
      <c r="AQ21" s="155">
        <v>0.80250601843644798</v>
      </c>
      <c r="AR21" s="169">
        <v>0.68716204481231302</v>
      </c>
    </row>
    <row r="22" spans="1:44">
      <c r="A22" s="165">
        <v>100</v>
      </c>
      <c r="B22" s="165">
        <v>1</v>
      </c>
      <c r="C22" s="165">
        <v>40</v>
      </c>
      <c r="D22" s="165"/>
      <c r="E22" s="165">
        <v>6</v>
      </c>
      <c r="F22" s="165">
        <v>7</v>
      </c>
      <c r="G22" s="165">
        <v>88</v>
      </c>
      <c r="R22" s="155">
        <v>6579.5443143844604</v>
      </c>
      <c r="S22" s="155">
        <v>1</v>
      </c>
      <c r="T22" s="155">
        <v>1</v>
      </c>
      <c r="U22" s="155">
        <v>63.773415565490701</v>
      </c>
      <c r="V22" s="169">
        <v>0.92115855102201805</v>
      </c>
      <c r="W22" s="155">
        <v>0.725092455624474</v>
      </c>
      <c r="X22" s="155">
        <v>0.90116441897993504</v>
      </c>
      <c r="Y22" s="169">
        <v>0.75457722562580798</v>
      </c>
      <c r="AB22" s="155">
        <v>2265.8301248550401</v>
      </c>
      <c r="AC22" s="155">
        <v>1</v>
      </c>
      <c r="AD22" s="155">
        <v>1</v>
      </c>
      <c r="AE22" s="155">
        <v>29.198757410049399</v>
      </c>
      <c r="AF22" s="169">
        <v>0.96464367453239597</v>
      </c>
      <c r="AG22" s="155">
        <v>0.86926150651970902</v>
      </c>
      <c r="AH22" s="155">
        <v>0.95419074365294199</v>
      </c>
      <c r="AI22" s="169">
        <v>0.88511207412278603</v>
      </c>
      <c r="AK22" s="155">
        <v>8889.0634348392396</v>
      </c>
      <c r="AL22" s="155">
        <v>1</v>
      </c>
      <c r="AM22" s="155">
        <v>1</v>
      </c>
      <c r="AN22" s="155">
        <v>110.76277923583901</v>
      </c>
      <c r="AO22" s="169">
        <v>0.96673506432010103</v>
      </c>
      <c r="AP22" s="155">
        <v>0.85068491249068801</v>
      </c>
      <c r="AQ22" s="155">
        <v>0.95801335880152205</v>
      </c>
      <c r="AR22" s="169">
        <v>0.87501983529312699</v>
      </c>
    </row>
    <row r="23" spans="1:44">
      <c r="A23" s="165">
        <v>100</v>
      </c>
      <c r="B23" s="165">
        <v>1</v>
      </c>
      <c r="C23" s="165">
        <v>40</v>
      </c>
      <c r="D23" s="165"/>
      <c r="E23" s="165">
        <v>1</v>
      </c>
      <c r="F23" s="165">
        <v>7</v>
      </c>
      <c r="G23" s="165">
        <v>88</v>
      </c>
      <c r="R23" s="155">
        <v>5734.3689019679996</v>
      </c>
      <c r="S23" s="155">
        <v>1</v>
      </c>
      <c r="T23" s="155">
        <v>1</v>
      </c>
      <c r="U23" s="155">
        <v>82.8422882556915</v>
      </c>
      <c r="V23" s="169">
        <v>0.90904427432720303</v>
      </c>
      <c r="W23" s="155">
        <v>0.77761440876849897</v>
      </c>
      <c r="X23" s="155">
        <v>0.90310442609665997</v>
      </c>
      <c r="Y23" s="169">
        <v>0.80800092885773001</v>
      </c>
      <c r="AB23" s="155">
        <v>3426.1926014423302</v>
      </c>
      <c r="AC23" s="155">
        <v>1</v>
      </c>
      <c r="AD23" s="155">
        <v>1</v>
      </c>
      <c r="AE23" s="155">
        <v>46.394144296646097</v>
      </c>
      <c r="AF23" s="169">
        <v>0.93883671375582001</v>
      </c>
      <c r="AG23" s="155">
        <v>0.78076372177348996</v>
      </c>
      <c r="AH23" s="155">
        <v>0.90910621339966602</v>
      </c>
      <c r="AI23" s="169">
        <v>0.80967871270982905</v>
      </c>
      <c r="AK23" s="155">
        <v>8026.6790218353199</v>
      </c>
      <c r="AL23" s="155">
        <v>1</v>
      </c>
      <c r="AM23" s="155">
        <v>1</v>
      </c>
      <c r="AN23" s="155">
        <v>148.52665448188699</v>
      </c>
      <c r="AO23" s="169">
        <v>0.94108594428221903</v>
      </c>
      <c r="AP23" s="155">
        <v>0.80997871330619198</v>
      </c>
      <c r="AQ23" s="155">
        <v>0.93647941120116995</v>
      </c>
      <c r="AR23" s="169">
        <v>0.84133614354957797</v>
      </c>
    </row>
    <row r="24" spans="1:44" s="167" customFormat="1">
      <c r="A24" s="166">
        <v>125</v>
      </c>
      <c r="B24" s="166">
        <v>2</v>
      </c>
      <c r="C24" s="166">
        <v>40</v>
      </c>
      <c r="D24" s="166"/>
      <c r="E24" s="166">
        <v>1</v>
      </c>
      <c r="F24" s="166">
        <v>7</v>
      </c>
      <c r="G24" s="166">
        <v>88</v>
      </c>
      <c r="R24" s="167">
        <v>1455.4888002872401</v>
      </c>
      <c r="S24" s="167">
        <v>1</v>
      </c>
      <c r="T24" s="167">
        <v>1</v>
      </c>
      <c r="U24" s="167">
        <v>44.732675790786701</v>
      </c>
      <c r="V24" s="170">
        <v>0.61206692447320599</v>
      </c>
      <c r="W24" s="167">
        <v>0.68258468131498795</v>
      </c>
      <c r="X24" s="167">
        <v>0.65053292802732199</v>
      </c>
      <c r="Y24" s="170">
        <v>0.60513910588344899</v>
      </c>
      <c r="AB24" s="167">
        <v>428.533378124237</v>
      </c>
      <c r="AC24" s="167">
        <v>0.99974495579233702</v>
      </c>
      <c r="AD24" s="167">
        <v>0.99974495579233702</v>
      </c>
      <c r="AE24" s="167">
        <v>8.3336489200592005</v>
      </c>
      <c r="AF24" s="170">
        <v>0.795201641543682</v>
      </c>
      <c r="AG24" s="167">
        <v>0.64377560806405798</v>
      </c>
      <c r="AH24" s="167">
        <v>0.76432803916353598</v>
      </c>
      <c r="AI24" s="170">
        <v>0.641324240683251</v>
      </c>
      <c r="AK24" s="167">
        <v>2540.5970644950798</v>
      </c>
      <c r="AL24" s="167">
        <v>1</v>
      </c>
      <c r="AM24" s="167">
        <v>1</v>
      </c>
      <c r="AN24" s="167">
        <v>42.4682936668396</v>
      </c>
      <c r="AO24" s="170">
        <v>0.82953200220976997</v>
      </c>
      <c r="AP24" s="167">
        <v>0.66560965135792505</v>
      </c>
      <c r="AQ24" s="167">
        <v>0.77764330816731597</v>
      </c>
      <c r="AR24" s="170">
        <v>0.66114229936538904</v>
      </c>
    </row>
    <row r="25" spans="1:44" s="167" customFormat="1">
      <c r="A25" s="166">
        <v>125</v>
      </c>
      <c r="B25" s="166">
        <v>1</v>
      </c>
      <c r="C25" s="166">
        <v>40</v>
      </c>
      <c r="D25" s="166"/>
      <c r="E25" s="166">
        <v>6</v>
      </c>
      <c r="F25" s="166">
        <v>7</v>
      </c>
      <c r="G25" s="166">
        <v>88</v>
      </c>
      <c r="R25" s="167">
        <v>6579.5443143844604</v>
      </c>
      <c r="S25" s="167">
        <v>1</v>
      </c>
      <c r="T25" s="167">
        <v>1</v>
      </c>
      <c r="U25" s="167">
        <v>86.368760108947697</v>
      </c>
      <c r="V25" s="170">
        <v>0.91922500197300905</v>
      </c>
      <c r="W25" s="167">
        <v>0.71278392187522099</v>
      </c>
      <c r="X25" s="167">
        <v>0.89773719773566996</v>
      </c>
      <c r="Y25" s="170">
        <v>0.74512890915623897</v>
      </c>
      <c r="AB25" s="167">
        <v>2265.8301248550401</v>
      </c>
      <c r="AC25" s="167">
        <v>1</v>
      </c>
      <c r="AD25" s="167">
        <v>1</v>
      </c>
      <c r="AE25" s="167">
        <v>28.871608972549399</v>
      </c>
      <c r="AF25" s="170">
        <v>0.95781706258385202</v>
      </c>
      <c r="AG25" s="167">
        <v>0.84133481000034804</v>
      </c>
      <c r="AH25" s="167">
        <v>0.94847728993995395</v>
      </c>
      <c r="AI25" s="170">
        <v>0.863462755417712</v>
      </c>
      <c r="AK25" s="167">
        <v>8889.0634348392396</v>
      </c>
      <c r="AL25" s="167">
        <v>1</v>
      </c>
      <c r="AM25" s="167">
        <v>1</v>
      </c>
      <c r="AN25" s="167">
        <v>108.408442020416</v>
      </c>
      <c r="AO25" s="170">
        <v>0.95990845237155698</v>
      </c>
      <c r="AP25" s="167">
        <v>0.82203611259047704</v>
      </c>
      <c r="AQ25" s="167">
        <v>0.94451444561138997</v>
      </c>
      <c r="AR25" s="170">
        <v>0.84918390988541503</v>
      </c>
    </row>
    <row r="26" spans="1:44" s="167" customFormat="1">
      <c r="A26" s="166">
        <v>125</v>
      </c>
      <c r="B26" s="166">
        <v>1</v>
      </c>
      <c r="C26" s="166">
        <v>40</v>
      </c>
      <c r="D26" s="166"/>
      <c r="E26" s="166">
        <v>1</v>
      </c>
      <c r="F26" s="166">
        <v>7</v>
      </c>
      <c r="G26" s="166">
        <v>88</v>
      </c>
      <c r="R26" s="167">
        <v>5734.3689019679996</v>
      </c>
      <c r="S26" s="167">
        <v>1</v>
      </c>
      <c r="T26" s="167">
        <v>1</v>
      </c>
      <c r="U26" s="167">
        <v>82.636706590652395</v>
      </c>
      <c r="V26" s="170">
        <v>0.88986662457580301</v>
      </c>
      <c r="W26" s="167">
        <v>0.77980206655125694</v>
      </c>
      <c r="X26" s="167">
        <v>0.89137581873057203</v>
      </c>
      <c r="Y26" s="170">
        <v>0.80273745582388001</v>
      </c>
      <c r="AB26" s="167">
        <v>3426.1926014423302</v>
      </c>
      <c r="AC26" s="167">
        <v>1</v>
      </c>
      <c r="AD26" s="167">
        <v>1</v>
      </c>
      <c r="AE26" s="167">
        <v>46.331834793090799</v>
      </c>
      <c r="AF26" s="170">
        <v>0.92636729539894203</v>
      </c>
      <c r="AG26" s="167">
        <v>0.77009181892509204</v>
      </c>
      <c r="AH26" s="167">
        <v>0.91851134182557304</v>
      </c>
      <c r="AI26" s="170">
        <v>0.80010677362838301</v>
      </c>
      <c r="AK26" s="167">
        <v>8026.6790218353199</v>
      </c>
      <c r="AL26" s="167">
        <v>1</v>
      </c>
      <c r="AM26" s="167">
        <v>1</v>
      </c>
      <c r="AN26" s="167">
        <v>151.23772478103601</v>
      </c>
      <c r="AO26" s="170">
        <v>0.92581485281351095</v>
      </c>
      <c r="AP26" s="167">
        <v>0.78085527470599403</v>
      </c>
      <c r="AQ26" s="167">
        <v>0.91889100196820295</v>
      </c>
      <c r="AR26" s="170">
        <v>0.80936836756547104</v>
      </c>
    </row>
    <row r="27" spans="1:44">
      <c r="A27" s="165">
        <v>150</v>
      </c>
      <c r="B27" s="165">
        <v>2</v>
      </c>
      <c r="C27" s="165">
        <v>40</v>
      </c>
      <c r="D27" s="165"/>
      <c r="E27" s="165">
        <v>1</v>
      </c>
      <c r="F27" s="165">
        <v>7</v>
      </c>
      <c r="G27" s="165">
        <v>88</v>
      </c>
      <c r="R27" s="155">
        <v>1455.4888002872401</v>
      </c>
      <c r="S27" s="155">
        <v>1</v>
      </c>
      <c r="T27" s="155">
        <v>1</v>
      </c>
      <c r="U27" s="155">
        <v>48.4380557537078</v>
      </c>
      <c r="V27" s="169">
        <v>0.52103227843106303</v>
      </c>
      <c r="W27" s="155">
        <v>0.63821007366214899</v>
      </c>
      <c r="X27" s="155">
        <v>0.55333858443551598</v>
      </c>
      <c r="Y27" s="169">
        <v>0.51691845334289999</v>
      </c>
      <c r="AB27" s="155">
        <v>428.533378124237</v>
      </c>
      <c r="AC27" s="155">
        <v>0.99974495579233702</v>
      </c>
      <c r="AD27" s="155">
        <v>0.99974495579233702</v>
      </c>
      <c r="AE27" s="155">
        <v>9.0716209411621094</v>
      </c>
      <c r="AF27" s="169">
        <v>0.75913503275195304</v>
      </c>
      <c r="AG27" s="155">
        <v>0.63079136996030805</v>
      </c>
      <c r="AH27" s="155">
        <v>0.73509539924554401</v>
      </c>
      <c r="AI27" s="169">
        <v>0.60891882565396904</v>
      </c>
      <c r="AK27" s="155">
        <v>2540.5970644950798</v>
      </c>
      <c r="AL27" s="155">
        <v>1</v>
      </c>
      <c r="AM27" s="155">
        <v>1</v>
      </c>
      <c r="AN27" s="155">
        <v>69.990020751953097</v>
      </c>
      <c r="AO27" s="169">
        <v>0.79216320732380996</v>
      </c>
      <c r="AP27" s="155">
        <v>0.634245465872881</v>
      </c>
      <c r="AQ27" s="155">
        <v>0.730861752473283</v>
      </c>
      <c r="AR27" s="169">
        <v>0.61466932698499999</v>
      </c>
    </row>
    <row r="28" spans="1:44">
      <c r="A28" s="165">
        <v>150</v>
      </c>
      <c r="B28" s="165">
        <v>1</v>
      </c>
      <c r="C28" s="165">
        <v>40</v>
      </c>
      <c r="D28" s="165"/>
      <c r="E28" s="165">
        <v>6</v>
      </c>
      <c r="F28" s="165">
        <v>7</v>
      </c>
      <c r="G28" s="165">
        <v>88</v>
      </c>
      <c r="R28" s="155">
        <v>6579.5443143844604</v>
      </c>
      <c r="S28" s="155">
        <v>1</v>
      </c>
      <c r="T28" s="155">
        <v>1</v>
      </c>
      <c r="U28" s="155">
        <v>114.09678006172101</v>
      </c>
      <c r="V28" s="169">
        <v>0.91362165574934895</v>
      </c>
      <c r="W28" s="155">
        <v>0.70132903903423804</v>
      </c>
      <c r="X28" s="155">
        <v>0.89228762233473902</v>
      </c>
      <c r="Y28" s="169">
        <v>0.73172427350248004</v>
      </c>
      <c r="AB28" s="155">
        <v>2265.8301248550401</v>
      </c>
      <c r="AC28" s="155">
        <v>1</v>
      </c>
      <c r="AD28" s="155">
        <v>1</v>
      </c>
      <c r="AE28" s="155">
        <v>29.339417219161898</v>
      </c>
      <c r="AF28" s="169">
        <v>0.95166127377476095</v>
      </c>
      <c r="AG28" s="155">
        <v>0.84281070482056497</v>
      </c>
      <c r="AH28" s="155">
        <v>0.94247119364894505</v>
      </c>
      <c r="AI28" s="169">
        <v>0.85903327038280697</v>
      </c>
      <c r="AK28" s="155">
        <v>8889.0634348392396</v>
      </c>
      <c r="AL28" s="155">
        <v>1</v>
      </c>
      <c r="AM28" s="155">
        <v>1</v>
      </c>
      <c r="AN28" s="155">
        <v>107.141948223114</v>
      </c>
      <c r="AO28" s="169">
        <v>0.95466024780995895</v>
      </c>
      <c r="AP28" s="155">
        <v>0.81953932771798699</v>
      </c>
      <c r="AQ28" s="155">
        <v>0.94502525879640897</v>
      </c>
      <c r="AR28" s="169">
        <v>0.84720444148519902</v>
      </c>
    </row>
    <row r="29" spans="1:44">
      <c r="A29" s="165">
        <v>150</v>
      </c>
      <c r="B29" s="165">
        <v>1</v>
      </c>
      <c r="C29" s="165">
        <v>40</v>
      </c>
      <c r="D29" s="165"/>
      <c r="E29" s="165">
        <v>1</v>
      </c>
      <c r="F29" s="165">
        <v>7</v>
      </c>
      <c r="G29" s="165">
        <v>88</v>
      </c>
      <c r="R29" s="155">
        <v>5734.3689019679996</v>
      </c>
      <c r="S29" s="155">
        <v>1</v>
      </c>
      <c r="T29" s="155">
        <v>1</v>
      </c>
      <c r="U29" s="155">
        <v>80.624740123748694</v>
      </c>
      <c r="V29" s="169">
        <v>0.86808460263594001</v>
      </c>
      <c r="W29" s="155">
        <v>0.76804454912826303</v>
      </c>
      <c r="X29" s="155">
        <v>0.86958731564633196</v>
      </c>
      <c r="Y29" s="169">
        <v>0.78247120753384103</v>
      </c>
      <c r="AB29" s="155">
        <v>3426.1926014423302</v>
      </c>
      <c r="AC29" s="155">
        <v>1</v>
      </c>
      <c r="AD29" s="155">
        <v>1</v>
      </c>
      <c r="AE29" s="155">
        <v>47.336863040924001</v>
      </c>
      <c r="AF29" s="169">
        <v>0.91346381501065399</v>
      </c>
      <c r="AG29" s="155">
        <v>0.74709086227433696</v>
      </c>
      <c r="AH29" s="155">
        <v>0.89126717361267305</v>
      </c>
      <c r="AI29" s="169">
        <v>0.77288437406863297</v>
      </c>
      <c r="AK29" s="155">
        <v>8026.6790218353199</v>
      </c>
      <c r="AL29" s="155">
        <v>1</v>
      </c>
      <c r="AM29" s="155">
        <v>1</v>
      </c>
      <c r="AN29" s="155">
        <v>149.71873426437301</v>
      </c>
      <c r="AO29" s="169">
        <v>0.91263515113250704</v>
      </c>
      <c r="AP29" s="155">
        <v>0.76514732504537397</v>
      </c>
      <c r="AQ29" s="155">
        <v>0.90249824856475602</v>
      </c>
      <c r="AR29" s="169">
        <v>0.78917978727770099</v>
      </c>
    </row>
    <row r="30" spans="1:44" s="167" customFormat="1">
      <c r="A30" s="166">
        <v>175</v>
      </c>
      <c r="B30" s="166">
        <v>2</v>
      </c>
      <c r="C30" s="166">
        <v>40</v>
      </c>
      <c r="D30" s="166"/>
      <c r="E30" s="166">
        <v>1</v>
      </c>
      <c r="F30" s="166">
        <v>7</v>
      </c>
      <c r="G30" s="166">
        <v>88</v>
      </c>
      <c r="R30" s="167">
        <v>1455.4888002872401</v>
      </c>
      <c r="S30" s="167">
        <v>1</v>
      </c>
      <c r="T30" s="167">
        <v>1</v>
      </c>
      <c r="U30" s="167">
        <v>48.940034151077199</v>
      </c>
      <c r="V30" s="170">
        <v>0.45371320337779097</v>
      </c>
      <c r="W30" s="167">
        <v>0.59244117415862996</v>
      </c>
      <c r="X30" s="167">
        <v>0.47610484435009398</v>
      </c>
      <c r="Y30" s="170">
        <v>0.44274484696949301</v>
      </c>
      <c r="AB30" s="167">
        <v>428.533378124237</v>
      </c>
      <c r="AC30" s="167">
        <v>0.99974495579233702</v>
      </c>
      <c r="AD30" s="167">
        <v>0.99974495579233702</v>
      </c>
      <c r="AE30" s="167">
        <v>9.5262861251831001</v>
      </c>
      <c r="AF30" s="170">
        <v>0.72006944992502497</v>
      </c>
      <c r="AG30" s="167">
        <v>0.58724323933437605</v>
      </c>
      <c r="AH30" s="167">
        <v>0.64573561970295701</v>
      </c>
      <c r="AI30" s="170">
        <v>0.55149268542618701</v>
      </c>
      <c r="AK30" s="167">
        <v>2540.5970644950798</v>
      </c>
      <c r="AL30" s="167">
        <v>1</v>
      </c>
      <c r="AM30" s="167">
        <v>1</v>
      </c>
      <c r="AN30" s="167">
        <v>49.896981716155999</v>
      </c>
      <c r="AO30" s="170">
        <v>0.75937179385999498</v>
      </c>
      <c r="AP30" s="167">
        <v>0.60781762663642402</v>
      </c>
      <c r="AQ30" s="167">
        <v>0.66459012975717002</v>
      </c>
      <c r="AR30" s="170">
        <v>0.57832104558980701</v>
      </c>
    </row>
    <row r="31" spans="1:44" s="167" customFormat="1">
      <c r="A31" s="166">
        <v>175</v>
      </c>
      <c r="B31" s="166">
        <v>1</v>
      </c>
      <c r="C31" s="166">
        <v>40</v>
      </c>
      <c r="D31" s="166"/>
      <c r="E31" s="166">
        <v>6</v>
      </c>
      <c r="F31" s="166">
        <v>7</v>
      </c>
      <c r="G31" s="166">
        <v>88</v>
      </c>
      <c r="R31" s="167">
        <v>6579.5443143844604</v>
      </c>
      <c r="S31" s="167">
        <v>1</v>
      </c>
      <c r="T31" s="167">
        <v>1</v>
      </c>
      <c r="U31" s="167">
        <v>141.84281635284401</v>
      </c>
      <c r="V31" s="170">
        <v>0.90541393733722597</v>
      </c>
      <c r="W31" s="167">
        <v>0.69006143453385504</v>
      </c>
      <c r="X31" s="167">
        <v>0.87856180503818104</v>
      </c>
      <c r="Y31" s="170">
        <v>0.72581987728631203</v>
      </c>
      <c r="AB31" s="167">
        <v>2265.8301248550401</v>
      </c>
      <c r="AC31" s="167">
        <v>1</v>
      </c>
      <c r="AD31" s="167">
        <v>1</v>
      </c>
      <c r="AE31" s="167">
        <v>29.185232162475501</v>
      </c>
      <c r="AF31" s="170">
        <v>0.94345355536263897</v>
      </c>
      <c r="AG31" s="167">
        <v>0.83448139556101697</v>
      </c>
      <c r="AH31" s="167">
        <v>0.91866667297064197</v>
      </c>
      <c r="AI31" s="170">
        <v>0.84996341277540099</v>
      </c>
      <c r="AK31" s="167">
        <v>8889.0634348392396</v>
      </c>
      <c r="AL31" s="167">
        <v>1</v>
      </c>
      <c r="AM31" s="167">
        <v>1</v>
      </c>
      <c r="AN31" s="167">
        <v>107.32245612144401</v>
      </c>
      <c r="AO31" s="170">
        <v>0.94842553863152002</v>
      </c>
      <c r="AP31" s="167">
        <v>0.81201203939762301</v>
      </c>
      <c r="AQ31" s="167">
        <v>0.93588851382709703</v>
      </c>
      <c r="AR31" s="170">
        <v>0.83853060416606595</v>
      </c>
    </row>
    <row r="32" spans="1:44" s="167" customFormat="1">
      <c r="A32" s="166">
        <v>175</v>
      </c>
      <c r="B32" s="166">
        <v>1</v>
      </c>
      <c r="C32" s="166">
        <v>40</v>
      </c>
      <c r="D32" s="166"/>
      <c r="E32" s="166">
        <v>1</v>
      </c>
      <c r="F32" s="166">
        <v>7</v>
      </c>
      <c r="G32" s="166">
        <v>88</v>
      </c>
      <c r="R32" s="167">
        <v>5734.3689019679996</v>
      </c>
      <c r="S32" s="167">
        <v>1</v>
      </c>
      <c r="T32" s="167">
        <v>1</v>
      </c>
      <c r="U32" s="167">
        <v>79.457705974578801</v>
      </c>
      <c r="V32" s="170">
        <v>0.84354036776892105</v>
      </c>
      <c r="W32" s="167">
        <v>0.75736947548348699</v>
      </c>
      <c r="X32" s="167">
        <v>0.83845230461409703</v>
      </c>
      <c r="Y32" s="170">
        <v>0.75968233409641495</v>
      </c>
      <c r="AB32" s="167">
        <v>3426.1926014423302</v>
      </c>
      <c r="AC32" s="167">
        <v>1</v>
      </c>
      <c r="AD32" s="167">
        <v>1</v>
      </c>
      <c r="AE32" s="167">
        <v>48.0837819576263</v>
      </c>
      <c r="AF32" s="170">
        <v>0.89254991713361198</v>
      </c>
      <c r="AG32" s="167">
        <v>0.72627657761644704</v>
      </c>
      <c r="AH32" s="167">
        <v>0.86379269513317303</v>
      </c>
      <c r="AI32" s="170">
        <v>0.74542269399944305</v>
      </c>
      <c r="AK32" s="167">
        <v>8026.6790218353199</v>
      </c>
      <c r="AL32" s="167">
        <v>1</v>
      </c>
      <c r="AM32" s="167">
        <v>1</v>
      </c>
      <c r="AN32" s="167">
        <v>150.14639592170701</v>
      </c>
      <c r="AO32" s="170">
        <v>0.89345750138110602</v>
      </c>
      <c r="AP32" s="167">
        <v>0.74336340215093999</v>
      </c>
      <c r="AQ32" s="167">
        <v>0.87897052734910897</v>
      </c>
      <c r="AR32" s="170">
        <v>0.767612394270763</v>
      </c>
    </row>
    <row r="33" spans="1:44">
      <c r="A33" s="165">
        <v>200</v>
      </c>
      <c r="B33" s="165">
        <v>2</v>
      </c>
      <c r="C33" s="165">
        <v>40</v>
      </c>
      <c r="D33" s="165"/>
      <c r="E33" s="165">
        <v>1</v>
      </c>
      <c r="F33" s="165">
        <v>7</v>
      </c>
      <c r="G33" s="165">
        <v>88</v>
      </c>
      <c r="R33" s="155">
        <v>1455.4888002872401</v>
      </c>
      <c r="S33" s="155">
        <v>1</v>
      </c>
      <c r="T33" s="155">
        <v>1</v>
      </c>
      <c r="U33" s="155">
        <v>43.150488853454497</v>
      </c>
      <c r="V33" s="169">
        <v>0.40107331702312299</v>
      </c>
      <c r="W33" s="155">
        <v>0.540336454220809</v>
      </c>
      <c r="X33" s="155">
        <v>0.40921541232429098</v>
      </c>
      <c r="Y33" s="169">
        <v>0.36428414993185299</v>
      </c>
      <c r="AB33" s="155">
        <v>428.533378124237</v>
      </c>
      <c r="AC33" s="155">
        <v>0.99974495579233702</v>
      </c>
      <c r="AD33" s="155">
        <v>0.99974495579233702</v>
      </c>
      <c r="AE33" s="155">
        <v>10.1624224185943</v>
      </c>
      <c r="AF33" s="169">
        <v>0.68139846894483402</v>
      </c>
      <c r="AG33" s="155">
        <v>0.58941666858291197</v>
      </c>
      <c r="AH33" s="155">
        <v>0.63456813426293002</v>
      </c>
      <c r="AI33" s="169">
        <v>0.53353638730278097</v>
      </c>
      <c r="AK33" s="155">
        <v>2540.5970644950798</v>
      </c>
      <c r="AL33" s="155">
        <v>1</v>
      </c>
      <c r="AM33" s="155">
        <v>1</v>
      </c>
      <c r="AN33" s="155">
        <v>54.741051912307697</v>
      </c>
      <c r="AO33" s="169">
        <v>0.72081919343382495</v>
      </c>
      <c r="AP33" s="155">
        <v>0.59218517018871097</v>
      </c>
      <c r="AQ33" s="155">
        <v>0.644797581999486</v>
      </c>
      <c r="AR33" s="169">
        <v>0.54550124161949498</v>
      </c>
    </row>
    <row r="34" spans="1:44">
      <c r="A34" s="165">
        <v>200</v>
      </c>
      <c r="B34" s="165">
        <v>1</v>
      </c>
      <c r="C34" s="165">
        <v>40</v>
      </c>
      <c r="D34" s="165"/>
      <c r="E34" s="165">
        <v>6</v>
      </c>
      <c r="F34" s="165">
        <v>7</v>
      </c>
      <c r="G34" s="165">
        <v>88</v>
      </c>
      <c r="R34" s="155">
        <v>6579.5443143844604</v>
      </c>
      <c r="S34" s="155">
        <v>1</v>
      </c>
      <c r="T34" s="155">
        <v>1</v>
      </c>
      <c r="U34" s="155">
        <v>126.077658891677</v>
      </c>
      <c r="V34" s="169">
        <v>0.90154683923920698</v>
      </c>
      <c r="W34" s="155">
        <v>0.67997842678738996</v>
      </c>
      <c r="X34" s="155">
        <v>0.872849770277911</v>
      </c>
      <c r="Y34" s="169">
        <v>0.715275211035725</v>
      </c>
      <c r="AB34" s="155">
        <v>2265.8301248550401</v>
      </c>
      <c r="AC34" s="155">
        <v>1</v>
      </c>
      <c r="AD34" s="155">
        <v>1</v>
      </c>
      <c r="AE34" s="155">
        <v>27.091101884841901</v>
      </c>
      <c r="AF34" s="169">
        <v>0.93556151842790602</v>
      </c>
      <c r="AG34" s="155">
        <v>0.81580173453640803</v>
      </c>
      <c r="AH34" s="155">
        <v>0.91472546001091803</v>
      </c>
      <c r="AI34" s="169">
        <v>0.83336654678675703</v>
      </c>
      <c r="AK34" s="155">
        <v>8889.0634348392396</v>
      </c>
      <c r="AL34" s="155">
        <v>1</v>
      </c>
      <c r="AM34" s="155">
        <v>1</v>
      </c>
      <c r="AN34" s="155">
        <v>107.853768348693</v>
      </c>
      <c r="AO34" s="169">
        <v>0.94148054612895504</v>
      </c>
      <c r="AP34" s="155">
        <v>0.80952313220900396</v>
      </c>
      <c r="AQ34" s="155">
        <v>0.92185000611191803</v>
      </c>
      <c r="AR34" s="169">
        <v>0.83418000091804101</v>
      </c>
    </row>
    <row r="35" spans="1:44" ht="15.75" thickBot="1">
      <c r="A35" s="165">
        <v>200</v>
      </c>
      <c r="B35" s="165">
        <v>1</v>
      </c>
      <c r="C35" s="165">
        <v>40</v>
      </c>
      <c r="D35" s="165"/>
      <c r="E35" s="165">
        <v>1</v>
      </c>
      <c r="F35" s="165">
        <v>7</v>
      </c>
      <c r="G35" s="165">
        <v>88</v>
      </c>
      <c r="R35" s="155">
        <v>5734.3689019679996</v>
      </c>
      <c r="S35" s="155">
        <v>1</v>
      </c>
      <c r="T35" s="155">
        <v>1</v>
      </c>
      <c r="U35" s="155">
        <v>80.072188138961707</v>
      </c>
      <c r="V35" s="171">
        <v>0.82337621340067801</v>
      </c>
      <c r="W35" s="155">
        <v>0.73435946845589195</v>
      </c>
      <c r="X35" s="155">
        <v>0.81617634674414796</v>
      </c>
      <c r="Y35" s="171">
        <v>0.72992363377278202</v>
      </c>
      <c r="AB35" s="155">
        <v>3426.1926014423302</v>
      </c>
      <c r="AC35" s="155">
        <v>1</v>
      </c>
      <c r="AD35" s="155">
        <v>1</v>
      </c>
      <c r="AE35" s="155">
        <v>47.737358331680298</v>
      </c>
      <c r="AF35" s="171">
        <v>0.87321442664351601</v>
      </c>
      <c r="AG35" s="155">
        <v>0.71691773841079498</v>
      </c>
      <c r="AH35" s="155">
        <v>0.83264602296085499</v>
      </c>
      <c r="AI35" s="171">
        <v>0.72555346133526499</v>
      </c>
      <c r="AK35" s="155">
        <v>8026.6790218353199</v>
      </c>
      <c r="AL35" s="155">
        <v>1</v>
      </c>
      <c r="AM35" s="155">
        <v>1</v>
      </c>
      <c r="AN35" s="155">
        <v>151.907079219818</v>
      </c>
      <c r="AO35" s="171">
        <v>0.87372740904427404</v>
      </c>
      <c r="AP35" s="155">
        <v>0.73352577750300696</v>
      </c>
      <c r="AQ35" s="155">
        <v>0.850118394704517</v>
      </c>
      <c r="AR35" s="171">
        <v>0.74747892162405505</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9D094-C6EC-41C5-B551-16180026D063}">
  <dimension ref="A2:AR35"/>
  <sheetViews>
    <sheetView zoomScale="110" zoomScaleNormal="110" workbookViewId="0">
      <pane xSplit="6" ySplit="7" topLeftCell="G8" activePane="bottomRight" state="frozen"/>
      <selection pane="topRight" activeCell="G1" sqref="G1"/>
      <selection pane="bottomLeft" activeCell="A8" sqref="A8"/>
      <selection pane="bottomRight" activeCell="A9" sqref="A9"/>
    </sheetView>
  </sheetViews>
  <sheetFormatPr baseColWidth="10" defaultColWidth="8.7109375" defaultRowHeight="15"/>
  <cols>
    <col min="1" max="1" width="8.7109375" style="155"/>
    <col min="2" max="3" width="8.85546875" style="155" bestFit="1" customWidth="1"/>
    <col min="4" max="4" width="8.7109375" style="155"/>
    <col min="5" max="7" width="8.85546875" style="155" bestFit="1" customWidth="1"/>
    <col min="8" max="8" width="8.7109375" style="155"/>
    <col min="9" max="9" width="10.85546875" style="155" bestFit="1" customWidth="1"/>
    <col min="10" max="10" width="8.7109375" style="155"/>
    <col min="11" max="11" width="9.85546875" style="155" bestFit="1" customWidth="1"/>
    <col min="12" max="13" width="8.85546875" style="155" bestFit="1" customWidth="1"/>
    <col min="14" max="14" width="8.7109375" style="155"/>
    <col min="15" max="15" width="8.85546875" style="155" bestFit="1" customWidth="1"/>
    <col min="16" max="17" width="8.7109375" style="155"/>
    <col min="18" max="18" width="10.5703125" style="155" customWidth="1"/>
    <col min="19" max="25" width="8.85546875" style="155" bestFit="1" customWidth="1"/>
    <col min="26" max="27" width="8.7109375" style="155"/>
    <col min="28" max="35" width="8.85546875" style="155" bestFit="1" customWidth="1"/>
    <col min="36" max="36" width="8.7109375" style="155"/>
    <col min="37" max="37" width="10.28515625" style="155" customWidth="1"/>
    <col min="38" max="44" width="8.85546875" style="155" bestFit="1" customWidth="1"/>
    <col min="45" max="16384" width="8.7109375" style="155"/>
  </cols>
  <sheetData>
    <row r="2" spans="1:44">
      <c r="G2" s="156"/>
    </row>
    <row r="3" spans="1:44">
      <c r="G3" s="157"/>
      <c r="H3" s="157"/>
      <c r="I3" s="157"/>
      <c r="J3" s="157"/>
    </row>
    <row r="4" spans="1:44">
      <c r="G4" s="157"/>
      <c r="H4" s="157"/>
      <c r="I4" s="157"/>
      <c r="J4" s="157"/>
    </row>
    <row r="5" spans="1:44">
      <c r="H5" s="156" t="s">
        <v>310</v>
      </c>
      <c r="R5" s="157" t="s">
        <v>323</v>
      </c>
      <c r="AB5" s="157" t="s">
        <v>324</v>
      </c>
      <c r="AK5" s="157" t="s">
        <v>351</v>
      </c>
    </row>
    <row r="6" spans="1:44" ht="15.75" thickBot="1">
      <c r="V6" s="158" t="s">
        <v>345</v>
      </c>
      <c r="AF6" s="158" t="s">
        <v>345</v>
      </c>
      <c r="AO6" s="158" t="s">
        <v>345</v>
      </c>
    </row>
    <row r="7" spans="1:44" ht="15.75" thickBot="1">
      <c r="A7" s="156" t="s">
        <v>466</v>
      </c>
      <c r="B7" s="155" t="s">
        <v>343</v>
      </c>
      <c r="C7" s="155" t="s">
        <v>117</v>
      </c>
      <c r="D7" s="155" t="s">
        <v>338</v>
      </c>
      <c r="E7" s="155" t="s">
        <v>199</v>
      </c>
      <c r="F7" s="155" t="s">
        <v>200</v>
      </c>
      <c r="G7" s="159" t="s">
        <v>0</v>
      </c>
      <c r="H7" s="160" t="s">
        <v>1</v>
      </c>
      <c r="I7" s="161" t="s">
        <v>4</v>
      </c>
      <c r="J7" s="162" t="s">
        <v>3</v>
      </c>
      <c r="K7" s="162" t="s">
        <v>126</v>
      </c>
      <c r="L7" s="162" t="s">
        <v>312</v>
      </c>
      <c r="M7" s="162" t="s">
        <v>318</v>
      </c>
      <c r="N7" s="163"/>
      <c r="O7" s="155" t="s">
        <v>339</v>
      </c>
      <c r="Q7" s="155" t="s">
        <v>353</v>
      </c>
      <c r="R7" s="159" t="s">
        <v>54</v>
      </c>
      <c r="S7" s="162" t="s">
        <v>56</v>
      </c>
      <c r="T7" s="162" t="s">
        <v>57</v>
      </c>
      <c r="U7" s="164" t="s">
        <v>55</v>
      </c>
      <c r="V7" s="164" t="s">
        <v>58</v>
      </c>
      <c r="W7" s="158" t="s">
        <v>346</v>
      </c>
      <c r="X7" s="158" t="s">
        <v>347</v>
      </c>
      <c r="Y7" s="158" t="s">
        <v>350</v>
      </c>
      <c r="Z7" s="163"/>
      <c r="AB7" s="159" t="s">
        <v>54</v>
      </c>
      <c r="AC7" s="162" t="s">
        <v>56</v>
      </c>
      <c r="AD7" s="162" t="s">
        <v>57</v>
      </c>
      <c r="AE7" s="164" t="s">
        <v>55</v>
      </c>
      <c r="AF7" s="164" t="s">
        <v>58</v>
      </c>
      <c r="AG7" s="158" t="s">
        <v>346</v>
      </c>
      <c r="AH7" s="158" t="s">
        <v>347</v>
      </c>
      <c r="AI7" s="158" t="s">
        <v>350</v>
      </c>
      <c r="AK7" s="159" t="s">
        <v>54</v>
      </c>
      <c r="AL7" s="162" t="s">
        <v>56</v>
      </c>
      <c r="AM7" s="162" t="s">
        <v>57</v>
      </c>
      <c r="AN7" s="164" t="s">
        <v>55</v>
      </c>
      <c r="AO7" s="164" t="s">
        <v>58</v>
      </c>
      <c r="AP7" s="158" t="s">
        <v>346</v>
      </c>
      <c r="AQ7" s="158" t="s">
        <v>347</v>
      </c>
      <c r="AR7" s="158" t="s">
        <v>350</v>
      </c>
    </row>
    <row r="8" spans="1:44">
      <c r="A8" s="165">
        <v>0</v>
      </c>
      <c r="B8" s="165">
        <v>2</v>
      </c>
      <c r="C8" s="165">
        <v>40</v>
      </c>
      <c r="D8" s="165"/>
      <c r="E8" s="165">
        <v>6</v>
      </c>
      <c r="F8" s="165">
        <v>7</v>
      </c>
      <c r="G8" s="165">
        <v>88</v>
      </c>
      <c r="H8" s="165"/>
      <c r="I8" s="165">
        <v>105864</v>
      </c>
      <c r="J8" s="165"/>
      <c r="K8" s="165">
        <v>16</v>
      </c>
      <c r="L8" s="155">
        <v>29.42</v>
      </c>
      <c r="M8" s="155" t="s">
        <v>458</v>
      </c>
      <c r="O8" s="155">
        <v>28.65</v>
      </c>
      <c r="R8" s="155">
        <v>71.789196491241398</v>
      </c>
      <c r="S8" s="155">
        <v>0.111048137232675</v>
      </c>
      <c r="T8" s="155">
        <v>0.111048137232675</v>
      </c>
      <c r="U8" s="155">
        <v>30.955499172210601</v>
      </c>
      <c r="V8" s="168">
        <v>2.66356246547233E-2</v>
      </c>
      <c r="W8" s="155">
        <v>9.0408938113004197E-2</v>
      </c>
      <c r="X8" s="155">
        <v>9.0132363551275102E-2</v>
      </c>
      <c r="Y8" s="168">
        <v>6.0378472931325998E-2</v>
      </c>
      <c r="AB8" s="155">
        <v>769.49286198616005</v>
      </c>
      <c r="AC8" s="155">
        <v>0.11018854379203501</v>
      </c>
      <c r="AD8" s="155">
        <v>0.11018854379203501</v>
      </c>
      <c r="AE8" s="155">
        <v>0.68798089027404696</v>
      </c>
      <c r="AF8" s="168">
        <v>2.67145450240707E-2</v>
      </c>
      <c r="AG8" s="155">
        <v>0.11577303770024901</v>
      </c>
      <c r="AH8" s="155">
        <v>9.1059488923024803E-2</v>
      </c>
      <c r="AI8" s="168">
        <v>6.1600961899731403E-2</v>
      </c>
      <c r="AK8" s="155">
        <v>2104.16746520996</v>
      </c>
      <c r="AL8" s="155">
        <v>0.11103869115091</v>
      </c>
      <c r="AM8" s="155">
        <v>0.11103869115091</v>
      </c>
      <c r="AN8" s="155">
        <v>15.4766016006469</v>
      </c>
      <c r="AO8" s="168">
        <v>2.67540052087443E-2</v>
      </c>
      <c r="AP8" s="155">
        <v>9.6754921473703695E-2</v>
      </c>
      <c r="AQ8" s="155">
        <v>9.0405809169109203E-2</v>
      </c>
      <c r="AR8" s="168">
        <v>6.2726520134726405E-2</v>
      </c>
    </row>
    <row r="9" spans="1:44">
      <c r="A9" s="165">
        <v>0</v>
      </c>
      <c r="B9" s="165">
        <v>2</v>
      </c>
      <c r="C9" s="165">
        <v>40</v>
      </c>
      <c r="D9" s="165"/>
      <c r="E9" s="165">
        <v>1</v>
      </c>
      <c r="F9" s="165">
        <v>7</v>
      </c>
      <c r="G9" s="165">
        <v>88</v>
      </c>
      <c r="H9" s="165"/>
      <c r="I9" s="165">
        <v>105864</v>
      </c>
      <c r="J9" s="165"/>
      <c r="K9" s="165">
        <v>1291</v>
      </c>
      <c r="L9" s="155">
        <v>151.91</v>
      </c>
      <c r="M9" s="155" t="s">
        <v>459</v>
      </c>
      <c r="O9" s="155">
        <v>98.38</v>
      </c>
      <c r="R9" s="155">
        <v>2293.3016619682298</v>
      </c>
      <c r="S9" s="155">
        <v>1</v>
      </c>
      <c r="T9" s="155">
        <v>1</v>
      </c>
      <c r="U9" s="155">
        <v>44.699458599090498</v>
      </c>
      <c r="V9" s="169">
        <v>0.95110883118932998</v>
      </c>
      <c r="W9" s="155">
        <v>0.83968935941513501</v>
      </c>
      <c r="X9" s="155">
        <v>0.93058168642793304</v>
      </c>
      <c r="Y9" s="169">
        <v>0.84189568245922597</v>
      </c>
      <c r="AB9" s="155">
        <v>483.87187051772997</v>
      </c>
      <c r="AC9" s="155">
        <v>0.99646716541978297</v>
      </c>
      <c r="AD9" s="155">
        <v>0.99646716541978297</v>
      </c>
      <c r="AE9" s="155">
        <v>13.809332847595201</v>
      </c>
      <c r="AF9" s="169">
        <v>0.93635072212137904</v>
      </c>
      <c r="AG9" s="155">
        <v>0.80442612144101699</v>
      </c>
      <c r="AH9" s="155">
        <v>0.93113961299415704</v>
      </c>
      <c r="AI9" s="169">
        <v>0.83107936522650605</v>
      </c>
      <c r="AK9" s="155">
        <v>2298.60862731933</v>
      </c>
      <c r="AL9" s="155">
        <v>1</v>
      </c>
      <c r="AM9" s="155">
        <v>1</v>
      </c>
      <c r="AN9" s="155">
        <v>53.338590383529599</v>
      </c>
      <c r="AO9" s="169">
        <v>0.95462078762528602</v>
      </c>
      <c r="AP9" s="155">
        <v>0.81804823132608395</v>
      </c>
      <c r="AQ9" s="155">
        <v>0.94176442861997101</v>
      </c>
      <c r="AR9" s="169">
        <v>0.84811673041019497</v>
      </c>
    </row>
    <row r="10" spans="1:44">
      <c r="A10" s="165">
        <v>0</v>
      </c>
      <c r="B10" s="165">
        <v>1</v>
      </c>
      <c r="C10" s="165">
        <v>40</v>
      </c>
      <c r="D10" s="165"/>
      <c r="E10" s="165">
        <v>6</v>
      </c>
      <c r="F10" s="165">
        <v>7</v>
      </c>
      <c r="G10" s="165">
        <v>88</v>
      </c>
      <c r="H10" s="165"/>
      <c r="I10" s="165">
        <v>105864</v>
      </c>
      <c r="J10" s="165"/>
      <c r="K10" s="165">
        <v>9345</v>
      </c>
      <c r="L10" s="155">
        <v>420.53</v>
      </c>
      <c r="M10" s="155">
        <v>1.9</v>
      </c>
      <c r="O10" s="155">
        <v>34.11</v>
      </c>
      <c r="R10" s="155">
        <v>7019.8272383212998</v>
      </c>
      <c r="S10" s="155">
        <v>1</v>
      </c>
      <c r="T10" s="155">
        <v>1</v>
      </c>
      <c r="U10" s="155">
        <v>71.966615915298405</v>
      </c>
      <c r="V10" s="169">
        <v>0.94515034330360603</v>
      </c>
      <c r="W10" s="155">
        <v>0.77832605314824599</v>
      </c>
      <c r="X10" s="155">
        <v>0.92519214115383697</v>
      </c>
      <c r="Y10" s="169">
        <v>0.80309014822144298</v>
      </c>
      <c r="AB10" s="155">
        <v>2142.3966159820502</v>
      </c>
      <c r="AC10" s="155">
        <v>1</v>
      </c>
      <c r="AD10" s="155">
        <v>1</v>
      </c>
      <c r="AE10" s="155">
        <v>29.575836420059201</v>
      </c>
      <c r="AF10" s="169">
        <v>0.98472890853129103</v>
      </c>
      <c r="AG10" s="155">
        <v>0.89824221489663103</v>
      </c>
      <c r="AH10" s="155">
        <v>0.97701300688842896</v>
      </c>
      <c r="AI10" s="169">
        <v>0.91960923169264197</v>
      </c>
      <c r="AK10" s="155">
        <v>8501.0644598007202</v>
      </c>
      <c r="AL10" s="155">
        <v>1</v>
      </c>
      <c r="AM10" s="155">
        <v>1</v>
      </c>
      <c r="AN10" s="155">
        <v>120.453521251678</v>
      </c>
      <c r="AO10" s="169">
        <v>0.98184831505011405</v>
      </c>
      <c r="AP10" s="155">
        <v>0.87272842183349597</v>
      </c>
      <c r="AQ10" s="155">
        <v>0.97397861016917897</v>
      </c>
      <c r="AR10" s="169">
        <v>0.89819129373259499</v>
      </c>
    </row>
    <row r="11" spans="1:44">
      <c r="A11" s="165">
        <v>0</v>
      </c>
      <c r="B11" s="165">
        <v>1</v>
      </c>
      <c r="C11" s="165">
        <v>40</v>
      </c>
      <c r="D11" s="165"/>
      <c r="E11" s="165">
        <v>1</v>
      </c>
      <c r="F11" s="165">
        <v>7</v>
      </c>
      <c r="G11" s="165">
        <v>88</v>
      </c>
      <c r="H11" s="165"/>
      <c r="I11" s="165">
        <v>105864</v>
      </c>
      <c r="J11" s="165"/>
      <c r="K11" s="165">
        <v>14801</v>
      </c>
      <c r="L11" s="155">
        <v>721.26</v>
      </c>
      <c r="M11" s="155">
        <v>3</v>
      </c>
      <c r="O11" s="155">
        <v>106.72</v>
      </c>
      <c r="R11" s="155">
        <v>5908.2685382366099</v>
      </c>
      <c r="S11" s="155">
        <v>1</v>
      </c>
      <c r="T11" s="155">
        <v>1</v>
      </c>
      <c r="U11" s="155">
        <v>99.406148672103797</v>
      </c>
      <c r="V11" s="169">
        <v>0.96464367453239597</v>
      </c>
      <c r="W11" s="155">
        <v>0.84636087613205602</v>
      </c>
      <c r="X11" s="155">
        <v>0.94653129612492304</v>
      </c>
      <c r="Y11" s="169">
        <v>0.85965619940522497</v>
      </c>
      <c r="AB11" s="155">
        <v>3137.0505607128098</v>
      </c>
      <c r="AC11" s="155">
        <v>0.98972266303937095</v>
      </c>
      <c r="AD11" s="155">
        <v>0.98972266303937095</v>
      </c>
      <c r="AE11" s="155">
        <v>47.040603637695298</v>
      </c>
      <c r="AF11" s="169">
        <v>0.93670586378344201</v>
      </c>
      <c r="AG11" s="155">
        <v>0.81579065086032898</v>
      </c>
      <c r="AH11" s="155">
        <v>0.92844733360773701</v>
      </c>
      <c r="AI11" s="169">
        <v>0.83159940155828405</v>
      </c>
      <c r="AK11" s="155">
        <v>8158.4538958072599</v>
      </c>
      <c r="AL11" s="155">
        <v>1</v>
      </c>
      <c r="AM11" s="155">
        <v>1</v>
      </c>
      <c r="AN11" s="155">
        <v>156.20100641250599</v>
      </c>
      <c r="AO11" s="169">
        <v>0.97711309288927395</v>
      </c>
      <c r="AP11" s="155">
        <v>0.89219010507758401</v>
      </c>
      <c r="AQ11" s="155">
        <v>0.96871779334532604</v>
      </c>
      <c r="AR11" s="169">
        <v>0.90749125631508898</v>
      </c>
    </row>
    <row r="12" spans="1:44" s="167" customFormat="1">
      <c r="A12" s="166">
        <v>25</v>
      </c>
      <c r="B12" s="166">
        <v>2</v>
      </c>
      <c r="C12" s="166">
        <v>40</v>
      </c>
      <c r="D12" s="166"/>
      <c r="E12" s="166">
        <v>1</v>
      </c>
      <c r="F12" s="166">
        <v>7</v>
      </c>
      <c r="G12" s="166">
        <v>88</v>
      </c>
      <c r="H12" s="166"/>
      <c r="I12" s="166"/>
      <c r="J12" s="166"/>
      <c r="K12" s="166"/>
      <c r="R12" s="167">
        <v>2150.4317042827602</v>
      </c>
      <c r="S12" s="167">
        <v>1</v>
      </c>
      <c r="T12" s="167">
        <v>1</v>
      </c>
      <c r="U12" s="167">
        <v>87.500944375991807</v>
      </c>
      <c r="V12" s="170">
        <v>0.92309210007102804</v>
      </c>
      <c r="W12" s="167">
        <v>0.75452541075256097</v>
      </c>
      <c r="X12" s="167">
        <v>0.92167314184075899</v>
      </c>
      <c r="Y12" s="170">
        <v>0.78441290535073205</v>
      </c>
      <c r="AB12" s="167">
        <v>390.11122608184797</v>
      </c>
      <c r="AC12" s="167">
        <v>0.99897982316934897</v>
      </c>
      <c r="AD12" s="167">
        <v>0.99897982316934897</v>
      </c>
      <c r="AE12" s="167">
        <v>7.8861458301544101</v>
      </c>
      <c r="AF12" s="170">
        <v>0.94416383868676501</v>
      </c>
      <c r="AG12" s="167">
        <v>0.78957630276827795</v>
      </c>
      <c r="AH12" s="167">
        <v>0.93731362944871399</v>
      </c>
      <c r="AI12" s="170">
        <v>0.82698701363755101</v>
      </c>
      <c r="AK12" s="167">
        <v>3386.1626029014501</v>
      </c>
      <c r="AL12" s="167">
        <v>1</v>
      </c>
      <c r="AM12" s="167">
        <v>1</v>
      </c>
      <c r="AN12" s="167">
        <v>76.414094924926701</v>
      </c>
      <c r="AO12" s="170">
        <v>0.94337463499329099</v>
      </c>
      <c r="AP12" s="167">
        <v>0.76329547242402995</v>
      </c>
      <c r="AQ12" s="167">
        <v>0.93328759276097895</v>
      </c>
      <c r="AR12" s="170">
        <v>0.802018813369759</v>
      </c>
    </row>
    <row r="13" spans="1:44" s="167" customFormat="1">
      <c r="A13" s="166">
        <v>25</v>
      </c>
      <c r="B13" s="166">
        <v>1</v>
      </c>
      <c r="C13" s="166">
        <v>40</v>
      </c>
      <c r="D13" s="166"/>
      <c r="E13" s="166">
        <v>6</v>
      </c>
      <c r="F13" s="166">
        <v>7</v>
      </c>
      <c r="G13" s="166">
        <v>88</v>
      </c>
      <c r="H13" s="166"/>
      <c r="I13" s="166"/>
      <c r="J13" s="166"/>
      <c r="K13" s="166"/>
      <c r="R13" s="167">
        <v>13107.171520709901</v>
      </c>
      <c r="S13" s="167">
        <v>1</v>
      </c>
      <c r="T13" s="167">
        <v>1</v>
      </c>
      <c r="U13" s="167">
        <v>134.026174545288</v>
      </c>
      <c r="V13" s="170">
        <v>0.94526872385762695</v>
      </c>
      <c r="W13" s="167">
        <v>0.78955967098174495</v>
      </c>
      <c r="X13" s="167">
        <v>0.93105979754595902</v>
      </c>
      <c r="Y13" s="170">
        <v>0.81403065787795503</v>
      </c>
      <c r="AB13" s="167">
        <v>2990.1186456680298</v>
      </c>
      <c r="AC13" s="167">
        <v>1</v>
      </c>
      <c r="AD13" s="167">
        <v>1</v>
      </c>
      <c r="AE13" s="167">
        <v>41.601635456085198</v>
      </c>
      <c r="AF13" s="170">
        <v>0.98334780206771299</v>
      </c>
      <c r="AG13" s="167">
        <v>0.89853856240994101</v>
      </c>
      <c r="AH13" s="167">
        <v>0.97287283384635204</v>
      </c>
      <c r="AI13" s="170">
        <v>0.91920030320306501</v>
      </c>
      <c r="AK13" s="167">
        <v>16202.067406415899</v>
      </c>
      <c r="AL13" s="167">
        <v>1</v>
      </c>
      <c r="AM13" s="167">
        <v>1</v>
      </c>
      <c r="AN13" s="167">
        <v>214.25729441642699</v>
      </c>
      <c r="AO13" s="170">
        <v>0.98496566963933396</v>
      </c>
      <c r="AP13" s="167">
        <v>0.88521310829176003</v>
      </c>
      <c r="AQ13" s="167">
        <v>0.98082068085649599</v>
      </c>
      <c r="AR13" s="170">
        <v>0.91177956330598198</v>
      </c>
    </row>
    <row r="14" spans="1:44" s="167" customFormat="1">
      <c r="A14" s="166">
        <v>25</v>
      </c>
      <c r="B14" s="166">
        <v>1</v>
      </c>
      <c r="C14" s="166">
        <v>40</v>
      </c>
      <c r="D14" s="166"/>
      <c r="E14" s="166">
        <v>1</v>
      </c>
      <c r="F14" s="166">
        <v>7</v>
      </c>
      <c r="G14" s="166">
        <v>88</v>
      </c>
      <c r="H14" s="166"/>
      <c r="I14" s="166"/>
      <c r="J14" s="166"/>
      <c r="K14" s="166"/>
      <c r="R14" s="167">
        <v>6163.2180433273297</v>
      </c>
      <c r="S14" s="167">
        <v>1</v>
      </c>
      <c r="T14" s="167">
        <v>1</v>
      </c>
      <c r="U14" s="167">
        <v>102.276978254318</v>
      </c>
      <c r="V14" s="170">
        <v>0.95639649593560006</v>
      </c>
      <c r="W14" s="167">
        <v>0.81340304790081397</v>
      </c>
      <c r="X14" s="167">
        <v>0.94610381662909204</v>
      </c>
      <c r="Y14" s="170">
        <v>0.83924666615009402</v>
      </c>
      <c r="AB14" s="167">
        <v>4245.7922110557502</v>
      </c>
      <c r="AC14" s="167">
        <v>1</v>
      </c>
      <c r="AD14" s="167">
        <v>1</v>
      </c>
      <c r="AE14" s="167">
        <v>63.8850865364074</v>
      </c>
      <c r="AF14" s="170">
        <v>0.97932286323099904</v>
      </c>
      <c r="AG14" s="167">
        <v>0.87518891267550003</v>
      </c>
      <c r="AH14" s="167">
        <v>0.97153732882108101</v>
      </c>
      <c r="AI14" s="170">
        <v>0.90340559583199398</v>
      </c>
      <c r="AK14" s="167">
        <v>11653.2282297611</v>
      </c>
      <c r="AL14" s="167">
        <v>1</v>
      </c>
      <c r="AM14" s="167">
        <v>1</v>
      </c>
      <c r="AN14" s="167">
        <v>203.131235599517</v>
      </c>
      <c r="AO14" s="170">
        <v>0.98212453634283003</v>
      </c>
      <c r="AP14" s="167">
        <v>0.88277671113234002</v>
      </c>
      <c r="AQ14" s="167">
        <v>0.97658861893780602</v>
      </c>
      <c r="AR14" s="170">
        <v>0.91087710580611403</v>
      </c>
    </row>
    <row r="15" spans="1:44">
      <c r="A15" s="165">
        <v>50</v>
      </c>
      <c r="B15" s="165">
        <v>2</v>
      </c>
      <c r="C15" s="165">
        <v>40</v>
      </c>
      <c r="D15" s="165"/>
      <c r="E15" s="165">
        <v>1</v>
      </c>
      <c r="F15" s="165">
        <v>7</v>
      </c>
      <c r="G15" s="165">
        <v>88</v>
      </c>
      <c r="H15" s="165"/>
      <c r="I15" s="165"/>
      <c r="J15" s="165"/>
      <c r="K15" s="165"/>
      <c r="R15" s="155">
        <v>2466.4306254386902</v>
      </c>
      <c r="S15" s="155">
        <v>1</v>
      </c>
      <c r="T15" s="155">
        <v>1</v>
      </c>
      <c r="U15" s="155">
        <v>72.780069112777696</v>
      </c>
      <c r="V15" s="169">
        <v>0.89637755504695704</v>
      </c>
      <c r="W15" s="155">
        <v>0.69167057777868901</v>
      </c>
      <c r="X15" s="155">
        <v>0.89931492881777897</v>
      </c>
      <c r="Y15" s="169">
        <v>0.72871352873284501</v>
      </c>
      <c r="AB15" s="155">
        <v>653.11752009391705</v>
      </c>
      <c r="AC15" s="155">
        <v>0.99834693569107502</v>
      </c>
      <c r="AD15" s="155">
        <v>0.99834693569107502</v>
      </c>
      <c r="AE15" s="155">
        <v>8.1883387565612793</v>
      </c>
      <c r="AF15" s="169">
        <v>0.93619288138268397</v>
      </c>
      <c r="AG15" s="155">
        <v>0.76826500235457496</v>
      </c>
      <c r="AH15" s="155">
        <v>0.922699283353693</v>
      </c>
      <c r="AI15" s="169">
        <v>0.80440313204037905</v>
      </c>
      <c r="AK15" s="155">
        <v>3635.3068194389298</v>
      </c>
      <c r="AL15" s="155">
        <v>1</v>
      </c>
      <c r="AM15" s="155">
        <v>1</v>
      </c>
      <c r="AN15" s="155">
        <v>86.474971055984497</v>
      </c>
      <c r="AO15" s="169">
        <v>0.92486780838134297</v>
      </c>
      <c r="AP15" s="155">
        <v>0.749982445087788</v>
      </c>
      <c r="AQ15" s="155">
        <v>0.92154050663337095</v>
      </c>
      <c r="AR15" s="169">
        <v>0.78533997844853898</v>
      </c>
    </row>
    <row r="16" spans="1:44">
      <c r="A16" s="165">
        <v>50</v>
      </c>
      <c r="B16" s="165">
        <v>1</v>
      </c>
      <c r="C16" s="165">
        <v>40</v>
      </c>
      <c r="D16" s="165"/>
      <c r="E16" s="165">
        <v>6</v>
      </c>
      <c r="F16" s="165">
        <v>7</v>
      </c>
      <c r="G16" s="165">
        <v>88</v>
      </c>
      <c r="H16" s="165"/>
      <c r="I16" s="165"/>
      <c r="J16" s="165"/>
      <c r="K16" s="165"/>
      <c r="R16" s="155">
        <v>11789.6212007999</v>
      </c>
      <c r="S16" s="155">
        <v>1</v>
      </c>
      <c r="T16" s="155">
        <v>1</v>
      </c>
      <c r="U16" s="155">
        <v>138.65431165695099</v>
      </c>
      <c r="V16" s="169">
        <v>0.93453555362639096</v>
      </c>
      <c r="W16" s="155">
        <v>0.77956534294154001</v>
      </c>
      <c r="X16" s="155">
        <v>0.93356324288874104</v>
      </c>
      <c r="Y16" s="169">
        <v>0.80661348519881504</v>
      </c>
      <c r="AB16" s="155">
        <v>3039.9634270667998</v>
      </c>
      <c r="AC16" s="155">
        <v>1</v>
      </c>
      <c r="AD16" s="155">
        <v>1</v>
      </c>
      <c r="AE16" s="155">
        <v>47.349267244338897</v>
      </c>
      <c r="AF16" s="169">
        <v>0.98133533264935602</v>
      </c>
      <c r="AG16" s="155">
        <v>0.88816283338544599</v>
      </c>
      <c r="AH16" s="155">
        <v>0.97319780170612902</v>
      </c>
      <c r="AI16" s="169">
        <v>0.91137952891178997</v>
      </c>
      <c r="AK16" s="155">
        <v>16224.4757843017</v>
      </c>
      <c r="AL16" s="155">
        <v>1</v>
      </c>
      <c r="AM16" s="155">
        <v>1</v>
      </c>
      <c r="AN16" s="155">
        <v>221.33671474456699</v>
      </c>
      <c r="AO16" s="169">
        <v>0.98101965117196699</v>
      </c>
      <c r="AP16" s="155">
        <v>0.88245406985341002</v>
      </c>
      <c r="AQ16" s="155">
        <v>0.97387330196123301</v>
      </c>
      <c r="AR16" s="169">
        <v>0.905065490595793</v>
      </c>
    </row>
    <row r="17" spans="1:44">
      <c r="A17" s="165">
        <v>50</v>
      </c>
      <c r="B17" s="165">
        <v>1</v>
      </c>
      <c r="C17" s="165">
        <v>40</v>
      </c>
      <c r="D17" s="165"/>
      <c r="E17" s="165">
        <v>1</v>
      </c>
      <c r="F17" s="165">
        <v>7</v>
      </c>
      <c r="G17" s="165">
        <v>88</v>
      </c>
      <c r="H17" s="165"/>
      <c r="I17" s="165"/>
      <c r="J17" s="165"/>
      <c r="K17" s="165"/>
      <c r="R17" s="155">
        <v>8044.3082828521701</v>
      </c>
      <c r="S17" s="155">
        <v>1</v>
      </c>
      <c r="T17" s="155">
        <v>1</v>
      </c>
      <c r="U17" s="155">
        <v>113.357449293136</v>
      </c>
      <c r="V17" s="169">
        <v>0.94566332570436396</v>
      </c>
      <c r="W17" s="155">
        <v>0.78952344686225995</v>
      </c>
      <c r="X17" s="155">
        <v>0.943463150585239</v>
      </c>
      <c r="Y17" s="169">
        <v>0.81969497334011499</v>
      </c>
      <c r="AB17" s="155">
        <v>3993.6687927245998</v>
      </c>
      <c r="AC17" s="155">
        <v>1</v>
      </c>
      <c r="AD17" s="155">
        <v>1</v>
      </c>
      <c r="AE17" s="155">
        <v>66.764516115188599</v>
      </c>
      <c r="AF17" s="169">
        <v>0.97379843737668603</v>
      </c>
      <c r="AG17" s="155">
        <v>0.85371781550720804</v>
      </c>
      <c r="AH17" s="155">
        <v>0.96609695498619197</v>
      </c>
      <c r="AI17" s="169">
        <v>0.88752674089763695</v>
      </c>
      <c r="AK17" s="155">
        <v>12385.6837728023</v>
      </c>
      <c r="AL17" s="155">
        <v>1</v>
      </c>
      <c r="AM17" s="155">
        <v>1</v>
      </c>
      <c r="AN17" s="155">
        <v>220.16432023048401</v>
      </c>
      <c r="AO17" s="169">
        <v>0.94428221924078604</v>
      </c>
      <c r="AP17" s="155">
        <v>0.81687581403531495</v>
      </c>
      <c r="AQ17" s="155">
        <v>0.94091988111027502</v>
      </c>
      <c r="AR17" s="169">
        <v>0.84261203419252495</v>
      </c>
    </row>
    <row r="18" spans="1:44" s="167" customFormat="1">
      <c r="A18" s="166">
        <v>75</v>
      </c>
      <c r="B18" s="166">
        <v>2</v>
      </c>
      <c r="C18" s="166">
        <v>40</v>
      </c>
      <c r="D18" s="166"/>
      <c r="E18" s="166">
        <v>1</v>
      </c>
      <c r="F18" s="166">
        <v>7</v>
      </c>
      <c r="G18" s="166">
        <v>88</v>
      </c>
      <c r="R18" s="167">
        <v>3010.19380021095</v>
      </c>
      <c r="S18" s="167">
        <v>1</v>
      </c>
      <c r="T18" s="167">
        <v>1</v>
      </c>
      <c r="U18" s="167">
        <v>49.595720291137603</v>
      </c>
      <c r="V18" s="170">
        <v>0.87850209138978697</v>
      </c>
      <c r="W18" s="167">
        <v>0.65579867976697503</v>
      </c>
      <c r="X18" s="167">
        <v>0.884747755673714</v>
      </c>
      <c r="Y18" s="170">
        <v>0.69561801499651299</v>
      </c>
      <c r="AB18" s="167">
        <v>853.26641559600796</v>
      </c>
      <c r="AC18" s="167">
        <v>0.99753457265926004</v>
      </c>
      <c r="AD18" s="167">
        <v>0.99753457265926004</v>
      </c>
      <c r="AE18" s="167">
        <v>10.038733720779399</v>
      </c>
      <c r="AF18" s="170">
        <v>0.92514402967405795</v>
      </c>
      <c r="AG18" s="167">
        <v>0.773629898779018</v>
      </c>
      <c r="AH18" s="167">
        <v>0.921763752697629</v>
      </c>
      <c r="AI18" s="170">
        <v>0.80745578410918295</v>
      </c>
      <c r="AK18" s="167">
        <v>3499.3884594440401</v>
      </c>
      <c r="AL18" s="167">
        <v>1</v>
      </c>
      <c r="AM18" s="167">
        <v>1</v>
      </c>
      <c r="AN18" s="167">
        <v>71.054678916931096</v>
      </c>
      <c r="AO18" s="170">
        <v>0.90407229105832199</v>
      </c>
      <c r="AP18" s="167">
        <v>0.72395035304625799</v>
      </c>
      <c r="AQ18" s="167">
        <v>0.917023690223842</v>
      </c>
      <c r="AR18" s="170">
        <v>0.76478313542218501</v>
      </c>
    </row>
    <row r="19" spans="1:44" s="167" customFormat="1">
      <c r="A19" s="166">
        <v>75</v>
      </c>
      <c r="B19" s="166">
        <v>1</v>
      </c>
      <c r="C19" s="166">
        <v>40</v>
      </c>
      <c r="D19" s="166"/>
      <c r="E19" s="166">
        <v>6</v>
      </c>
      <c r="F19" s="166">
        <v>7</v>
      </c>
      <c r="G19" s="166">
        <v>88</v>
      </c>
      <c r="R19" s="167">
        <v>12008.647397279699</v>
      </c>
      <c r="S19" s="167">
        <v>1</v>
      </c>
      <c r="T19" s="167">
        <v>1</v>
      </c>
      <c r="U19" s="167">
        <v>130.751476287841</v>
      </c>
      <c r="V19" s="170">
        <v>0.92593323336753197</v>
      </c>
      <c r="W19" s="167">
        <v>0.75904749321877796</v>
      </c>
      <c r="X19" s="167">
        <v>0.92788107838145994</v>
      </c>
      <c r="Y19" s="170">
        <v>0.78446743911355599</v>
      </c>
      <c r="AB19" s="167">
        <v>3133.87718200683</v>
      </c>
      <c r="AC19" s="167">
        <v>1</v>
      </c>
      <c r="AD19" s="167">
        <v>1</v>
      </c>
      <c r="AE19" s="167">
        <v>90.901279449462805</v>
      </c>
      <c r="AF19" s="170">
        <v>0.97746823455133702</v>
      </c>
      <c r="AG19" s="167">
        <v>0.86294688769562899</v>
      </c>
      <c r="AH19" s="167">
        <v>0.97352403426582201</v>
      </c>
      <c r="AI19" s="170">
        <v>0.89484045994054995</v>
      </c>
      <c r="AK19" s="167">
        <v>14727.4506828784</v>
      </c>
      <c r="AL19" s="167">
        <v>1</v>
      </c>
      <c r="AM19" s="167">
        <v>1</v>
      </c>
      <c r="AN19" s="167">
        <v>187.63673615455599</v>
      </c>
      <c r="AO19" s="170">
        <v>0.97790229658274797</v>
      </c>
      <c r="AP19" s="167">
        <v>0.86356731693466604</v>
      </c>
      <c r="AQ19" s="167">
        <v>0.97197098162681095</v>
      </c>
      <c r="AR19" s="170">
        <v>0.89095668327208299</v>
      </c>
    </row>
    <row r="20" spans="1:44" s="167" customFormat="1">
      <c r="A20" s="166">
        <v>75</v>
      </c>
      <c r="B20" s="166">
        <v>1</v>
      </c>
      <c r="C20" s="166">
        <v>40</v>
      </c>
      <c r="D20" s="166"/>
      <c r="E20" s="166">
        <v>1</v>
      </c>
      <c r="F20" s="166">
        <v>7</v>
      </c>
      <c r="G20" s="166">
        <v>88</v>
      </c>
      <c r="R20" s="167">
        <v>7069.8285038471204</v>
      </c>
      <c r="S20" s="167">
        <v>1</v>
      </c>
      <c r="T20" s="167">
        <v>1</v>
      </c>
      <c r="U20" s="167">
        <v>162.59356760978699</v>
      </c>
      <c r="V20" s="170">
        <v>0.93406203141030697</v>
      </c>
      <c r="W20" s="167">
        <v>0.76278935462291997</v>
      </c>
      <c r="X20" s="167">
        <v>0.93891001619158299</v>
      </c>
      <c r="Y20" s="170">
        <v>0.79636182529670996</v>
      </c>
      <c r="AB20" s="167">
        <v>4855.12880206108</v>
      </c>
      <c r="AC20" s="167">
        <v>0.99778017078515802</v>
      </c>
      <c r="AD20" s="167">
        <v>0.99778017078515802</v>
      </c>
      <c r="AE20" s="167">
        <v>99.6977410316467</v>
      </c>
      <c r="AF20" s="170">
        <v>0.92735380001578405</v>
      </c>
      <c r="AG20" s="167">
        <v>0.76064533696467096</v>
      </c>
      <c r="AH20" s="167">
        <v>0.93329790462115303</v>
      </c>
      <c r="AI20" s="170">
        <v>0.79384933879560804</v>
      </c>
      <c r="AK20" s="167">
        <v>12326.9686431884</v>
      </c>
      <c r="AL20" s="167">
        <v>1</v>
      </c>
      <c r="AM20" s="167">
        <v>1</v>
      </c>
      <c r="AN20" s="167">
        <v>226.15175271034201</v>
      </c>
      <c r="AO20" s="170">
        <v>0.95481808854865402</v>
      </c>
      <c r="AP20" s="167">
        <v>0.80058098505130204</v>
      </c>
      <c r="AQ20" s="167">
        <v>0.95155594487353401</v>
      </c>
      <c r="AR20" s="170">
        <v>0.84101555466523703</v>
      </c>
    </row>
    <row r="21" spans="1:44">
      <c r="A21" s="165">
        <v>100</v>
      </c>
      <c r="B21" s="165">
        <v>2</v>
      </c>
      <c r="C21" s="165">
        <v>40</v>
      </c>
      <c r="D21" s="165"/>
      <c r="E21" s="165">
        <v>1</v>
      </c>
      <c r="F21" s="165">
        <v>7</v>
      </c>
      <c r="G21" s="165">
        <v>88</v>
      </c>
      <c r="R21" s="155">
        <v>2905.91288518905</v>
      </c>
      <c r="S21" s="155">
        <v>1</v>
      </c>
      <c r="T21" s="155">
        <v>1</v>
      </c>
      <c r="U21" s="155">
        <v>53.818824052810598</v>
      </c>
      <c r="V21" s="169">
        <v>0.86820298318996103</v>
      </c>
      <c r="W21" s="155">
        <v>0.63846404150510605</v>
      </c>
      <c r="X21" s="155">
        <v>0.86153805103730596</v>
      </c>
      <c r="Y21" s="169">
        <v>0.67348252952635901</v>
      </c>
      <c r="AB21" s="155">
        <v>1328.50336027145</v>
      </c>
      <c r="AC21" s="155">
        <v>0.99945212725761301</v>
      </c>
      <c r="AD21" s="155">
        <v>0.99945212725761301</v>
      </c>
      <c r="AE21" s="155">
        <v>12.874874830245901</v>
      </c>
      <c r="AF21" s="169">
        <v>0.91149080577697095</v>
      </c>
      <c r="AG21" s="155">
        <v>0.72253536544597996</v>
      </c>
      <c r="AH21" s="155">
        <v>0.91015330711934705</v>
      </c>
      <c r="AI21" s="169">
        <v>0.76320536475221801</v>
      </c>
      <c r="AK21" s="155">
        <v>3819.60183143615</v>
      </c>
      <c r="AL21" s="155">
        <v>1</v>
      </c>
      <c r="AM21" s="155">
        <v>1</v>
      </c>
      <c r="AN21" s="155">
        <v>81.118264198303194</v>
      </c>
      <c r="AO21" s="169">
        <v>0.929050587956751</v>
      </c>
      <c r="AP21" s="155">
        <v>0.772132792879761</v>
      </c>
      <c r="AQ21" s="155">
        <v>0.88332456036894202</v>
      </c>
      <c r="AR21" s="169">
        <v>0.78989287878366898</v>
      </c>
    </row>
    <row r="22" spans="1:44">
      <c r="A22" s="165">
        <v>100</v>
      </c>
      <c r="B22" s="165">
        <v>1</v>
      </c>
      <c r="C22" s="165">
        <v>40</v>
      </c>
      <c r="D22" s="165"/>
      <c r="E22" s="165">
        <v>6</v>
      </c>
      <c r="F22" s="165">
        <v>7</v>
      </c>
      <c r="G22" s="165">
        <v>88</v>
      </c>
      <c r="R22" s="155">
        <v>12885.1156263351</v>
      </c>
      <c r="S22" s="155">
        <v>1</v>
      </c>
      <c r="T22" s="155">
        <v>1</v>
      </c>
      <c r="U22" s="155">
        <v>128.663348674774</v>
      </c>
      <c r="V22" s="169">
        <v>0.91374003630336897</v>
      </c>
      <c r="W22" s="155">
        <v>0.73853444212418495</v>
      </c>
      <c r="X22" s="155">
        <v>0.91155883515327796</v>
      </c>
      <c r="Y22" s="169">
        <v>0.76467516000562497</v>
      </c>
      <c r="AB22" s="155">
        <v>3693.5388312339701</v>
      </c>
      <c r="AC22" s="155">
        <v>1</v>
      </c>
      <c r="AD22" s="155">
        <v>1</v>
      </c>
      <c r="AE22" s="155">
        <v>50.455090045928898</v>
      </c>
      <c r="AF22" s="169">
        <v>0.97356167626864498</v>
      </c>
      <c r="AG22" s="155">
        <v>0.84871275143746405</v>
      </c>
      <c r="AH22" s="155">
        <v>0.96991368043314097</v>
      </c>
      <c r="AI22" s="169">
        <v>0.88356801510654204</v>
      </c>
      <c r="AK22" s="155">
        <v>13562.6704099178</v>
      </c>
      <c r="AL22" s="155">
        <v>1</v>
      </c>
      <c r="AM22" s="155">
        <v>1</v>
      </c>
      <c r="AN22" s="155">
        <v>186.37240600585901</v>
      </c>
      <c r="AO22" s="169">
        <v>0.97375897719201299</v>
      </c>
      <c r="AP22" s="155">
        <v>0.84983453974598899</v>
      </c>
      <c r="AQ22" s="155">
        <v>0.97124232430032498</v>
      </c>
      <c r="AR22" s="169">
        <v>0.88298183269737096</v>
      </c>
    </row>
    <row r="23" spans="1:44">
      <c r="A23" s="165">
        <v>100</v>
      </c>
      <c r="B23" s="165">
        <v>1</v>
      </c>
      <c r="C23" s="165">
        <v>40</v>
      </c>
      <c r="D23" s="165"/>
      <c r="E23" s="165">
        <v>1</v>
      </c>
      <c r="F23" s="165">
        <v>7</v>
      </c>
      <c r="G23" s="165">
        <v>88</v>
      </c>
      <c r="R23" s="155">
        <v>8046.6136677265104</v>
      </c>
      <c r="S23" s="155">
        <v>1</v>
      </c>
      <c r="T23" s="155">
        <v>1</v>
      </c>
      <c r="U23" s="155">
        <v>115.905145168304</v>
      </c>
      <c r="V23" s="169">
        <v>0.92467050745797397</v>
      </c>
      <c r="W23" s="155">
        <v>0.74579800400826401</v>
      </c>
      <c r="X23" s="155">
        <v>0.92443588516727304</v>
      </c>
      <c r="Y23" s="169">
        <v>0.77855831069269699</v>
      </c>
      <c r="AB23" s="155">
        <v>5489.3332862854004</v>
      </c>
      <c r="AC23" s="155">
        <v>0.99940489684878697</v>
      </c>
      <c r="AD23" s="155">
        <v>0.99940489684878697</v>
      </c>
      <c r="AE23" s="155">
        <v>70.190311670303302</v>
      </c>
      <c r="AF23" s="169">
        <v>0.94455844053350102</v>
      </c>
      <c r="AG23" s="155">
        <v>0.81274832885094905</v>
      </c>
      <c r="AH23" s="155">
        <v>0.93334526164657705</v>
      </c>
      <c r="AI23" s="169">
        <v>0.84261809685866096</v>
      </c>
      <c r="AK23" s="155">
        <v>12793.9153475761</v>
      </c>
      <c r="AL23" s="155">
        <v>1</v>
      </c>
      <c r="AM23" s="155">
        <v>1</v>
      </c>
      <c r="AN23" s="155">
        <v>232.381099700927</v>
      </c>
      <c r="AO23" s="169">
        <v>0.96164470049719797</v>
      </c>
      <c r="AP23" s="155">
        <v>0.79988209239200203</v>
      </c>
      <c r="AQ23" s="155">
        <v>0.96293652913448202</v>
      </c>
      <c r="AR23" s="169">
        <v>0.84294451836141404</v>
      </c>
    </row>
    <row r="24" spans="1:44" s="167" customFormat="1">
      <c r="A24" s="166">
        <v>125</v>
      </c>
      <c r="B24" s="166">
        <v>2</v>
      </c>
      <c r="C24" s="166">
        <v>40</v>
      </c>
      <c r="D24" s="166"/>
      <c r="E24" s="166">
        <v>1</v>
      </c>
      <c r="F24" s="166">
        <v>7</v>
      </c>
      <c r="G24" s="166">
        <v>88</v>
      </c>
      <c r="R24" s="167">
        <v>3311.0081520080498</v>
      </c>
      <c r="S24" s="167">
        <v>1</v>
      </c>
      <c r="T24" s="167">
        <v>1</v>
      </c>
      <c r="U24" s="167">
        <v>65.770432949066105</v>
      </c>
      <c r="V24" s="170">
        <v>0.85553626390971504</v>
      </c>
      <c r="W24" s="167">
        <v>0.612244057979628</v>
      </c>
      <c r="X24" s="167">
        <v>0.85629533729222695</v>
      </c>
      <c r="Y24" s="170">
        <v>0.64985223503911604</v>
      </c>
      <c r="AB24" s="167">
        <v>864.33131694793701</v>
      </c>
      <c r="AC24" s="167">
        <v>0.99774238645809699</v>
      </c>
      <c r="AD24" s="167">
        <v>0.99774238645809699</v>
      </c>
      <c r="AE24" s="167">
        <v>12.9158935546875</v>
      </c>
      <c r="AF24" s="170">
        <v>0.90395391050430096</v>
      </c>
      <c r="AG24" s="167">
        <v>0.69134693916911405</v>
      </c>
      <c r="AH24" s="167">
        <v>0.88971266455184495</v>
      </c>
      <c r="AI24" s="170">
        <v>0.73284942779033502</v>
      </c>
      <c r="AK24" s="167">
        <v>5324.6073408126804</v>
      </c>
      <c r="AL24" s="167">
        <v>1</v>
      </c>
      <c r="AM24" s="167">
        <v>1</v>
      </c>
      <c r="AN24" s="167">
        <v>86.194795131683307</v>
      </c>
      <c r="AO24" s="170">
        <v>0.90924157525057203</v>
      </c>
      <c r="AP24" s="167">
        <v>0.72492084146268798</v>
      </c>
      <c r="AQ24" s="167">
        <v>0.90429612561385497</v>
      </c>
      <c r="AR24" s="170">
        <v>0.76356813428735304</v>
      </c>
    </row>
    <row r="25" spans="1:44" s="167" customFormat="1">
      <c r="A25" s="166">
        <v>125</v>
      </c>
      <c r="B25" s="166">
        <v>1</v>
      </c>
      <c r="C25" s="166">
        <v>40</v>
      </c>
      <c r="D25" s="166"/>
      <c r="E25" s="166">
        <v>6</v>
      </c>
      <c r="F25" s="166">
        <v>7</v>
      </c>
      <c r="G25" s="166">
        <v>88</v>
      </c>
      <c r="R25" s="167">
        <v>10741.7121014595</v>
      </c>
      <c r="S25" s="167">
        <v>1</v>
      </c>
      <c r="T25" s="167">
        <v>1</v>
      </c>
      <c r="U25" s="167">
        <v>421.18798637390103</v>
      </c>
      <c r="V25" s="170">
        <v>0.90320416699550099</v>
      </c>
      <c r="W25" s="167">
        <v>0.72519884330301299</v>
      </c>
      <c r="X25" s="167">
        <v>0.90410769585921102</v>
      </c>
      <c r="Y25" s="170">
        <v>0.74887262512026698</v>
      </c>
      <c r="AB25" s="167">
        <v>3683.5853240489901</v>
      </c>
      <c r="AC25" s="167">
        <v>1</v>
      </c>
      <c r="AD25" s="167">
        <v>1</v>
      </c>
      <c r="AE25" s="167">
        <v>50.636375427246001</v>
      </c>
      <c r="AF25" s="170">
        <v>0.96878699392313095</v>
      </c>
      <c r="AG25" s="167">
        <v>0.83272331750705997</v>
      </c>
      <c r="AH25" s="167">
        <v>0.96507080465186001</v>
      </c>
      <c r="AI25" s="170">
        <v>0.86838287285013804</v>
      </c>
      <c r="AK25" s="167">
        <v>13311.117815256101</v>
      </c>
      <c r="AL25" s="167">
        <v>1</v>
      </c>
      <c r="AM25" s="167">
        <v>1</v>
      </c>
      <c r="AN25" s="167">
        <v>187.96767616271899</v>
      </c>
      <c r="AO25" s="170">
        <v>0.97131244574224596</v>
      </c>
      <c r="AP25" s="167">
        <v>0.83706688663822604</v>
      </c>
      <c r="AQ25" s="167">
        <v>0.96902207072077096</v>
      </c>
      <c r="AR25" s="170">
        <v>0.87320760671436404</v>
      </c>
    </row>
    <row r="26" spans="1:44" s="167" customFormat="1">
      <c r="A26" s="166">
        <v>125</v>
      </c>
      <c r="B26" s="166">
        <v>1</v>
      </c>
      <c r="C26" s="166">
        <v>40</v>
      </c>
      <c r="D26" s="166"/>
      <c r="E26" s="166">
        <v>1</v>
      </c>
      <c r="F26" s="166">
        <v>7</v>
      </c>
      <c r="G26" s="166">
        <v>88</v>
      </c>
      <c r="R26" s="167">
        <v>7885.9520318508103</v>
      </c>
      <c r="S26" s="167">
        <v>1</v>
      </c>
      <c r="T26" s="167">
        <v>1</v>
      </c>
      <c r="U26" s="167">
        <v>166.17382478713901</v>
      </c>
      <c r="V26" s="170">
        <v>0.91283245205587504</v>
      </c>
      <c r="W26" s="167">
        <v>0.72388719642138799</v>
      </c>
      <c r="X26" s="167">
        <v>0.92311601325404302</v>
      </c>
      <c r="Y26" s="170">
        <v>0.76028348019726999</v>
      </c>
      <c r="AB26" s="167">
        <v>4893.7050948142996</v>
      </c>
      <c r="AC26" s="167">
        <v>0.99736454318748502</v>
      </c>
      <c r="AD26" s="167">
        <v>0.99736454318748502</v>
      </c>
      <c r="AE26" s="167">
        <v>73.197816848754798</v>
      </c>
      <c r="AF26" s="170">
        <v>0.90328308736484797</v>
      </c>
      <c r="AG26" s="167">
        <v>0.71234831467819704</v>
      </c>
      <c r="AH26" s="167">
        <v>0.91760543753125701</v>
      </c>
      <c r="AI26" s="170">
        <v>0.74880391362197296</v>
      </c>
      <c r="AK26" s="167">
        <v>13311.9468739032</v>
      </c>
      <c r="AL26" s="167">
        <v>1</v>
      </c>
      <c r="AM26" s="167">
        <v>1</v>
      </c>
      <c r="AN26" s="167">
        <v>236.14072489738399</v>
      </c>
      <c r="AO26" s="170">
        <v>0.93611396101333699</v>
      </c>
      <c r="AP26" s="167">
        <v>0.76367793769342096</v>
      </c>
      <c r="AQ26" s="167">
        <v>0.93669142794103999</v>
      </c>
      <c r="AR26" s="170">
        <v>0.80222137319535802</v>
      </c>
    </row>
    <row r="27" spans="1:44">
      <c r="A27" s="165">
        <v>150</v>
      </c>
      <c r="B27" s="165">
        <v>2</v>
      </c>
      <c r="C27" s="165">
        <v>40</v>
      </c>
      <c r="D27" s="165"/>
      <c r="E27" s="165">
        <v>1</v>
      </c>
      <c r="F27" s="165">
        <v>7</v>
      </c>
      <c r="G27" s="165">
        <v>88</v>
      </c>
      <c r="R27" s="155">
        <v>3129.9893293380701</v>
      </c>
      <c r="S27" s="155">
        <v>1</v>
      </c>
      <c r="T27" s="155">
        <v>1</v>
      </c>
      <c r="U27" s="155">
        <v>131.13157796859701</v>
      </c>
      <c r="V27" s="169">
        <v>0.85040643990213804</v>
      </c>
      <c r="W27" s="155">
        <v>0.60976296666188401</v>
      </c>
      <c r="X27" s="155">
        <v>0.86632876803570502</v>
      </c>
      <c r="Y27" s="169">
        <v>0.64873685957542604</v>
      </c>
      <c r="AB27" s="155">
        <v>1067.2001061439501</v>
      </c>
      <c r="AC27" s="155">
        <v>0.99846973475402401</v>
      </c>
      <c r="AD27" s="155">
        <v>0.99846973475402401</v>
      </c>
      <c r="AE27" s="155">
        <v>15.838500499725299</v>
      </c>
      <c r="AF27" s="169">
        <v>0.89614079393891499</v>
      </c>
      <c r="AG27" s="155">
        <v>0.68614506743040404</v>
      </c>
      <c r="AH27" s="155">
        <v>0.89580620129548705</v>
      </c>
      <c r="AI27" s="169">
        <v>0.73000042255278896</v>
      </c>
      <c r="AK27" s="155">
        <v>4971.4845201969101</v>
      </c>
      <c r="AL27" s="155">
        <v>1</v>
      </c>
      <c r="AM27" s="155">
        <v>1</v>
      </c>
      <c r="AN27" s="155">
        <v>96.378634214401202</v>
      </c>
      <c r="AO27" s="169">
        <v>0.89400994396653699</v>
      </c>
      <c r="AP27" s="155">
        <v>0.695878219324506</v>
      </c>
      <c r="AQ27" s="155">
        <v>0.89390309134451296</v>
      </c>
      <c r="AR27" s="169">
        <v>0.73793693626465695</v>
      </c>
    </row>
    <row r="28" spans="1:44">
      <c r="A28" s="165">
        <v>150</v>
      </c>
      <c r="B28" s="165">
        <v>1</v>
      </c>
      <c r="C28" s="165">
        <v>40</v>
      </c>
      <c r="D28" s="165"/>
      <c r="E28" s="165">
        <v>6</v>
      </c>
      <c r="F28" s="165">
        <v>7</v>
      </c>
      <c r="G28" s="165">
        <v>88</v>
      </c>
      <c r="R28" s="155">
        <v>9744.7293698787598</v>
      </c>
      <c r="S28" s="155">
        <v>1</v>
      </c>
      <c r="T28" s="155">
        <v>1</v>
      </c>
      <c r="U28" s="155">
        <v>172.553092002868</v>
      </c>
      <c r="V28" s="169">
        <v>0.89093204956199101</v>
      </c>
      <c r="W28" s="155">
        <v>0.70599811592557005</v>
      </c>
      <c r="X28" s="155">
        <v>0.89846621177700203</v>
      </c>
      <c r="Y28" s="169">
        <v>0.72939901567959997</v>
      </c>
      <c r="AB28" s="155">
        <v>3827.2290053367601</v>
      </c>
      <c r="AC28" s="155">
        <v>1</v>
      </c>
      <c r="AD28" s="155">
        <v>1</v>
      </c>
      <c r="AE28" s="155">
        <v>97.492917299270601</v>
      </c>
      <c r="AF28" s="169">
        <v>0.96578801988793295</v>
      </c>
      <c r="AG28" s="155">
        <v>0.81887483642041403</v>
      </c>
      <c r="AH28" s="155">
        <v>0.96043736973989402</v>
      </c>
      <c r="AI28" s="169">
        <v>0.857553646246627</v>
      </c>
      <c r="AK28" s="155">
        <v>13853.6733162403</v>
      </c>
      <c r="AL28" s="155">
        <v>1</v>
      </c>
      <c r="AM28" s="155">
        <v>1</v>
      </c>
      <c r="AN28" s="155">
        <v>188.76754045486399</v>
      </c>
      <c r="AO28" s="169">
        <v>0.96610370136532198</v>
      </c>
      <c r="AP28" s="155">
        <v>0.82259007697799003</v>
      </c>
      <c r="AQ28" s="155">
        <v>0.96280058583397998</v>
      </c>
      <c r="AR28" s="169">
        <v>0.860119265743579</v>
      </c>
    </row>
    <row r="29" spans="1:44">
      <c r="A29" s="165">
        <v>150</v>
      </c>
      <c r="B29" s="165">
        <v>1</v>
      </c>
      <c r="C29" s="165">
        <v>40</v>
      </c>
      <c r="D29" s="165"/>
      <c r="E29" s="165">
        <v>1</v>
      </c>
      <c r="F29" s="165">
        <v>7</v>
      </c>
      <c r="G29" s="165">
        <v>88</v>
      </c>
      <c r="R29" s="155">
        <v>7675.3389351367896</v>
      </c>
      <c r="S29" s="155">
        <v>1</v>
      </c>
      <c r="T29" s="155">
        <v>1</v>
      </c>
      <c r="U29" s="155">
        <v>120.59688401222201</v>
      </c>
      <c r="V29" s="169">
        <v>0.90158629942388102</v>
      </c>
      <c r="W29" s="155">
        <v>0.70435888689274395</v>
      </c>
      <c r="X29" s="155">
        <v>0.91625332462545594</v>
      </c>
      <c r="Y29" s="169">
        <v>0.74231960849598799</v>
      </c>
      <c r="AB29" s="155">
        <v>5747.6158592700904</v>
      </c>
      <c r="AC29" s="155">
        <v>0.99598541524975404</v>
      </c>
      <c r="AD29" s="155">
        <v>0.99598541524975404</v>
      </c>
      <c r="AE29" s="155">
        <v>96.746837854385305</v>
      </c>
      <c r="AF29" s="169">
        <v>0.91200378817772798</v>
      </c>
      <c r="AG29" s="155">
        <v>0.736767997564998</v>
      </c>
      <c r="AH29" s="155">
        <v>0.90741583848460505</v>
      </c>
      <c r="AI29" s="169">
        <v>0.76751975964305197</v>
      </c>
      <c r="AK29" s="155">
        <v>13692.5286815166</v>
      </c>
      <c r="AL29" s="155">
        <v>1</v>
      </c>
      <c r="AM29" s="155">
        <v>1</v>
      </c>
      <c r="AN29" s="155">
        <v>233.47899961471501</v>
      </c>
      <c r="AO29" s="169">
        <v>0.91318759371793801</v>
      </c>
      <c r="AP29" s="155">
        <v>0.73857100494063599</v>
      </c>
      <c r="AQ29" s="155">
        <v>0.92749636483692899</v>
      </c>
      <c r="AR29" s="169">
        <v>0.77876347262640699</v>
      </c>
    </row>
    <row r="30" spans="1:44" s="167" customFormat="1">
      <c r="A30" s="166">
        <v>175</v>
      </c>
      <c r="B30" s="166">
        <v>2</v>
      </c>
      <c r="C30" s="166">
        <v>40</v>
      </c>
      <c r="D30" s="166"/>
      <c r="E30" s="166">
        <v>1</v>
      </c>
      <c r="F30" s="166">
        <v>7</v>
      </c>
      <c r="G30" s="166">
        <v>88</v>
      </c>
      <c r="R30" s="167">
        <v>4034.27765607833</v>
      </c>
      <c r="S30" s="167">
        <v>1</v>
      </c>
      <c r="T30" s="167">
        <v>1</v>
      </c>
      <c r="U30" s="167">
        <v>73.769153833389197</v>
      </c>
      <c r="V30" s="170">
        <v>0.84314576592218404</v>
      </c>
      <c r="W30" s="167">
        <v>0.59618966075223001</v>
      </c>
      <c r="X30" s="167">
        <v>0.84590357600498001</v>
      </c>
      <c r="Y30" s="170">
        <v>0.63385140027532205</v>
      </c>
      <c r="AB30" s="167">
        <v>2016.92935824394</v>
      </c>
      <c r="AC30" s="167">
        <v>0.99752512657749504</v>
      </c>
      <c r="AD30" s="167">
        <v>0.99752512657749504</v>
      </c>
      <c r="AE30" s="167">
        <v>18.308623552322299</v>
      </c>
      <c r="AF30" s="170">
        <v>0.90115223739247097</v>
      </c>
      <c r="AG30" s="167">
        <v>0.69410933057725499</v>
      </c>
      <c r="AH30" s="167">
        <v>0.88881758336922301</v>
      </c>
      <c r="AI30" s="170">
        <v>0.728596772868778</v>
      </c>
      <c r="AK30" s="167">
        <v>6216.7397015094703</v>
      </c>
      <c r="AL30" s="167">
        <v>1</v>
      </c>
      <c r="AM30" s="167">
        <v>1</v>
      </c>
      <c r="AN30" s="167">
        <v>108.894498348236</v>
      </c>
      <c r="AO30" s="170">
        <v>0.90087601609975498</v>
      </c>
      <c r="AP30" s="167">
        <v>0.72112479852877698</v>
      </c>
      <c r="AQ30" s="167">
        <v>0.89848575014404097</v>
      </c>
      <c r="AR30" s="170">
        <v>0.75713756969445101</v>
      </c>
    </row>
    <row r="31" spans="1:44" s="167" customFormat="1">
      <c r="A31" s="166">
        <v>175</v>
      </c>
      <c r="B31" s="166">
        <v>1</v>
      </c>
      <c r="C31" s="166">
        <v>40</v>
      </c>
      <c r="D31" s="166"/>
      <c r="E31" s="166">
        <v>6</v>
      </c>
      <c r="F31" s="166">
        <v>7</v>
      </c>
      <c r="G31" s="166">
        <v>88</v>
      </c>
      <c r="R31" s="167">
        <v>8858.4954586028998</v>
      </c>
      <c r="S31" s="167">
        <v>1</v>
      </c>
      <c r="T31" s="167">
        <v>1</v>
      </c>
      <c r="U31" s="167">
        <v>100.840090513229</v>
      </c>
      <c r="V31" s="170">
        <v>0.88122484413226998</v>
      </c>
      <c r="W31" s="167">
        <v>0.69831454877525001</v>
      </c>
      <c r="X31" s="167">
        <v>0.88805984641872504</v>
      </c>
      <c r="Y31" s="170">
        <v>0.71888288415269797</v>
      </c>
      <c r="AB31" s="167">
        <v>3936.4124925136498</v>
      </c>
      <c r="AC31" s="167">
        <v>1</v>
      </c>
      <c r="AD31" s="167">
        <v>1</v>
      </c>
      <c r="AE31" s="167">
        <v>49.658173561096099</v>
      </c>
      <c r="AF31" s="170">
        <v>0.96148685975850301</v>
      </c>
      <c r="AG31" s="167">
        <v>0.81761054388746701</v>
      </c>
      <c r="AH31" s="167">
        <v>0.96073294867118997</v>
      </c>
      <c r="AI31" s="170">
        <v>0.85656690841249405</v>
      </c>
      <c r="AK31" s="167">
        <v>14024.254572629899</v>
      </c>
      <c r="AL31" s="167">
        <v>1</v>
      </c>
      <c r="AM31" s="167">
        <v>1</v>
      </c>
      <c r="AN31" s="167">
        <v>188.50700044631901</v>
      </c>
      <c r="AO31" s="170">
        <v>0.96184200142056597</v>
      </c>
      <c r="AP31" s="167">
        <v>0.81553456414000702</v>
      </c>
      <c r="AQ31" s="167">
        <v>0.96209484089876995</v>
      </c>
      <c r="AR31" s="170">
        <v>0.85472596265130196</v>
      </c>
    </row>
    <row r="32" spans="1:44" s="167" customFormat="1">
      <c r="A32" s="166">
        <v>175</v>
      </c>
      <c r="B32" s="166">
        <v>1</v>
      </c>
      <c r="C32" s="166">
        <v>40</v>
      </c>
      <c r="D32" s="166"/>
      <c r="E32" s="166">
        <v>1</v>
      </c>
      <c r="F32" s="166">
        <v>7</v>
      </c>
      <c r="G32" s="166">
        <v>88</v>
      </c>
      <c r="R32" s="167">
        <v>8756.0817713737397</v>
      </c>
      <c r="S32" s="167">
        <v>1</v>
      </c>
      <c r="T32" s="167">
        <v>1</v>
      </c>
      <c r="U32" s="167">
        <v>121.793457746505</v>
      </c>
      <c r="V32" s="170">
        <v>0.89400994396653699</v>
      </c>
      <c r="W32" s="167">
        <v>0.685513313248864</v>
      </c>
      <c r="X32" s="167">
        <v>0.90394077926530103</v>
      </c>
      <c r="Y32" s="170">
        <v>0.72404176294978795</v>
      </c>
      <c r="AB32" s="167">
        <v>5627.5127282142603</v>
      </c>
      <c r="AC32" s="167">
        <v>0.99883813194286997</v>
      </c>
      <c r="AD32" s="167">
        <v>0.99883813194286997</v>
      </c>
      <c r="AE32" s="167">
        <v>74.256465911865206</v>
      </c>
      <c r="AF32" s="170">
        <v>0.90182306053192296</v>
      </c>
      <c r="AG32" s="167">
        <v>0.70958250753906904</v>
      </c>
      <c r="AH32" s="167">
        <v>0.913123508223046</v>
      </c>
      <c r="AI32" s="170">
        <v>0.75141360715164995</v>
      </c>
      <c r="AK32" s="167">
        <v>13750.7949941158</v>
      </c>
      <c r="AL32" s="167">
        <v>1</v>
      </c>
      <c r="AM32" s="167">
        <v>1</v>
      </c>
      <c r="AN32" s="167">
        <v>238.254741430282</v>
      </c>
      <c r="AO32" s="170">
        <v>0.87692368400284104</v>
      </c>
      <c r="AP32" s="167">
        <v>0.70899709559820701</v>
      </c>
      <c r="AQ32" s="167">
        <v>0.86746315242598504</v>
      </c>
      <c r="AR32" s="170">
        <v>0.72933762600891705</v>
      </c>
    </row>
    <row r="33" spans="1:44">
      <c r="A33" s="165">
        <v>200</v>
      </c>
      <c r="B33" s="165">
        <v>2</v>
      </c>
      <c r="C33" s="165">
        <v>40</v>
      </c>
      <c r="D33" s="165"/>
      <c r="E33" s="165">
        <v>1</v>
      </c>
      <c r="F33" s="165">
        <v>7</v>
      </c>
      <c r="G33" s="165">
        <v>88</v>
      </c>
      <c r="R33" s="155">
        <v>4467.7684402465802</v>
      </c>
      <c r="S33" s="155">
        <v>1</v>
      </c>
      <c r="T33" s="155">
        <v>1</v>
      </c>
      <c r="U33" s="155">
        <v>81.798258781433105</v>
      </c>
      <c r="V33" s="169">
        <v>0.84267224370610005</v>
      </c>
      <c r="W33" s="155">
        <v>0.59387738614308305</v>
      </c>
      <c r="X33" s="155">
        <v>0.84336867942933402</v>
      </c>
      <c r="Y33" s="169">
        <v>0.631766943987075</v>
      </c>
      <c r="AB33" s="155">
        <v>1548.0526995658799</v>
      </c>
      <c r="AC33" s="155">
        <v>0.998734225043452</v>
      </c>
      <c r="AD33" s="155">
        <v>0.998734225043452</v>
      </c>
      <c r="AE33" s="155">
        <v>19.4351823329925</v>
      </c>
      <c r="AF33" s="169">
        <v>0.87913345434456602</v>
      </c>
      <c r="AG33" s="155">
        <v>0.67217465381731001</v>
      </c>
      <c r="AH33" s="155">
        <v>0.87945583554033702</v>
      </c>
      <c r="AI33" s="169">
        <v>0.71062590450809104</v>
      </c>
      <c r="AK33" s="155">
        <v>6516.2907133102399</v>
      </c>
      <c r="AL33" s="155">
        <v>1</v>
      </c>
      <c r="AM33" s="155">
        <v>1</v>
      </c>
      <c r="AN33" s="155">
        <v>108.04188966751001</v>
      </c>
      <c r="AO33" s="169">
        <v>0.89902138742009297</v>
      </c>
      <c r="AP33" s="155">
        <v>0.70089231608109204</v>
      </c>
      <c r="AQ33" s="155">
        <v>0.89353036882994896</v>
      </c>
      <c r="AR33" s="169">
        <v>0.749256674601256</v>
      </c>
    </row>
    <row r="34" spans="1:44">
      <c r="A34" s="165">
        <v>200</v>
      </c>
      <c r="B34" s="165">
        <v>1</v>
      </c>
      <c r="C34" s="165">
        <v>40</v>
      </c>
      <c r="D34" s="165"/>
      <c r="E34" s="165">
        <v>6</v>
      </c>
      <c r="F34" s="165">
        <v>7</v>
      </c>
      <c r="G34" s="165">
        <v>88</v>
      </c>
      <c r="R34" s="155">
        <v>9610.4383494853901</v>
      </c>
      <c r="S34" s="155">
        <v>1</v>
      </c>
      <c r="T34" s="155">
        <v>1</v>
      </c>
      <c r="U34" s="155">
        <v>99.091240406036306</v>
      </c>
      <c r="V34" s="169">
        <v>0.87333280719753703</v>
      </c>
      <c r="W34" s="155">
        <v>0.68655879988889501</v>
      </c>
      <c r="X34" s="155">
        <v>0.87921695575088799</v>
      </c>
      <c r="Y34" s="169">
        <v>0.70271476101865005</v>
      </c>
      <c r="AB34" s="155">
        <v>3679.74516820907</v>
      </c>
      <c r="AC34" s="155">
        <v>1</v>
      </c>
      <c r="AD34" s="155">
        <v>1</v>
      </c>
      <c r="AE34" s="155">
        <v>92.460118770599294</v>
      </c>
      <c r="AF34" s="169">
        <v>0.95868518664667302</v>
      </c>
      <c r="AG34" s="155">
        <v>0.80984781886859603</v>
      </c>
      <c r="AH34" s="155">
        <v>0.95765424237591301</v>
      </c>
      <c r="AI34" s="169">
        <v>0.84884955239748205</v>
      </c>
      <c r="AK34" s="155">
        <v>14077.117370128601</v>
      </c>
      <c r="AL34" s="155">
        <v>1</v>
      </c>
      <c r="AM34" s="155">
        <v>1</v>
      </c>
      <c r="AN34" s="155">
        <v>189.76619625091499</v>
      </c>
      <c r="AO34" s="169">
        <v>0.95994791255623002</v>
      </c>
      <c r="AP34" s="155">
        <v>0.804282806787045</v>
      </c>
      <c r="AQ34" s="155">
        <v>0.95781554362881005</v>
      </c>
      <c r="AR34" s="169">
        <v>0.84486742905326495</v>
      </c>
    </row>
    <row r="35" spans="1:44" ht="15.75" thickBot="1">
      <c r="A35" s="165">
        <v>200</v>
      </c>
      <c r="B35" s="165">
        <v>1</v>
      </c>
      <c r="C35" s="165">
        <v>40</v>
      </c>
      <c r="D35" s="165"/>
      <c r="E35" s="165">
        <v>1</v>
      </c>
      <c r="F35" s="165">
        <v>7</v>
      </c>
      <c r="G35" s="165">
        <v>88</v>
      </c>
      <c r="R35" s="155">
        <v>7816.8094213008799</v>
      </c>
      <c r="S35" s="155">
        <v>1</v>
      </c>
      <c r="T35" s="155">
        <v>1</v>
      </c>
      <c r="U35" s="155">
        <v>160.299983024597</v>
      </c>
      <c r="V35" s="171">
        <v>0.88726225238734102</v>
      </c>
      <c r="W35" s="155">
        <v>0.67036461466889097</v>
      </c>
      <c r="X35" s="155">
        <v>0.89743686675674295</v>
      </c>
      <c r="Y35" s="171">
        <v>0.71121269598830095</v>
      </c>
      <c r="AB35" s="155">
        <v>4671.4169859886097</v>
      </c>
      <c r="AC35" s="155">
        <v>0.98653933348446998</v>
      </c>
      <c r="AD35" s="155">
        <v>0.98653933348446998</v>
      </c>
      <c r="AE35" s="155">
        <v>76.905958652496295</v>
      </c>
      <c r="AF35" s="171">
        <v>0.88670980980190905</v>
      </c>
      <c r="AG35" s="155">
        <v>0.70468166560035195</v>
      </c>
      <c r="AH35" s="155">
        <v>0.873079984361254</v>
      </c>
      <c r="AI35" s="171">
        <v>0.72760910292386305</v>
      </c>
      <c r="AK35" s="155">
        <v>13832.4632203578</v>
      </c>
      <c r="AL35" s="155">
        <v>1</v>
      </c>
      <c r="AM35" s="155">
        <v>1</v>
      </c>
      <c r="AN35" s="155">
        <v>240.773540496826</v>
      </c>
      <c r="AO35" s="171">
        <v>0.92052718806723999</v>
      </c>
      <c r="AP35" s="155">
        <v>0.73434912576424205</v>
      </c>
      <c r="AQ35" s="155">
        <v>0.91781914208661997</v>
      </c>
      <c r="AR35" s="171">
        <v>0.77565719065503203</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47D7B-F129-48B5-BE81-4F3404444958}">
  <dimension ref="A2:AC30"/>
  <sheetViews>
    <sheetView workbookViewId="0">
      <pane xSplit="6" ySplit="11" topLeftCell="N12" activePane="bottomRight" state="frozen"/>
      <selection pane="topRight" activeCell="G1" sqref="G1"/>
      <selection pane="bottomLeft" activeCell="A12" sqref="A12"/>
      <selection pane="bottomRight" activeCell="O31" sqref="O31"/>
    </sheetView>
  </sheetViews>
  <sheetFormatPr baseColWidth="10" defaultColWidth="9.140625" defaultRowHeight="15"/>
  <sheetData>
    <row r="2" spans="1:28">
      <c r="B2" t="s">
        <v>477</v>
      </c>
    </row>
    <row r="3" spans="1:28">
      <c r="B3" t="s">
        <v>474</v>
      </c>
    </row>
    <row r="4" spans="1:28">
      <c r="B4" t="s">
        <v>475</v>
      </c>
    </row>
    <row r="5" spans="1:28">
      <c r="B5" t="s">
        <v>476</v>
      </c>
    </row>
    <row r="8" spans="1:28">
      <c r="A8" s="155"/>
      <c r="B8" s="155"/>
      <c r="C8" s="155"/>
      <c r="D8" s="155"/>
      <c r="E8" s="155"/>
      <c r="F8" s="155"/>
      <c r="G8" s="157"/>
      <c r="H8" s="157"/>
      <c r="I8" s="157"/>
      <c r="J8" s="157"/>
      <c r="K8" s="155"/>
      <c r="L8" s="155"/>
      <c r="M8" s="155"/>
      <c r="N8" s="155"/>
      <c r="O8" s="155"/>
      <c r="P8" s="155"/>
      <c r="Q8" s="155"/>
      <c r="R8" s="155"/>
      <c r="S8" s="155"/>
      <c r="T8" s="155" t="s">
        <v>483</v>
      </c>
      <c r="U8" s="155"/>
      <c r="V8" s="155"/>
      <c r="W8" s="155"/>
      <c r="X8" s="155"/>
      <c r="Y8" s="155"/>
      <c r="Z8" s="155"/>
      <c r="AA8" s="155"/>
      <c r="AB8" s="155"/>
    </row>
    <row r="9" spans="1:28">
      <c r="A9" s="155"/>
      <c r="B9" s="155"/>
      <c r="C9" s="155"/>
      <c r="D9" s="155"/>
      <c r="E9" s="155"/>
      <c r="F9" s="155"/>
      <c r="G9" s="155"/>
      <c r="H9" s="156" t="s">
        <v>310</v>
      </c>
      <c r="I9" s="155"/>
      <c r="J9" s="155"/>
      <c r="K9" s="155"/>
      <c r="L9" s="155"/>
      <c r="M9" s="155"/>
      <c r="N9" s="155"/>
      <c r="O9" s="155"/>
      <c r="P9" s="155"/>
      <c r="Q9" s="155"/>
      <c r="R9" s="155"/>
      <c r="S9" s="155"/>
      <c r="T9" s="157" t="s">
        <v>324</v>
      </c>
      <c r="U9" s="155"/>
      <c r="V9" s="155"/>
      <c r="W9" s="155"/>
      <c r="X9" s="155"/>
      <c r="Y9" s="155"/>
      <c r="Z9" s="155"/>
      <c r="AA9" s="155"/>
      <c r="AB9" s="155"/>
    </row>
    <row r="10" spans="1:28" ht="15.75" thickBot="1">
      <c r="A10" s="155"/>
      <c r="B10" s="155"/>
      <c r="C10" s="155"/>
      <c r="D10" s="155"/>
      <c r="E10" s="155"/>
      <c r="F10" s="155"/>
      <c r="G10" s="155"/>
      <c r="H10" s="155"/>
      <c r="I10" s="155"/>
      <c r="J10" s="155"/>
      <c r="K10" s="155"/>
      <c r="L10" s="155"/>
      <c r="M10" s="155"/>
      <c r="N10" s="155"/>
      <c r="O10" s="155"/>
      <c r="P10" s="155"/>
      <c r="Q10" s="155"/>
      <c r="R10" s="155"/>
      <c r="S10" s="155"/>
      <c r="T10" s="155"/>
      <c r="U10" s="155"/>
      <c r="V10" s="155"/>
      <c r="W10" s="155"/>
      <c r="X10" s="158" t="s">
        <v>345</v>
      </c>
      <c r="Y10" s="155"/>
      <c r="Z10" s="155"/>
      <c r="AA10" s="155"/>
      <c r="AB10" s="155"/>
    </row>
    <row r="11" spans="1:28">
      <c r="A11" s="156" t="s">
        <v>478</v>
      </c>
      <c r="B11" s="155" t="s">
        <v>343</v>
      </c>
      <c r="C11" s="155" t="s">
        <v>117</v>
      </c>
      <c r="D11" s="155" t="s">
        <v>338</v>
      </c>
      <c r="E11" s="155" t="s">
        <v>199</v>
      </c>
      <c r="F11" s="155" t="s">
        <v>200</v>
      </c>
      <c r="G11" s="159" t="s">
        <v>0</v>
      </c>
      <c r="H11" s="160" t="s">
        <v>1</v>
      </c>
      <c r="I11" s="161" t="s">
        <v>4</v>
      </c>
      <c r="J11" s="162" t="s">
        <v>3</v>
      </c>
      <c r="K11" s="162" t="s">
        <v>126</v>
      </c>
      <c r="L11" s="162" t="s">
        <v>312</v>
      </c>
      <c r="M11" s="162" t="s">
        <v>318</v>
      </c>
      <c r="N11" s="163"/>
      <c r="O11" s="155" t="s">
        <v>339</v>
      </c>
      <c r="P11" s="155"/>
      <c r="Q11" s="155" t="s">
        <v>353</v>
      </c>
      <c r="R11" s="163"/>
      <c r="S11" s="155"/>
      <c r="T11" s="159" t="s">
        <v>54</v>
      </c>
      <c r="U11" s="162" t="s">
        <v>56</v>
      </c>
      <c r="V11" s="162" t="s">
        <v>57</v>
      </c>
      <c r="W11" s="164" t="s">
        <v>55</v>
      </c>
      <c r="X11" s="164" t="s">
        <v>58</v>
      </c>
      <c r="Y11" s="158" t="s">
        <v>346</v>
      </c>
      <c r="Z11" s="158" t="s">
        <v>347</v>
      </c>
      <c r="AA11" s="158" t="s">
        <v>350</v>
      </c>
      <c r="AB11" s="155"/>
    </row>
    <row r="12" spans="1:28">
      <c r="A12" s="165" t="s">
        <v>479</v>
      </c>
      <c r="B12" s="165">
        <v>2</v>
      </c>
      <c r="C12" s="165">
        <v>40</v>
      </c>
      <c r="D12" s="165"/>
      <c r="E12" s="165">
        <v>1</v>
      </c>
      <c r="F12" s="165">
        <v>7</v>
      </c>
      <c r="G12" s="165"/>
      <c r="H12" s="165"/>
      <c r="I12" s="165"/>
      <c r="J12" s="165"/>
      <c r="K12" s="165"/>
      <c r="L12" s="155"/>
      <c r="M12" s="155"/>
      <c r="N12" s="155"/>
      <c r="O12" s="155"/>
      <c r="P12" s="155"/>
      <c r="Q12" s="155"/>
      <c r="R12" s="155"/>
      <c r="S12" s="155"/>
      <c r="T12">
        <v>337.086276769638</v>
      </c>
      <c r="U12">
        <v>0.99944894318510802</v>
      </c>
      <c r="V12">
        <v>0.99944894318510802</v>
      </c>
      <c r="W12">
        <v>6.4671540260314897</v>
      </c>
      <c r="X12">
        <v>0.95890144137125</v>
      </c>
      <c r="Y12">
        <v>0.83550739373245397</v>
      </c>
      <c r="Z12">
        <v>0.95059530895928801</v>
      </c>
      <c r="AA12">
        <v>0.865981866748602</v>
      </c>
      <c r="AB12" s="155"/>
    </row>
    <row r="13" spans="1:28">
      <c r="A13" s="165" t="s">
        <v>480</v>
      </c>
      <c r="B13" s="165">
        <v>2</v>
      </c>
      <c r="C13" s="165">
        <v>40</v>
      </c>
      <c r="D13" s="165"/>
      <c r="E13" s="165">
        <v>1</v>
      </c>
      <c r="F13" s="165">
        <v>7</v>
      </c>
      <c r="G13" s="165"/>
      <c r="H13" s="165"/>
      <c r="I13" s="165"/>
      <c r="J13" s="165"/>
      <c r="K13" s="165"/>
      <c r="L13" s="155"/>
      <c r="M13" s="155"/>
      <c r="N13" s="155"/>
      <c r="O13" s="155"/>
      <c r="P13" s="155"/>
      <c r="Q13" s="155"/>
      <c r="R13" s="155"/>
      <c r="S13" s="155"/>
      <c r="T13">
        <v>359.76193809509198</v>
      </c>
      <c r="U13">
        <v>0.99794521187667495</v>
      </c>
      <c r="V13">
        <v>0.99794521187667495</v>
      </c>
      <c r="W13">
        <v>6.6018290519714302</v>
      </c>
      <c r="X13">
        <v>0.93817686014803203</v>
      </c>
      <c r="Y13">
        <v>0.80275911018560597</v>
      </c>
      <c r="Z13">
        <v>0.92897236682056705</v>
      </c>
      <c r="AA13">
        <v>0.83725162621559701</v>
      </c>
      <c r="AB13" s="155"/>
    </row>
    <row r="14" spans="1:28">
      <c r="A14" s="165" t="s">
        <v>481</v>
      </c>
      <c r="B14" s="165">
        <v>2</v>
      </c>
      <c r="C14" s="165">
        <v>40</v>
      </c>
      <c r="D14" s="165"/>
      <c r="E14" s="165">
        <v>1</v>
      </c>
      <c r="F14" s="165">
        <v>7</v>
      </c>
      <c r="G14" s="165"/>
      <c r="H14" s="165"/>
      <c r="I14" s="165"/>
      <c r="J14" s="165"/>
      <c r="K14" s="165"/>
      <c r="L14" s="155"/>
      <c r="M14" s="155"/>
      <c r="N14" s="155"/>
      <c r="O14" s="155"/>
      <c r="P14" s="155"/>
      <c r="Q14" s="155"/>
      <c r="R14" s="155"/>
      <c r="S14" s="155"/>
      <c r="T14">
        <v>326.17379260063097</v>
      </c>
      <c r="U14">
        <v>0.99996264021593895</v>
      </c>
      <c r="V14">
        <v>0.99996264021593895</v>
      </c>
      <c r="W14">
        <v>6.5649867057800204</v>
      </c>
      <c r="X14">
        <v>0.96326451110245404</v>
      </c>
      <c r="Y14">
        <v>0.83778715903802503</v>
      </c>
      <c r="Z14">
        <v>0.94605235547340405</v>
      </c>
      <c r="AA14">
        <v>0.86539250104302001</v>
      </c>
      <c r="AB14" s="155"/>
    </row>
    <row r="15" spans="1:28">
      <c r="A15" s="165" t="s">
        <v>482</v>
      </c>
      <c r="B15" s="165">
        <v>2</v>
      </c>
      <c r="C15" s="165">
        <v>40</v>
      </c>
      <c r="D15" s="165"/>
      <c r="E15" s="165">
        <v>1</v>
      </c>
      <c r="F15" s="165">
        <v>7</v>
      </c>
      <c r="T15">
        <v>519.25944924354496</v>
      </c>
      <c r="U15">
        <v>0.99904085938998599</v>
      </c>
      <c r="V15">
        <v>0.99904085938998599</v>
      </c>
      <c r="W15">
        <v>6.03780198097229</v>
      </c>
      <c r="X15">
        <v>0.95137886500037905</v>
      </c>
      <c r="Y15">
        <v>0.84154671682925797</v>
      </c>
      <c r="Z15">
        <v>0.93462960228117598</v>
      </c>
      <c r="AA15">
        <v>0.86645962629448203</v>
      </c>
    </row>
    <row r="18" spans="20:29">
      <c r="T18" t="s">
        <v>491</v>
      </c>
    </row>
    <row r="19" spans="20:29">
      <c r="V19" t="s">
        <v>487</v>
      </c>
    </row>
    <row r="20" spans="20:29">
      <c r="X20" s="172" t="s">
        <v>345</v>
      </c>
      <c r="Y20" s="158" t="s">
        <v>346</v>
      </c>
      <c r="Z20" s="158" t="s">
        <v>347</v>
      </c>
      <c r="AA20" s="158" t="s">
        <v>350</v>
      </c>
    </row>
    <row r="21" spans="20:29">
      <c r="V21" t="s">
        <v>484</v>
      </c>
      <c r="X21">
        <v>0.98243085313595602</v>
      </c>
      <c r="Y21">
        <v>0.407518796992481</v>
      </c>
      <c r="Z21">
        <v>0.82621951219512102</v>
      </c>
      <c r="AA21">
        <v>0.54582074521651502</v>
      </c>
    </row>
    <row r="22" spans="20:29">
      <c r="V22" t="s">
        <v>485</v>
      </c>
      <c r="X22">
        <v>0.99154655239579204</v>
      </c>
      <c r="Y22">
        <v>0.62251655629139002</v>
      </c>
      <c r="Z22">
        <v>0.85975609756097504</v>
      </c>
      <c r="AA22">
        <v>0.72215108834827102</v>
      </c>
    </row>
    <row r="23" spans="20:29">
      <c r="V23" t="s">
        <v>486</v>
      </c>
      <c r="X23">
        <v>0.99668874172185395</v>
      </c>
      <c r="Y23">
        <v>0.86053412462907997</v>
      </c>
      <c r="Z23">
        <v>0.88414634146341398</v>
      </c>
      <c r="AA23">
        <v>0.87218045112781895</v>
      </c>
      <c r="AC23" t="s">
        <v>490</v>
      </c>
    </row>
    <row r="26" spans="20:29">
      <c r="V26" t="s">
        <v>488</v>
      </c>
    </row>
    <row r="27" spans="20:29">
      <c r="X27" s="172" t="s">
        <v>345</v>
      </c>
      <c r="Y27" s="158" t="s">
        <v>346</v>
      </c>
      <c r="Z27" s="158" t="s">
        <v>347</v>
      </c>
      <c r="AA27" s="158" t="s">
        <v>350</v>
      </c>
    </row>
    <row r="28" spans="20:29">
      <c r="V28" t="s">
        <v>479</v>
      </c>
      <c r="X28">
        <v>0.98598343842588998</v>
      </c>
      <c r="Y28">
        <v>0.46409807355516602</v>
      </c>
      <c r="Z28">
        <v>0.80792682926829196</v>
      </c>
      <c r="AA28">
        <v>0.58954393770856495</v>
      </c>
    </row>
    <row r="29" spans="20:29">
      <c r="V29" t="s">
        <v>480</v>
      </c>
      <c r="X29">
        <v>0.99107346349616299</v>
      </c>
      <c r="Y29">
        <v>0.61953727506426703</v>
      </c>
      <c r="Z29">
        <v>0.73475609756097504</v>
      </c>
      <c r="AA29">
        <v>0.67224546722454603</v>
      </c>
    </row>
    <row r="30" spans="20:29">
      <c r="V30" t="s">
        <v>489</v>
      </c>
      <c r="X30">
        <v>0.994758033882853</v>
      </c>
      <c r="Y30">
        <v>0.76243093922651906</v>
      </c>
      <c r="Z30">
        <v>0.84146341463414598</v>
      </c>
      <c r="AA30">
        <v>0.8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9FF9-6B22-40B2-B8AE-E727E1850DE0}">
  <sheetPr codeName="Sheet14"/>
  <dimension ref="A2:BB179"/>
  <sheetViews>
    <sheetView tabSelected="1" topLeftCell="Q139" zoomScaleNormal="100" workbookViewId="0">
      <selection activeCell="AK161" sqref="AK161"/>
    </sheetView>
  </sheetViews>
  <sheetFormatPr baseColWidth="10" defaultColWidth="8.7109375" defaultRowHeight="15"/>
  <cols>
    <col min="1" max="1" width="8.7109375" style="155"/>
    <col min="2" max="2" width="14.5703125" style="155" customWidth="1"/>
    <col min="3" max="3" width="11.140625" style="155" customWidth="1"/>
    <col min="4" max="4" width="10.140625" style="155" bestFit="1" customWidth="1"/>
    <col min="5" max="5" width="9.140625" style="155" bestFit="1" customWidth="1"/>
    <col min="6" max="7" width="10.140625" style="155" bestFit="1" customWidth="1"/>
    <col min="8" max="8" width="11" style="155" customWidth="1"/>
    <col min="9" max="9" width="10.85546875" style="155" bestFit="1" customWidth="1"/>
    <col min="10" max="10" width="12.7109375" style="155" customWidth="1"/>
    <col min="11" max="11" width="9.85546875" style="155" bestFit="1" customWidth="1"/>
    <col min="12" max="12" width="8.85546875" style="155" bestFit="1" customWidth="1"/>
    <col min="13" max="13" width="10.85546875" style="155" bestFit="1" customWidth="1"/>
    <col min="14" max="14" width="8.7109375" style="155"/>
    <col min="15" max="15" width="8.85546875" style="155" bestFit="1" customWidth="1"/>
    <col min="16" max="17" width="8.7109375" style="155"/>
    <col min="18" max="18" width="10.5703125" style="155" customWidth="1"/>
    <col min="19" max="25" width="8.85546875" style="155" bestFit="1" customWidth="1"/>
    <col min="26" max="27" width="8.7109375" style="155"/>
    <col min="28" max="28" width="10.42578125" style="155" customWidth="1"/>
    <col min="29" max="35" width="8.85546875" style="155" bestFit="1" customWidth="1"/>
    <col min="36" max="36" width="8.7109375" style="155"/>
    <col min="37" max="37" width="10.28515625" style="155" customWidth="1"/>
    <col min="38" max="44" width="8.85546875" style="155" bestFit="1" customWidth="1"/>
    <col min="45" max="46" width="8.7109375" style="155"/>
    <col min="47" max="47" width="11.28515625" style="155" customWidth="1"/>
    <col min="48" max="16384" width="8.7109375" style="155"/>
  </cols>
  <sheetData>
    <row r="2" spans="1:54">
      <c r="G2" s="156"/>
    </row>
    <row r="3" spans="1:54">
      <c r="G3" s="157"/>
      <c r="H3" s="157"/>
      <c r="I3" s="157"/>
      <c r="J3" s="157"/>
    </row>
    <row r="4" spans="1:54">
      <c r="G4" s="157"/>
      <c r="H4" s="157"/>
      <c r="I4" s="157"/>
      <c r="J4" s="157"/>
    </row>
    <row r="5" spans="1:54">
      <c r="H5" s="156" t="s">
        <v>310</v>
      </c>
      <c r="R5" s="157" t="s">
        <v>323</v>
      </c>
      <c r="AB5" s="157" t="s">
        <v>522</v>
      </c>
      <c r="AK5" s="157" t="s">
        <v>351</v>
      </c>
      <c r="AU5" s="157" t="s">
        <v>519</v>
      </c>
    </row>
    <row r="6" spans="1:54" ht="15.75" thickBot="1">
      <c r="V6" s="158" t="s">
        <v>345</v>
      </c>
      <c r="AF6" s="158" t="s">
        <v>345</v>
      </c>
      <c r="AO6" s="158" t="s">
        <v>345</v>
      </c>
      <c r="AY6" s="158" t="s">
        <v>345</v>
      </c>
    </row>
    <row r="7" spans="1:54" ht="15.75" thickBot="1">
      <c r="A7" s="156" t="s">
        <v>466</v>
      </c>
      <c r="B7" s="155" t="s">
        <v>343</v>
      </c>
      <c r="C7" s="155" t="s">
        <v>117</v>
      </c>
      <c r="D7" s="155" t="s">
        <v>338</v>
      </c>
      <c r="E7" s="155" t="s">
        <v>199</v>
      </c>
      <c r="F7" s="155" t="s">
        <v>200</v>
      </c>
      <c r="G7" s="159" t="s">
        <v>0</v>
      </c>
      <c r="H7" s="160" t="s">
        <v>1</v>
      </c>
      <c r="I7" s="161" t="s">
        <v>4</v>
      </c>
      <c r="J7" s="162" t="s">
        <v>3</v>
      </c>
      <c r="K7" s="162" t="s">
        <v>126</v>
      </c>
      <c r="L7" s="162" t="s">
        <v>312</v>
      </c>
      <c r="M7" s="162" t="s">
        <v>318</v>
      </c>
      <c r="N7" s="163"/>
      <c r="O7" s="155" t="s">
        <v>339</v>
      </c>
      <c r="Q7" s="155" t="s">
        <v>353</v>
      </c>
      <c r="R7" s="159" t="s">
        <v>54</v>
      </c>
      <c r="S7" s="162" t="s">
        <v>56</v>
      </c>
      <c r="T7" s="162" t="s">
        <v>57</v>
      </c>
      <c r="U7" s="164" t="s">
        <v>55</v>
      </c>
      <c r="V7" s="164" t="s">
        <v>58</v>
      </c>
      <c r="W7" s="158" t="s">
        <v>346</v>
      </c>
      <c r="X7" s="158" t="s">
        <v>347</v>
      </c>
      <c r="Y7" s="158" t="s">
        <v>350</v>
      </c>
      <c r="Z7" s="163"/>
      <c r="AB7" s="159" t="s">
        <v>54</v>
      </c>
      <c r="AC7" s="162" t="s">
        <v>56</v>
      </c>
      <c r="AD7" s="162" t="s">
        <v>57</v>
      </c>
      <c r="AE7" s="164" t="s">
        <v>55</v>
      </c>
      <c r="AF7" s="164" t="s">
        <v>58</v>
      </c>
      <c r="AG7" s="158" t="s">
        <v>346</v>
      </c>
      <c r="AH7" s="158" t="s">
        <v>347</v>
      </c>
      <c r="AI7" s="158" t="s">
        <v>350</v>
      </c>
      <c r="AK7" s="159" t="s">
        <v>54</v>
      </c>
      <c r="AL7" s="162" t="s">
        <v>56</v>
      </c>
      <c r="AM7" s="162" t="s">
        <v>57</v>
      </c>
      <c r="AN7" s="164" t="s">
        <v>55</v>
      </c>
      <c r="AO7" s="164" t="s">
        <v>58</v>
      </c>
      <c r="AP7" s="158" t="s">
        <v>346</v>
      </c>
      <c r="AQ7" s="158" t="s">
        <v>347</v>
      </c>
      <c r="AR7" s="158" t="s">
        <v>350</v>
      </c>
      <c r="AU7" s="159" t="s">
        <v>54</v>
      </c>
      <c r="AV7" s="162" t="s">
        <v>56</v>
      </c>
      <c r="AW7" s="162" t="s">
        <v>57</v>
      </c>
      <c r="AX7" s="164" t="s">
        <v>55</v>
      </c>
      <c r="AY7" s="164" t="s">
        <v>58</v>
      </c>
      <c r="AZ7" s="158" t="s">
        <v>346</v>
      </c>
      <c r="BA7" s="158" t="s">
        <v>347</v>
      </c>
      <c r="BB7" s="158" t="s">
        <v>350</v>
      </c>
    </row>
    <row r="8" spans="1:54">
      <c r="A8" s="165">
        <v>0</v>
      </c>
      <c r="B8" s="165">
        <v>2</v>
      </c>
      <c r="C8" s="165">
        <v>40</v>
      </c>
      <c r="D8" s="165"/>
      <c r="E8" s="165">
        <v>6</v>
      </c>
      <c r="F8" s="165">
        <v>7</v>
      </c>
      <c r="G8" s="165">
        <v>88</v>
      </c>
      <c r="H8" s="165"/>
      <c r="I8" s="165">
        <v>105864</v>
      </c>
      <c r="J8" s="165"/>
      <c r="K8" s="165">
        <v>16</v>
      </c>
      <c r="L8" s="155">
        <v>29.42</v>
      </c>
      <c r="M8" s="155" t="s">
        <v>458</v>
      </c>
      <c r="O8" s="155">
        <v>28.65</v>
      </c>
      <c r="R8" s="155">
        <v>71.789196491241398</v>
      </c>
      <c r="S8" s="155">
        <v>0.111048137232675</v>
      </c>
      <c r="T8" s="155">
        <v>0.111048137232675</v>
      </c>
      <c r="U8" s="155">
        <v>30.955499172210601</v>
      </c>
      <c r="V8" s="168">
        <v>2.66356246547233E-2</v>
      </c>
      <c r="W8" s="155">
        <v>9.0408938113004197E-2</v>
      </c>
      <c r="X8" s="155">
        <v>9.0132363551275102E-2</v>
      </c>
      <c r="Y8" s="168">
        <v>6.0378472931325998E-2</v>
      </c>
      <c r="AB8" s="155">
        <v>769.49286198616005</v>
      </c>
      <c r="AC8" s="155">
        <v>0.11018854379203501</v>
      </c>
      <c r="AD8" s="155">
        <v>0.11018854379203501</v>
      </c>
      <c r="AE8" s="155">
        <v>0.68798089027404696</v>
      </c>
      <c r="AF8" s="168">
        <v>2.67145450240707E-2</v>
      </c>
      <c r="AG8" s="155">
        <v>0.11577303770024901</v>
      </c>
      <c r="AH8" s="155">
        <v>9.1059488923024803E-2</v>
      </c>
      <c r="AI8" s="168">
        <v>6.1600961899731403E-2</v>
      </c>
      <c r="AK8" s="155">
        <v>2104.16746520996</v>
      </c>
      <c r="AL8" s="155">
        <v>0.11103869115091</v>
      </c>
      <c r="AM8" s="155">
        <v>0.11103869115091</v>
      </c>
      <c r="AN8" s="155">
        <v>15.4766016006469</v>
      </c>
      <c r="AO8" s="168">
        <v>2.67540052087443E-2</v>
      </c>
      <c r="AP8" s="155">
        <v>9.6754921473703695E-2</v>
      </c>
      <c r="AQ8" s="155">
        <v>9.0405809169109203E-2</v>
      </c>
      <c r="AR8" s="168">
        <v>6.2726520134726405E-2</v>
      </c>
      <c r="AY8" s="168"/>
      <c r="BB8" s="168"/>
    </row>
    <row r="9" spans="1:54">
      <c r="A9" s="165">
        <v>0</v>
      </c>
      <c r="B9" s="165">
        <v>2</v>
      </c>
      <c r="C9" s="165">
        <v>40</v>
      </c>
      <c r="D9" s="165"/>
      <c r="E9" s="165">
        <v>1</v>
      </c>
      <c r="F9" s="165">
        <v>7</v>
      </c>
      <c r="G9" s="165">
        <v>88</v>
      </c>
      <c r="H9" s="165"/>
      <c r="I9" s="165">
        <v>105864</v>
      </c>
      <c r="J9" s="165"/>
      <c r="K9" s="165">
        <v>1291</v>
      </c>
      <c r="L9" s="155">
        <v>151.91</v>
      </c>
      <c r="M9" s="155" t="s">
        <v>459</v>
      </c>
      <c r="O9" s="155">
        <v>98.38</v>
      </c>
      <c r="R9" s="155">
        <v>2293.3016619682298</v>
      </c>
      <c r="S9" s="155">
        <v>1</v>
      </c>
      <c r="T9" s="155">
        <v>1</v>
      </c>
      <c r="U9" s="155">
        <v>44.699458599090498</v>
      </c>
      <c r="V9" s="169">
        <v>0.95110883118932998</v>
      </c>
      <c r="W9" s="155">
        <v>0.83968935941513501</v>
      </c>
      <c r="X9" s="155">
        <v>0.93058168642793304</v>
      </c>
      <c r="Y9" s="169">
        <v>0.84189568245922597</v>
      </c>
      <c r="AB9" s="155">
        <v>483.87187051772997</v>
      </c>
      <c r="AC9" s="155">
        <v>0.99646716541978297</v>
      </c>
      <c r="AD9" s="155">
        <v>0.99646716541978297</v>
      </c>
      <c r="AE9" s="155">
        <v>13.809332847595201</v>
      </c>
      <c r="AF9" s="169">
        <v>0.93635072212137904</v>
      </c>
      <c r="AG9" s="155">
        <v>0.80442612144101699</v>
      </c>
      <c r="AH9" s="155">
        <v>0.93113961299415704</v>
      </c>
      <c r="AI9" s="169">
        <v>0.83107936522650605</v>
      </c>
      <c r="AK9" s="155">
        <v>2298.60862731933</v>
      </c>
      <c r="AL9" s="155">
        <v>1</v>
      </c>
      <c r="AM9" s="155">
        <v>1</v>
      </c>
      <c r="AN9" s="155">
        <v>53.338590383529599</v>
      </c>
      <c r="AO9" s="169">
        <v>0.95462078762528602</v>
      </c>
      <c r="AP9" s="155">
        <v>0.81804823132608395</v>
      </c>
      <c r="AQ9" s="155">
        <v>0.94176442861997101</v>
      </c>
      <c r="AR9" s="169">
        <v>0.84811673041019497</v>
      </c>
      <c r="AU9">
        <v>888.04895350000004</v>
      </c>
      <c r="AV9">
        <v>1</v>
      </c>
      <c r="AW9">
        <v>1</v>
      </c>
      <c r="AX9">
        <v>34.957269429999997</v>
      </c>
      <c r="AY9">
        <v>0.94005997900000005</v>
      </c>
      <c r="AZ9">
        <v>0.79670908799999995</v>
      </c>
      <c r="BA9">
        <v>0.918808548</v>
      </c>
      <c r="BB9">
        <v>0.80917093299999998</v>
      </c>
    </row>
    <row r="10" spans="1:54">
      <c r="A10" s="165">
        <v>0</v>
      </c>
      <c r="B10" s="165">
        <v>1</v>
      </c>
      <c r="C10" s="165">
        <v>40</v>
      </c>
      <c r="D10" s="165"/>
      <c r="E10" s="165">
        <v>6</v>
      </c>
      <c r="F10" s="165">
        <v>7</v>
      </c>
      <c r="G10" s="165">
        <v>88</v>
      </c>
      <c r="H10" s="165"/>
      <c r="I10" s="165">
        <v>105864</v>
      </c>
      <c r="J10" s="165"/>
      <c r="K10" s="165">
        <v>9345</v>
      </c>
      <c r="L10" s="155">
        <v>420.53</v>
      </c>
      <c r="M10" s="155">
        <v>1.9</v>
      </c>
      <c r="O10" s="155">
        <v>34.11</v>
      </c>
      <c r="R10" s="155">
        <v>7019.8272383212998</v>
      </c>
      <c r="S10" s="155">
        <v>1</v>
      </c>
      <c r="T10" s="155">
        <v>1</v>
      </c>
      <c r="U10" s="155">
        <v>71.966615915298405</v>
      </c>
      <c r="V10" s="169">
        <v>0.94515034330360603</v>
      </c>
      <c r="W10" s="155">
        <v>0.77832605314824599</v>
      </c>
      <c r="X10" s="155">
        <v>0.92519214115383697</v>
      </c>
      <c r="Y10" s="169">
        <v>0.80309014822144298</v>
      </c>
      <c r="AB10" s="155">
        <v>2142.3966159820502</v>
      </c>
      <c r="AC10" s="155">
        <v>1</v>
      </c>
      <c r="AD10" s="155">
        <v>1</v>
      </c>
      <c r="AE10" s="155">
        <v>29.575836420059201</v>
      </c>
      <c r="AF10" s="169">
        <v>0.98472890853129103</v>
      </c>
      <c r="AG10" s="155">
        <v>0.89824221489663103</v>
      </c>
      <c r="AH10" s="155">
        <v>0.97701300688842896</v>
      </c>
      <c r="AI10" s="169">
        <v>0.91960923169264197</v>
      </c>
      <c r="AK10" s="155">
        <v>8501.0644598007202</v>
      </c>
      <c r="AL10" s="155">
        <v>1</v>
      </c>
      <c r="AM10" s="155">
        <v>1</v>
      </c>
      <c r="AN10" s="155">
        <v>120.453521251678</v>
      </c>
      <c r="AO10" s="169">
        <v>0.98184831505011405</v>
      </c>
      <c r="AP10" s="155">
        <v>0.87272842183349597</v>
      </c>
      <c r="AQ10" s="155">
        <v>0.97397861016917897</v>
      </c>
      <c r="AR10" s="169">
        <v>0.89819129373259499</v>
      </c>
      <c r="AU10">
        <v>3292.4066750000002</v>
      </c>
      <c r="AV10">
        <v>1</v>
      </c>
      <c r="AW10">
        <v>1</v>
      </c>
      <c r="AX10">
        <v>77.446915630000007</v>
      </c>
      <c r="AY10">
        <v>0.93804750999999997</v>
      </c>
      <c r="AZ10">
        <v>0.76058125300000001</v>
      </c>
      <c r="BA10">
        <v>0.92764450099999995</v>
      </c>
      <c r="BB10">
        <v>0.790192644</v>
      </c>
    </row>
    <row r="11" spans="1:54">
      <c r="A11" s="165">
        <v>0</v>
      </c>
      <c r="B11" s="165">
        <v>1</v>
      </c>
      <c r="C11" s="165">
        <v>40</v>
      </c>
      <c r="D11" s="165"/>
      <c r="E11" s="165">
        <v>1</v>
      </c>
      <c r="F11" s="165">
        <v>7</v>
      </c>
      <c r="G11" s="165">
        <v>88</v>
      </c>
      <c r="H11" s="165"/>
      <c r="I11" s="165">
        <v>105864</v>
      </c>
      <c r="J11" s="165"/>
      <c r="K11" s="165">
        <v>14801</v>
      </c>
      <c r="L11" s="155">
        <v>721.26</v>
      </c>
      <c r="M11" s="155">
        <v>3</v>
      </c>
      <c r="O11" s="155">
        <v>106.72</v>
      </c>
      <c r="R11" s="155">
        <v>5908.2685382366099</v>
      </c>
      <c r="S11" s="155">
        <v>1</v>
      </c>
      <c r="T11" s="155">
        <v>1</v>
      </c>
      <c r="U11" s="155">
        <v>99.406148672103797</v>
      </c>
      <c r="V11" s="169">
        <v>0.96464367453239597</v>
      </c>
      <c r="W11" s="155">
        <v>0.84636087613205602</v>
      </c>
      <c r="X11" s="155">
        <v>0.94653129612492304</v>
      </c>
      <c r="Y11" s="169">
        <v>0.85965619940522497</v>
      </c>
      <c r="AB11" s="155">
        <v>3137.0505607128098</v>
      </c>
      <c r="AC11" s="155">
        <v>0.98972266303937095</v>
      </c>
      <c r="AD11" s="155">
        <v>0.98972266303937095</v>
      </c>
      <c r="AE11" s="155">
        <v>47.040603637695298</v>
      </c>
      <c r="AF11" s="169">
        <v>0.93670586378344201</v>
      </c>
      <c r="AG11" s="155">
        <v>0.81579065086032898</v>
      </c>
      <c r="AH11" s="155">
        <v>0.92844733360773701</v>
      </c>
      <c r="AI11" s="169">
        <v>0.83159940155828405</v>
      </c>
      <c r="AK11" s="155">
        <v>8158.4538958072599</v>
      </c>
      <c r="AL11" s="155">
        <v>1</v>
      </c>
      <c r="AM11" s="155">
        <v>1</v>
      </c>
      <c r="AN11" s="155">
        <v>156.20100641250599</v>
      </c>
      <c r="AO11" s="169">
        <v>0.97711309288927395</v>
      </c>
      <c r="AP11" s="155">
        <v>0.89219010507758401</v>
      </c>
      <c r="AQ11" s="155">
        <v>0.96871779334532604</v>
      </c>
      <c r="AR11" s="169">
        <v>0.90749125631508898</v>
      </c>
      <c r="AU11">
        <v>2859.233377</v>
      </c>
      <c r="AV11">
        <v>1</v>
      </c>
      <c r="AW11">
        <v>1</v>
      </c>
      <c r="AX11">
        <v>140.91198159999999</v>
      </c>
      <c r="AY11">
        <v>0.96057927600000004</v>
      </c>
      <c r="AZ11">
        <v>0.83791147399999999</v>
      </c>
      <c r="BA11">
        <v>0.95148332000000002</v>
      </c>
      <c r="BB11">
        <v>0.85736393499999997</v>
      </c>
    </row>
    <row r="12" spans="1:54" s="167" customFormat="1">
      <c r="A12" s="166">
        <v>25</v>
      </c>
      <c r="B12" s="166">
        <v>2</v>
      </c>
      <c r="C12" s="166">
        <v>40</v>
      </c>
      <c r="D12" s="166"/>
      <c r="E12" s="166">
        <v>1</v>
      </c>
      <c r="F12" s="166">
        <v>7</v>
      </c>
      <c r="G12" s="166">
        <v>88</v>
      </c>
      <c r="H12" s="166"/>
      <c r="I12" s="166"/>
      <c r="J12" s="166"/>
      <c r="K12" s="166"/>
      <c r="L12" s="200">
        <v>151.91</v>
      </c>
      <c r="R12" s="167">
        <v>1899.94782972335</v>
      </c>
      <c r="S12" s="167">
        <v>1</v>
      </c>
      <c r="T12" s="167">
        <v>1</v>
      </c>
      <c r="U12" s="167">
        <v>85.170314073562594</v>
      </c>
      <c r="V12" s="170">
        <v>0.92581485281351095</v>
      </c>
      <c r="W12" s="167">
        <v>0.74400430132829098</v>
      </c>
      <c r="X12" s="167">
        <v>0.91516025786079902</v>
      </c>
      <c r="Y12" s="170">
        <v>0.77325192808746301</v>
      </c>
      <c r="AB12" s="167">
        <v>448.51700639724697</v>
      </c>
      <c r="AC12" s="167">
        <v>0.99906483790523604</v>
      </c>
      <c r="AD12" s="167">
        <v>0.99906483790523604</v>
      </c>
      <c r="AE12" s="167">
        <v>7.5720150470733598</v>
      </c>
      <c r="AF12" s="170">
        <v>0.93942861652592502</v>
      </c>
      <c r="AG12" s="167">
        <v>0.77856248757601998</v>
      </c>
      <c r="AH12" s="167">
        <v>0.92304721516402199</v>
      </c>
      <c r="AI12" s="170">
        <v>0.80723282386332096</v>
      </c>
      <c r="AK12" s="167">
        <v>3929.84526038169</v>
      </c>
      <c r="AL12" s="167">
        <v>1</v>
      </c>
      <c r="AM12" s="167">
        <v>1</v>
      </c>
      <c r="AN12" s="167">
        <v>65.954782247543307</v>
      </c>
      <c r="AO12" s="170">
        <v>0.94605792755110096</v>
      </c>
      <c r="AP12" s="167">
        <v>0.79927417426478098</v>
      </c>
      <c r="AQ12" s="167">
        <v>0.94131432658074399</v>
      </c>
      <c r="AR12" s="170">
        <v>0.84075984368946699</v>
      </c>
      <c r="AU12" s="167">
        <v>1248.966678</v>
      </c>
      <c r="AV12" s="167">
        <v>1</v>
      </c>
      <c r="AW12" s="167">
        <v>1</v>
      </c>
      <c r="AX12" s="167">
        <v>43.515381339999998</v>
      </c>
      <c r="AY12" s="170">
        <v>0.913661116</v>
      </c>
      <c r="AZ12" s="167">
        <v>0.71530032300000002</v>
      </c>
      <c r="BA12" s="167">
        <v>0.90272427300000002</v>
      </c>
      <c r="BB12" s="170">
        <v>0.74876875499999995</v>
      </c>
    </row>
    <row r="13" spans="1:54" s="167" customFormat="1">
      <c r="A13" s="166">
        <v>25</v>
      </c>
      <c r="B13" s="166">
        <v>1</v>
      </c>
      <c r="C13" s="166">
        <v>40</v>
      </c>
      <c r="D13" s="166"/>
      <c r="E13" s="166">
        <v>6</v>
      </c>
      <c r="F13" s="166">
        <v>7</v>
      </c>
      <c r="G13" s="166">
        <v>88</v>
      </c>
      <c r="H13" s="166"/>
      <c r="I13" s="166"/>
      <c r="J13" s="166"/>
      <c r="K13" s="166"/>
      <c r="L13" s="200">
        <v>420.53</v>
      </c>
      <c r="R13" s="167">
        <v>10497.618458032601</v>
      </c>
      <c r="S13" s="167">
        <v>1</v>
      </c>
      <c r="T13" s="167">
        <v>1</v>
      </c>
      <c r="U13" s="167">
        <v>106.758610010147</v>
      </c>
      <c r="V13" s="170">
        <v>0.93895509430984103</v>
      </c>
      <c r="W13" s="167">
        <v>0.78646543855082796</v>
      </c>
      <c r="X13" s="167">
        <v>0.92829982118836396</v>
      </c>
      <c r="Y13" s="170">
        <v>0.80964422976752004</v>
      </c>
      <c r="AB13" s="167">
        <v>3285.5769500732399</v>
      </c>
      <c r="AC13" s="167">
        <v>1</v>
      </c>
      <c r="AD13" s="167">
        <v>1</v>
      </c>
      <c r="AE13" s="167">
        <v>47.396229505538898</v>
      </c>
      <c r="AF13" s="170">
        <v>0.98153263357272502</v>
      </c>
      <c r="AG13" s="167">
        <v>0.88093457069563497</v>
      </c>
      <c r="AH13" s="167">
        <v>0.97341301084919296</v>
      </c>
      <c r="AI13" s="170">
        <v>0.905189790804943</v>
      </c>
      <c r="AK13" s="167">
        <v>15428.942836046201</v>
      </c>
      <c r="AL13" s="167">
        <v>1</v>
      </c>
      <c r="AM13" s="167">
        <v>1</v>
      </c>
      <c r="AN13" s="167">
        <v>218.827893972396</v>
      </c>
      <c r="AO13" s="170">
        <v>0.98026990766316702</v>
      </c>
      <c r="AP13" s="167">
        <v>0.87621272903823699</v>
      </c>
      <c r="AQ13" s="167">
        <v>0.97637302911614898</v>
      </c>
      <c r="AR13" s="170">
        <v>0.90109911932045095</v>
      </c>
      <c r="AU13" s="167">
        <v>4119.1665800000001</v>
      </c>
      <c r="AV13" s="167">
        <v>1</v>
      </c>
      <c r="AW13" s="167">
        <v>1</v>
      </c>
      <c r="AX13" s="167">
        <v>88.043481349999993</v>
      </c>
      <c r="AY13" s="170">
        <v>0.93058953499999997</v>
      </c>
      <c r="AZ13" s="167">
        <v>0.75425578500000001</v>
      </c>
      <c r="BA13" s="167">
        <v>0.920671719</v>
      </c>
      <c r="BB13" s="170">
        <v>0.78205646500000003</v>
      </c>
    </row>
    <row r="14" spans="1:54" s="167" customFormat="1">
      <c r="A14" s="166">
        <v>25</v>
      </c>
      <c r="B14" s="166">
        <v>1</v>
      </c>
      <c r="C14" s="166">
        <v>40</v>
      </c>
      <c r="D14" s="166"/>
      <c r="E14" s="166">
        <v>1</v>
      </c>
      <c r="F14" s="166">
        <v>7</v>
      </c>
      <c r="G14" s="166">
        <v>88</v>
      </c>
      <c r="H14" s="166"/>
      <c r="I14" s="166"/>
      <c r="J14" s="166"/>
      <c r="K14" s="166"/>
      <c r="L14" s="200">
        <v>721.26</v>
      </c>
      <c r="R14" s="167">
        <v>11274.5720307827</v>
      </c>
      <c r="S14" s="167">
        <v>1</v>
      </c>
      <c r="T14" s="167">
        <v>1</v>
      </c>
      <c r="U14" s="167">
        <v>124.671264648437</v>
      </c>
      <c r="V14" s="170">
        <v>0.95304238023833898</v>
      </c>
      <c r="W14" s="167">
        <v>0.80327248033083098</v>
      </c>
      <c r="X14" s="167">
        <v>0.94231397235226899</v>
      </c>
      <c r="Y14" s="170">
        <v>0.83047903429118097</v>
      </c>
      <c r="AB14" s="167">
        <v>4047.5036270618398</v>
      </c>
      <c r="AC14" s="167">
        <v>0.99980163228292895</v>
      </c>
      <c r="AD14" s="167">
        <v>0.99980163228292895</v>
      </c>
      <c r="AE14" s="167">
        <v>58.348136186599703</v>
      </c>
      <c r="AF14" s="170">
        <v>0.97154920685028801</v>
      </c>
      <c r="AG14" s="167">
        <v>0.85555400679824301</v>
      </c>
      <c r="AH14" s="167">
        <v>0.968733378652467</v>
      </c>
      <c r="AI14" s="170">
        <v>0.887562733941195</v>
      </c>
      <c r="AK14" s="167">
        <v>15938.347519397699</v>
      </c>
      <c r="AL14" s="167">
        <v>1</v>
      </c>
      <c r="AM14" s="167">
        <v>1</v>
      </c>
      <c r="AN14" s="167">
        <v>255.549874782562</v>
      </c>
      <c r="AO14" s="170">
        <v>0.979480703969694</v>
      </c>
      <c r="AP14" s="167">
        <v>0.87421701386860995</v>
      </c>
      <c r="AQ14" s="167">
        <v>0.97604304590570701</v>
      </c>
      <c r="AR14" s="170">
        <v>0.90388915730193398</v>
      </c>
      <c r="AU14" s="167">
        <v>3627.627336</v>
      </c>
      <c r="AV14" s="167">
        <v>1</v>
      </c>
      <c r="AW14" s="167">
        <v>1</v>
      </c>
      <c r="AX14" s="167">
        <v>102.6962333</v>
      </c>
      <c r="AY14" s="170">
        <v>0.94818877800000001</v>
      </c>
      <c r="AZ14" s="167">
        <v>0.79654922100000003</v>
      </c>
      <c r="BA14" s="167">
        <v>0.93808937800000003</v>
      </c>
      <c r="BB14" s="170">
        <v>0.823170874</v>
      </c>
    </row>
    <row r="15" spans="1:54">
      <c r="A15" s="165">
        <v>50</v>
      </c>
      <c r="B15" s="165">
        <v>2</v>
      </c>
      <c r="C15" s="165">
        <v>40</v>
      </c>
      <c r="D15" s="165"/>
      <c r="E15" s="165">
        <v>1</v>
      </c>
      <c r="F15" s="165">
        <v>7</v>
      </c>
      <c r="G15" s="165">
        <v>88</v>
      </c>
      <c r="H15" s="165"/>
      <c r="I15" s="165"/>
      <c r="J15" s="165"/>
      <c r="K15" s="165"/>
      <c r="L15" s="200">
        <v>151.91</v>
      </c>
      <c r="R15" s="155">
        <v>1915.2184884548101</v>
      </c>
      <c r="S15" s="155">
        <v>1</v>
      </c>
      <c r="T15" s="155">
        <v>1</v>
      </c>
      <c r="U15" s="155">
        <v>53.360876083374002</v>
      </c>
      <c r="V15" s="169">
        <v>0.89933706889748199</v>
      </c>
      <c r="W15" s="155">
        <v>0.697989124574106</v>
      </c>
      <c r="X15" s="155">
        <v>0.90049947783467299</v>
      </c>
      <c r="Y15" s="169">
        <v>0.73182650154499895</v>
      </c>
      <c r="AB15" s="155">
        <v>590.62848424911499</v>
      </c>
      <c r="AC15" s="155">
        <v>0.998743671125217</v>
      </c>
      <c r="AD15" s="155">
        <v>0.998743671125217</v>
      </c>
      <c r="AE15" s="155">
        <v>8.5536885261535591</v>
      </c>
      <c r="AF15" s="169">
        <v>0.91946176308105099</v>
      </c>
      <c r="AG15" s="155">
        <v>0.71695901309333299</v>
      </c>
      <c r="AH15" s="155">
        <v>0.92934465754847895</v>
      </c>
      <c r="AI15" s="169">
        <v>0.76696830290434403</v>
      </c>
      <c r="AK15" s="155">
        <v>4305.1552798747998</v>
      </c>
      <c r="AL15" s="155">
        <v>1</v>
      </c>
      <c r="AM15" s="155">
        <v>1</v>
      </c>
      <c r="AN15" s="155">
        <v>66.857684135436998</v>
      </c>
      <c r="AO15" s="169">
        <v>0.942703811853839</v>
      </c>
      <c r="AP15" s="155">
        <v>0.76095570827759496</v>
      </c>
      <c r="AQ15" s="155">
        <v>0.93809256689901199</v>
      </c>
      <c r="AR15" s="169">
        <v>0.80518400993610395</v>
      </c>
      <c r="AU15" s="155">
        <v>1417.995842</v>
      </c>
      <c r="AV15" s="155">
        <v>1</v>
      </c>
      <c r="AW15" s="155">
        <v>1</v>
      </c>
      <c r="AX15" s="155">
        <v>43.773182149999997</v>
      </c>
      <c r="AY15" s="169">
        <v>0.88410543799999997</v>
      </c>
      <c r="AZ15" s="155">
        <v>0.66319195600000003</v>
      </c>
      <c r="BA15" s="155">
        <v>0.87950543400000003</v>
      </c>
      <c r="BB15" s="169">
        <v>0.69944601399999995</v>
      </c>
    </row>
    <row r="16" spans="1:54">
      <c r="A16" s="165">
        <v>50</v>
      </c>
      <c r="B16" s="165">
        <v>1</v>
      </c>
      <c r="C16" s="165">
        <v>40</v>
      </c>
      <c r="D16" s="165"/>
      <c r="E16" s="165">
        <v>6</v>
      </c>
      <c r="F16" s="165">
        <v>7</v>
      </c>
      <c r="G16" s="165">
        <v>88</v>
      </c>
      <c r="H16" s="165"/>
      <c r="I16" s="165"/>
      <c r="J16" s="165"/>
      <c r="K16" s="165"/>
      <c r="L16" s="200">
        <v>420.53</v>
      </c>
      <c r="R16" s="155">
        <v>14054.676455974501</v>
      </c>
      <c r="S16" s="155">
        <v>1</v>
      </c>
      <c r="T16" s="155">
        <v>1</v>
      </c>
      <c r="U16" s="155">
        <v>132.84695768356301</v>
      </c>
      <c r="V16" s="169">
        <v>0.93035277405098205</v>
      </c>
      <c r="W16" s="155">
        <v>0.76297316718990205</v>
      </c>
      <c r="X16" s="155">
        <v>0.92394272214068296</v>
      </c>
      <c r="Y16" s="169">
        <v>0.787908314973774</v>
      </c>
      <c r="AB16" s="155">
        <v>3367.8845524787898</v>
      </c>
      <c r="AC16" s="155">
        <v>1</v>
      </c>
      <c r="AD16" s="155">
        <v>1</v>
      </c>
      <c r="AE16" s="155">
        <v>64.227716684341402</v>
      </c>
      <c r="AF16" s="169">
        <v>0.98030936784784095</v>
      </c>
      <c r="AG16" s="155">
        <v>0.88286388103806401</v>
      </c>
      <c r="AH16" s="155">
        <v>0.97247526024888098</v>
      </c>
      <c r="AI16" s="169">
        <v>0.90633959890069804</v>
      </c>
      <c r="AK16" s="155">
        <v>19157.194076776501</v>
      </c>
      <c r="AL16" s="155">
        <v>1</v>
      </c>
      <c r="AM16" s="155">
        <v>1</v>
      </c>
      <c r="AN16" s="155">
        <v>231.01981854438699</v>
      </c>
      <c r="AO16" s="169">
        <v>0.98003314655512497</v>
      </c>
      <c r="AP16" s="155">
        <v>0.87907963081507001</v>
      </c>
      <c r="AQ16" s="155">
        <v>0.97478012617304399</v>
      </c>
      <c r="AR16" s="169">
        <v>0.90452813504030805</v>
      </c>
      <c r="AU16" s="155">
        <v>4570.9998489999998</v>
      </c>
      <c r="AV16" s="155">
        <v>1</v>
      </c>
      <c r="AW16" s="155">
        <v>1</v>
      </c>
      <c r="AX16" s="155">
        <v>95.91035128</v>
      </c>
      <c r="AY16" s="169">
        <v>0.92088232999999997</v>
      </c>
      <c r="AZ16" s="155">
        <v>0.74756755399999997</v>
      </c>
      <c r="BA16" s="155">
        <v>0.92001546700000003</v>
      </c>
      <c r="BB16" s="169">
        <v>0.77524685599999998</v>
      </c>
    </row>
    <row r="17" spans="1:54">
      <c r="A17" s="165">
        <v>50</v>
      </c>
      <c r="B17" s="165">
        <v>1</v>
      </c>
      <c r="C17" s="165">
        <v>40</v>
      </c>
      <c r="D17" s="165"/>
      <c r="E17" s="165">
        <v>1</v>
      </c>
      <c r="F17" s="165">
        <v>7</v>
      </c>
      <c r="G17" s="165">
        <v>88</v>
      </c>
      <c r="H17" s="165"/>
      <c r="I17" s="165"/>
      <c r="J17" s="165"/>
      <c r="K17" s="165"/>
      <c r="L17" s="200">
        <v>721.26</v>
      </c>
      <c r="R17" s="155">
        <v>10757.4073834419</v>
      </c>
      <c r="S17" s="155">
        <v>1</v>
      </c>
      <c r="T17" s="155">
        <v>1</v>
      </c>
      <c r="U17" s="155">
        <v>145.11964988708399</v>
      </c>
      <c r="V17" s="169">
        <v>0.940572961881461</v>
      </c>
      <c r="W17" s="155">
        <v>0.78207169334646298</v>
      </c>
      <c r="X17" s="155">
        <v>0.93624295933514901</v>
      </c>
      <c r="Y17" s="169">
        <v>0.80929063419867497</v>
      </c>
      <c r="AB17" s="155">
        <v>6260.5590450763702</v>
      </c>
      <c r="AC17" s="155">
        <v>1</v>
      </c>
      <c r="AD17" s="155">
        <v>1</v>
      </c>
      <c r="AE17" s="155">
        <v>69.862435340881305</v>
      </c>
      <c r="AF17" s="169">
        <v>0.97387735774603401</v>
      </c>
      <c r="AG17" s="155">
        <v>0.84885616236981398</v>
      </c>
      <c r="AH17" s="155">
        <v>0.96518688911334505</v>
      </c>
      <c r="AI17" s="169">
        <v>0.87937911708000804</v>
      </c>
      <c r="AK17" s="155">
        <v>19988.3432352542</v>
      </c>
      <c r="AL17" s="155">
        <v>1</v>
      </c>
      <c r="AM17" s="155">
        <v>1</v>
      </c>
      <c r="AN17" s="155">
        <v>302.935707330703</v>
      </c>
      <c r="AO17" s="169">
        <v>0.97450872070081196</v>
      </c>
      <c r="AP17" s="155">
        <v>0.85519993249721604</v>
      </c>
      <c r="AQ17" s="155">
        <v>0.96984400832371398</v>
      </c>
      <c r="AR17" s="169">
        <v>0.89155688817280998</v>
      </c>
      <c r="AU17" s="155">
        <v>4002.553433</v>
      </c>
      <c r="AV17" s="155">
        <v>1</v>
      </c>
      <c r="AW17" s="155">
        <v>1</v>
      </c>
      <c r="AX17" s="155">
        <v>104.3063674</v>
      </c>
      <c r="AY17" s="169">
        <v>0.93394365099999999</v>
      </c>
      <c r="AZ17" s="155">
        <v>0.75133435699999995</v>
      </c>
      <c r="BA17" s="155">
        <v>0.928435868</v>
      </c>
      <c r="BB17" s="169">
        <v>0.78552800899999997</v>
      </c>
    </row>
    <row r="18" spans="1:54" s="167" customFormat="1">
      <c r="A18" s="166">
        <v>75</v>
      </c>
      <c r="B18" s="166">
        <v>2</v>
      </c>
      <c r="C18" s="166">
        <v>40</v>
      </c>
      <c r="D18" s="166"/>
      <c r="E18" s="166">
        <v>1</v>
      </c>
      <c r="F18" s="166">
        <v>7</v>
      </c>
      <c r="G18" s="166">
        <v>88</v>
      </c>
      <c r="L18" s="200">
        <v>151.91</v>
      </c>
      <c r="R18" s="167">
        <v>2367.9068090915598</v>
      </c>
      <c r="S18" s="167">
        <v>1</v>
      </c>
      <c r="T18" s="167">
        <v>1</v>
      </c>
      <c r="U18" s="167">
        <v>65.719817161560002</v>
      </c>
      <c r="V18" s="170">
        <v>0.87964643674532395</v>
      </c>
      <c r="W18" s="167">
        <v>0.65901065918980295</v>
      </c>
      <c r="X18" s="167">
        <v>0.88479623105605398</v>
      </c>
      <c r="Y18" s="170">
        <v>0.696537984824528</v>
      </c>
      <c r="AB18" s="167">
        <v>1237.4073443412699</v>
      </c>
      <c r="AC18" s="167">
        <v>0.99859253381697199</v>
      </c>
      <c r="AD18" s="167">
        <v>0.99859253381697199</v>
      </c>
      <c r="AE18" s="167">
        <v>9.2888627052307093</v>
      </c>
      <c r="AF18" s="170">
        <v>0.91673901033856797</v>
      </c>
      <c r="AG18" s="167">
        <v>0.73061197585666704</v>
      </c>
      <c r="AH18" s="167">
        <v>0.90735355865367795</v>
      </c>
      <c r="AI18" s="170">
        <v>0.76569862357660701</v>
      </c>
      <c r="AK18" s="167">
        <v>4834.5795607566797</v>
      </c>
      <c r="AL18" s="167">
        <v>1</v>
      </c>
      <c r="AM18" s="167">
        <v>1</v>
      </c>
      <c r="AN18" s="167">
        <v>74.691360473632798</v>
      </c>
      <c r="AO18" s="170">
        <v>0.90095493646910196</v>
      </c>
      <c r="AP18" s="167">
        <v>0.73440344349678299</v>
      </c>
      <c r="AQ18" s="167">
        <v>0.91699456860156203</v>
      </c>
      <c r="AR18" s="170">
        <v>0.77164047550711901</v>
      </c>
      <c r="AU18" s="167">
        <v>1593.6027710000001</v>
      </c>
      <c r="AV18" s="167">
        <v>1</v>
      </c>
      <c r="AW18" s="167">
        <v>1</v>
      </c>
      <c r="AX18" s="167">
        <v>41.326089619999998</v>
      </c>
      <c r="AY18" s="170">
        <v>0.860666088</v>
      </c>
      <c r="AZ18" s="167">
        <v>0.61875166599999998</v>
      </c>
      <c r="BA18" s="167">
        <v>0.854669232</v>
      </c>
      <c r="BB18" s="170">
        <v>0.65586856999999998</v>
      </c>
    </row>
    <row r="19" spans="1:54" s="167" customFormat="1">
      <c r="A19" s="166">
        <v>75</v>
      </c>
      <c r="B19" s="166">
        <v>1</v>
      </c>
      <c r="C19" s="166">
        <v>40</v>
      </c>
      <c r="D19" s="166"/>
      <c r="E19" s="166">
        <v>6</v>
      </c>
      <c r="F19" s="166">
        <v>7</v>
      </c>
      <c r="G19" s="166">
        <v>88</v>
      </c>
      <c r="L19" s="200">
        <v>420.53</v>
      </c>
      <c r="R19" s="167">
        <v>14820.6014010906</v>
      </c>
      <c r="S19" s="167">
        <v>1</v>
      </c>
      <c r="T19" s="167">
        <v>1</v>
      </c>
      <c r="U19" s="167">
        <v>144.96490097045799</v>
      </c>
      <c r="V19" s="170">
        <v>0.92478888801199499</v>
      </c>
      <c r="W19" s="167">
        <v>0.74987806145884695</v>
      </c>
      <c r="X19" s="167">
        <v>0.91339756916757298</v>
      </c>
      <c r="Y19" s="170">
        <v>0.772768518199483</v>
      </c>
      <c r="AB19" s="167">
        <v>3833.81339526176</v>
      </c>
      <c r="AC19" s="167">
        <v>1</v>
      </c>
      <c r="AD19" s="167">
        <v>1</v>
      </c>
      <c r="AE19" s="167">
        <v>65.013238906860295</v>
      </c>
      <c r="AF19" s="170">
        <v>0.97549522531765398</v>
      </c>
      <c r="AG19" s="167">
        <v>0.86063187477747805</v>
      </c>
      <c r="AH19" s="167">
        <v>0.96880709389240505</v>
      </c>
      <c r="AI19" s="170">
        <v>0.89149257003418303</v>
      </c>
      <c r="AK19" s="167">
        <v>15345.3259768486</v>
      </c>
      <c r="AL19" s="167">
        <v>1</v>
      </c>
      <c r="AM19" s="167">
        <v>1</v>
      </c>
      <c r="AN19" s="167">
        <v>189.27180528640699</v>
      </c>
      <c r="AO19" s="170">
        <v>0.97656065030384298</v>
      </c>
      <c r="AP19" s="167">
        <v>0.84915788325499597</v>
      </c>
      <c r="AQ19" s="167">
        <v>0.97048951797065097</v>
      </c>
      <c r="AR19" s="170">
        <v>0.88294914437568295</v>
      </c>
      <c r="AU19" s="167">
        <v>4932.9668799999999</v>
      </c>
      <c r="AV19" s="167">
        <v>1</v>
      </c>
      <c r="AW19" s="167">
        <v>1</v>
      </c>
      <c r="AX19" s="167">
        <v>89.28887177</v>
      </c>
      <c r="AY19" s="170">
        <v>0.91235893000000001</v>
      </c>
      <c r="AZ19" s="167">
        <v>0.72605939100000005</v>
      </c>
      <c r="BA19" s="167">
        <v>0.90230423900000001</v>
      </c>
      <c r="BB19" s="170">
        <v>0.75503145000000005</v>
      </c>
    </row>
    <row r="20" spans="1:54" s="167" customFormat="1">
      <c r="A20" s="166">
        <v>75</v>
      </c>
      <c r="B20" s="166">
        <v>1</v>
      </c>
      <c r="C20" s="166">
        <v>40</v>
      </c>
      <c r="D20" s="166"/>
      <c r="E20" s="166">
        <v>1</v>
      </c>
      <c r="F20" s="166">
        <v>7</v>
      </c>
      <c r="G20" s="166">
        <v>88</v>
      </c>
      <c r="L20" s="200">
        <v>721.26</v>
      </c>
      <c r="R20" s="167">
        <v>13017.6713602542</v>
      </c>
      <c r="S20" s="167">
        <v>1</v>
      </c>
      <c r="T20" s="167">
        <v>1</v>
      </c>
      <c r="U20" s="167">
        <v>162.622673988342</v>
      </c>
      <c r="V20" s="170">
        <v>0.93074737589771905</v>
      </c>
      <c r="W20" s="167">
        <v>0.76167007957998001</v>
      </c>
      <c r="X20" s="167">
        <v>0.93437398736258104</v>
      </c>
      <c r="Y20" s="170">
        <v>0.79458613333318195</v>
      </c>
      <c r="AB20" s="167">
        <v>5688.4477722644797</v>
      </c>
      <c r="AC20" s="167">
        <v>0.99724174412453703</v>
      </c>
      <c r="AD20" s="167">
        <v>0.99724174412453703</v>
      </c>
      <c r="AE20" s="167">
        <v>85.815566062927203</v>
      </c>
      <c r="AF20" s="170">
        <v>0.92616999447557402</v>
      </c>
      <c r="AG20" s="167">
        <v>0.77690061168327895</v>
      </c>
      <c r="AH20" s="167">
        <v>0.92643728559455796</v>
      </c>
      <c r="AI20" s="170">
        <v>0.81367489327685905</v>
      </c>
      <c r="AK20" s="167">
        <v>13906.4087507724</v>
      </c>
      <c r="AL20" s="167">
        <v>1</v>
      </c>
      <c r="AM20" s="167">
        <v>1</v>
      </c>
      <c r="AN20" s="167">
        <v>233.890718221664</v>
      </c>
      <c r="AO20" s="170">
        <v>0.90217820219398603</v>
      </c>
      <c r="AP20" s="167">
        <v>0.742184618923449</v>
      </c>
      <c r="AQ20" s="167">
        <v>0.90540816406181801</v>
      </c>
      <c r="AR20" s="170">
        <v>0.77309134672841395</v>
      </c>
      <c r="AU20" s="167">
        <v>4167.2582030000003</v>
      </c>
      <c r="AV20" s="167">
        <v>1</v>
      </c>
      <c r="AW20" s="167">
        <v>1</v>
      </c>
      <c r="AX20" s="167">
        <v>118.33925600000001</v>
      </c>
      <c r="AY20" s="170">
        <v>0.92190829500000004</v>
      </c>
      <c r="AZ20" s="167">
        <v>0.74108194199999999</v>
      </c>
      <c r="BA20" s="167">
        <v>0.91916713000000005</v>
      </c>
      <c r="BB20" s="170">
        <v>0.77191348699999995</v>
      </c>
    </row>
    <row r="21" spans="1:54">
      <c r="A21" s="165">
        <v>100</v>
      </c>
      <c r="B21" s="165">
        <v>2</v>
      </c>
      <c r="C21" s="165">
        <v>40</v>
      </c>
      <c r="D21" s="165"/>
      <c r="E21" s="165">
        <v>1</v>
      </c>
      <c r="F21" s="165">
        <v>7</v>
      </c>
      <c r="G21" s="165">
        <v>88</v>
      </c>
      <c r="L21" s="200">
        <v>151.91</v>
      </c>
      <c r="R21" s="155">
        <v>2761.7541670799201</v>
      </c>
      <c r="S21" s="155">
        <v>1</v>
      </c>
      <c r="T21" s="155">
        <v>1</v>
      </c>
      <c r="U21" s="155">
        <v>104.768284559249</v>
      </c>
      <c r="V21" s="169">
        <v>0.86366506195248904</v>
      </c>
      <c r="W21" s="155">
        <v>0.628536324568851</v>
      </c>
      <c r="X21" s="155">
        <v>0.85610023505705901</v>
      </c>
      <c r="Y21" s="169">
        <v>0.66038701706966496</v>
      </c>
      <c r="AB21" s="155">
        <v>1376.1070625781999</v>
      </c>
      <c r="AC21" s="155">
        <v>0.99756291090455596</v>
      </c>
      <c r="AD21" s="155">
        <v>0.99756291090455596</v>
      </c>
      <c r="AE21" s="155">
        <v>13.065571308135899</v>
      </c>
      <c r="AF21" s="169">
        <v>0.88761739404940398</v>
      </c>
      <c r="AG21" s="155">
        <v>0.68216001674717996</v>
      </c>
      <c r="AH21" s="155">
        <v>0.89121904520883399</v>
      </c>
      <c r="AI21" s="169">
        <v>0.72731116493259695</v>
      </c>
      <c r="AK21" s="155">
        <v>3286.2615988254502</v>
      </c>
      <c r="AL21" s="155">
        <v>1</v>
      </c>
      <c r="AM21" s="155">
        <v>1</v>
      </c>
      <c r="AN21" s="155">
        <v>75.772459506988497</v>
      </c>
      <c r="AO21" s="169">
        <v>0.90801830952568796</v>
      </c>
      <c r="AP21" s="155">
        <v>0.72372526509735002</v>
      </c>
      <c r="AQ21" s="155">
        <v>0.89045293339134002</v>
      </c>
      <c r="AR21" s="169">
        <v>0.76166928430379199</v>
      </c>
      <c r="AU21">
        <v>1733.6110900000001</v>
      </c>
      <c r="AV21">
        <v>1</v>
      </c>
      <c r="AW21">
        <v>1</v>
      </c>
      <c r="AX21">
        <v>47.257946490000002</v>
      </c>
      <c r="AY21">
        <v>0.83927866799999995</v>
      </c>
      <c r="AZ21">
        <v>0.59916184400000005</v>
      </c>
      <c r="BA21">
        <v>0.83219442499999996</v>
      </c>
      <c r="BB21">
        <v>0.63278414999999999</v>
      </c>
    </row>
    <row r="22" spans="1:54">
      <c r="A22" s="165">
        <v>100</v>
      </c>
      <c r="B22" s="165">
        <v>1</v>
      </c>
      <c r="C22" s="165">
        <v>40</v>
      </c>
      <c r="D22" s="165"/>
      <c r="E22" s="165">
        <v>6</v>
      </c>
      <c r="F22" s="165">
        <v>7</v>
      </c>
      <c r="G22" s="165">
        <v>88</v>
      </c>
      <c r="L22" s="200">
        <v>420.53</v>
      </c>
      <c r="R22" s="155">
        <v>11652.827346324901</v>
      </c>
      <c r="S22" s="155">
        <v>1</v>
      </c>
      <c r="T22" s="155">
        <v>1</v>
      </c>
      <c r="U22" s="155">
        <v>140.680172204971</v>
      </c>
      <c r="V22" s="169">
        <v>0.90959671691263499</v>
      </c>
      <c r="W22" s="155">
        <v>0.72374789694316199</v>
      </c>
      <c r="X22" s="155">
        <v>0.90208623599800997</v>
      </c>
      <c r="Y22" s="169">
        <v>0.74767110254759195</v>
      </c>
      <c r="AB22" s="155">
        <v>5024.7518620491001</v>
      </c>
      <c r="AC22" s="155">
        <v>1</v>
      </c>
      <c r="AD22" s="155">
        <v>1</v>
      </c>
      <c r="AE22" s="155">
        <v>57.208644151687601</v>
      </c>
      <c r="AF22" s="169">
        <v>0.97218056980506595</v>
      </c>
      <c r="AG22" s="155">
        <v>0.84498755227243105</v>
      </c>
      <c r="AH22" s="155">
        <v>0.96541603127856201</v>
      </c>
      <c r="AI22" s="169">
        <v>0.87901663927116402</v>
      </c>
      <c r="AK22" s="155">
        <v>14540.661449909199</v>
      </c>
      <c r="AL22" s="155">
        <v>1</v>
      </c>
      <c r="AM22" s="155">
        <v>1</v>
      </c>
      <c r="AN22" s="155">
        <v>189.733264446258</v>
      </c>
      <c r="AO22" s="169">
        <v>0.97044432167942496</v>
      </c>
      <c r="AP22" s="155">
        <v>0.83616861662745601</v>
      </c>
      <c r="AQ22" s="155">
        <v>0.96475738101409403</v>
      </c>
      <c r="AR22" s="169">
        <v>0.869264746092411</v>
      </c>
      <c r="AU22">
        <v>5072.2836559999996</v>
      </c>
      <c r="AV22">
        <v>1</v>
      </c>
      <c r="AW22">
        <v>1</v>
      </c>
      <c r="AX22">
        <v>93.97032523</v>
      </c>
      <c r="AY22">
        <v>0.90040249400000005</v>
      </c>
      <c r="AZ22">
        <v>0.71603955600000002</v>
      </c>
      <c r="BA22">
        <v>0.90117335499999995</v>
      </c>
      <c r="BB22">
        <v>0.74237275999999996</v>
      </c>
    </row>
    <row r="23" spans="1:54">
      <c r="A23" s="165">
        <v>100</v>
      </c>
      <c r="B23" s="165">
        <v>1</v>
      </c>
      <c r="C23" s="165">
        <v>40</v>
      </c>
      <c r="D23" s="165"/>
      <c r="E23" s="165">
        <v>1</v>
      </c>
      <c r="F23" s="165">
        <v>7</v>
      </c>
      <c r="G23" s="165">
        <v>88</v>
      </c>
      <c r="L23" s="200">
        <v>721.26</v>
      </c>
      <c r="R23" s="155">
        <v>9711.2893190383893</v>
      </c>
      <c r="S23" s="155">
        <v>1</v>
      </c>
      <c r="T23" s="155">
        <v>1</v>
      </c>
      <c r="U23" s="155">
        <v>123.469468593597</v>
      </c>
      <c r="V23" s="169">
        <v>0.91571304553705302</v>
      </c>
      <c r="W23" s="155">
        <v>0.727245303585347</v>
      </c>
      <c r="X23" s="155">
        <v>0.91742551274558304</v>
      </c>
      <c r="Y23" s="169">
        <v>0.759554660533035</v>
      </c>
      <c r="AB23" s="155">
        <v>6939.6933369636499</v>
      </c>
      <c r="AC23" s="155">
        <v>0.99954658807526597</v>
      </c>
      <c r="AD23" s="155">
        <v>0.99954658807526597</v>
      </c>
      <c r="AE23" s="155">
        <v>72.287958621978703</v>
      </c>
      <c r="AF23" s="169">
        <v>0.93047115460500296</v>
      </c>
      <c r="AG23" s="155">
        <v>0.75251169811776097</v>
      </c>
      <c r="AH23" s="155">
        <v>0.91172086836006905</v>
      </c>
      <c r="AI23" s="169">
        <v>0.787620651145988</v>
      </c>
      <c r="AK23" s="155">
        <v>14234.4876132011</v>
      </c>
      <c r="AL23" s="155">
        <v>1</v>
      </c>
      <c r="AM23" s="155">
        <v>1</v>
      </c>
      <c r="AN23" s="155">
        <v>241.454600334167</v>
      </c>
      <c r="AO23" s="169">
        <v>0.92388130376450095</v>
      </c>
      <c r="AP23" s="155">
        <v>0.75502346396182096</v>
      </c>
      <c r="AQ23" s="155">
        <v>0.93769896769880801</v>
      </c>
      <c r="AR23" s="169">
        <v>0.80034578014927604</v>
      </c>
      <c r="AU23">
        <v>4516.7064449999998</v>
      </c>
      <c r="AV23">
        <v>1</v>
      </c>
      <c r="AW23">
        <v>1</v>
      </c>
      <c r="AX23">
        <v>106.26937959999999</v>
      </c>
      <c r="AY23">
        <v>0.90711072500000001</v>
      </c>
      <c r="AZ23">
        <v>0.71241501799999996</v>
      </c>
      <c r="BA23">
        <v>0.90292803700000002</v>
      </c>
      <c r="BB23">
        <v>0.74742758399999998</v>
      </c>
    </row>
    <row r="24" spans="1:54" s="167" customFormat="1">
      <c r="A24" s="166">
        <v>125</v>
      </c>
      <c r="B24" s="166">
        <v>2</v>
      </c>
      <c r="C24" s="166">
        <v>40</v>
      </c>
      <c r="D24" s="166"/>
      <c r="E24" s="166">
        <v>1</v>
      </c>
      <c r="F24" s="166">
        <v>7</v>
      </c>
      <c r="G24" s="166">
        <v>88</v>
      </c>
      <c r="L24" s="200">
        <v>151.91</v>
      </c>
      <c r="R24" s="167">
        <v>2149.74112582206</v>
      </c>
      <c r="S24" s="167">
        <v>1</v>
      </c>
      <c r="T24" s="167">
        <v>1</v>
      </c>
      <c r="U24" s="167">
        <v>52.363790512084897</v>
      </c>
      <c r="V24" s="170">
        <v>0.85103780285691699</v>
      </c>
      <c r="W24" s="167">
        <v>0.607619472664361</v>
      </c>
      <c r="X24" s="167">
        <v>0.85162116154400302</v>
      </c>
      <c r="Y24" s="170">
        <v>0.64635805088419696</v>
      </c>
      <c r="AB24" s="167">
        <v>984.28323268890301</v>
      </c>
      <c r="AC24" s="167">
        <v>0.99859253381697199</v>
      </c>
      <c r="AD24" s="167">
        <v>0.99859253381697199</v>
      </c>
      <c r="AE24" s="167">
        <v>12.7368161678314</v>
      </c>
      <c r="AF24" s="170">
        <v>0.90052087443769202</v>
      </c>
      <c r="AG24" s="167">
        <v>0.68601093154433801</v>
      </c>
      <c r="AH24" s="167">
        <v>0.89720839504211602</v>
      </c>
      <c r="AI24" s="170">
        <v>0.73195587927644201</v>
      </c>
      <c r="AK24" s="167">
        <v>3705.6242957115101</v>
      </c>
      <c r="AL24" s="167">
        <v>1</v>
      </c>
      <c r="AM24" s="167">
        <v>1</v>
      </c>
      <c r="AN24" s="167">
        <v>71.006304502487097</v>
      </c>
      <c r="AO24" s="170">
        <v>0.87155709888722199</v>
      </c>
      <c r="AP24" s="167">
        <v>0.66581164166653894</v>
      </c>
      <c r="AQ24" s="167">
        <v>0.88454781208274103</v>
      </c>
      <c r="AR24" s="170">
        <v>0.71165830212829295</v>
      </c>
      <c r="AU24" s="167">
        <v>1856.0458619999999</v>
      </c>
      <c r="AV24" s="167">
        <v>1</v>
      </c>
      <c r="AW24" s="167">
        <v>1</v>
      </c>
      <c r="AX24" s="167">
        <v>47.804956439999998</v>
      </c>
      <c r="AY24" s="170">
        <v>0.83300449799999998</v>
      </c>
      <c r="AZ24" s="167">
        <v>0.58225659399999996</v>
      </c>
      <c r="BA24" s="167">
        <v>0.82506659500000001</v>
      </c>
      <c r="BB24" s="170">
        <v>0.61882240899999996</v>
      </c>
    </row>
    <row r="25" spans="1:54" s="167" customFormat="1">
      <c r="A25" s="166">
        <v>125</v>
      </c>
      <c r="B25" s="166">
        <v>1</v>
      </c>
      <c r="C25" s="166">
        <v>40</v>
      </c>
      <c r="D25" s="166"/>
      <c r="E25" s="166">
        <v>6</v>
      </c>
      <c r="F25" s="166">
        <v>7</v>
      </c>
      <c r="G25" s="166">
        <v>88</v>
      </c>
      <c r="L25" s="200">
        <v>420.53</v>
      </c>
      <c r="R25" s="167">
        <v>11639.0723233222</v>
      </c>
      <c r="S25" s="167">
        <v>1</v>
      </c>
      <c r="T25" s="167">
        <v>1</v>
      </c>
      <c r="U25" s="167">
        <v>102.319686412811</v>
      </c>
      <c r="V25" s="170">
        <v>0.90221766237865997</v>
      </c>
      <c r="W25" s="167">
        <v>0.70596041750268801</v>
      </c>
      <c r="X25" s="167">
        <v>0.899877702941838</v>
      </c>
      <c r="Y25" s="170">
        <v>0.73373515718915405</v>
      </c>
      <c r="AB25" s="167">
        <v>3739.87781238555</v>
      </c>
      <c r="AC25" s="167">
        <v>1</v>
      </c>
      <c r="AD25" s="167">
        <v>1</v>
      </c>
      <c r="AE25" s="167">
        <v>51.891192197799597</v>
      </c>
      <c r="AF25" s="170">
        <v>0.96484097545576497</v>
      </c>
      <c r="AG25" s="167">
        <v>0.81518284614116698</v>
      </c>
      <c r="AH25" s="167">
        <v>0.95826645861030402</v>
      </c>
      <c r="AI25" s="170">
        <v>0.85534060825184599</v>
      </c>
      <c r="AK25" s="167">
        <v>14832.964386224699</v>
      </c>
      <c r="AL25" s="167">
        <v>1</v>
      </c>
      <c r="AM25" s="167">
        <v>1</v>
      </c>
      <c r="AN25" s="167">
        <v>189.370112657547</v>
      </c>
      <c r="AO25" s="170">
        <v>0.96811617078367895</v>
      </c>
      <c r="AP25" s="167">
        <v>0.82268545588590902</v>
      </c>
      <c r="AQ25" s="167">
        <v>0.95865130551384603</v>
      </c>
      <c r="AR25" s="170">
        <v>0.85922705105577701</v>
      </c>
      <c r="AU25" s="167">
        <v>5208.0596889999997</v>
      </c>
      <c r="AV25" s="167">
        <v>1</v>
      </c>
      <c r="AW25" s="167">
        <v>1</v>
      </c>
      <c r="AX25" s="167">
        <v>89.452118400000003</v>
      </c>
      <c r="AY25" s="170">
        <v>0.88820929699999995</v>
      </c>
      <c r="AZ25" s="167">
        <v>0.69189800199999996</v>
      </c>
      <c r="BA25" s="167">
        <v>0.88856007199999998</v>
      </c>
      <c r="BB25" s="170">
        <v>0.71838348900000004</v>
      </c>
    </row>
    <row r="26" spans="1:54" s="167" customFormat="1">
      <c r="A26" s="166">
        <v>125</v>
      </c>
      <c r="B26" s="166">
        <v>1</v>
      </c>
      <c r="C26" s="166">
        <v>40</v>
      </c>
      <c r="D26" s="166"/>
      <c r="E26" s="166">
        <v>1</v>
      </c>
      <c r="F26" s="166">
        <v>7</v>
      </c>
      <c r="G26" s="166">
        <v>88</v>
      </c>
      <c r="L26" s="200">
        <v>721.26</v>
      </c>
      <c r="R26" s="167">
        <v>8835.7046318054199</v>
      </c>
      <c r="S26" s="167">
        <v>1</v>
      </c>
      <c r="T26" s="167">
        <v>1</v>
      </c>
      <c r="U26" s="167">
        <v>123.849684715271</v>
      </c>
      <c r="V26" s="170">
        <v>0.90482203456712096</v>
      </c>
      <c r="W26" s="167">
        <v>0.70610711476247001</v>
      </c>
      <c r="X26" s="167">
        <v>0.90892776316801405</v>
      </c>
      <c r="Y26" s="170">
        <v>0.74193928457436897</v>
      </c>
      <c r="AB26" s="167">
        <v>5602.2819643020603</v>
      </c>
      <c r="AC26" s="167">
        <v>0.99812022972870795</v>
      </c>
      <c r="AD26" s="167">
        <v>0.99812022972870795</v>
      </c>
      <c r="AE26" s="167">
        <v>98.085224866866994</v>
      </c>
      <c r="AF26" s="170">
        <v>0.91062268171414995</v>
      </c>
      <c r="AG26" s="167">
        <v>0.72682301999712495</v>
      </c>
      <c r="AH26" s="167">
        <v>0.92139121852823602</v>
      </c>
      <c r="AI26" s="170">
        <v>0.76562624553141601</v>
      </c>
      <c r="AK26" s="167">
        <v>14947.149597883201</v>
      </c>
      <c r="AL26" s="167">
        <v>1</v>
      </c>
      <c r="AM26" s="167">
        <v>1</v>
      </c>
      <c r="AN26" s="167">
        <v>236.927337408065</v>
      </c>
      <c r="AO26" s="170">
        <v>0.93812643043169397</v>
      </c>
      <c r="AP26" s="167">
        <v>0.75583562596751797</v>
      </c>
      <c r="AQ26" s="167">
        <v>0.93061081207347196</v>
      </c>
      <c r="AR26" s="170">
        <v>0.79590372056679604</v>
      </c>
      <c r="AU26" s="167">
        <v>4632.9427130000004</v>
      </c>
      <c r="AV26" s="167">
        <v>1</v>
      </c>
      <c r="AW26" s="167">
        <v>1</v>
      </c>
      <c r="AX26" s="167">
        <v>108.7317917</v>
      </c>
      <c r="AY26" s="170">
        <v>0.89854786499999995</v>
      </c>
      <c r="AZ26" s="167">
        <v>0.70080764299999998</v>
      </c>
      <c r="BA26" s="167">
        <v>0.89794231300000005</v>
      </c>
      <c r="BB26" s="170">
        <v>0.73363163099999995</v>
      </c>
    </row>
    <row r="27" spans="1:54">
      <c r="A27" s="165">
        <v>150</v>
      </c>
      <c r="B27" s="165">
        <v>2</v>
      </c>
      <c r="C27" s="165">
        <v>40</v>
      </c>
      <c r="D27" s="165"/>
      <c r="E27" s="165">
        <v>1</v>
      </c>
      <c r="F27" s="165">
        <v>7</v>
      </c>
      <c r="G27" s="165">
        <v>88</v>
      </c>
      <c r="L27" s="200">
        <v>151.91</v>
      </c>
      <c r="R27" s="155">
        <v>3046.0242164134902</v>
      </c>
      <c r="S27" s="155">
        <v>1</v>
      </c>
      <c r="T27" s="155">
        <v>1</v>
      </c>
      <c r="U27" s="155">
        <v>73.399230241775498</v>
      </c>
      <c r="V27" s="169">
        <v>0.84413227053902595</v>
      </c>
      <c r="W27" s="155">
        <v>0.59855159522132295</v>
      </c>
      <c r="X27" s="155">
        <v>0.838794756322781</v>
      </c>
      <c r="Y27" s="169">
        <v>0.63276176548618801</v>
      </c>
      <c r="AB27" s="155">
        <v>1757.2914814948999</v>
      </c>
      <c r="AC27" s="155">
        <v>0.99825247487342195</v>
      </c>
      <c r="AD27" s="155">
        <v>0.99825247487342195</v>
      </c>
      <c r="AE27" s="155">
        <v>23.966698169708199</v>
      </c>
      <c r="AF27" s="169">
        <v>0.87925183489858705</v>
      </c>
      <c r="AG27" s="155">
        <v>0.66176816401802796</v>
      </c>
      <c r="AH27" s="155">
        <v>0.87824860894174395</v>
      </c>
      <c r="AI27" s="169">
        <v>0.71377794294337205</v>
      </c>
      <c r="AK27" s="155">
        <v>3716.01479053497</v>
      </c>
      <c r="AL27" s="155">
        <v>1</v>
      </c>
      <c r="AM27" s="155">
        <v>1</v>
      </c>
      <c r="AN27" s="155">
        <v>76.427300453186007</v>
      </c>
      <c r="AO27" s="169">
        <v>0.87021545260831801</v>
      </c>
      <c r="AP27" s="155">
        <v>0.66809095965335696</v>
      </c>
      <c r="AQ27" s="155">
        <v>0.87334767646818701</v>
      </c>
      <c r="AR27" s="169">
        <v>0.71046981021534295</v>
      </c>
      <c r="AU27">
        <v>2028.788744</v>
      </c>
      <c r="AV27">
        <v>1</v>
      </c>
      <c r="AW27">
        <v>1</v>
      </c>
      <c r="AX27">
        <v>48.37191224</v>
      </c>
      <c r="AY27">
        <v>0.82187672599999995</v>
      </c>
      <c r="AZ27">
        <v>0.57239475699999998</v>
      </c>
      <c r="BA27">
        <v>0.815210726</v>
      </c>
      <c r="BB27">
        <v>0.60590516900000002</v>
      </c>
    </row>
    <row r="28" spans="1:54">
      <c r="A28" s="165">
        <v>150</v>
      </c>
      <c r="B28" s="165">
        <v>1</v>
      </c>
      <c r="C28" s="165">
        <v>40</v>
      </c>
      <c r="D28" s="165"/>
      <c r="E28" s="165">
        <v>6</v>
      </c>
      <c r="F28" s="165">
        <v>7</v>
      </c>
      <c r="G28" s="165">
        <v>88</v>
      </c>
      <c r="L28" s="200">
        <v>420.53</v>
      </c>
      <c r="R28" s="155">
        <v>10405.503052234601</v>
      </c>
      <c r="S28" s="155">
        <v>1</v>
      </c>
      <c r="T28" s="155">
        <v>1</v>
      </c>
      <c r="U28" s="155">
        <v>103.400205850601</v>
      </c>
      <c r="V28" s="169">
        <v>0.89049798753058096</v>
      </c>
      <c r="W28" s="155">
        <v>0.69357371790935796</v>
      </c>
      <c r="X28" s="155">
        <v>0.88158487674663599</v>
      </c>
      <c r="Y28" s="169">
        <v>0.71880710323236996</v>
      </c>
      <c r="AB28" s="155">
        <v>4451.9155676364899</v>
      </c>
      <c r="AC28" s="155">
        <v>1</v>
      </c>
      <c r="AD28" s="155">
        <v>1</v>
      </c>
      <c r="AE28" s="155">
        <v>48.830578088760298</v>
      </c>
      <c r="AF28" s="169">
        <v>0.96460421434772303</v>
      </c>
      <c r="AG28" s="155">
        <v>0.81494535676208202</v>
      </c>
      <c r="AH28" s="155">
        <v>0.96091393687834104</v>
      </c>
      <c r="AI28" s="169">
        <v>0.85385240936337103</v>
      </c>
      <c r="AK28" s="155">
        <v>14684.008844137101</v>
      </c>
      <c r="AL28" s="155">
        <v>1</v>
      </c>
      <c r="AM28" s="155">
        <v>1</v>
      </c>
      <c r="AN28" s="155">
        <v>197.894618272781</v>
      </c>
      <c r="AO28" s="169">
        <v>0.964959356009786</v>
      </c>
      <c r="AP28" s="155">
        <v>0.81649521810127601</v>
      </c>
      <c r="AQ28" s="155">
        <v>0.95704764968973099</v>
      </c>
      <c r="AR28" s="169">
        <v>0.85273331041744105</v>
      </c>
      <c r="AU28">
        <v>5320.3542010000001</v>
      </c>
      <c r="AV28">
        <v>1</v>
      </c>
      <c r="AW28">
        <v>1</v>
      </c>
      <c r="AX28">
        <v>89.587212320000006</v>
      </c>
      <c r="AY28">
        <v>0.87818640999999997</v>
      </c>
      <c r="AZ28">
        <v>0.68241772899999997</v>
      </c>
      <c r="BA28">
        <v>0.87131126999999997</v>
      </c>
      <c r="BB28">
        <v>0.70834266800000001</v>
      </c>
    </row>
    <row r="29" spans="1:54">
      <c r="A29" s="165">
        <v>150</v>
      </c>
      <c r="B29" s="165">
        <v>1</v>
      </c>
      <c r="C29" s="165">
        <v>40</v>
      </c>
      <c r="D29" s="165"/>
      <c r="E29" s="165">
        <v>1</v>
      </c>
      <c r="F29" s="165">
        <v>7</v>
      </c>
      <c r="G29" s="165">
        <v>88</v>
      </c>
      <c r="L29" s="200">
        <v>721.26</v>
      </c>
      <c r="R29" s="155">
        <v>9931.3875679969697</v>
      </c>
      <c r="S29" s="155">
        <v>1</v>
      </c>
      <c r="T29" s="155">
        <v>1</v>
      </c>
      <c r="U29" s="155">
        <v>221.60023927688599</v>
      </c>
      <c r="V29" s="169">
        <v>0.896338094862284</v>
      </c>
      <c r="W29" s="155">
        <v>0.68552250060083897</v>
      </c>
      <c r="X29" s="155">
        <v>0.90582974769355995</v>
      </c>
      <c r="Y29" s="169">
        <v>0.723968780119706</v>
      </c>
      <c r="AB29" s="155">
        <v>5532.5497791767102</v>
      </c>
      <c r="AC29" s="155">
        <v>0.99979218620116295</v>
      </c>
      <c r="AD29" s="155">
        <v>0.99979218620116295</v>
      </c>
      <c r="AE29" s="155">
        <v>72.507160663604694</v>
      </c>
      <c r="AF29" s="169">
        <v>0.91003077894404505</v>
      </c>
      <c r="AG29" s="155">
        <v>0.72119738216224505</v>
      </c>
      <c r="AH29" s="155">
        <v>0.91209855130631001</v>
      </c>
      <c r="AI29" s="169">
        <v>0.76211948104247995</v>
      </c>
      <c r="AK29" s="155">
        <v>15371.356916189099</v>
      </c>
      <c r="AL29" s="155">
        <v>1</v>
      </c>
      <c r="AM29" s="155">
        <v>1</v>
      </c>
      <c r="AN29" s="155">
        <v>241.45060920715301</v>
      </c>
      <c r="AO29" s="169">
        <v>0.90028411332964997</v>
      </c>
      <c r="AP29" s="155">
        <v>0.74686594112389504</v>
      </c>
      <c r="AQ29" s="155">
        <v>0.90532922373815705</v>
      </c>
      <c r="AR29" s="169">
        <v>0.776002277466184</v>
      </c>
      <c r="AU29">
        <v>4682.7992629999999</v>
      </c>
      <c r="AV29">
        <v>1</v>
      </c>
      <c r="AW29">
        <v>1</v>
      </c>
      <c r="AX29">
        <v>105.3733151</v>
      </c>
      <c r="AY29">
        <v>0.88552600400000003</v>
      </c>
      <c r="AZ29">
        <v>0.67629591700000002</v>
      </c>
      <c r="BA29">
        <v>0.88505469699999995</v>
      </c>
      <c r="BB29">
        <v>0.71334203200000001</v>
      </c>
    </row>
    <row r="30" spans="1:54" s="167" customFormat="1">
      <c r="A30" s="166">
        <v>175</v>
      </c>
      <c r="B30" s="166">
        <v>2</v>
      </c>
      <c r="C30" s="166">
        <v>40</v>
      </c>
      <c r="D30" s="166"/>
      <c r="E30" s="166">
        <v>1</v>
      </c>
      <c r="F30" s="166">
        <v>7</v>
      </c>
      <c r="G30" s="166">
        <v>88</v>
      </c>
      <c r="L30" s="200">
        <v>151.91</v>
      </c>
      <c r="R30" s="167">
        <v>2772.6165976524298</v>
      </c>
      <c r="S30" s="167">
        <v>1</v>
      </c>
      <c r="T30" s="167">
        <v>1</v>
      </c>
      <c r="U30" s="167">
        <v>58.077955722808802</v>
      </c>
      <c r="V30" s="170">
        <v>0.83399100307789398</v>
      </c>
      <c r="W30" s="167">
        <v>0.58934714756039996</v>
      </c>
      <c r="X30" s="167">
        <v>0.82530999524408599</v>
      </c>
      <c r="Y30" s="170">
        <v>0.62583092642023996</v>
      </c>
      <c r="AB30" s="167">
        <v>1047.0532834529799</v>
      </c>
      <c r="AC30" s="167">
        <v>0.99573037104209094</v>
      </c>
      <c r="AD30" s="167">
        <v>0.99573037104209094</v>
      </c>
      <c r="AE30" s="167">
        <v>17.165711402892999</v>
      </c>
      <c r="AF30" s="170">
        <v>0.86074500828663802</v>
      </c>
      <c r="AG30" s="167">
        <v>0.67012725713486399</v>
      </c>
      <c r="AH30" s="167">
        <v>0.88033380084391799</v>
      </c>
      <c r="AI30" s="170">
        <v>0.70650298497146902</v>
      </c>
      <c r="AK30" s="167">
        <v>4186.1905255317597</v>
      </c>
      <c r="AL30" s="167">
        <v>1</v>
      </c>
      <c r="AM30" s="167">
        <v>1</v>
      </c>
      <c r="AN30" s="167">
        <v>81.312944173812795</v>
      </c>
      <c r="AO30" s="170">
        <v>0.88240864967248001</v>
      </c>
      <c r="AP30" s="167">
        <v>0.65728422242619899</v>
      </c>
      <c r="AQ30" s="167">
        <v>0.87667486906653602</v>
      </c>
      <c r="AR30" s="170">
        <v>0.70155405813389604</v>
      </c>
      <c r="AU30" s="167">
        <v>2242.9586610000001</v>
      </c>
      <c r="AV30" s="167">
        <v>1</v>
      </c>
      <c r="AW30" s="167">
        <v>1</v>
      </c>
      <c r="AX30" s="167">
        <v>54.29020834</v>
      </c>
      <c r="AY30" s="170">
        <v>0.81449767200000001</v>
      </c>
      <c r="AZ30" s="167">
        <v>0.56571438900000004</v>
      </c>
      <c r="BA30" s="167">
        <v>0.80146909300000002</v>
      </c>
      <c r="BB30" s="170">
        <v>0.59892019399999996</v>
      </c>
    </row>
    <row r="31" spans="1:54" s="167" customFormat="1">
      <c r="A31" s="166">
        <v>175</v>
      </c>
      <c r="B31" s="166">
        <v>1</v>
      </c>
      <c r="C31" s="166">
        <v>40</v>
      </c>
      <c r="D31" s="166"/>
      <c r="E31" s="166">
        <v>6</v>
      </c>
      <c r="F31" s="166">
        <v>7</v>
      </c>
      <c r="G31" s="166">
        <v>88</v>
      </c>
      <c r="L31" s="200">
        <v>420.53</v>
      </c>
      <c r="R31" s="167">
        <v>11201.367295742</v>
      </c>
      <c r="S31" s="167">
        <v>1</v>
      </c>
      <c r="T31" s="167">
        <v>1</v>
      </c>
      <c r="U31" s="167">
        <v>103.55904483795101</v>
      </c>
      <c r="V31" s="170">
        <v>0.87384578959829495</v>
      </c>
      <c r="W31" s="167">
        <v>0.68263314165619204</v>
      </c>
      <c r="X31" s="167">
        <v>0.88092085830830302</v>
      </c>
      <c r="Y31" s="170">
        <v>0.70554657698902601</v>
      </c>
      <c r="AB31" s="167">
        <v>4023.2744588851901</v>
      </c>
      <c r="AC31" s="167">
        <v>1</v>
      </c>
      <c r="AD31" s="167">
        <v>1</v>
      </c>
      <c r="AE31" s="167">
        <v>50.545952558517399</v>
      </c>
      <c r="AF31" s="170">
        <v>0.95596243390419</v>
      </c>
      <c r="AG31" s="167">
        <v>0.79682926622406303</v>
      </c>
      <c r="AH31" s="167">
        <v>0.95552643976394402</v>
      </c>
      <c r="AI31" s="170">
        <v>0.83935978229123098</v>
      </c>
      <c r="AK31" s="167">
        <v>14407.8599674701</v>
      </c>
      <c r="AL31" s="167">
        <v>1</v>
      </c>
      <c r="AM31" s="167">
        <v>1</v>
      </c>
      <c r="AN31" s="167">
        <v>193.67528533935501</v>
      </c>
      <c r="AO31" s="170">
        <v>0.95690947833635798</v>
      </c>
      <c r="AP31" s="167">
        <v>0.79744623712778195</v>
      </c>
      <c r="AQ31" s="167">
        <v>0.95634608007814004</v>
      </c>
      <c r="AR31" s="170">
        <v>0.839835205234431</v>
      </c>
      <c r="AU31" s="167">
        <v>5415.9250860000002</v>
      </c>
      <c r="AV31" s="167">
        <v>1</v>
      </c>
      <c r="AW31" s="167">
        <v>1</v>
      </c>
      <c r="AX31" s="167">
        <v>96.227153779999995</v>
      </c>
      <c r="AY31" s="170">
        <v>0.86686133700000001</v>
      </c>
      <c r="AZ31" s="167">
        <v>0.67145118199999998</v>
      </c>
      <c r="BA31" s="167">
        <v>0.868915518</v>
      </c>
      <c r="BB31" s="170">
        <v>0.69077912600000002</v>
      </c>
    </row>
    <row r="32" spans="1:54" s="167" customFormat="1">
      <c r="A32" s="166">
        <v>175</v>
      </c>
      <c r="B32" s="166">
        <v>1</v>
      </c>
      <c r="C32" s="166">
        <v>40</v>
      </c>
      <c r="D32" s="166"/>
      <c r="E32" s="166">
        <v>1</v>
      </c>
      <c r="F32" s="166">
        <v>7</v>
      </c>
      <c r="G32" s="166">
        <v>88</v>
      </c>
      <c r="L32" s="200">
        <v>721.26</v>
      </c>
      <c r="R32" s="167">
        <v>8622.6791446208899</v>
      </c>
      <c r="S32" s="167">
        <v>1</v>
      </c>
      <c r="T32" s="167">
        <v>1</v>
      </c>
      <c r="U32" s="167">
        <v>153.09011745452801</v>
      </c>
      <c r="V32" s="170">
        <v>0.88489464130692097</v>
      </c>
      <c r="W32" s="167">
        <v>0.67083953289339604</v>
      </c>
      <c r="X32" s="167">
        <v>0.89787760711255704</v>
      </c>
      <c r="Y32" s="170">
        <v>0.71147439277954905</v>
      </c>
      <c r="AB32" s="167">
        <v>7166.2241673469498</v>
      </c>
      <c r="AC32" s="167">
        <v>0.99772349429456597</v>
      </c>
      <c r="AD32" s="167">
        <v>0.99772349429456597</v>
      </c>
      <c r="AE32" s="167">
        <v>93.480681180953894</v>
      </c>
      <c r="AF32" s="170">
        <v>0.88955094309841298</v>
      </c>
      <c r="AG32" s="167">
        <v>0.72463975704858297</v>
      </c>
      <c r="AH32" s="167">
        <v>0.88700337812825403</v>
      </c>
      <c r="AI32" s="170">
        <v>0.75939817038678503</v>
      </c>
      <c r="AK32" s="167">
        <v>14372.6667366027</v>
      </c>
      <c r="AL32" s="167">
        <v>1</v>
      </c>
      <c r="AM32" s="167">
        <v>1</v>
      </c>
      <c r="AN32" s="167">
        <v>242.43410873413001</v>
      </c>
      <c r="AO32" s="170">
        <v>0.91153026596164399</v>
      </c>
      <c r="AP32" s="167">
        <v>0.72104233739667101</v>
      </c>
      <c r="AQ32" s="167">
        <v>0.90846701863049595</v>
      </c>
      <c r="AR32" s="170">
        <v>0.76585255010962305</v>
      </c>
      <c r="AU32" s="167">
        <v>4782.817548</v>
      </c>
      <c r="AV32" s="167">
        <v>1</v>
      </c>
      <c r="AW32" s="167">
        <v>1</v>
      </c>
      <c r="AX32" s="167">
        <v>103.24359509999999</v>
      </c>
      <c r="AY32" s="170">
        <v>0.87747612699999999</v>
      </c>
      <c r="AZ32" s="167">
        <v>0.66743445099999998</v>
      </c>
      <c r="BA32" s="167">
        <v>0.88172845399999999</v>
      </c>
      <c r="BB32" s="170">
        <v>0.70464092300000003</v>
      </c>
    </row>
    <row r="33" spans="1:54">
      <c r="A33" s="165">
        <v>200</v>
      </c>
      <c r="B33" s="165">
        <v>2</v>
      </c>
      <c r="C33" s="165">
        <v>40</v>
      </c>
      <c r="D33" s="165"/>
      <c r="E33" s="165">
        <v>1</v>
      </c>
      <c r="F33" s="165">
        <v>7</v>
      </c>
      <c r="G33" s="165">
        <v>88</v>
      </c>
      <c r="L33" s="200">
        <v>151.91</v>
      </c>
      <c r="R33" s="155">
        <v>3681.3968198299399</v>
      </c>
      <c r="S33" s="155">
        <v>1</v>
      </c>
      <c r="T33" s="155">
        <v>1</v>
      </c>
      <c r="U33" s="155">
        <v>72.977496385574298</v>
      </c>
      <c r="V33" s="169">
        <v>0.82625680688185599</v>
      </c>
      <c r="W33" s="155">
        <v>0.576796035697836</v>
      </c>
      <c r="X33" s="155">
        <v>0.83359931737905502</v>
      </c>
      <c r="Y33" s="169">
        <v>0.61106930518411195</v>
      </c>
      <c r="AB33" s="155">
        <v>1863.03713202476</v>
      </c>
      <c r="AC33" s="155">
        <v>0.99320826721076005</v>
      </c>
      <c r="AD33" s="155">
        <v>0.99320826721076005</v>
      </c>
      <c r="AE33" s="155">
        <v>20.746020317077601</v>
      </c>
      <c r="AF33" s="169">
        <v>0.87696314418751398</v>
      </c>
      <c r="AG33" s="155">
        <v>0.67249033800025704</v>
      </c>
      <c r="AH33" s="155">
        <v>0.85665152902561603</v>
      </c>
      <c r="AI33" s="169">
        <v>0.70401005058316601</v>
      </c>
      <c r="AK33" s="155">
        <v>4292.18466854095</v>
      </c>
      <c r="AL33" s="155">
        <v>1</v>
      </c>
      <c r="AM33" s="155">
        <v>1</v>
      </c>
      <c r="AN33" s="155">
        <v>86.416216373443604</v>
      </c>
      <c r="AO33" s="169">
        <v>0.87656854234077797</v>
      </c>
      <c r="AP33" s="155">
        <v>0.66950648201608698</v>
      </c>
      <c r="AQ33" s="155">
        <v>0.86989292045409705</v>
      </c>
      <c r="AR33" s="169">
        <v>0.70453531810153003</v>
      </c>
      <c r="AU33">
        <v>2416.2411929999998</v>
      </c>
      <c r="AV33">
        <v>1</v>
      </c>
      <c r="AW33">
        <v>1</v>
      </c>
      <c r="AX33">
        <v>54.417056799999997</v>
      </c>
      <c r="AY33">
        <v>0.80771051999999999</v>
      </c>
      <c r="AZ33">
        <v>0.55915167899999996</v>
      </c>
      <c r="BA33">
        <v>0.80921806799999996</v>
      </c>
      <c r="BB33">
        <v>0.59003600099999998</v>
      </c>
    </row>
    <row r="34" spans="1:54">
      <c r="A34" s="165">
        <v>200</v>
      </c>
      <c r="B34" s="165">
        <v>1</v>
      </c>
      <c r="C34" s="165">
        <v>40</v>
      </c>
      <c r="D34" s="165"/>
      <c r="E34" s="165">
        <v>6</v>
      </c>
      <c r="F34" s="165">
        <v>7</v>
      </c>
      <c r="G34" s="165">
        <v>88</v>
      </c>
      <c r="L34" s="200">
        <v>420.53</v>
      </c>
      <c r="R34" s="155">
        <v>11239.8607771396</v>
      </c>
      <c r="S34" s="155">
        <v>1</v>
      </c>
      <c r="T34" s="155">
        <v>1</v>
      </c>
      <c r="U34" s="155">
        <v>105.71264576911901</v>
      </c>
      <c r="V34" s="169">
        <v>0.87033383316233903</v>
      </c>
      <c r="W34" s="155">
        <v>0.66959124568775796</v>
      </c>
      <c r="X34" s="155">
        <v>0.87654192033440503</v>
      </c>
      <c r="Y34" s="169">
        <v>0.68997880992509597</v>
      </c>
      <c r="AB34" s="155">
        <v>4365.0604972839301</v>
      </c>
      <c r="AC34" s="155">
        <v>1</v>
      </c>
      <c r="AD34" s="155">
        <v>1</v>
      </c>
      <c r="AE34" s="155">
        <v>51.059832334518397</v>
      </c>
      <c r="AF34" s="169">
        <v>0.95280561913029704</v>
      </c>
      <c r="AG34" s="155">
        <v>0.78992585026491202</v>
      </c>
      <c r="AH34" s="155">
        <v>0.94837351721390795</v>
      </c>
      <c r="AI34" s="169">
        <v>0.82959910061636799</v>
      </c>
      <c r="AK34" s="155">
        <v>14375.6147837638</v>
      </c>
      <c r="AL34" s="155">
        <v>1</v>
      </c>
      <c r="AM34" s="155">
        <v>1</v>
      </c>
      <c r="AN34" s="155">
        <v>191.63247179985001</v>
      </c>
      <c r="AO34" s="169">
        <v>0.95410780522452798</v>
      </c>
      <c r="AP34" s="155">
        <v>0.79271927475732595</v>
      </c>
      <c r="AQ34" s="155">
        <v>0.95107322785573101</v>
      </c>
      <c r="AR34" s="169">
        <v>0.83392640547201502</v>
      </c>
      <c r="AU34">
        <v>5407.9217719999997</v>
      </c>
      <c r="AV34">
        <v>1</v>
      </c>
      <c r="AW34">
        <v>1</v>
      </c>
      <c r="AX34">
        <v>89.515947580000002</v>
      </c>
      <c r="AY34">
        <v>0.856601689</v>
      </c>
      <c r="AZ34">
        <v>0.65760355400000003</v>
      </c>
      <c r="BA34">
        <v>0.85925481400000003</v>
      </c>
      <c r="BB34">
        <v>0.67173831699999997</v>
      </c>
    </row>
    <row r="35" spans="1:54" ht="15.75" thickBot="1">
      <c r="A35" s="165">
        <v>200</v>
      </c>
      <c r="B35" s="165">
        <v>1</v>
      </c>
      <c r="C35" s="165">
        <v>40</v>
      </c>
      <c r="D35" s="165"/>
      <c r="E35" s="165">
        <v>1</v>
      </c>
      <c r="F35" s="165">
        <v>7</v>
      </c>
      <c r="G35" s="165">
        <v>88</v>
      </c>
      <c r="L35" s="200">
        <v>721.26</v>
      </c>
      <c r="R35" s="155">
        <v>9672.2742245197296</v>
      </c>
      <c r="S35" s="155">
        <v>1</v>
      </c>
      <c r="T35" s="155">
        <v>1</v>
      </c>
      <c r="U35" s="155">
        <v>150.76946330070399</v>
      </c>
      <c r="V35" s="171">
        <v>0.87629232104806198</v>
      </c>
      <c r="W35" s="155">
        <v>0.65107744683064706</v>
      </c>
      <c r="X35" s="155">
        <v>0.887840295688478</v>
      </c>
      <c r="Y35" s="171">
        <v>0.68670603212259196</v>
      </c>
      <c r="AB35" s="155">
        <v>5738.5525054931604</v>
      </c>
      <c r="AC35" s="155">
        <v>0.99762903347691301</v>
      </c>
      <c r="AD35" s="155">
        <v>0.99762903347691301</v>
      </c>
      <c r="AE35" s="155">
        <v>77.029090642929006</v>
      </c>
      <c r="AF35" s="171">
        <v>0.90142845868518595</v>
      </c>
      <c r="AG35" s="155">
        <v>0.73023510494657995</v>
      </c>
      <c r="AH35" s="155">
        <v>0.89381124358353303</v>
      </c>
      <c r="AI35" s="171">
        <v>0.76265509403328402</v>
      </c>
      <c r="AK35" s="155">
        <v>14726.9660711288</v>
      </c>
      <c r="AL35" s="155">
        <v>1</v>
      </c>
      <c r="AM35" s="155">
        <v>1</v>
      </c>
      <c r="AN35" s="155">
        <v>240.16148948669399</v>
      </c>
      <c r="AO35" s="171">
        <v>0.90000789203693399</v>
      </c>
      <c r="AP35" s="155">
        <v>0.69742813490593203</v>
      </c>
      <c r="AQ35" s="155">
        <v>0.90724042890758805</v>
      </c>
      <c r="AR35" s="171">
        <v>0.74640968247541495</v>
      </c>
      <c r="AU35">
        <v>4846.8701719999999</v>
      </c>
      <c r="AV35">
        <v>1</v>
      </c>
      <c r="AW35">
        <v>1</v>
      </c>
      <c r="AX35">
        <v>113.872371</v>
      </c>
      <c r="AY35">
        <v>0.866308894</v>
      </c>
      <c r="AZ35">
        <v>0.64728331500000003</v>
      </c>
      <c r="BA35">
        <v>0.87055033000000004</v>
      </c>
      <c r="BB35">
        <v>0.68096654999999995</v>
      </c>
    </row>
    <row r="36" spans="1:54">
      <c r="L36" s="155" t="s">
        <v>662</v>
      </c>
    </row>
    <row r="40" spans="1:54" ht="21">
      <c r="AN40" s="194" t="s">
        <v>587</v>
      </c>
    </row>
    <row r="41" spans="1:54" ht="21">
      <c r="A41" t="s">
        <v>585</v>
      </c>
      <c r="B41"/>
      <c r="C41" s="18" t="s">
        <v>471</v>
      </c>
      <c r="D41"/>
      <c r="E41"/>
      <c r="F41"/>
      <c r="G41"/>
      <c r="H41"/>
      <c r="I41"/>
      <c r="AN41" s="194" t="s">
        <v>579</v>
      </c>
    </row>
    <row r="42" spans="1:54" ht="18.75">
      <c r="A42"/>
      <c r="B42"/>
      <c r="C42"/>
      <c r="D42"/>
      <c r="E42"/>
      <c r="F42"/>
      <c r="G42"/>
      <c r="H42"/>
      <c r="I42"/>
      <c r="AN42" s="194" t="s">
        <v>580</v>
      </c>
    </row>
    <row r="43" spans="1:54" ht="18.75">
      <c r="A43" t="s">
        <v>311</v>
      </c>
      <c r="B43" t="s">
        <v>467</v>
      </c>
      <c r="C43" t="s">
        <v>468</v>
      </c>
      <c r="D43" t="s">
        <v>469</v>
      </c>
      <c r="E43" t="s">
        <v>470</v>
      </c>
      <c r="F43" t="s">
        <v>472</v>
      </c>
      <c r="G43" t="s">
        <v>345</v>
      </c>
      <c r="H43"/>
      <c r="I43" t="s">
        <v>473</v>
      </c>
      <c r="AN43" s="194" t="s">
        <v>586</v>
      </c>
    </row>
    <row r="44" spans="1:54" ht="18.75">
      <c r="A44">
        <v>105864</v>
      </c>
      <c r="B44">
        <v>0</v>
      </c>
      <c r="C44">
        <v>2.69</v>
      </c>
      <c r="D44">
        <v>2714.34</v>
      </c>
      <c r="E44">
        <v>9.6</v>
      </c>
      <c r="F44">
        <v>1214.8699999999999</v>
      </c>
      <c r="G44">
        <v>0.94699999999999995</v>
      </c>
      <c r="H44"/>
      <c r="I44">
        <f>SUM(C44,D44,F44)/60</f>
        <v>65.531666666666666</v>
      </c>
      <c r="AN44" s="194" t="s">
        <v>581</v>
      </c>
    </row>
    <row r="45" spans="1:54">
      <c r="A45">
        <v>105864</v>
      </c>
      <c r="B45">
        <v>25</v>
      </c>
      <c r="C45">
        <v>2.93</v>
      </c>
      <c r="D45">
        <v>3414.49</v>
      </c>
      <c r="E45">
        <v>9.5</v>
      </c>
      <c r="F45">
        <v>1196.42</v>
      </c>
      <c r="G45">
        <v>0.94</v>
      </c>
      <c r="H45"/>
      <c r="I45">
        <f t="shared" ref="I45:I52" si="0">SUM(C45,D45,F45)/60</f>
        <v>76.897333333333336</v>
      </c>
    </row>
    <row r="46" spans="1:54" ht="21">
      <c r="A46">
        <v>105864</v>
      </c>
      <c r="B46">
        <v>50</v>
      </c>
      <c r="C46">
        <v>3.05</v>
      </c>
      <c r="D46">
        <v>4216.7</v>
      </c>
      <c r="E46">
        <v>9.3000000000000007</v>
      </c>
      <c r="F46">
        <v>1166.98</v>
      </c>
      <c r="G46">
        <v>0.93100000000000005</v>
      </c>
      <c r="H46"/>
      <c r="I46">
        <f t="shared" si="0"/>
        <v>89.778833333333324</v>
      </c>
      <c r="AN46" s="194" t="s">
        <v>766</v>
      </c>
    </row>
    <row r="47" spans="1:54">
      <c r="A47">
        <v>105864</v>
      </c>
      <c r="B47">
        <v>75</v>
      </c>
      <c r="C47">
        <v>2.8</v>
      </c>
      <c r="D47">
        <v>5192.95</v>
      </c>
      <c r="E47">
        <v>9.1999999999999993</v>
      </c>
      <c r="F47">
        <v>1157.1600000000001</v>
      </c>
      <c r="G47">
        <v>0.92400000000000004</v>
      </c>
      <c r="H47"/>
      <c r="I47">
        <f t="shared" si="0"/>
        <v>105.88183333333333</v>
      </c>
    </row>
    <row r="48" spans="1:54">
      <c r="A48">
        <v>105864</v>
      </c>
      <c r="B48">
        <v>100</v>
      </c>
      <c r="C48">
        <v>2.91</v>
      </c>
      <c r="D48">
        <v>6250.23</v>
      </c>
      <c r="E48">
        <v>9.1</v>
      </c>
      <c r="F48">
        <v>1146.01</v>
      </c>
      <c r="G48">
        <v>0.91400000000000003</v>
      </c>
      <c r="H48"/>
      <c r="I48">
        <f t="shared" si="0"/>
        <v>123.31916666666666</v>
      </c>
    </row>
    <row r="49" spans="1:9">
      <c r="A49">
        <v>105864</v>
      </c>
      <c r="B49">
        <v>125</v>
      </c>
      <c r="C49">
        <v>2.96</v>
      </c>
      <c r="D49">
        <v>7377.5</v>
      </c>
      <c r="E49">
        <v>9</v>
      </c>
      <c r="F49">
        <v>1122.55</v>
      </c>
      <c r="G49">
        <v>0.91100000000000003</v>
      </c>
      <c r="H49"/>
      <c r="I49">
        <f t="shared" si="0"/>
        <v>141.71683333333334</v>
      </c>
    </row>
    <row r="50" spans="1:9">
      <c r="A50">
        <v>105864</v>
      </c>
      <c r="B50">
        <v>150</v>
      </c>
      <c r="C50">
        <v>3.09</v>
      </c>
      <c r="D50">
        <v>8718.0400000000009</v>
      </c>
      <c r="E50">
        <v>8.9</v>
      </c>
      <c r="F50">
        <v>1107.76</v>
      </c>
      <c r="G50">
        <v>0.91300000000000003</v>
      </c>
      <c r="H50"/>
      <c r="I50">
        <f t="shared" si="0"/>
        <v>163.81483333333335</v>
      </c>
    </row>
    <row r="51" spans="1:9">
      <c r="A51">
        <v>105864</v>
      </c>
      <c r="B51">
        <v>175</v>
      </c>
      <c r="C51">
        <v>2.97</v>
      </c>
      <c r="D51">
        <v>9931.11</v>
      </c>
      <c r="E51">
        <v>8.9</v>
      </c>
      <c r="F51">
        <v>1100.33</v>
      </c>
      <c r="G51">
        <v>0.91400000000000003</v>
      </c>
      <c r="H51"/>
      <c r="I51">
        <f t="shared" si="0"/>
        <v>183.90683333333334</v>
      </c>
    </row>
    <row r="52" spans="1:9">
      <c r="A52">
        <v>105864</v>
      </c>
      <c r="B52">
        <v>200</v>
      </c>
      <c r="C52">
        <v>2.99</v>
      </c>
      <c r="D52">
        <v>11463.04</v>
      </c>
      <c r="E52">
        <v>8.8000000000000007</v>
      </c>
      <c r="F52">
        <v>1099.42</v>
      </c>
      <c r="G52">
        <v>0.90600000000000003</v>
      </c>
      <c r="H52"/>
      <c r="I52">
        <f t="shared" si="0"/>
        <v>209.42416666666668</v>
      </c>
    </row>
    <row r="73" spans="2:5">
      <c r="B73" s="155" t="s">
        <v>609</v>
      </c>
    </row>
    <row r="75" spans="2:5">
      <c r="B75" t="s">
        <v>467</v>
      </c>
      <c r="C75" s="155" t="s">
        <v>610</v>
      </c>
      <c r="D75" s="155" t="s">
        <v>611</v>
      </c>
      <c r="E75" s="155" t="s">
        <v>612</v>
      </c>
    </row>
    <row r="76" spans="2:5">
      <c r="B76">
        <v>0</v>
      </c>
      <c r="C76" s="155">
        <v>0.89069767441860404</v>
      </c>
      <c r="D76" s="155">
        <v>0.87790697674418605</v>
      </c>
      <c r="E76" s="155">
        <v>0.86627906976744096</v>
      </c>
    </row>
    <row r="77" spans="2:5">
      <c r="B77">
        <v>25</v>
      </c>
      <c r="C77" s="155">
        <v>0.88604651162790704</v>
      </c>
      <c r="D77" s="155">
        <v>0.88604651162790704</v>
      </c>
      <c r="E77" s="155">
        <v>0.88139534883720905</v>
      </c>
    </row>
    <row r="78" spans="2:5">
      <c r="B78">
        <v>50</v>
      </c>
      <c r="C78" s="155">
        <v>0.88255813953488305</v>
      </c>
      <c r="D78" s="155">
        <v>0.87790697674418605</v>
      </c>
      <c r="E78" s="155">
        <v>0.88255813953488305</v>
      </c>
    </row>
    <row r="79" spans="2:5">
      <c r="B79">
        <v>75</v>
      </c>
      <c r="C79" s="155">
        <v>0.86511627906976696</v>
      </c>
      <c r="D79" s="155">
        <v>0.85697674418604597</v>
      </c>
      <c r="E79" s="155">
        <v>0.88255813953488305</v>
      </c>
    </row>
    <row r="80" spans="2:5">
      <c r="B80">
        <v>100</v>
      </c>
      <c r="C80" s="155">
        <v>0.86860465116278995</v>
      </c>
      <c r="D80" s="155">
        <v>0.85697674418604597</v>
      </c>
      <c r="E80" s="155">
        <v>0.86976744186046495</v>
      </c>
    </row>
    <row r="81" spans="2:5">
      <c r="B81">
        <v>125</v>
      </c>
      <c r="C81" s="155">
        <v>0.85116279069767398</v>
      </c>
      <c r="D81" s="155">
        <v>0.84767441860465098</v>
      </c>
      <c r="E81" s="155">
        <v>0.86162790697674396</v>
      </c>
    </row>
    <row r="82" spans="2:5">
      <c r="B82">
        <v>150</v>
      </c>
      <c r="C82" s="155">
        <v>0.84418604651162799</v>
      </c>
      <c r="D82" s="155">
        <v>0.85581395348837197</v>
      </c>
      <c r="E82" s="155">
        <v>0.836046511627907</v>
      </c>
    </row>
    <row r="83" spans="2:5">
      <c r="B83">
        <v>175</v>
      </c>
      <c r="C83" s="155">
        <v>0.82674418604651101</v>
      </c>
      <c r="D83" s="155">
        <v>0.85116279069767398</v>
      </c>
      <c r="E83" s="155">
        <v>0.84186046511627899</v>
      </c>
    </row>
    <row r="84" spans="2:5">
      <c r="B84">
        <v>200</v>
      </c>
      <c r="C84" s="155">
        <v>0.84418604651162799</v>
      </c>
      <c r="D84" s="155">
        <v>0.83953488372092999</v>
      </c>
      <c r="E84" s="155">
        <v>0.81395348837209303</v>
      </c>
    </row>
    <row r="97" spans="1:21">
      <c r="L97" s="155" t="s">
        <v>607</v>
      </c>
    </row>
    <row r="98" spans="1:21">
      <c r="B98" s="155" t="s">
        <v>600</v>
      </c>
      <c r="L98" s="155" t="s">
        <v>608</v>
      </c>
    </row>
    <row r="100" spans="1:21">
      <c r="K100" s="155" t="s">
        <v>604</v>
      </c>
      <c r="R100" s="156" t="s">
        <v>175</v>
      </c>
    </row>
    <row r="101" spans="1:21">
      <c r="B101" s="155" t="s">
        <v>588</v>
      </c>
      <c r="C101" s="155" t="s">
        <v>589</v>
      </c>
      <c r="D101" s="156" t="s">
        <v>590</v>
      </c>
      <c r="E101" s="156" t="s">
        <v>601</v>
      </c>
      <c r="F101" s="156" t="s">
        <v>602</v>
      </c>
      <c r="J101" s="108" t="s">
        <v>14</v>
      </c>
      <c r="K101" s="108" t="s">
        <v>605</v>
      </c>
      <c r="L101" s="155" t="s">
        <v>606</v>
      </c>
      <c r="M101" s="108" t="s">
        <v>603</v>
      </c>
      <c r="N101" s="33" t="s">
        <v>345</v>
      </c>
      <c r="Q101" s="108" t="s">
        <v>14</v>
      </c>
      <c r="R101" s="108" t="s">
        <v>605</v>
      </c>
      <c r="S101" s="155" t="s">
        <v>606</v>
      </c>
      <c r="T101" s="108" t="s">
        <v>603</v>
      </c>
      <c r="U101" s="33" t="s">
        <v>345</v>
      </c>
    </row>
    <row r="102" spans="1:21">
      <c r="A102" s="155" t="s">
        <v>591</v>
      </c>
      <c r="E102" s="196">
        <v>0.12626157407407407</v>
      </c>
      <c r="F102" s="165">
        <f>HOUR(E102)*3600 + MINUTE(E102)*60 + SECOND(E102)</f>
        <v>10909</v>
      </c>
      <c r="J102" s="165">
        <v>25342</v>
      </c>
      <c r="K102" s="197">
        <v>5.3474537037037041E-3</v>
      </c>
      <c r="L102" s="165">
        <f>HOUR(K102)*3600 + MINUTE(K102)*60 + SECOND(K102)</f>
        <v>462</v>
      </c>
      <c r="M102" s="165">
        <v>24020</v>
      </c>
      <c r="N102" s="155">
        <f t="shared" ref="N102:N110" si="1">M102/J102</f>
        <v>0.94783363586141578</v>
      </c>
      <c r="Q102" s="165">
        <v>25342</v>
      </c>
      <c r="R102" s="197">
        <v>3.8065972222222221E-3</v>
      </c>
      <c r="S102" s="165">
        <f>HOUR(R102)*3600 + MINUTE(R102)*60 + SECOND(R102)</f>
        <v>329</v>
      </c>
      <c r="T102" s="165">
        <v>24055</v>
      </c>
      <c r="U102" s="165">
        <f t="shared" ref="U102:U110" si="2">T102/Q102</f>
        <v>0.94921474232499403</v>
      </c>
    </row>
    <row r="103" spans="1:21">
      <c r="A103" s="155" t="s">
        <v>592</v>
      </c>
      <c r="B103" s="155">
        <v>774.94737299999997</v>
      </c>
      <c r="C103" s="155">
        <v>52.113790000000002</v>
      </c>
      <c r="D103" s="155">
        <v>34.747894000000002</v>
      </c>
      <c r="E103" s="197">
        <v>0.18762372685185183</v>
      </c>
      <c r="F103" s="165">
        <f t="shared" ref="F103:F110" si="3">HOUR(E103)*3600 + MINUTE(E103)*60 + SECOND(E103)</f>
        <v>16211</v>
      </c>
      <c r="J103" s="165">
        <v>25342</v>
      </c>
      <c r="K103" s="197">
        <v>6.2034722222222222E-3</v>
      </c>
      <c r="L103" s="165">
        <f t="shared" ref="L103:L110" si="4">HOUR(K103)*3600 + MINUTE(K103)*60 + SECOND(K103)</f>
        <v>536</v>
      </c>
      <c r="M103" s="165">
        <v>24101</v>
      </c>
      <c r="N103" s="155">
        <f t="shared" si="1"/>
        <v>0.95102991081998267</v>
      </c>
      <c r="Q103" s="165">
        <v>25342</v>
      </c>
      <c r="R103" s="197">
        <v>2.7146990740740742E-3</v>
      </c>
      <c r="S103" s="165">
        <f t="shared" ref="S103:S110" si="5">HOUR(R103)*3600 + MINUTE(R103)*60 + SECOND(R103)</f>
        <v>235</v>
      </c>
      <c r="T103" s="165">
        <v>24233</v>
      </c>
      <c r="U103" s="165">
        <f t="shared" si="2"/>
        <v>0.95623865519690632</v>
      </c>
    </row>
    <row r="104" spans="1:21">
      <c r="A104" s="155" t="s">
        <v>593</v>
      </c>
      <c r="B104" s="155">
        <v>1054.56403</v>
      </c>
      <c r="C104" s="155">
        <v>75.839456999999996</v>
      </c>
      <c r="D104" s="155">
        <v>46.144466000000001</v>
      </c>
      <c r="E104" s="196">
        <v>0.23724710648148148</v>
      </c>
      <c r="F104" s="165">
        <f t="shared" si="3"/>
        <v>20498</v>
      </c>
      <c r="J104" s="165">
        <v>25342</v>
      </c>
      <c r="K104" s="197">
        <v>1.0818865740740742E-2</v>
      </c>
      <c r="L104" s="165">
        <f t="shared" si="4"/>
        <v>935</v>
      </c>
      <c r="M104" s="165">
        <v>24574</v>
      </c>
      <c r="N104" s="155">
        <f t="shared" si="1"/>
        <v>0.96969457817062588</v>
      </c>
      <c r="Q104" s="165">
        <v>25342</v>
      </c>
      <c r="R104" s="197">
        <v>2.6523148148148144E-3</v>
      </c>
      <c r="S104" s="165">
        <f t="shared" si="5"/>
        <v>229</v>
      </c>
      <c r="T104" s="165">
        <v>24306</v>
      </c>
      <c r="U104" s="165">
        <f t="shared" si="2"/>
        <v>0.95911924867808385</v>
      </c>
    </row>
    <row r="105" spans="1:21">
      <c r="A105" s="155" t="s">
        <v>594</v>
      </c>
      <c r="B105" s="155">
        <v>1480.8983350000001</v>
      </c>
      <c r="C105" s="155">
        <v>129.25116499999999</v>
      </c>
      <c r="D105" s="155">
        <v>58.554901000000001</v>
      </c>
      <c r="E105" s="196">
        <v>0.30464120370370368</v>
      </c>
      <c r="F105" s="165">
        <f t="shared" si="3"/>
        <v>26321</v>
      </c>
      <c r="J105" s="165">
        <v>25342</v>
      </c>
      <c r="K105" s="197">
        <v>1.7973726851851852E-2</v>
      </c>
      <c r="L105" s="165">
        <f t="shared" si="4"/>
        <v>1553</v>
      </c>
      <c r="M105" s="165">
        <v>23815</v>
      </c>
      <c r="N105" s="155">
        <f t="shared" si="1"/>
        <v>0.9397442980033146</v>
      </c>
      <c r="Q105" s="165">
        <v>25342</v>
      </c>
      <c r="R105" s="197">
        <v>3.0788194444444448E-3</v>
      </c>
      <c r="S105" s="165">
        <f t="shared" si="5"/>
        <v>266</v>
      </c>
      <c r="T105" s="165">
        <v>23714</v>
      </c>
      <c r="U105" s="165">
        <f t="shared" si="2"/>
        <v>0.93575881935127458</v>
      </c>
    </row>
    <row r="106" spans="1:21">
      <c r="A106" s="155" t="s">
        <v>595</v>
      </c>
      <c r="B106" s="155">
        <v>2216.190286</v>
      </c>
      <c r="C106" s="155">
        <v>181.37509499999999</v>
      </c>
      <c r="D106" s="155">
        <v>72.026396000000005</v>
      </c>
      <c r="E106" s="196">
        <v>0.36288194444444444</v>
      </c>
      <c r="F106" s="165">
        <f t="shared" si="3"/>
        <v>31353</v>
      </c>
      <c r="J106" s="165">
        <v>25342</v>
      </c>
      <c r="K106" s="197">
        <v>1.1927314814814816E-2</v>
      </c>
      <c r="L106" s="165">
        <f t="shared" si="4"/>
        <v>1031</v>
      </c>
      <c r="M106" s="165">
        <v>23696</v>
      </c>
      <c r="N106" s="155">
        <f t="shared" si="1"/>
        <v>0.93504853602714866</v>
      </c>
      <c r="Q106" s="165">
        <v>25342</v>
      </c>
      <c r="R106" s="197">
        <v>3.0026620370370368E-3</v>
      </c>
      <c r="S106" s="165">
        <f t="shared" si="5"/>
        <v>259</v>
      </c>
      <c r="T106" s="165">
        <v>23662</v>
      </c>
      <c r="U106" s="165">
        <f t="shared" si="2"/>
        <v>0.93370688974824401</v>
      </c>
    </row>
    <row r="107" spans="1:21">
      <c r="A107" s="155" t="s">
        <v>596</v>
      </c>
      <c r="B107" s="155">
        <v>3158.0465490000001</v>
      </c>
      <c r="C107" s="155">
        <v>356.11182500000001</v>
      </c>
      <c r="D107" s="155">
        <v>84.680274999999995</v>
      </c>
      <c r="E107" s="196">
        <v>0.47348090277777777</v>
      </c>
      <c r="F107" s="165">
        <f t="shared" si="3"/>
        <v>40909</v>
      </c>
      <c r="J107" s="165">
        <v>25342</v>
      </c>
      <c r="K107" s="197">
        <v>1.3308217592592592E-2</v>
      </c>
      <c r="L107" s="165">
        <f t="shared" si="4"/>
        <v>1150</v>
      </c>
      <c r="M107" s="165">
        <v>22925</v>
      </c>
      <c r="N107" s="155">
        <f t="shared" si="1"/>
        <v>0.9046247336437534</v>
      </c>
      <c r="Q107" s="165">
        <v>25342</v>
      </c>
      <c r="R107" s="197">
        <v>3.3157407407407406E-3</v>
      </c>
      <c r="S107" s="165">
        <f t="shared" si="5"/>
        <v>286</v>
      </c>
      <c r="T107" s="165">
        <v>22805</v>
      </c>
      <c r="U107" s="165">
        <f t="shared" si="2"/>
        <v>0.89988951148291374</v>
      </c>
    </row>
    <row r="108" spans="1:21">
      <c r="A108" s="155" t="s">
        <v>597</v>
      </c>
      <c r="B108" s="155">
        <v>5048.5333499999997</v>
      </c>
      <c r="C108" s="155">
        <v>584.22042499999998</v>
      </c>
      <c r="D108" s="155">
        <v>95.626603000000003</v>
      </c>
      <c r="E108" s="239">
        <v>0.54166666666666663</v>
      </c>
      <c r="F108" s="198">
        <f t="shared" si="3"/>
        <v>46800</v>
      </c>
      <c r="J108" s="198">
        <v>25342</v>
      </c>
      <c r="K108" s="199">
        <v>1.0995370370370371E-2</v>
      </c>
      <c r="L108" s="198">
        <f t="shared" si="4"/>
        <v>950</v>
      </c>
      <c r="M108" s="200">
        <f>T108+L115</f>
        <v>22589</v>
      </c>
      <c r="N108" s="200">
        <f t="shared" si="1"/>
        <v>0.89136611159340229</v>
      </c>
      <c r="O108" s="155" t="s">
        <v>613</v>
      </c>
      <c r="Q108" s="165">
        <v>25342</v>
      </c>
      <c r="R108" s="197">
        <v>3.3587962962962968E-3</v>
      </c>
      <c r="S108" s="165">
        <f t="shared" si="5"/>
        <v>290</v>
      </c>
      <c r="T108" s="165">
        <v>22491</v>
      </c>
      <c r="U108" s="165">
        <f t="shared" si="2"/>
        <v>0.88749901349538318</v>
      </c>
    </row>
    <row r="109" spans="1:21">
      <c r="A109" s="155" t="s">
        <v>598</v>
      </c>
      <c r="B109" s="155">
        <v>8891.4578899999997</v>
      </c>
      <c r="C109" s="155">
        <v>1018.424522</v>
      </c>
      <c r="D109" s="155">
        <v>102.021687</v>
      </c>
      <c r="E109" s="239">
        <v>0.60416666666666663</v>
      </c>
      <c r="F109" s="198">
        <f t="shared" si="3"/>
        <v>52200</v>
      </c>
      <c r="J109" s="198">
        <v>25342</v>
      </c>
      <c r="K109" s="199">
        <v>1.0856481481481481E-2</v>
      </c>
      <c r="L109" s="198">
        <f t="shared" si="4"/>
        <v>938</v>
      </c>
      <c r="M109" s="200">
        <f>T109+L115</f>
        <v>22019</v>
      </c>
      <c r="N109" s="200">
        <f t="shared" si="1"/>
        <v>0.86887380632941358</v>
      </c>
      <c r="O109" s="155" t="s">
        <v>614</v>
      </c>
      <c r="Q109" s="165">
        <v>25342</v>
      </c>
      <c r="R109" s="197">
        <v>3.2186342592592592E-3</v>
      </c>
      <c r="S109" s="165">
        <f t="shared" si="5"/>
        <v>278</v>
      </c>
      <c r="T109" s="165">
        <v>21921</v>
      </c>
      <c r="U109" s="165">
        <f t="shared" si="2"/>
        <v>0.86500670823139447</v>
      </c>
    </row>
    <row r="110" spans="1:21">
      <c r="A110" s="155" t="s">
        <v>599</v>
      </c>
      <c r="B110" s="155">
        <v>11837.939151</v>
      </c>
      <c r="C110" s="155">
        <v>1592.6816200000001</v>
      </c>
      <c r="D110" s="155">
        <v>104.465699</v>
      </c>
      <c r="E110" s="196">
        <v>0.69675925925925919</v>
      </c>
      <c r="F110" s="165">
        <f t="shared" si="3"/>
        <v>60200</v>
      </c>
      <c r="J110" s="165">
        <v>25342</v>
      </c>
      <c r="K110" s="197">
        <v>1.0782291666666667E-2</v>
      </c>
      <c r="L110" s="165">
        <f t="shared" si="4"/>
        <v>932</v>
      </c>
      <c r="M110" s="165">
        <v>19340</v>
      </c>
      <c r="N110" s="155">
        <f t="shared" si="1"/>
        <v>0.763159971588667</v>
      </c>
      <c r="Q110" s="165">
        <v>25342</v>
      </c>
      <c r="R110" s="197">
        <v>3.1790509259259259E-3</v>
      </c>
      <c r="S110" s="165">
        <f t="shared" si="5"/>
        <v>275</v>
      </c>
      <c r="T110" s="165">
        <v>19264</v>
      </c>
      <c r="U110" s="165">
        <f t="shared" si="2"/>
        <v>0.76016099755346855</v>
      </c>
    </row>
    <row r="112" spans="1:21">
      <c r="J112" s="155" t="s">
        <v>615</v>
      </c>
    </row>
    <row r="113" spans="1:13">
      <c r="J113" s="155" t="s">
        <v>616</v>
      </c>
    </row>
    <row r="114" spans="1:13">
      <c r="J114" s="155" t="s">
        <v>617</v>
      </c>
    </row>
    <row r="115" spans="1:13">
      <c r="K115" s="155" t="s">
        <v>618</v>
      </c>
      <c r="L115" s="155">
        <f>((M107-T107)+(M110-T110))/2</f>
        <v>98</v>
      </c>
      <c r="M115" s="155" t="s">
        <v>619</v>
      </c>
    </row>
    <row r="123" spans="1:13">
      <c r="E123" s="155" t="s">
        <v>767</v>
      </c>
    </row>
    <row r="124" spans="1:13">
      <c r="A124" s="156" t="s">
        <v>658</v>
      </c>
    </row>
    <row r="125" spans="1:13" ht="21">
      <c r="C125" s="155" t="s">
        <v>770</v>
      </c>
      <c r="D125" s="155" t="s">
        <v>659</v>
      </c>
      <c r="E125" s="194" t="s">
        <v>580</v>
      </c>
      <c r="F125" s="194" t="s">
        <v>587</v>
      </c>
      <c r="G125" s="194" t="s">
        <v>586</v>
      </c>
      <c r="H125" s="194" t="s">
        <v>766</v>
      </c>
      <c r="L125" t="s">
        <v>653</v>
      </c>
    </row>
    <row r="126" spans="1:13">
      <c r="A126" s="155" t="s">
        <v>591</v>
      </c>
      <c r="B126">
        <v>0</v>
      </c>
      <c r="C126" s="237">
        <f>B102*48+C102+D102*48+F102*48</f>
        <v>523632</v>
      </c>
      <c r="D126">
        <v>2.69</v>
      </c>
      <c r="E126" s="155">
        <f>L10+AB10</f>
        <v>2562.92661598205</v>
      </c>
      <c r="F126" s="155">
        <f>L11+R11</f>
        <v>6629.5285382366101</v>
      </c>
      <c r="G126" s="155">
        <f>L10+AK10</f>
        <v>8921.5944598007209</v>
      </c>
      <c r="H126" s="155">
        <f>L11+AU11</f>
        <v>3580.4933769999998</v>
      </c>
    </row>
    <row r="127" spans="1:13">
      <c r="A127" s="155" t="s">
        <v>592</v>
      </c>
      <c r="B127">
        <v>25</v>
      </c>
      <c r="C127" s="237">
        <f t="shared" ref="C127:C134" si="6">B103*48+C103+D103*48+F103*48</f>
        <v>817045.48660599999</v>
      </c>
      <c r="D127">
        <v>2.93</v>
      </c>
      <c r="E127" s="155">
        <f>L13+AB13</f>
        <v>3706.1069500732401</v>
      </c>
      <c r="F127" s="155">
        <f>L14+R14</f>
        <v>11995.8320307827</v>
      </c>
      <c r="G127" s="155">
        <f>L13+AK13</f>
        <v>15849.472836046201</v>
      </c>
      <c r="H127" s="155">
        <f>L14+AU14</f>
        <v>4348.8873359999998</v>
      </c>
      <c r="J127" s="194"/>
    </row>
    <row r="128" spans="1:13">
      <c r="A128" s="155" t="s">
        <v>593</v>
      </c>
      <c r="B128">
        <v>50</v>
      </c>
      <c r="C128" s="237">
        <f t="shared" si="6"/>
        <v>1036813.847265</v>
      </c>
      <c r="D128">
        <v>3.05</v>
      </c>
      <c r="E128" s="155">
        <f>L16+AB16</f>
        <v>3788.41455247879</v>
      </c>
      <c r="F128" s="155">
        <f>L17+R17</f>
        <v>11478.6673834419</v>
      </c>
      <c r="G128" s="155">
        <f>L16+AK16</f>
        <v>19577.7240767765</v>
      </c>
      <c r="H128" s="155">
        <f>L17+AU17</f>
        <v>4723.8134330000003</v>
      </c>
      <c r="J128" s="194"/>
    </row>
    <row r="129" spans="1:10">
      <c r="A129" s="155" t="s">
        <v>594</v>
      </c>
      <c r="B129">
        <v>75</v>
      </c>
      <c r="C129" s="237">
        <f t="shared" si="6"/>
        <v>1337431.0064930001</v>
      </c>
      <c r="D129">
        <v>2.8</v>
      </c>
      <c r="E129" s="155">
        <f>L19+AB19</f>
        <v>4254.3433952617597</v>
      </c>
      <c r="F129" s="155">
        <f>L20+R20</f>
        <v>13738.931360254201</v>
      </c>
      <c r="G129" s="155">
        <f>L19+AK19</f>
        <v>15765.855976848601</v>
      </c>
      <c r="H129" s="155">
        <f>L20+AU20</f>
        <v>4888.5182030000005</v>
      </c>
      <c r="J129" s="194"/>
    </row>
    <row r="130" spans="1:10">
      <c r="A130" s="155" t="s">
        <v>595</v>
      </c>
      <c r="B130">
        <v>100</v>
      </c>
      <c r="C130" s="237">
        <f t="shared" si="6"/>
        <v>1614959.7758309999</v>
      </c>
      <c r="D130">
        <v>2.91</v>
      </c>
      <c r="E130" s="155">
        <f>L22+AB22</f>
        <v>5445.2818620490998</v>
      </c>
      <c r="F130" s="155">
        <f>L23+R23</f>
        <v>10432.54931903839</v>
      </c>
      <c r="G130" s="155">
        <f>L22+AK22</f>
        <v>14961.1914499092</v>
      </c>
      <c r="H130" s="155">
        <f>L23+AU23</f>
        <v>5237.966445</v>
      </c>
      <c r="J130" s="194"/>
    </row>
    <row r="131" spans="1:10">
      <c r="A131" s="155" t="s">
        <v>596</v>
      </c>
      <c r="B131">
        <v>125</v>
      </c>
      <c r="C131" s="237">
        <f t="shared" si="6"/>
        <v>2119638.9993770001</v>
      </c>
      <c r="D131">
        <v>2.96</v>
      </c>
      <c r="E131" s="155">
        <f>L25+AB25</f>
        <v>4160.4078123855497</v>
      </c>
      <c r="F131" s="155">
        <f>L26+R26</f>
        <v>9556.9646318054201</v>
      </c>
      <c r="G131" s="155">
        <f>L25+AK25</f>
        <v>15253.4943862247</v>
      </c>
      <c r="H131" s="155">
        <f>L26+AU26</f>
        <v>5354.2027130000006</v>
      </c>
      <c r="J131" s="194"/>
    </row>
    <row r="132" spans="1:10">
      <c r="A132" s="155" t="s">
        <v>597</v>
      </c>
      <c r="B132">
        <v>150</v>
      </c>
      <c r="C132" s="237">
        <f t="shared" si="6"/>
        <v>2493903.8981690002</v>
      </c>
      <c r="D132">
        <v>3.09</v>
      </c>
      <c r="E132" s="155">
        <f>L28+AB28</f>
        <v>4872.4455676364896</v>
      </c>
      <c r="F132" s="155">
        <f>L29+R29</f>
        <v>10652.64756799697</v>
      </c>
      <c r="G132" s="155">
        <f>L28+AK28</f>
        <v>15104.538844137101</v>
      </c>
      <c r="H132" s="155">
        <f>L29+AU29</f>
        <v>5404.0592630000001</v>
      </c>
    </row>
    <row r="133" spans="1:10">
      <c r="A133" s="155" t="s">
        <v>598</v>
      </c>
      <c r="B133">
        <v>175</v>
      </c>
      <c r="C133" s="237">
        <f t="shared" si="6"/>
        <v>2938305.4442179999</v>
      </c>
      <c r="D133">
        <v>2.97</v>
      </c>
      <c r="E133" s="155">
        <f>L31+AB31</f>
        <v>4443.8044588851899</v>
      </c>
      <c r="F133" s="155">
        <f>L32+R32</f>
        <v>9343.9391446208901</v>
      </c>
      <c r="G133" s="155">
        <f>L31+AK31</f>
        <v>14828.389967470101</v>
      </c>
      <c r="H133" s="155">
        <f>L32+AU32</f>
        <v>5504.0775480000002</v>
      </c>
    </row>
    <row r="134" spans="1:10">
      <c r="A134" s="155" t="s">
        <v>599</v>
      </c>
      <c r="B134">
        <v>200</v>
      </c>
      <c r="C134" s="237">
        <f t="shared" si="6"/>
        <v>3464428.11442</v>
      </c>
      <c r="D134">
        <v>2.99</v>
      </c>
      <c r="E134" s="155">
        <f>L34+AB34</f>
        <v>4785.5904972839298</v>
      </c>
      <c r="F134" s="155">
        <f>L35+R35</f>
        <v>10393.53422451973</v>
      </c>
      <c r="G134" s="155">
        <f>L34+AK34</f>
        <v>14796.144783763801</v>
      </c>
      <c r="H134" s="155">
        <f>L35+AU35</f>
        <v>5568.1301720000001</v>
      </c>
    </row>
    <row r="140" spans="1:10">
      <c r="A140" s="156" t="s">
        <v>660</v>
      </c>
      <c r="C140" s="155" t="s">
        <v>661</v>
      </c>
      <c r="D140" s="155" t="s">
        <v>175</v>
      </c>
      <c r="E140" s="155" t="s">
        <v>174</v>
      </c>
    </row>
    <row r="141" spans="1:10" ht="21">
      <c r="C141" s="155" t="s">
        <v>770</v>
      </c>
      <c r="D141" s="155" t="s">
        <v>771</v>
      </c>
      <c r="E141" s="155" t="s">
        <v>772</v>
      </c>
      <c r="F141" s="155" t="s">
        <v>659</v>
      </c>
      <c r="G141" s="194" t="s">
        <v>580</v>
      </c>
      <c r="H141" s="194" t="s">
        <v>587</v>
      </c>
      <c r="I141" s="194" t="s">
        <v>586</v>
      </c>
      <c r="J141" s="194" t="s">
        <v>766</v>
      </c>
    </row>
    <row r="142" spans="1:10">
      <c r="A142" s="155" t="s">
        <v>591</v>
      </c>
      <c r="B142">
        <v>0</v>
      </c>
      <c r="C142" s="238">
        <f>L102*48</f>
        <v>22176</v>
      </c>
      <c r="D142" s="238">
        <f>S102*48</f>
        <v>15792</v>
      </c>
      <c r="F142" s="238">
        <f t="shared" ref="F142:F150" si="7">D44+F44</f>
        <v>3929.21</v>
      </c>
      <c r="G142" s="155">
        <v>29.575836420059201</v>
      </c>
      <c r="H142" s="155">
        <v>99.406148672103797</v>
      </c>
      <c r="I142" s="155">
        <v>120.453521251678</v>
      </c>
      <c r="J142" s="155">
        <v>140.91198159999999</v>
      </c>
    </row>
    <row r="143" spans="1:10">
      <c r="A143" s="155" t="s">
        <v>592</v>
      </c>
      <c r="B143">
        <v>25</v>
      </c>
      <c r="C143" s="238">
        <f t="shared" ref="C143:C150" si="8">L103*48</f>
        <v>25728</v>
      </c>
      <c r="D143" s="238">
        <f t="shared" ref="D143:D150" si="9">S103*48</f>
        <v>11280</v>
      </c>
      <c r="F143" s="238">
        <f t="shared" si="7"/>
        <v>4610.91</v>
      </c>
      <c r="G143" s="155">
        <v>47.396229505538898</v>
      </c>
      <c r="H143" s="155">
        <v>124.671264648437</v>
      </c>
      <c r="I143" s="155">
        <v>218.827893972396</v>
      </c>
      <c r="J143" s="155">
        <v>102.6962333</v>
      </c>
    </row>
    <row r="144" spans="1:10">
      <c r="A144" s="155" t="s">
        <v>593</v>
      </c>
      <c r="B144">
        <v>50</v>
      </c>
      <c r="C144" s="238">
        <f t="shared" si="8"/>
        <v>44880</v>
      </c>
      <c r="D144" s="238">
        <f t="shared" si="9"/>
        <v>10992</v>
      </c>
      <c r="F144" s="238">
        <f t="shared" si="7"/>
        <v>5383.68</v>
      </c>
      <c r="G144" s="155">
        <v>64.227716684341402</v>
      </c>
      <c r="H144" s="155">
        <v>145.11964988708399</v>
      </c>
      <c r="I144" s="155">
        <v>231.01981854438699</v>
      </c>
      <c r="J144" s="155">
        <v>104.3063674</v>
      </c>
    </row>
    <row r="145" spans="1:10">
      <c r="A145" s="155" t="s">
        <v>594</v>
      </c>
      <c r="B145">
        <v>75</v>
      </c>
      <c r="C145" s="238">
        <f t="shared" si="8"/>
        <v>74544</v>
      </c>
      <c r="D145" s="238">
        <f t="shared" si="9"/>
        <v>12768</v>
      </c>
      <c r="F145" s="238">
        <f t="shared" si="7"/>
        <v>6350.11</v>
      </c>
      <c r="G145" s="155">
        <v>65.013238906860295</v>
      </c>
      <c r="H145" s="155">
        <v>162.622673988342</v>
      </c>
      <c r="I145" s="155">
        <v>189.27180528640699</v>
      </c>
      <c r="J145" s="155">
        <v>118.33925600000001</v>
      </c>
    </row>
    <row r="146" spans="1:10">
      <c r="A146" s="155" t="s">
        <v>595</v>
      </c>
      <c r="B146">
        <v>100</v>
      </c>
      <c r="C146" s="238">
        <f t="shared" si="8"/>
        <v>49488</v>
      </c>
      <c r="D146" s="238">
        <f t="shared" si="9"/>
        <v>12432</v>
      </c>
      <c r="F146" s="238">
        <f t="shared" si="7"/>
        <v>7396.24</v>
      </c>
      <c r="G146" s="155">
        <v>57.208644151687601</v>
      </c>
      <c r="H146" s="155">
        <v>123.469468593597</v>
      </c>
      <c r="I146" s="155">
        <v>189.733264446258</v>
      </c>
      <c r="J146" s="155">
        <v>106.26937959999999</v>
      </c>
    </row>
    <row r="147" spans="1:10">
      <c r="A147" s="155" t="s">
        <v>596</v>
      </c>
      <c r="B147">
        <v>125</v>
      </c>
      <c r="C147" s="238">
        <f t="shared" si="8"/>
        <v>55200</v>
      </c>
      <c r="D147" s="238">
        <f t="shared" si="9"/>
        <v>13728</v>
      </c>
      <c r="F147" s="238">
        <f t="shared" si="7"/>
        <v>8500.0499999999993</v>
      </c>
      <c r="G147" s="155">
        <v>51.891192197799597</v>
      </c>
      <c r="H147" s="155">
        <v>123.849684715271</v>
      </c>
      <c r="I147" s="155">
        <v>189.370112657547</v>
      </c>
      <c r="J147" s="155">
        <v>108.7317917</v>
      </c>
    </row>
    <row r="148" spans="1:10">
      <c r="A148" s="155" t="s">
        <v>597</v>
      </c>
      <c r="B148">
        <v>150</v>
      </c>
      <c r="C148" s="238">
        <f t="shared" si="8"/>
        <v>45600</v>
      </c>
      <c r="D148" s="238">
        <f t="shared" si="9"/>
        <v>13920</v>
      </c>
      <c r="F148" s="238">
        <f t="shared" si="7"/>
        <v>9825.8000000000011</v>
      </c>
      <c r="G148" s="155">
        <v>48.830578088760298</v>
      </c>
      <c r="H148" s="155">
        <v>221.60023927688599</v>
      </c>
      <c r="I148" s="155">
        <v>197.894618272781</v>
      </c>
      <c r="J148" s="155">
        <v>105.3733151</v>
      </c>
    </row>
    <row r="149" spans="1:10">
      <c r="A149" s="155" t="s">
        <v>598</v>
      </c>
      <c r="B149">
        <v>175</v>
      </c>
      <c r="C149" s="238">
        <f t="shared" si="8"/>
        <v>45024</v>
      </c>
      <c r="D149" s="238">
        <f t="shared" si="9"/>
        <v>13344</v>
      </c>
      <c r="F149" s="238">
        <f t="shared" si="7"/>
        <v>11031.44</v>
      </c>
      <c r="G149" s="155">
        <v>50.545952558517399</v>
      </c>
      <c r="H149" s="155">
        <v>153.09011745452801</v>
      </c>
      <c r="I149" s="155">
        <v>193.67528533935501</v>
      </c>
      <c r="J149" s="155">
        <v>103.24359509999999</v>
      </c>
    </row>
    <row r="150" spans="1:10">
      <c r="A150" s="155" t="s">
        <v>599</v>
      </c>
      <c r="B150">
        <v>200</v>
      </c>
      <c r="C150" s="238">
        <f t="shared" si="8"/>
        <v>44736</v>
      </c>
      <c r="D150" s="238">
        <f t="shared" si="9"/>
        <v>13200</v>
      </c>
      <c r="F150" s="238">
        <f t="shared" si="7"/>
        <v>12562.460000000001</v>
      </c>
      <c r="G150" s="155">
        <v>51.059832334518397</v>
      </c>
      <c r="H150" s="155">
        <v>150.76946330070399</v>
      </c>
      <c r="I150" s="155">
        <v>191.63247179985001</v>
      </c>
      <c r="J150" s="155">
        <v>113.872371</v>
      </c>
    </row>
    <row r="155" spans="1:10">
      <c r="A155" s="156" t="s">
        <v>663</v>
      </c>
    </row>
    <row r="156" spans="1:10" ht="21">
      <c r="C156" s="155" t="s">
        <v>770</v>
      </c>
      <c r="D156" s="155" t="s">
        <v>659</v>
      </c>
      <c r="E156" s="194" t="s">
        <v>580</v>
      </c>
      <c r="F156" s="194" t="s">
        <v>587</v>
      </c>
      <c r="G156" s="194" t="s">
        <v>586</v>
      </c>
      <c r="H156" s="194" t="s">
        <v>766</v>
      </c>
    </row>
    <row r="157" spans="1:10">
      <c r="A157" s="155" t="s">
        <v>591</v>
      </c>
      <c r="B157">
        <v>0</v>
      </c>
      <c r="C157" s="237">
        <f>C126+C142</f>
        <v>545808</v>
      </c>
      <c r="D157" s="238">
        <f>D126+F142</f>
        <v>3931.9</v>
      </c>
      <c r="E157" s="155">
        <f>E126+G142</f>
        <v>2592.5024524021092</v>
      </c>
      <c r="F157" s="155">
        <f>F126+H142</f>
        <v>6728.934686908714</v>
      </c>
      <c r="G157" s="155">
        <f>G126+I142</f>
        <v>9042.0479810523993</v>
      </c>
      <c r="H157" s="155">
        <f>H126+J142</f>
        <v>3721.4053586</v>
      </c>
    </row>
    <row r="158" spans="1:10">
      <c r="A158" s="155" t="s">
        <v>592</v>
      </c>
      <c r="B158">
        <v>25</v>
      </c>
      <c r="C158" s="237">
        <f t="shared" ref="C158:C165" si="10">C127+C143</f>
        <v>842773.48660599999</v>
      </c>
      <c r="D158" s="238">
        <f t="shared" ref="D158:D165" si="11">D127+F143</f>
        <v>4613.84</v>
      </c>
      <c r="E158" s="155">
        <f t="shared" ref="E158:H165" si="12">E127+G143</f>
        <v>3753.5031795787791</v>
      </c>
      <c r="F158" s="155">
        <f t="shared" si="12"/>
        <v>12120.503295431137</v>
      </c>
      <c r="G158" s="155">
        <f t="shared" si="12"/>
        <v>16068.300730018598</v>
      </c>
      <c r="H158" s="155">
        <f t="shared" si="12"/>
        <v>4451.5835692999999</v>
      </c>
    </row>
    <row r="159" spans="1:10">
      <c r="A159" s="155" t="s">
        <v>593</v>
      </c>
      <c r="B159">
        <v>50</v>
      </c>
      <c r="C159" s="237">
        <f t="shared" si="10"/>
        <v>1081693.847265</v>
      </c>
      <c r="D159" s="238">
        <f t="shared" si="11"/>
        <v>5386.7300000000005</v>
      </c>
      <c r="E159" s="155">
        <f t="shared" si="12"/>
        <v>3852.6422691631315</v>
      </c>
      <c r="F159" s="155">
        <f t="shared" si="12"/>
        <v>11623.787033328983</v>
      </c>
      <c r="G159" s="155">
        <f t="shared" si="12"/>
        <v>19808.743895320888</v>
      </c>
      <c r="H159" s="155">
        <f t="shared" si="12"/>
        <v>4828.1198003999998</v>
      </c>
    </row>
    <row r="160" spans="1:10">
      <c r="A160" s="155" t="s">
        <v>594</v>
      </c>
      <c r="B160">
        <v>75</v>
      </c>
      <c r="C160" s="237">
        <f t="shared" si="10"/>
        <v>1411975.0064930001</v>
      </c>
      <c r="D160" s="238">
        <f t="shared" si="11"/>
        <v>6352.91</v>
      </c>
      <c r="E160" s="155">
        <f t="shared" si="12"/>
        <v>4319.3566341686201</v>
      </c>
      <c r="F160" s="155">
        <f t="shared" si="12"/>
        <v>13901.554034242543</v>
      </c>
      <c r="G160" s="155">
        <f t="shared" si="12"/>
        <v>15955.127782135009</v>
      </c>
      <c r="H160" s="155">
        <f t="shared" si="12"/>
        <v>5006.8574590000007</v>
      </c>
    </row>
    <row r="161" spans="1:8">
      <c r="A161" s="155" t="s">
        <v>595</v>
      </c>
      <c r="B161">
        <v>100</v>
      </c>
      <c r="C161" s="237">
        <f t="shared" si="10"/>
        <v>1664447.7758309999</v>
      </c>
      <c r="D161" s="238">
        <f t="shared" si="11"/>
        <v>7399.15</v>
      </c>
      <c r="E161" s="155">
        <f t="shared" si="12"/>
        <v>5502.4905062007874</v>
      </c>
      <c r="F161" s="155">
        <f t="shared" si="12"/>
        <v>10556.018787631987</v>
      </c>
      <c r="G161" s="155">
        <f t="shared" si="12"/>
        <v>15150.924714355458</v>
      </c>
      <c r="H161" s="155">
        <f t="shared" si="12"/>
        <v>5344.2358246000003</v>
      </c>
    </row>
    <row r="162" spans="1:8">
      <c r="A162" s="155" t="s">
        <v>596</v>
      </c>
      <c r="B162">
        <v>125</v>
      </c>
      <c r="C162" s="237">
        <f t="shared" si="10"/>
        <v>2174838.9993770001</v>
      </c>
      <c r="D162" s="238">
        <f t="shared" si="11"/>
        <v>8503.0099999999984</v>
      </c>
      <c r="E162" s="155">
        <f t="shared" si="12"/>
        <v>4212.2990045833494</v>
      </c>
      <c r="F162" s="155">
        <f t="shared" si="12"/>
        <v>9680.8143165206911</v>
      </c>
      <c r="G162" s="155">
        <f t="shared" si="12"/>
        <v>15442.864498882247</v>
      </c>
      <c r="H162" s="155">
        <f t="shared" si="12"/>
        <v>5462.9345047000006</v>
      </c>
    </row>
    <row r="163" spans="1:8">
      <c r="A163" s="155" t="s">
        <v>597</v>
      </c>
      <c r="B163">
        <v>150</v>
      </c>
      <c r="C163" s="237">
        <f t="shared" si="10"/>
        <v>2539503.8981690002</v>
      </c>
      <c r="D163" s="238">
        <f t="shared" si="11"/>
        <v>9828.8900000000012</v>
      </c>
      <c r="E163" s="155">
        <f t="shared" si="12"/>
        <v>4921.27614572525</v>
      </c>
      <c r="F163" s="155">
        <f t="shared" si="12"/>
        <v>10874.247807273856</v>
      </c>
      <c r="G163" s="155">
        <f t="shared" si="12"/>
        <v>15302.433462409883</v>
      </c>
      <c r="H163" s="155">
        <f t="shared" si="12"/>
        <v>5509.4325780999998</v>
      </c>
    </row>
    <row r="164" spans="1:8">
      <c r="A164" s="155" t="s">
        <v>598</v>
      </c>
      <c r="B164">
        <v>175</v>
      </c>
      <c r="C164" s="237">
        <f t="shared" si="10"/>
        <v>2983329.4442179999</v>
      </c>
      <c r="D164" s="238">
        <f t="shared" si="11"/>
        <v>11034.41</v>
      </c>
      <c r="E164" s="155">
        <f t="shared" si="12"/>
        <v>4494.3504114437073</v>
      </c>
      <c r="F164" s="155">
        <f t="shared" si="12"/>
        <v>9497.029262075419</v>
      </c>
      <c r="G164" s="155">
        <f t="shared" si="12"/>
        <v>15022.065252809456</v>
      </c>
      <c r="H164" s="155">
        <f t="shared" si="12"/>
        <v>5607.3211431</v>
      </c>
    </row>
    <row r="165" spans="1:8">
      <c r="A165" s="155" t="s">
        <v>599</v>
      </c>
      <c r="B165">
        <v>200</v>
      </c>
      <c r="C165" s="237">
        <f t="shared" si="10"/>
        <v>3509164.11442</v>
      </c>
      <c r="D165" s="238">
        <f t="shared" si="11"/>
        <v>12565.45</v>
      </c>
      <c r="E165" s="155">
        <f t="shared" si="12"/>
        <v>4836.6503296184483</v>
      </c>
      <c r="F165" s="155">
        <f t="shared" si="12"/>
        <v>10544.303687820433</v>
      </c>
      <c r="G165" s="155">
        <f t="shared" si="12"/>
        <v>14987.777255563651</v>
      </c>
      <c r="H165" s="155">
        <f t="shared" si="12"/>
        <v>5682.0025430000005</v>
      </c>
    </row>
    <row r="168" spans="1:8">
      <c r="D168" s="155" t="s">
        <v>769</v>
      </c>
    </row>
    <row r="169" spans="1:8">
      <c r="A169" s="156" t="s">
        <v>677</v>
      </c>
    </row>
    <row r="170" spans="1:8">
      <c r="C170" s="155" t="s">
        <v>770</v>
      </c>
      <c r="D170" s="155" t="s">
        <v>659</v>
      </c>
      <c r="E170" s="155" t="s">
        <v>674</v>
      </c>
      <c r="F170" s="155" t="s">
        <v>675</v>
      </c>
      <c r="G170" s="155" t="s">
        <v>676</v>
      </c>
      <c r="H170" s="155" t="s">
        <v>768</v>
      </c>
    </row>
    <row r="171" spans="1:8">
      <c r="A171" s="155" t="s">
        <v>591</v>
      </c>
      <c r="B171" s="165">
        <v>0</v>
      </c>
      <c r="C171" s="155">
        <f t="shared" ref="C171:G179" si="13">C126/60</f>
        <v>8727.2000000000007</v>
      </c>
      <c r="D171" s="155">
        <f t="shared" si="13"/>
        <v>4.4833333333333329E-2</v>
      </c>
      <c r="E171" s="155">
        <f t="shared" si="13"/>
        <v>42.715443599700833</v>
      </c>
      <c r="F171" s="155">
        <f t="shared" si="13"/>
        <v>110.4921423039435</v>
      </c>
      <c r="G171" s="155">
        <f t="shared" si="13"/>
        <v>148.69324099667867</v>
      </c>
      <c r="H171" s="155">
        <f t="shared" ref="H171" si="14">H126/60</f>
        <v>59.674889616666661</v>
      </c>
    </row>
    <row r="172" spans="1:8">
      <c r="A172" s="155" t="s">
        <v>592</v>
      </c>
      <c r="B172" s="165">
        <v>25</v>
      </c>
      <c r="C172" s="155">
        <f t="shared" si="13"/>
        <v>13617.424776766666</v>
      </c>
      <c r="D172" s="155">
        <f t="shared" si="13"/>
        <v>4.8833333333333333E-2</v>
      </c>
      <c r="E172" s="155">
        <f t="shared" si="13"/>
        <v>61.768449167887333</v>
      </c>
      <c r="F172" s="155">
        <f t="shared" si="13"/>
        <v>199.93053384637832</v>
      </c>
      <c r="G172" s="155">
        <f t="shared" si="13"/>
        <v>264.15788060077</v>
      </c>
      <c r="H172" s="155">
        <f t="shared" ref="H172" si="15">H127/60</f>
        <v>72.48145559999999</v>
      </c>
    </row>
    <row r="173" spans="1:8">
      <c r="A173" s="155" t="s">
        <v>593</v>
      </c>
      <c r="B173" s="165">
        <v>50</v>
      </c>
      <c r="C173" s="155">
        <f t="shared" si="13"/>
        <v>17280.230787749999</v>
      </c>
      <c r="D173" s="155">
        <f t="shared" si="13"/>
        <v>5.0833333333333328E-2</v>
      </c>
      <c r="E173" s="155">
        <f t="shared" si="13"/>
        <v>63.140242541313164</v>
      </c>
      <c r="F173" s="155">
        <f t="shared" si="13"/>
        <v>191.31112305736499</v>
      </c>
      <c r="G173" s="155">
        <f t="shared" si="13"/>
        <v>326.29540127960831</v>
      </c>
      <c r="H173" s="155">
        <f t="shared" ref="H173" si="16">H128/60</f>
        <v>78.730223883333338</v>
      </c>
    </row>
    <row r="174" spans="1:8">
      <c r="A174" s="155" t="s">
        <v>594</v>
      </c>
      <c r="B174" s="165">
        <v>75</v>
      </c>
      <c r="C174" s="155">
        <f t="shared" si="13"/>
        <v>22290.516774883334</v>
      </c>
      <c r="D174" s="155">
        <f t="shared" si="13"/>
        <v>4.6666666666666662E-2</v>
      </c>
      <c r="E174" s="155">
        <f t="shared" si="13"/>
        <v>70.905723254362655</v>
      </c>
      <c r="F174" s="155">
        <f t="shared" si="13"/>
        <v>228.98218933757002</v>
      </c>
      <c r="G174" s="155">
        <f t="shared" si="13"/>
        <v>262.76426628081003</v>
      </c>
      <c r="H174" s="155">
        <f t="shared" ref="H174" si="17">H129/60</f>
        <v>81.47530338333334</v>
      </c>
    </row>
    <row r="175" spans="1:8">
      <c r="A175" s="155" t="s">
        <v>595</v>
      </c>
      <c r="B175" s="165">
        <v>100</v>
      </c>
      <c r="C175" s="155">
        <f t="shared" si="13"/>
        <v>26915.99626385</v>
      </c>
      <c r="D175" s="155">
        <f t="shared" si="13"/>
        <v>4.8500000000000001E-2</v>
      </c>
      <c r="E175" s="155">
        <f t="shared" si="13"/>
        <v>90.754697700818326</v>
      </c>
      <c r="F175" s="155">
        <f t="shared" si="13"/>
        <v>173.87582198397317</v>
      </c>
      <c r="G175" s="155">
        <f t="shared" si="13"/>
        <v>249.35319083182</v>
      </c>
      <c r="H175" s="155">
        <f t="shared" ref="H175" si="18">H130/60</f>
        <v>87.299440750000002</v>
      </c>
    </row>
    <row r="176" spans="1:8">
      <c r="A176" s="155" t="s">
        <v>596</v>
      </c>
      <c r="B176" s="165">
        <v>125</v>
      </c>
      <c r="C176" s="155">
        <f t="shared" si="13"/>
        <v>35327.316656283336</v>
      </c>
      <c r="D176" s="155">
        <f t="shared" si="13"/>
        <v>4.9333333333333333E-2</v>
      </c>
      <c r="E176" s="155">
        <f t="shared" si="13"/>
        <v>69.340130206425826</v>
      </c>
      <c r="F176" s="155">
        <f t="shared" si="13"/>
        <v>159.28274386342366</v>
      </c>
      <c r="G176" s="155">
        <f t="shared" si="13"/>
        <v>254.22490643707835</v>
      </c>
      <c r="H176" s="155">
        <f t="shared" ref="H176" si="19">H131/60</f>
        <v>89.236711883333342</v>
      </c>
    </row>
    <row r="177" spans="1:8">
      <c r="A177" s="155" t="s">
        <v>597</v>
      </c>
      <c r="B177" s="165">
        <v>150</v>
      </c>
      <c r="C177" s="155">
        <f t="shared" si="13"/>
        <v>41565.064969483334</v>
      </c>
      <c r="D177" s="155">
        <f t="shared" si="13"/>
        <v>5.1499999999999997E-2</v>
      </c>
      <c r="E177" s="155">
        <f t="shared" si="13"/>
        <v>81.207426127274829</v>
      </c>
      <c r="F177" s="155">
        <f t="shared" si="13"/>
        <v>177.54412613328284</v>
      </c>
      <c r="G177" s="155">
        <f t="shared" si="13"/>
        <v>251.74231406895169</v>
      </c>
      <c r="H177" s="155">
        <f t="shared" ref="H177" si="20">H132/60</f>
        <v>90.067654383333334</v>
      </c>
    </row>
    <row r="178" spans="1:8">
      <c r="A178" s="155" t="s">
        <v>598</v>
      </c>
      <c r="B178" s="165">
        <v>175</v>
      </c>
      <c r="C178" s="155">
        <f t="shared" si="13"/>
        <v>48971.757403633332</v>
      </c>
      <c r="D178" s="155">
        <f t="shared" si="13"/>
        <v>4.9500000000000002E-2</v>
      </c>
      <c r="E178" s="155">
        <f t="shared" si="13"/>
        <v>74.063407648086496</v>
      </c>
      <c r="F178" s="155">
        <f t="shared" si="13"/>
        <v>155.73231907701484</v>
      </c>
      <c r="G178" s="155">
        <f t="shared" si="13"/>
        <v>247.13983279116835</v>
      </c>
      <c r="H178" s="155">
        <f t="shared" ref="H178" si="21">H133/60</f>
        <v>91.734625800000003</v>
      </c>
    </row>
    <row r="179" spans="1:8">
      <c r="A179" s="155" t="s">
        <v>599</v>
      </c>
      <c r="B179" s="165">
        <v>200</v>
      </c>
      <c r="C179" s="155">
        <f t="shared" si="13"/>
        <v>57740.468573666665</v>
      </c>
      <c r="D179" s="155">
        <f t="shared" si="13"/>
        <v>4.9833333333333334E-2</v>
      </c>
      <c r="E179" s="155">
        <f t="shared" si="13"/>
        <v>79.759841621398834</v>
      </c>
      <c r="F179" s="155">
        <f t="shared" si="13"/>
        <v>173.22557040866215</v>
      </c>
      <c r="G179" s="155">
        <f t="shared" si="13"/>
        <v>246.60241306273002</v>
      </c>
      <c r="H179" s="155">
        <f t="shared" ref="H179" si="22">H134/60</f>
        <v>92.802169533333341</v>
      </c>
    </row>
  </sheetData>
  <phoneticPr fontId="28" type="noConversion"/>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6098D-CD13-45E2-9A8E-3F0A4261CFB4}">
  <dimension ref="B3:AR122"/>
  <sheetViews>
    <sheetView topLeftCell="E109" workbookViewId="0">
      <selection activeCell="H139" sqref="H139"/>
    </sheetView>
  </sheetViews>
  <sheetFormatPr baseColWidth="10" defaultRowHeight="15"/>
  <sheetData>
    <row r="3" spans="2:44">
      <c r="B3" t="s">
        <v>694</v>
      </c>
      <c r="D3" t="s">
        <v>695</v>
      </c>
      <c r="R3" t="s">
        <v>323</v>
      </c>
      <c r="AB3" t="s">
        <v>522</v>
      </c>
      <c r="AK3" t="s">
        <v>624</v>
      </c>
    </row>
    <row r="5" spans="2:44">
      <c r="B5" t="s">
        <v>343</v>
      </c>
      <c r="C5" t="s">
        <v>117</v>
      </c>
      <c r="D5" t="s">
        <v>338</v>
      </c>
      <c r="E5" t="s">
        <v>199</v>
      </c>
      <c r="F5" t="s">
        <v>200</v>
      </c>
      <c r="G5" t="s">
        <v>696</v>
      </c>
      <c r="H5" t="s">
        <v>1</v>
      </c>
      <c r="I5" t="s">
        <v>4</v>
      </c>
      <c r="J5" t="s">
        <v>3</v>
      </c>
      <c r="K5" t="s">
        <v>126</v>
      </c>
      <c r="L5" t="s">
        <v>312</v>
      </c>
      <c r="M5" t="s">
        <v>318</v>
      </c>
      <c r="O5" t="s">
        <v>339</v>
      </c>
      <c r="Q5" t="s">
        <v>353</v>
      </c>
      <c r="R5" t="s">
        <v>54</v>
      </c>
      <c r="S5" t="s">
        <v>56</v>
      </c>
      <c r="T5" t="s">
        <v>57</v>
      </c>
      <c r="U5" t="s">
        <v>55</v>
      </c>
      <c r="V5" t="s">
        <v>58</v>
      </c>
      <c r="W5" t="s">
        <v>346</v>
      </c>
      <c r="X5" t="s">
        <v>347</v>
      </c>
      <c r="Y5" t="s">
        <v>350</v>
      </c>
      <c r="AB5" t="s">
        <v>54</v>
      </c>
      <c r="AC5" t="s">
        <v>56</v>
      </c>
      <c r="AD5" t="s">
        <v>57</v>
      </c>
      <c r="AE5" t="s">
        <v>55</v>
      </c>
      <c r="AF5" t="s">
        <v>58</v>
      </c>
      <c r="AG5" t="s">
        <v>346</v>
      </c>
      <c r="AH5" t="s">
        <v>347</v>
      </c>
      <c r="AI5" t="s">
        <v>350</v>
      </c>
      <c r="AK5" t="s">
        <v>54</v>
      </c>
      <c r="AL5" t="s">
        <v>56</v>
      </c>
      <c r="AM5" t="s">
        <v>57</v>
      </c>
      <c r="AN5" t="s">
        <v>55</v>
      </c>
      <c r="AO5" t="s">
        <v>58</v>
      </c>
      <c r="AP5" t="s">
        <v>346</v>
      </c>
      <c r="AQ5" t="s">
        <v>347</v>
      </c>
      <c r="AR5" t="s">
        <v>350</v>
      </c>
    </row>
    <row r="6" spans="2:44">
      <c r="B6">
        <v>1</v>
      </c>
      <c r="C6">
        <v>50</v>
      </c>
      <c r="E6">
        <v>6</v>
      </c>
      <c r="F6">
        <v>7</v>
      </c>
      <c r="G6">
        <v>3</v>
      </c>
      <c r="I6">
        <v>331</v>
      </c>
      <c r="K6">
        <v>33</v>
      </c>
      <c r="L6">
        <v>6.7154403000000001E-2</v>
      </c>
      <c r="O6">
        <v>6.2554999999999999E-2</v>
      </c>
      <c r="R6">
        <v>0.83776402473449696</v>
      </c>
      <c r="S6">
        <v>0.97583081570996899</v>
      </c>
      <c r="T6">
        <v>0.97583081570996899</v>
      </c>
      <c r="U6">
        <v>9.7708225250244099E-2</v>
      </c>
      <c r="V6">
        <v>0.91249999999999998</v>
      </c>
      <c r="W6">
        <v>0.90538668320926297</v>
      </c>
      <c r="X6">
        <v>0.93001508295625901</v>
      </c>
      <c r="Y6">
        <v>0.91593923318061199</v>
      </c>
      <c r="AB6">
        <v>1.04364585876464</v>
      </c>
      <c r="AC6">
        <v>0.97280966767371602</v>
      </c>
      <c r="AD6">
        <v>0.97280966767371602</v>
      </c>
      <c r="AE6">
        <v>2.1183013916015601E-2</v>
      </c>
      <c r="AF6">
        <v>0.89375000000000004</v>
      </c>
      <c r="AG6">
        <v>0.884930187770823</v>
      </c>
      <c r="AH6">
        <v>0.90786548237528597</v>
      </c>
      <c r="AI6">
        <v>0.89426627012833904</v>
      </c>
      <c r="AK6">
        <v>3.6938602924346902</v>
      </c>
      <c r="AL6">
        <v>0.97583081570996899</v>
      </c>
      <c r="AM6">
        <v>0.97583081570996899</v>
      </c>
      <c r="AN6">
        <v>0.26015591621398898</v>
      </c>
      <c r="AO6">
        <v>0.90625</v>
      </c>
      <c r="AP6">
        <v>0.90047169079427103</v>
      </c>
      <c r="AQ6">
        <v>0.92511312217194497</v>
      </c>
      <c r="AR6">
        <v>0.91085373343862397</v>
      </c>
    </row>
    <row r="7" spans="2:44">
      <c r="B7">
        <v>2</v>
      </c>
      <c r="C7">
        <v>50</v>
      </c>
      <c r="E7">
        <v>6</v>
      </c>
      <c r="F7">
        <v>7</v>
      </c>
      <c r="G7">
        <v>3</v>
      </c>
      <c r="I7">
        <v>331</v>
      </c>
      <c r="K7">
        <v>0</v>
      </c>
      <c r="L7">
        <v>6.330297E-2</v>
      </c>
      <c r="O7">
        <v>6.3022999999999996E-2</v>
      </c>
    </row>
    <row r="8" spans="2:44">
      <c r="B8">
        <v>1</v>
      </c>
      <c r="C8">
        <v>50</v>
      </c>
      <c r="E8">
        <v>1</v>
      </c>
      <c r="F8">
        <v>7</v>
      </c>
      <c r="G8">
        <v>3</v>
      </c>
      <c r="I8">
        <v>331</v>
      </c>
      <c r="K8">
        <v>899</v>
      </c>
      <c r="L8">
        <v>0.341725997</v>
      </c>
      <c r="O8">
        <v>0.225136</v>
      </c>
      <c r="R8">
        <v>1.1241762638092001</v>
      </c>
      <c r="S8">
        <v>1</v>
      </c>
      <c r="T8">
        <v>1</v>
      </c>
      <c r="U8">
        <v>0.12447309494018501</v>
      </c>
      <c r="V8" s="19">
        <v>0.99375000000000002</v>
      </c>
      <c r="W8">
        <v>0.99516908212560296</v>
      </c>
      <c r="X8">
        <v>0.994871794871794</v>
      </c>
      <c r="Y8">
        <v>0.99498293064750298</v>
      </c>
      <c r="AB8">
        <v>0.68001580238342196</v>
      </c>
      <c r="AC8">
        <v>1</v>
      </c>
      <c r="AD8">
        <v>1</v>
      </c>
      <c r="AE8">
        <v>7.0227861404418904E-2</v>
      </c>
      <c r="AF8" s="19">
        <v>0.98750000000000004</v>
      </c>
      <c r="AG8">
        <v>0.98996983408748096</v>
      </c>
      <c r="AH8">
        <v>0.98996983408748096</v>
      </c>
      <c r="AI8">
        <v>0.98996983408748096</v>
      </c>
      <c r="AK8">
        <v>2.8492853641510001</v>
      </c>
      <c r="AL8">
        <v>1</v>
      </c>
      <c r="AM8">
        <v>1</v>
      </c>
      <c r="AN8">
        <v>0.32360649108886702</v>
      </c>
      <c r="AO8" s="19">
        <v>0.98124999999999996</v>
      </c>
      <c r="AP8">
        <v>0.98512983091787398</v>
      </c>
      <c r="AQ8">
        <v>0.98484162895927596</v>
      </c>
      <c r="AR8">
        <v>0.98494879194251095</v>
      </c>
    </row>
    <row r="9" spans="2:44">
      <c r="B9">
        <v>2</v>
      </c>
      <c r="C9">
        <v>50</v>
      </c>
      <c r="E9">
        <v>1</v>
      </c>
      <c r="F9">
        <v>7</v>
      </c>
      <c r="G9">
        <v>3</v>
      </c>
      <c r="I9">
        <v>331</v>
      </c>
      <c r="K9">
        <v>167</v>
      </c>
      <c r="L9">
        <v>0.239586032</v>
      </c>
      <c r="O9">
        <v>0.21756300000000001</v>
      </c>
      <c r="R9">
        <v>0.95569419860839799</v>
      </c>
      <c r="S9">
        <v>1</v>
      </c>
      <c r="T9">
        <v>1</v>
      </c>
      <c r="U9">
        <v>0.10979652404785099</v>
      </c>
      <c r="V9">
        <v>0.97499999999999998</v>
      </c>
      <c r="W9">
        <v>0.98042328042327997</v>
      </c>
      <c r="X9">
        <v>0.97971342383107096</v>
      </c>
      <c r="Y9">
        <v>0.97992149758454095</v>
      </c>
      <c r="AB9">
        <v>0.68610143661499001</v>
      </c>
      <c r="AC9">
        <v>1</v>
      </c>
      <c r="AD9">
        <v>1</v>
      </c>
      <c r="AE9">
        <v>4.0226936340331997E-2</v>
      </c>
      <c r="AF9">
        <v>0.96875</v>
      </c>
      <c r="AG9">
        <v>0.974898236092265</v>
      </c>
      <c r="AH9">
        <v>0.97503770739064799</v>
      </c>
      <c r="AI9">
        <v>0.97493167467722097</v>
      </c>
      <c r="AK9">
        <v>2.2828955650329501</v>
      </c>
      <c r="AL9">
        <v>1</v>
      </c>
      <c r="AM9">
        <v>1</v>
      </c>
      <c r="AN9">
        <v>0.27514314651489202</v>
      </c>
      <c r="AO9">
        <v>0.98124999999999996</v>
      </c>
      <c r="AP9">
        <v>0.98512983091787398</v>
      </c>
      <c r="AQ9">
        <v>0.98484162895927596</v>
      </c>
      <c r="AR9">
        <v>0.98494879194251095</v>
      </c>
    </row>
    <row r="14" spans="2:44" ht="15.75" thickBot="1"/>
    <row r="15" spans="2:44">
      <c r="B15" s="153" t="s">
        <v>628</v>
      </c>
      <c r="C15" s="58"/>
      <c r="D15" s="58"/>
      <c r="E15" s="58"/>
      <c r="F15" s="58"/>
      <c r="G15" s="58"/>
      <c r="H15" s="58"/>
      <c r="I15" s="58"/>
      <c r="J15" s="58"/>
      <c r="K15" s="58"/>
      <c r="L15" s="58"/>
      <c r="M15" s="58"/>
      <c r="N15" s="58"/>
      <c r="O15" s="58"/>
      <c r="P15" s="58"/>
      <c r="Q15" s="58"/>
      <c r="R15" s="58"/>
      <c r="S15" s="58"/>
      <c r="T15" s="58"/>
      <c r="U15" s="58"/>
      <c r="V15" s="58"/>
      <c r="W15" s="58"/>
      <c r="X15" s="58"/>
      <c r="Y15" s="58"/>
      <c r="Z15" s="57"/>
    </row>
    <row r="16" spans="2:44">
      <c r="B16" s="92"/>
      <c r="C16" s="108"/>
      <c r="D16" s="108"/>
      <c r="E16" s="108"/>
      <c r="F16" s="108"/>
      <c r="G16" s="108"/>
      <c r="H16" s="108"/>
      <c r="I16" s="108"/>
      <c r="J16" s="108"/>
      <c r="K16" s="108"/>
      <c r="L16" s="108"/>
      <c r="M16" s="108"/>
      <c r="N16" s="108"/>
      <c r="O16" s="108"/>
      <c r="P16" s="108"/>
      <c r="Q16" s="108"/>
      <c r="R16" s="108"/>
      <c r="S16" s="108"/>
      <c r="T16" s="108"/>
      <c r="U16" s="108"/>
      <c r="V16" s="108"/>
      <c r="W16" s="108"/>
      <c r="X16" s="108"/>
      <c r="Y16" s="108"/>
      <c r="Z16" s="109"/>
    </row>
    <row r="17" spans="2:26">
      <c r="B17" s="201"/>
      <c r="C17" s="163"/>
      <c r="D17" s="163"/>
      <c r="E17" s="163"/>
      <c r="F17" s="163"/>
      <c r="G17" s="163"/>
      <c r="H17" s="163"/>
      <c r="I17" s="163"/>
      <c r="J17" s="163"/>
      <c r="K17" s="163" t="s">
        <v>604</v>
      </c>
      <c r="L17" s="163"/>
      <c r="M17" s="163"/>
      <c r="N17" s="163"/>
      <c r="O17" s="163"/>
      <c r="P17" s="163"/>
      <c r="Q17" s="202" t="s">
        <v>175</v>
      </c>
      <c r="R17" s="163"/>
      <c r="S17" s="163"/>
      <c r="T17" s="163"/>
      <c r="U17" s="108"/>
      <c r="V17" s="163"/>
      <c r="W17" s="202" t="s">
        <v>174</v>
      </c>
      <c r="X17" s="163"/>
      <c r="Y17" s="163"/>
      <c r="Z17" s="203"/>
    </row>
    <row r="18" spans="2:26">
      <c r="B18" s="201"/>
      <c r="C18" s="163" t="s">
        <v>588</v>
      </c>
      <c r="D18" s="163" t="s">
        <v>589</v>
      </c>
      <c r="E18" s="202" t="s">
        <v>590</v>
      </c>
      <c r="F18" s="202" t="s">
        <v>601</v>
      </c>
      <c r="G18" s="202" t="s">
        <v>602</v>
      </c>
      <c r="H18" s="163"/>
      <c r="I18" s="163"/>
      <c r="J18" s="108" t="s">
        <v>14</v>
      </c>
      <c r="K18" s="108" t="s">
        <v>605</v>
      </c>
      <c r="L18" s="163" t="s">
        <v>606</v>
      </c>
      <c r="M18" s="108" t="s">
        <v>603</v>
      </c>
      <c r="N18" s="215" t="s">
        <v>345</v>
      </c>
      <c r="O18" s="163"/>
      <c r="P18" s="108" t="s">
        <v>14</v>
      </c>
      <c r="Q18" s="108" t="s">
        <v>605</v>
      </c>
      <c r="R18" s="163" t="s">
        <v>606</v>
      </c>
      <c r="S18" s="108" t="s">
        <v>603</v>
      </c>
      <c r="T18" s="215" t="s">
        <v>345</v>
      </c>
      <c r="U18" s="108"/>
      <c r="V18" s="108" t="s">
        <v>14</v>
      </c>
      <c r="W18" s="108" t="s">
        <v>605</v>
      </c>
      <c r="X18" s="163" t="s">
        <v>606</v>
      </c>
      <c r="Y18" s="108" t="s">
        <v>603</v>
      </c>
      <c r="Z18" s="217" t="s">
        <v>345</v>
      </c>
    </row>
    <row r="19" spans="2:26" ht="15.75" thickBot="1">
      <c r="B19" s="208" t="s">
        <v>620</v>
      </c>
      <c r="C19" s="209">
        <v>3.7817080000000001</v>
      </c>
      <c r="D19" s="209">
        <v>0.19311</v>
      </c>
      <c r="E19" s="209">
        <v>1.0880829999999999</v>
      </c>
      <c r="F19" s="210">
        <v>7.6246527777777779E-3</v>
      </c>
      <c r="G19" s="211">
        <f>HOUR(F19)*3600 + MINUTE(F19)*60 + SECOND(F19)</f>
        <v>659</v>
      </c>
      <c r="H19" s="209"/>
      <c r="I19" s="209"/>
      <c r="J19" s="213">
        <v>160</v>
      </c>
      <c r="K19" s="214">
        <v>1.3888888888888888E-5</v>
      </c>
      <c r="L19" s="213">
        <f>HOUR(K19)*3600 + MINUTE(K19)*60 + SECOND(K19)</f>
        <v>1</v>
      </c>
      <c r="M19" s="213">
        <v>107</v>
      </c>
      <c r="N19" s="216">
        <f>M19/J19</f>
        <v>0.66874999999999996</v>
      </c>
      <c r="O19" s="209"/>
      <c r="P19" s="213">
        <v>160</v>
      </c>
      <c r="Q19" s="214">
        <v>1.4351851851851851E-5</v>
      </c>
      <c r="R19" s="213">
        <f>HOUR(Q19)*3600 + MINUTE(Q19)*60 + SECOND(Q19)</f>
        <v>1</v>
      </c>
      <c r="S19" s="213">
        <v>107</v>
      </c>
      <c r="T19" s="216">
        <f>S19/P19</f>
        <v>0.66874999999999996</v>
      </c>
      <c r="U19" s="110"/>
      <c r="V19" s="213">
        <v>160</v>
      </c>
      <c r="W19" s="214">
        <v>2.921296296296296E-4</v>
      </c>
      <c r="X19" s="213">
        <f>HOUR(W19)*3600 + MINUTE(W19)*60 + SECOND(W19)</f>
        <v>25</v>
      </c>
      <c r="Y19" s="213">
        <v>149</v>
      </c>
      <c r="Z19" s="219">
        <f>Y19/V19</f>
        <v>0.93125000000000002</v>
      </c>
    </row>
    <row r="23" spans="2:26" ht="15.75" thickBot="1"/>
    <row r="24" spans="2:26">
      <c r="B24" s="220" t="s">
        <v>582</v>
      </c>
      <c r="C24" s="58"/>
      <c r="D24" s="58"/>
      <c r="E24" s="58"/>
      <c r="F24" s="58"/>
      <c r="G24" s="58"/>
      <c r="H24" s="58"/>
      <c r="I24" s="58"/>
      <c r="J24" s="58"/>
      <c r="K24" s="58"/>
      <c r="L24" s="58"/>
      <c r="M24" s="58"/>
      <c r="N24" s="58"/>
      <c r="O24" s="57"/>
    </row>
    <row r="25" spans="2:26">
      <c r="B25" s="92"/>
      <c r="C25" s="108"/>
      <c r="D25" s="108"/>
      <c r="E25" s="108"/>
      <c r="F25" s="108" t="s">
        <v>634</v>
      </c>
      <c r="G25" s="108" t="s">
        <v>633</v>
      </c>
      <c r="H25" s="108" t="s">
        <v>629</v>
      </c>
      <c r="I25" s="108" t="s">
        <v>630</v>
      </c>
      <c r="J25" s="192" t="s">
        <v>631</v>
      </c>
      <c r="K25" s="108" t="s">
        <v>632</v>
      </c>
      <c r="L25" s="108"/>
      <c r="M25" s="108" t="s">
        <v>655</v>
      </c>
      <c r="N25" s="108"/>
      <c r="O25" s="109"/>
    </row>
    <row r="26" spans="2:26" ht="15.75" thickBot="1">
      <c r="B26" s="208" t="s">
        <v>620</v>
      </c>
      <c r="C26" s="110"/>
      <c r="D26" s="110"/>
      <c r="E26" s="110"/>
      <c r="F26" s="110">
        <v>9.4616651535034096E-2</v>
      </c>
      <c r="G26" s="110">
        <v>1.6363449096679601</v>
      </c>
      <c r="H26" s="110">
        <v>160</v>
      </c>
      <c r="I26" s="110">
        <v>160</v>
      </c>
      <c r="J26" s="221">
        <v>1</v>
      </c>
      <c r="K26" s="110">
        <v>1.3601255416870099</v>
      </c>
      <c r="L26" s="110"/>
      <c r="M26" s="110">
        <f>G26+K26</f>
        <v>2.9964704513549698</v>
      </c>
      <c r="N26" s="110"/>
      <c r="O26" s="111"/>
    </row>
    <row r="31" spans="2:26" ht="15.75" thickBot="1"/>
    <row r="32" spans="2:26">
      <c r="B32" s="153" t="s">
        <v>650</v>
      </c>
      <c r="C32" s="58"/>
      <c r="D32" s="58"/>
      <c r="E32" s="58"/>
      <c r="F32" s="58"/>
      <c r="G32" s="58"/>
      <c r="H32" s="58"/>
      <c r="I32" s="57"/>
    </row>
    <row r="33" spans="2:9">
      <c r="B33" s="92"/>
      <c r="C33" s="246" t="s">
        <v>691</v>
      </c>
      <c r="D33" s="246" t="s">
        <v>692</v>
      </c>
      <c r="E33" s="246" t="s">
        <v>693</v>
      </c>
      <c r="F33" s="113" t="s">
        <v>659</v>
      </c>
      <c r="G33" s="249" t="s">
        <v>701</v>
      </c>
      <c r="H33" s="249" t="s">
        <v>702</v>
      </c>
      <c r="I33" s="250" t="s">
        <v>703</v>
      </c>
    </row>
    <row r="34" spans="2:9" ht="15.75" thickBot="1">
      <c r="B34" s="245" t="s">
        <v>697</v>
      </c>
      <c r="C34" s="247">
        <f>N19</f>
        <v>0.66874999999999996</v>
      </c>
      <c r="D34" s="247">
        <f>Z19</f>
        <v>0.93125000000000002</v>
      </c>
      <c r="E34" s="247">
        <f>T19</f>
        <v>0.66874999999999996</v>
      </c>
      <c r="F34" s="248">
        <f>J26</f>
        <v>1</v>
      </c>
      <c r="G34" s="251">
        <f>V8</f>
        <v>0.99375000000000002</v>
      </c>
      <c r="H34" s="251">
        <f>AF8</f>
        <v>0.98750000000000004</v>
      </c>
      <c r="I34" s="252">
        <f>AO8</f>
        <v>0.98124999999999996</v>
      </c>
    </row>
    <row r="58" spans="2:44">
      <c r="B58" t="s">
        <v>698</v>
      </c>
      <c r="R58" t="s">
        <v>323</v>
      </c>
      <c r="AB58" t="s">
        <v>522</v>
      </c>
      <c r="AK58" t="s">
        <v>624</v>
      </c>
    </row>
    <row r="60" spans="2:44">
      <c r="B60" t="s">
        <v>343</v>
      </c>
      <c r="C60" t="s">
        <v>117</v>
      </c>
      <c r="D60" t="s">
        <v>338</v>
      </c>
      <c r="E60" t="s">
        <v>199</v>
      </c>
      <c r="F60" t="s">
        <v>200</v>
      </c>
      <c r="G60" t="s">
        <v>700</v>
      </c>
      <c r="H60" t="s">
        <v>1</v>
      </c>
      <c r="I60" t="s">
        <v>4</v>
      </c>
      <c r="J60" t="s">
        <v>3</v>
      </c>
      <c r="K60" t="s">
        <v>126</v>
      </c>
      <c r="L60" t="s">
        <v>312</v>
      </c>
      <c r="M60" t="s">
        <v>318</v>
      </c>
      <c r="O60" t="s">
        <v>339</v>
      </c>
      <c r="Q60" t="s">
        <v>353</v>
      </c>
      <c r="R60" t="s">
        <v>54</v>
      </c>
      <c r="S60" t="s">
        <v>56</v>
      </c>
      <c r="T60" t="s">
        <v>57</v>
      </c>
      <c r="U60" t="s">
        <v>55</v>
      </c>
      <c r="V60" t="s">
        <v>58</v>
      </c>
      <c r="W60" t="s">
        <v>346</v>
      </c>
      <c r="X60" t="s">
        <v>347</v>
      </c>
      <c r="Y60" t="s">
        <v>350</v>
      </c>
      <c r="AB60" t="s">
        <v>54</v>
      </c>
      <c r="AC60" t="s">
        <v>56</v>
      </c>
      <c r="AD60" t="s">
        <v>57</v>
      </c>
      <c r="AE60" t="s">
        <v>55</v>
      </c>
      <c r="AF60" t="s">
        <v>58</v>
      </c>
      <c r="AG60" t="s">
        <v>346</v>
      </c>
      <c r="AH60" t="s">
        <v>347</v>
      </c>
      <c r="AI60" t="s">
        <v>350</v>
      </c>
      <c r="AK60" t="s">
        <v>54</v>
      </c>
      <c r="AL60" t="s">
        <v>56</v>
      </c>
      <c r="AM60" t="s">
        <v>57</v>
      </c>
      <c r="AN60" t="s">
        <v>55</v>
      </c>
      <c r="AO60" t="s">
        <v>58</v>
      </c>
      <c r="AP60" t="s">
        <v>346</v>
      </c>
      <c r="AQ60" t="s">
        <v>347</v>
      </c>
      <c r="AR60" t="s">
        <v>350</v>
      </c>
    </row>
    <row r="61" spans="2:44">
      <c r="B61">
        <v>1</v>
      </c>
      <c r="C61">
        <v>50</v>
      </c>
      <c r="E61">
        <v>6</v>
      </c>
      <c r="F61">
        <v>7</v>
      </c>
      <c r="G61">
        <v>27</v>
      </c>
      <c r="I61">
        <v>331</v>
      </c>
      <c r="K61">
        <v>2664</v>
      </c>
      <c r="L61">
        <v>0.45665981300000003</v>
      </c>
      <c r="O61">
        <v>7.9129000000000005E-2</v>
      </c>
      <c r="R61">
        <v>2.4161229133605899</v>
      </c>
      <c r="S61">
        <v>1</v>
      </c>
      <c r="T61">
        <v>1</v>
      </c>
      <c r="U61">
        <v>0.166738271713256</v>
      </c>
      <c r="V61">
        <v>0.91249999999999998</v>
      </c>
      <c r="W61">
        <v>0.94492945326278599</v>
      </c>
      <c r="X61">
        <v>0.87436456063906998</v>
      </c>
      <c r="Y61">
        <v>0.88508463596182896</v>
      </c>
      <c r="AB61">
        <v>3.0761475563049299</v>
      </c>
      <c r="AC61">
        <v>1</v>
      </c>
      <c r="AD61">
        <v>1</v>
      </c>
      <c r="AE61">
        <v>0.12124061584472599</v>
      </c>
      <c r="AF61">
        <v>0.9375</v>
      </c>
      <c r="AG61">
        <v>0.95084315727590496</v>
      </c>
      <c r="AH61">
        <v>0.90123456790123402</v>
      </c>
      <c r="AI61">
        <v>0.90886625974345203</v>
      </c>
      <c r="AK61">
        <v>7.9835350513458199</v>
      </c>
      <c r="AL61">
        <v>1</v>
      </c>
      <c r="AM61">
        <v>1</v>
      </c>
      <c r="AN61">
        <v>0.34884119033813399</v>
      </c>
      <c r="AO61">
        <v>0.92500000000000004</v>
      </c>
      <c r="AP61">
        <v>0.95185185185185195</v>
      </c>
      <c r="AQ61">
        <v>0.89596949891067501</v>
      </c>
      <c r="AR61">
        <v>0.90452239984403704</v>
      </c>
    </row>
    <row r="62" spans="2:44">
      <c r="B62">
        <v>2</v>
      </c>
      <c r="C62">
        <v>50</v>
      </c>
      <c r="E62">
        <v>6</v>
      </c>
      <c r="F62">
        <v>7</v>
      </c>
      <c r="G62">
        <v>27</v>
      </c>
      <c r="I62">
        <v>331</v>
      </c>
      <c r="K62">
        <v>24</v>
      </c>
      <c r="L62">
        <v>7.2789211000000006E-2</v>
      </c>
      <c r="O62">
        <v>6.9330000000000003E-2</v>
      </c>
      <c r="R62">
        <v>1.06749892234802</v>
      </c>
      <c r="S62">
        <v>0.734138972809667</v>
      </c>
      <c r="T62">
        <v>0.734138972809667</v>
      </c>
      <c r="U62">
        <v>0.119519233703613</v>
      </c>
      <c r="V62">
        <v>0.46875</v>
      </c>
      <c r="W62">
        <v>0.41201758481170198</v>
      </c>
      <c r="X62">
        <v>0.37540201265691397</v>
      </c>
      <c r="Y62">
        <v>0.362086017815067</v>
      </c>
      <c r="AB62">
        <v>3.7229351997375399</v>
      </c>
      <c r="AC62">
        <v>0.734138972809667</v>
      </c>
      <c r="AD62">
        <v>0.734138972809667</v>
      </c>
      <c r="AE62">
        <v>1.5489339828491201E-2</v>
      </c>
      <c r="AF62">
        <v>0.48749999999999999</v>
      </c>
      <c r="AG62">
        <v>0.42443144899285201</v>
      </c>
      <c r="AH62">
        <v>0.37687865269564602</v>
      </c>
      <c r="AI62">
        <v>0.368436069511547</v>
      </c>
      <c r="AK62">
        <v>6.9982309341430602</v>
      </c>
      <c r="AL62">
        <v>0.734138972809667</v>
      </c>
      <c r="AM62">
        <v>0.734138972809667</v>
      </c>
      <c r="AN62">
        <v>0.30700612068176197</v>
      </c>
      <c r="AO62">
        <v>0.49375000000000002</v>
      </c>
      <c r="AP62">
        <v>0.45706371817482899</v>
      </c>
      <c r="AQ62">
        <v>0.38922433170799098</v>
      </c>
      <c r="AR62">
        <v>0.38693803298206397</v>
      </c>
    </row>
    <row r="63" spans="2:44">
      <c r="B63">
        <v>1</v>
      </c>
      <c r="C63">
        <v>50</v>
      </c>
      <c r="E63">
        <v>1</v>
      </c>
      <c r="F63">
        <v>7</v>
      </c>
      <c r="G63">
        <v>27</v>
      </c>
      <c r="I63">
        <v>331</v>
      </c>
      <c r="K63">
        <v>6647</v>
      </c>
      <c r="L63">
        <v>1.1431606089999999</v>
      </c>
      <c r="O63">
        <v>0.28008</v>
      </c>
      <c r="R63">
        <v>3.3323442935943599</v>
      </c>
      <c r="S63">
        <v>1</v>
      </c>
      <c r="T63">
        <v>1</v>
      </c>
      <c r="U63">
        <v>0.240558862686157</v>
      </c>
      <c r="V63" s="19">
        <v>0.94374999999999998</v>
      </c>
      <c r="W63">
        <v>0.97200973448113004</v>
      </c>
      <c r="X63">
        <v>0.91448801742919295</v>
      </c>
      <c r="Y63">
        <v>0.92660243039646795</v>
      </c>
      <c r="AB63">
        <v>3.72224688529968</v>
      </c>
      <c r="AC63">
        <v>1</v>
      </c>
      <c r="AD63">
        <v>1</v>
      </c>
      <c r="AE63">
        <v>0.17448806762695299</v>
      </c>
      <c r="AF63" s="19">
        <v>0.9375</v>
      </c>
      <c r="AG63">
        <v>0.96290071584189196</v>
      </c>
      <c r="AH63">
        <v>0.90522875816993398</v>
      </c>
      <c r="AI63">
        <v>0.91695013187961205</v>
      </c>
      <c r="AK63">
        <v>9.6471338272094709</v>
      </c>
      <c r="AL63">
        <v>1</v>
      </c>
      <c r="AM63">
        <v>1</v>
      </c>
      <c r="AN63">
        <v>0.61187577247619596</v>
      </c>
      <c r="AO63" s="19">
        <v>0.96250000000000002</v>
      </c>
      <c r="AP63">
        <v>0.96947925368978005</v>
      </c>
      <c r="AQ63">
        <v>0.93518518518518501</v>
      </c>
      <c r="AR63">
        <v>0.94154081931859701</v>
      </c>
    </row>
    <row r="64" spans="2:44">
      <c r="B64">
        <v>2</v>
      </c>
      <c r="C64">
        <v>50</v>
      </c>
      <c r="E64">
        <v>1</v>
      </c>
      <c r="F64">
        <v>7</v>
      </c>
      <c r="G64">
        <v>27</v>
      </c>
      <c r="I64">
        <v>331</v>
      </c>
      <c r="K64">
        <v>907</v>
      </c>
      <c r="L64">
        <v>0.37567094200000001</v>
      </c>
      <c r="O64">
        <v>0.25650200000000001</v>
      </c>
      <c r="R64">
        <v>2.1826877593994101</v>
      </c>
      <c r="S64">
        <v>1</v>
      </c>
      <c r="T64">
        <v>1</v>
      </c>
      <c r="U64">
        <v>0.14215898513793901</v>
      </c>
      <c r="V64" s="19">
        <v>0.95</v>
      </c>
      <c r="W64">
        <v>0.95983786627061396</v>
      </c>
      <c r="X64">
        <v>0.91049382716049299</v>
      </c>
      <c r="Y64">
        <v>0.92347082347082299</v>
      </c>
      <c r="AB64">
        <v>0.82686996459960904</v>
      </c>
      <c r="AC64">
        <v>1</v>
      </c>
      <c r="AD64">
        <v>1</v>
      </c>
      <c r="AE64">
        <v>3.0737876892089799E-2</v>
      </c>
      <c r="AF64">
        <v>0.93125000000000002</v>
      </c>
      <c r="AG64">
        <v>0.95430242272347499</v>
      </c>
      <c r="AH64">
        <v>0.88580246913580196</v>
      </c>
      <c r="AI64">
        <v>0.90154735885729997</v>
      </c>
      <c r="AK64">
        <v>5.0965473651885898</v>
      </c>
      <c r="AL64">
        <v>1</v>
      </c>
      <c r="AM64">
        <v>1</v>
      </c>
      <c r="AN64">
        <v>0.3570556640625</v>
      </c>
      <c r="AO64">
        <v>0.95</v>
      </c>
      <c r="AP64">
        <v>0.94466103530431</v>
      </c>
      <c r="AQ64">
        <v>0.91975308641975295</v>
      </c>
      <c r="AR64">
        <v>0.92592007592007497</v>
      </c>
    </row>
    <row r="68" spans="2:26">
      <c r="B68" s="18" t="s">
        <v>699</v>
      </c>
    </row>
    <row r="69" spans="2:26" ht="15.75" thickBot="1"/>
    <row r="70" spans="2:26">
      <c r="B70" s="153" t="s">
        <v>628</v>
      </c>
      <c r="C70" s="58"/>
      <c r="D70" s="58"/>
      <c r="E70" s="58"/>
      <c r="F70" s="58"/>
      <c r="G70" s="58"/>
      <c r="H70" s="58"/>
      <c r="I70" s="58"/>
      <c r="J70" s="58"/>
      <c r="K70" s="58"/>
      <c r="L70" s="58"/>
      <c r="M70" s="58"/>
      <c r="N70" s="58"/>
      <c r="O70" s="58"/>
      <c r="P70" s="58"/>
      <c r="Q70" s="58"/>
      <c r="R70" s="58"/>
      <c r="S70" s="58"/>
      <c r="T70" s="58"/>
      <c r="U70" s="58"/>
      <c r="V70" s="58"/>
      <c r="W70" s="58"/>
      <c r="X70" s="58"/>
      <c r="Y70" s="58"/>
      <c r="Z70" s="57"/>
    </row>
    <row r="71" spans="2:26">
      <c r="B71" s="92"/>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9"/>
    </row>
    <row r="72" spans="2:26">
      <c r="B72" s="201"/>
      <c r="C72" s="163"/>
      <c r="D72" s="163"/>
      <c r="E72" s="163"/>
      <c r="F72" s="163"/>
      <c r="G72" s="163"/>
      <c r="H72" s="163"/>
      <c r="I72" s="163"/>
      <c r="J72" s="163"/>
      <c r="K72" s="163" t="s">
        <v>604</v>
      </c>
      <c r="L72" s="163"/>
      <c r="M72" s="163"/>
      <c r="N72" s="163"/>
      <c r="O72" s="163"/>
      <c r="P72" s="163"/>
      <c r="Q72" s="202" t="s">
        <v>175</v>
      </c>
      <c r="R72" s="163"/>
      <c r="S72" s="163"/>
      <c r="T72" s="163"/>
      <c r="U72" s="108"/>
      <c r="V72" s="163"/>
      <c r="W72" s="202" t="s">
        <v>174</v>
      </c>
      <c r="X72" s="163"/>
      <c r="Y72" s="163"/>
      <c r="Z72" s="203"/>
    </row>
    <row r="73" spans="2:26">
      <c r="B73" s="201"/>
      <c r="C73" s="163" t="s">
        <v>588</v>
      </c>
      <c r="D73" s="163" t="s">
        <v>589</v>
      </c>
      <c r="E73" s="202" t="s">
        <v>590</v>
      </c>
      <c r="F73" s="202" t="s">
        <v>601</v>
      </c>
      <c r="G73" s="202" t="s">
        <v>602</v>
      </c>
      <c r="H73" s="163"/>
      <c r="I73" s="163"/>
      <c r="J73" s="108" t="s">
        <v>14</v>
      </c>
      <c r="K73" s="108" t="s">
        <v>605</v>
      </c>
      <c r="L73" s="163" t="s">
        <v>606</v>
      </c>
      <c r="M73" s="108" t="s">
        <v>603</v>
      </c>
      <c r="N73" s="215" t="s">
        <v>345</v>
      </c>
      <c r="O73" s="163"/>
      <c r="P73" s="108" t="s">
        <v>14</v>
      </c>
      <c r="Q73" s="108" t="s">
        <v>605</v>
      </c>
      <c r="R73" s="163" t="s">
        <v>606</v>
      </c>
      <c r="S73" s="108" t="s">
        <v>603</v>
      </c>
      <c r="T73" s="215" t="s">
        <v>345</v>
      </c>
      <c r="U73" s="108"/>
      <c r="V73" s="108" t="s">
        <v>14</v>
      </c>
      <c r="W73" s="108" t="s">
        <v>605</v>
      </c>
      <c r="X73" s="163" t="s">
        <v>606</v>
      </c>
      <c r="Y73" s="108" t="s">
        <v>603</v>
      </c>
      <c r="Z73" s="217" t="s">
        <v>345</v>
      </c>
    </row>
    <row r="74" spans="2:26" ht="15.75" thickBot="1">
      <c r="B74" s="208" t="s">
        <v>620</v>
      </c>
      <c r="C74" s="209">
        <v>3.5922360000000002</v>
      </c>
      <c r="D74" s="209">
        <v>0.86226400000000003</v>
      </c>
      <c r="E74" s="209">
        <v>10.659167999999999</v>
      </c>
      <c r="F74" s="210">
        <v>3.5787037037037034E-2</v>
      </c>
      <c r="G74" s="211">
        <f>HOUR(F74)*3600 + MINUTE(F74)*60 + SECOND(F74)</f>
        <v>3092</v>
      </c>
      <c r="H74" s="209"/>
      <c r="I74" s="209"/>
      <c r="J74" s="213">
        <v>160</v>
      </c>
      <c r="K74" s="214">
        <v>1.667824074074074E-4</v>
      </c>
      <c r="L74" s="213">
        <f>HOUR(K74)*3600 + MINUTE(K74)*60 + SECOND(K74)</f>
        <v>14</v>
      </c>
      <c r="M74" s="213">
        <v>160</v>
      </c>
      <c r="N74" s="216">
        <f>M74/J74</f>
        <v>1</v>
      </c>
      <c r="O74" s="209"/>
      <c r="P74" s="213">
        <v>160</v>
      </c>
      <c r="Q74" s="214">
        <v>1.8055555555555558E-5</v>
      </c>
      <c r="R74" s="213">
        <f>HOUR(Q74)*3600 + MINUTE(Q74)*60 + SECOND(Q74)</f>
        <v>2</v>
      </c>
      <c r="S74" s="213">
        <v>160</v>
      </c>
      <c r="T74" s="216">
        <f>S74/P74</f>
        <v>1</v>
      </c>
      <c r="U74" s="110"/>
      <c r="V74" s="213">
        <v>160</v>
      </c>
      <c r="W74" s="214">
        <v>5.0300925925925936E-4</v>
      </c>
      <c r="X74" s="213">
        <f>HOUR(W74)*3600 + MINUTE(W74)*60 + SECOND(W74)</f>
        <v>43</v>
      </c>
      <c r="Y74" s="213">
        <v>160</v>
      </c>
      <c r="Z74" s="219">
        <f>Y74/V74</f>
        <v>1</v>
      </c>
    </row>
    <row r="77" spans="2:26">
      <c r="B77" s="18" t="s">
        <v>699</v>
      </c>
    </row>
    <row r="78" spans="2:26" ht="15.75" thickBot="1"/>
    <row r="79" spans="2:26">
      <c r="B79" s="220" t="s">
        <v>582</v>
      </c>
      <c r="C79" s="58"/>
      <c r="D79" s="58"/>
      <c r="E79" s="58"/>
      <c r="F79" s="58"/>
      <c r="G79" s="58"/>
      <c r="H79" s="58"/>
      <c r="I79" s="58"/>
      <c r="J79" s="58"/>
      <c r="K79" s="58"/>
      <c r="L79" s="58"/>
      <c r="M79" s="58"/>
      <c r="N79" s="58"/>
      <c r="O79" s="57"/>
    </row>
    <row r="80" spans="2:26">
      <c r="B80" s="92"/>
      <c r="C80" s="108"/>
      <c r="D80" s="108"/>
      <c r="E80" s="108"/>
      <c r="F80" s="108" t="s">
        <v>634</v>
      </c>
      <c r="G80" s="108" t="s">
        <v>633</v>
      </c>
      <c r="H80" s="108" t="s">
        <v>629</v>
      </c>
      <c r="I80" s="108" t="s">
        <v>630</v>
      </c>
      <c r="J80" s="192" t="s">
        <v>631</v>
      </c>
      <c r="K80" s="108" t="s">
        <v>632</v>
      </c>
      <c r="L80" s="108"/>
      <c r="M80" s="108" t="s">
        <v>655</v>
      </c>
      <c r="N80" s="108"/>
      <c r="O80" s="109"/>
    </row>
    <row r="81" spans="2:15" ht="15.75" thickBot="1">
      <c r="B81" s="208" t="s">
        <v>620</v>
      </c>
      <c r="C81" s="110"/>
      <c r="D81" s="110"/>
      <c r="E81" s="110"/>
      <c r="F81" s="110">
        <v>9.6724510192871094E-2</v>
      </c>
      <c r="G81" s="110">
        <v>1.6589066982269201</v>
      </c>
      <c r="H81" s="110">
        <v>160</v>
      </c>
      <c r="I81" s="110">
        <v>153</v>
      </c>
      <c r="J81" s="221">
        <v>0.95625000000000004</v>
      </c>
      <c r="K81" s="110">
        <v>1.34693551063537</v>
      </c>
      <c r="L81" s="110"/>
      <c r="M81" s="110">
        <f>G81+K81</f>
        <v>3.00584220886229</v>
      </c>
      <c r="N81" s="110"/>
      <c r="O81" s="111"/>
    </row>
    <row r="85" spans="2:15">
      <c r="B85" s="18" t="s">
        <v>699</v>
      </c>
    </row>
    <row r="86" spans="2:15" ht="15.75" thickBot="1"/>
    <row r="87" spans="2:15">
      <c r="B87" s="153" t="s">
        <v>650</v>
      </c>
      <c r="C87" s="58"/>
      <c r="D87" s="58"/>
      <c r="E87" s="58"/>
      <c r="F87" s="58"/>
      <c r="G87" s="58"/>
      <c r="H87" s="58"/>
      <c r="I87" s="57"/>
    </row>
    <row r="88" spans="2:15">
      <c r="B88" s="92"/>
      <c r="C88" s="246" t="s">
        <v>691</v>
      </c>
      <c r="D88" s="246" t="s">
        <v>692</v>
      </c>
      <c r="E88" s="246" t="s">
        <v>693</v>
      </c>
      <c r="F88" s="113" t="s">
        <v>659</v>
      </c>
      <c r="G88" s="249" t="s">
        <v>701</v>
      </c>
      <c r="H88" s="249" t="s">
        <v>702</v>
      </c>
      <c r="I88" s="250" t="s">
        <v>703</v>
      </c>
    </row>
    <row r="89" spans="2:15" ht="15.75" thickBot="1">
      <c r="B89" s="245" t="s">
        <v>704</v>
      </c>
      <c r="C89" s="247">
        <f>N74</f>
        <v>1</v>
      </c>
      <c r="D89" s="247">
        <f>Z74</f>
        <v>1</v>
      </c>
      <c r="E89" s="247">
        <f>T74</f>
        <v>1</v>
      </c>
      <c r="F89" s="248">
        <f>J81</f>
        <v>0.95625000000000004</v>
      </c>
      <c r="G89" s="251">
        <f>V63</f>
        <v>0.94374999999999998</v>
      </c>
      <c r="H89" s="251">
        <f>AF63</f>
        <v>0.9375</v>
      </c>
      <c r="I89" s="252">
        <f>AO63</f>
        <v>0.96250000000000002</v>
      </c>
    </row>
    <row r="119" spans="2:9">
      <c r="B119" t="s">
        <v>650</v>
      </c>
    </row>
    <row r="120" spans="2:9">
      <c r="C120" t="s">
        <v>691</v>
      </c>
      <c r="D120" t="s">
        <v>692</v>
      </c>
      <c r="E120" t="s">
        <v>693</v>
      </c>
      <c r="F120" t="s">
        <v>659</v>
      </c>
      <c r="G120" t="s">
        <v>701</v>
      </c>
      <c r="H120" t="s">
        <v>702</v>
      </c>
      <c r="I120" t="s">
        <v>703</v>
      </c>
    </row>
    <row r="121" spans="2:9">
      <c r="B121" t="s">
        <v>730</v>
      </c>
      <c r="C121">
        <v>0.66874999999999996</v>
      </c>
      <c r="D121">
        <v>0.93125000000000002</v>
      </c>
      <c r="E121">
        <v>0.66874999999999996</v>
      </c>
      <c r="F121">
        <v>1</v>
      </c>
      <c r="G121">
        <v>0.99375000000000002</v>
      </c>
      <c r="H121">
        <v>0.98750000000000004</v>
      </c>
      <c r="I121">
        <v>0.98124999999999996</v>
      </c>
    </row>
    <row r="122" spans="2:9">
      <c r="B122" t="s">
        <v>731</v>
      </c>
      <c r="C122">
        <v>1</v>
      </c>
      <c r="D122">
        <v>1</v>
      </c>
      <c r="E122">
        <v>1</v>
      </c>
      <c r="F122">
        <v>0.95625000000000004</v>
      </c>
      <c r="G122">
        <v>0.94374999999999998</v>
      </c>
      <c r="H122">
        <v>0.9375</v>
      </c>
      <c r="I122">
        <v>0.96250000000000002</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E3B19-210D-440D-BA33-8188CBACB861}">
  <dimension ref="B3:AR122"/>
  <sheetViews>
    <sheetView topLeftCell="G112" workbookViewId="0">
      <selection activeCell="P64" sqref="P64"/>
    </sheetView>
  </sheetViews>
  <sheetFormatPr baseColWidth="10" defaultRowHeight="15"/>
  <sheetData>
    <row r="3" spans="2:44">
      <c r="B3" t="s">
        <v>705</v>
      </c>
      <c r="D3" t="s">
        <v>695</v>
      </c>
      <c r="R3" t="s">
        <v>323</v>
      </c>
      <c r="AB3" t="s">
        <v>522</v>
      </c>
      <c r="AK3" t="s">
        <v>624</v>
      </c>
    </row>
    <row r="5" spans="2:44">
      <c r="B5" t="s">
        <v>343</v>
      </c>
      <c r="C5" t="s">
        <v>117</v>
      </c>
      <c r="D5" t="s">
        <v>338</v>
      </c>
      <c r="E5" t="s">
        <v>199</v>
      </c>
      <c r="F5" t="s">
        <v>200</v>
      </c>
      <c r="G5" t="s">
        <v>696</v>
      </c>
      <c r="H5" t="s">
        <v>1</v>
      </c>
      <c r="I5" t="s">
        <v>4</v>
      </c>
      <c r="J5" t="s">
        <v>3</v>
      </c>
      <c r="K5" t="s">
        <v>126</v>
      </c>
      <c r="L5" t="s">
        <v>312</v>
      </c>
      <c r="M5" t="s">
        <v>318</v>
      </c>
      <c r="O5" t="s">
        <v>339</v>
      </c>
      <c r="Q5" t="s">
        <v>353</v>
      </c>
      <c r="R5" t="s">
        <v>54</v>
      </c>
      <c r="S5" t="s">
        <v>56</v>
      </c>
      <c r="T5" t="s">
        <v>57</v>
      </c>
      <c r="U5" t="s">
        <v>55</v>
      </c>
      <c r="V5" t="s">
        <v>58</v>
      </c>
      <c r="W5" t="s">
        <v>346</v>
      </c>
      <c r="X5" t="s">
        <v>347</v>
      </c>
      <c r="Y5" t="s">
        <v>350</v>
      </c>
      <c r="AB5" t="s">
        <v>54</v>
      </c>
      <c r="AC5" t="s">
        <v>56</v>
      </c>
      <c r="AD5" t="s">
        <v>57</v>
      </c>
      <c r="AE5" t="s">
        <v>55</v>
      </c>
      <c r="AF5" t="s">
        <v>58</v>
      </c>
      <c r="AG5" t="s">
        <v>346</v>
      </c>
      <c r="AH5" t="s">
        <v>347</v>
      </c>
      <c r="AI5" t="s">
        <v>350</v>
      </c>
      <c r="AK5" t="s">
        <v>54</v>
      </c>
      <c r="AL5" t="s">
        <v>56</v>
      </c>
      <c r="AM5" t="s">
        <v>57</v>
      </c>
      <c r="AN5" t="s">
        <v>55</v>
      </c>
      <c r="AO5" t="s">
        <v>58</v>
      </c>
      <c r="AP5" t="s">
        <v>346</v>
      </c>
      <c r="AQ5" t="s">
        <v>347</v>
      </c>
      <c r="AR5" t="s">
        <v>350</v>
      </c>
    </row>
    <row r="6" spans="2:44">
      <c r="B6">
        <v>1</v>
      </c>
      <c r="C6">
        <v>50</v>
      </c>
      <c r="E6">
        <v>6</v>
      </c>
      <c r="F6">
        <v>7</v>
      </c>
      <c r="G6">
        <v>3</v>
      </c>
      <c r="I6">
        <v>331</v>
      </c>
      <c r="K6">
        <v>33</v>
      </c>
      <c r="L6">
        <v>6.7154403000000001E-2</v>
      </c>
      <c r="O6">
        <v>6.2554999999999999E-2</v>
      </c>
      <c r="R6">
        <v>20.727629423141401</v>
      </c>
      <c r="S6">
        <v>1</v>
      </c>
      <c r="T6">
        <v>1</v>
      </c>
      <c r="U6">
        <v>2.47267270088195</v>
      </c>
      <c r="V6">
        <v>0.90220820189274398</v>
      </c>
      <c r="W6">
        <v>0.91877505876975296</v>
      </c>
      <c r="X6">
        <v>0.90590142700436804</v>
      </c>
      <c r="Y6">
        <v>0.90166896982547795</v>
      </c>
      <c r="AB6">
        <v>57.221644639968801</v>
      </c>
      <c r="AC6">
        <v>1</v>
      </c>
      <c r="AD6">
        <v>1</v>
      </c>
      <c r="AE6">
        <v>0.25855302810668901</v>
      </c>
      <c r="AF6" s="19">
        <v>0.96214511041009398</v>
      </c>
      <c r="AG6">
        <v>0.96498917748917701</v>
      </c>
      <c r="AH6">
        <v>0.95546040968835</v>
      </c>
      <c r="AI6">
        <v>0.95727379411284896</v>
      </c>
      <c r="AK6">
        <v>91.454911708831702</v>
      </c>
      <c r="AL6">
        <v>1</v>
      </c>
      <c r="AM6">
        <v>1</v>
      </c>
      <c r="AN6">
        <v>1.00123190879821</v>
      </c>
      <c r="AO6">
        <v>0.94952681388012605</v>
      </c>
      <c r="AP6">
        <v>0.95611593780484505</v>
      </c>
      <c r="AQ6">
        <v>0.94472142644936696</v>
      </c>
      <c r="AR6">
        <v>0.94629755727338905</v>
      </c>
    </row>
    <row r="7" spans="2:44">
      <c r="B7">
        <v>2</v>
      </c>
      <c r="C7">
        <v>50</v>
      </c>
      <c r="E7">
        <v>6</v>
      </c>
      <c r="F7">
        <v>7</v>
      </c>
      <c r="G7">
        <v>3</v>
      </c>
      <c r="I7">
        <v>331</v>
      </c>
      <c r="K7">
        <v>0</v>
      </c>
      <c r="L7">
        <v>6.330297E-2</v>
      </c>
      <c r="O7">
        <v>6.3022999999999996E-2</v>
      </c>
      <c r="R7">
        <v>0.98412108421325595</v>
      </c>
      <c r="S7">
        <v>0.19738072965388201</v>
      </c>
      <c r="T7">
        <v>0.19738072965388201</v>
      </c>
      <c r="U7">
        <v>0.13497257232665999</v>
      </c>
      <c r="V7">
        <v>0.18611987381703399</v>
      </c>
      <c r="W7">
        <v>0.109459688058759</v>
      </c>
      <c r="X7">
        <v>0.15389957264957199</v>
      </c>
      <c r="Y7">
        <v>0.110849740323699</v>
      </c>
      <c r="AB7">
        <v>17.0550758838653</v>
      </c>
      <c r="AC7">
        <v>0.19363891487371299</v>
      </c>
      <c r="AD7">
        <v>0.19363891487371299</v>
      </c>
      <c r="AE7">
        <v>3.5990715026855399E-2</v>
      </c>
      <c r="AF7">
        <v>0.17981072555204999</v>
      </c>
      <c r="AG7">
        <v>0.104697783296854</v>
      </c>
      <c r="AH7">
        <v>0.14620726495726399</v>
      </c>
      <c r="AI7">
        <v>0.103577013050972</v>
      </c>
      <c r="AK7">
        <v>27.7956509590148</v>
      </c>
      <c r="AL7">
        <v>0.19738072965388201</v>
      </c>
      <c r="AM7">
        <v>0.19738072965388201</v>
      </c>
      <c r="AN7">
        <v>0.38063073158264099</v>
      </c>
      <c r="AO7">
        <v>0.18611987381703399</v>
      </c>
      <c r="AP7">
        <v>0.11255566329095699</v>
      </c>
      <c r="AQ7">
        <v>0.15389957264957199</v>
      </c>
      <c r="AR7">
        <v>0.11293307365703301</v>
      </c>
    </row>
    <row r="8" spans="2:44">
      <c r="B8">
        <v>1</v>
      </c>
      <c r="C8">
        <v>50</v>
      </c>
      <c r="E8">
        <v>1</v>
      </c>
      <c r="F8">
        <v>7</v>
      </c>
      <c r="G8">
        <v>3</v>
      </c>
      <c r="I8">
        <v>331</v>
      </c>
      <c r="K8">
        <v>899</v>
      </c>
      <c r="L8">
        <v>0.341725997</v>
      </c>
      <c r="O8">
        <v>0.225136</v>
      </c>
      <c r="R8">
        <v>16.054443359375</v>
      </c>
      <c r="S8">
        <v>1</v>
      </c>
      <c r="T8">
        <v>1</v>
      </c>
      <c r="U8">
        <v>0.59975528717041005</v>
      </c>
      <c r="V8" s="19">
        <v>0.99053627760252305</v>
      </c>
      <c r="W8">
        <v>0.99032738095238104</v>
      </c>
      <c r="X8">
        <v>0.99185049019607796</v>
      </c>
      <c r="Y8">
        <v>0.99080178700740096</v>
      </c>
      <c r="AB8">
        <v>70.812023401260305</v>
      </c>
      <c r="AC8">
        <v>1</v>
      </c>
      <c r="AD8">
        <v>1</v>
      </c>
      <c r="AE8">
        <v>0.45956230163574202</v>
      </c>
      <c r="AF8" s="18">
        <v>0.94321766561514198</v>
      </c>
      <c r="AG8">
        <v>0.94902836134453705</v>
      </c>
      <c r="AH8">
        <v>0.93596495416348302</v>
      </c>
      <c r="AI8">
        <v>0.93365505986061503</v>
      </c>
      <c r="AK8">
        <v>155.19469499588001</v>
      </c>
      <c r="AL8">
        <v>1</v>
      </c>
      <c r="AM8">
        <v>1</v>
      </c>
      <c r="AN8">
        <v>1.79539442062377</v>
      </c>
      <c r="AO8" s="19">
        <v>0.97476340694006303</v>
      </c>
      <c r="AP8">
        <v>0.98135822510822501</v>
      </c>
      <c r="AQ8">
        <v>0.97091131907308303</v>
      </c>
      <c r="AR8">
        <v>0.97302634439085001</v>
      </c>
    </row>
    <row r="9" spans="2:44">
      <c r="B9">
        <v>2</v>
      </c>
      <c r="C9">
        <v>50</v>
      </c>
      <c r="E9">
        <v>1</v>
      </c>
      <c r="F9">
        <v>7</v>
      </c>
      <c r="G9">
        <v>3</v>
      </c>
      <c r="I9">
        <v>331</v>
      </c>
      <c r="K9">
        <v>167</v>
      </c>
      <c r="L9">
        <v>0.239586032</v>
      </c>
      <c r="O9">
        <v>0.21756300000000001</v>
      </c>
      <c r="R9">
        <v>12.855581998825</v>
      </c>
      <c r="S9">
        <v>1</v>
      </c>
      <c r="T9">
        <v>1</v>
      </c>
      <c r="U9">
        <v>0.55708837509155196</v>
      </c>
      <c r="V9" s="18">
        <v>0.98738170347003096</v>
      </c>
      <c r="W9">
        <v>0.98954106280193199</v>
      </c>
      <c r="X9">
        <v>0.98359432234432198</v>
      </c>
      <c r="Y9">
        <v>0.98605538433198003</v>
      </c>
      <c r="AB9">
        <v>28.762347459792998</v>
      </c>
      <c r="AC9">
        <v>1</v>
      </c>
      <c r="AD9">
        <v>1</v>
      </c>
      <c r="AE9">
        <v>0.18308401107788</v>
      </c>
      <c r="AF9">
        <v>0.94006309148264899</v>
      </c>
      <c r="AG9">
        <v>0.93937262871860305</v>
      </c>
      <c r="AH9">
        <v>0.93303626520538196</v>
      </c>
      <c r="AI9">
        <v>0.932415565151962</v>
      </c>
      <c r="AK9">
        <v>54.724267721176098</v>
      </c>
      <c r="AL9">
        <v>1</v>
      </c>
      <c r="AM9">
        <v>1</v>
      </c>
      <c r="AN9">
        <v>0.80237674713134699</v>
      </c>
      <c r="AO9" s="18">
        <v>0.97476340694006303</v>
      </c>
      <c r="AP9">
        <v>0.97228651713210501</v>
      </c>
      <c r="AQ9">
        <v>0.97666077794754202</v>
      </c>
      <c r="AR9">
        <v>0.97379383598704405</v>
      </c>
    </row>
    <row r="14" spans="2:44" ht="15.75" thickBot="1"/>
    <row r="15" spans="2:44">
      <c r="B15" s="153" t="s">
        <v>628</v>
      </c>
      <c r="C15" s="58"/>
      <c r="D15" s="58"/>
      <c r="E15" s="58"/>
      <c r="F15" s="58"/>
      <c r="G15" s="58"/>
      <c r="H15" s="58"/>
      <c r="I15" s="58"/>
      <c r="J15" s="58"/>
      <c r="K15" s="58"/>
      <c r="L15" s="58"/>
      <c r="M15" s="58"/>
      <c r="N15" s="58"/>
      <c r="O15" s="58"/>
      <c r="P15" s="58"/>
      <c r="Q15" s="58"/>
      <c r="R15" s="58"/>
      <c r="S15" s="58"/>
      <c r="T15" s="58"/>
      <c r="U15" s="58"/>
      <c r="V15" s="58"/>
      <c r="W15" s="58"/>
      <c r="X15" s="58"/>
      <c r="Y15" s="58"/>
      <c r="Z15" s="57"/>
    </row>
    <row r="16" spans="2:44">
      <c r="B16" s="92"/>
      <c r="C16" s="108"/>
      <c r="D16" s="108"/>
      <c r="E16" s="108"/>
      <c r="F16" s="108"/>
      <c r="G16" s="108"/>
      <c r="H16" s="108"/>
      <c r="I16" s="108"/>
      <c r="J16" s="108"/>
      <c r="K16" s="108"/>
      <c r="L16" s="108"/>
      <c r="M16" s="108"/>
      <c r="N16" s="108"/>
      <c r="O16" s="108"/>
      <c r="P16" s="108"/>
      <c r="Q16" s="108"/>
      <c r="R16" s="108"/>
      <c r="S16" s="108"/>
      <c r="T16" s="108"/>
      <c r="U16" s="108"/>
      <c r="V16" s="108"/>
      <c r="W16" s="108"/>
      <c r="X16" s="108"/>
      <c r="Y16" s="108"/>
      <c r="Z16" s="109"/>
    </row>
    <row r="17" spans="2:26">
      <c r="B17" s="201"/>
      <c r="C17" s="163"/>
      <c r="D17" s="163"/>
      <c r="E17" s="163"/>
      <c r="F17" s="163"/>
      <c r="G17" s="163"/>
      <c r="H17" s="163"/>
      <c r="I17" s="163"/>
      <c r="J17" s="163"/>
      <c r="K17" s="163" t="s">
        <v>604</v>
      </c>
      <c r="L17" s="163"/>
      <c r="M17" s="163"/>
      <c r="N17" s="163"/>
      <c r="O17" s="163"/>
      <c r="P17" s="163"/>
      <c r="Q17" s="202" t="s">
        <v>175</v>
      </c>
      <c r="R17" s="163"/>
      <c r="S17" s="163"/>
      <c r="T17" s="163"/>
      <c r="U17" s="108"/>
      <c r="V17" s="163"/>
      <c r="W17" s="202" t="s">
        <v>174</v>
      </c>
      <c r="X17" s="163"/>
      <c r="Y17" s="163"/>
      <c r="Z17" s="203"/>
    </row>
    <row r="18" spans="2:26">
      <c r="B18" s="201"/>
      <c r="C18" s="163" t="s">
        <v>588</v>
      </c>
      <c r="D18" s="163" t="s">
        <v>589</v>
      </c>
      <c r="E18" s="202" t="s">
        <v>590</v>
      </c>
      <c r="F18" s="202" t="s">
        <v>601</v>
      </c>
      <c r="G18" s="202" t="s">
        <v>602</v>
      </c>
      <c r="H18" s="163"/>
      <c r="I18" s="163"/>
      <c r="J18" s="108" t="s">
        <v>14</v>
      </c>
      <c r="K18" s="108" t="s">
        <v>605</v>
      </c>
      <c r="L18" s="163" t="s">
        <v>606</v>
      </c>
      <c r="M18" s="108" t="s">
        <v>603</v>
      </c>
      <c r="N18" s="215" t="s">
        <v>345</v>
      </c>
      <c r="O18" s="163"/>
      <c r="P18" s="108" t="s">
        <v>14</v>
      </c>
      <c r="Q18" s="108" t="s">
        <v>605</v>
      </c>
      <c r="R18" s="163" t="s">
        <v>606</v>
      </c>
      <c r="S18" s="108" t="s">
        <v>603</v>
      </c>
      <c r="T18" s="215" t="s">
        <v>345</v>
      </c>
      <c r="U18" s="108"/>
      <c r="V18" s="108" t="s">
        <v>14</v>
      </c>
      <c r="W18" s="108" t="s">
        <v>605</v>
      </c>
      <c r="X18" s="163" t="s">
        <v>606</v>
      </c>
      <c r="Y18" s="108" t="s">
        <v>603</v>
      </c>
      <c r="Z18" s="217" t="s">
        <v>345</v>
      </c>
    </row>
    <row r="19" spans="2:26" ht="15.75" thickBot="1">
      <c r="B19" s="208" t="s">
        <v>620</v>
      </c>
      <c r="C19" s="209"/>
      <c r="D19" s="209"/>
      <c r="E19" s="209"/>
      <c r="F19" s="210"/>
      <c r="G19" s="211"/>
      <c r="H19" s="209"/>
      <c r="I19" s="209"/>
      <c r="J19" s="213">
        <v>317</v>
      </c>
      <c r="K19" s="214">
        <v>1.2567129629629632E-3</v>
      </c>
      <c r="L19" s="213">
        <f>HOUR(K19)*3600 + MINUTE(K19)*60 + SECOND(K19)</f>
        <v>109</v>
      </c>
      <c r="M19" s="213">
        <v>190</v>
      </c>
      <c r="N19" s="216">
        <f>M19/J19</f>
        <v>0.59936908517350163</v>
      </c>
      <c r="O19" s="209"/>
      <c r="P19" s="213">
        <v>317</v>
      </c>
      <c r="Q19" s="214">
        <v>8.7615740740740753E-5</v>
      </c>
      <c r="R19" s="213">
        <f>HOUR(Q19)*3600 + MINUTE(Q19)*60 + SECOND(Q19)</f>
        <v>8</v>
      </c>
      <c r="S19" s="213">
        <v>199</v>
      </c>
      <c r="T19" s="216">
        <f>S19/P19</f>
        <v>0.62776025236593058</v>
      </c>
      <c r="U19" s="110"/>
      <c r="V19" s="213">
        <v>317</v>
      </c>
      <c r="W19" s="214">
        <v>0.17334490740740741</v>
      </c>
      <c r="X19" s="213">
        <f>HOUR(W19)*3600 + MINUTE(W19)*60 + SECOND(W19)</f>
        <v>14977</v>
      </c>
      <c r="Y19" s="213">
        <v>254</v>
      </c>
      <c r="Z19" s="219">
        <f>Y19/V19</f>
        <v>0.80126182965299686</v>
      </c>
    </row>
    <row r="23" spans="2:26" ht="15.75" thickBot="1"/>
    <row r="24" spans="2:26">
      <c r="B24" s="220" t="s">
        <v>582</v>
      </c>
      <c r="C24" s="58"/>
      <c r="D24" s="58"/>
      <c r="E24" s="58"/>
      <c r="F24" s="58"/>
      <c r="G24" s="58"/>
      <c r="H24" s="58"/>
      <c r="I24" s="58"/>
      <c r="J24" s="58"/>
      <c r="K24" s="58"/>
      <c r="L24" s="58"/>
      <c r="M24" s="58"/>
      <c r="N24" s="58"/>
      <c r="O24" s="57"/>
    </row>
    <row r="25" spans="2:26">
      <c r="B25" s="92"/>
      <c r="C25" s="108"/>
      <c r="D25" s="108"/>
      <c r="E25" s="108"/>
      <c r="F25" s="108" t="s">
        <v>634</v>
      </c>
      <c r="G25" s="108" t="s">
        <v>633</v>
      </c>
      <c r="H25" s="108" t="s">
        <v>629</v>
      </c>
      <c r="I25" s="108" t="s">
        <v>630</v>
      </c>
      <c r="J25" s="192" t="s">
        <v>631</v>
      </c>
      <c r="K25" s="108" t="s">
        <v>632</v>
      </c>
      <c r="L25" s="108"/>
      <c r="M25" s="108" t="s">
        <v>655</v>
      </c>
      <c r="N25" s="108"/>
      <c r="O25" s="109"/>
    </row>
    <row r="26" spans="2:26" ht="15.75" thickBot="1">
      <c r="B26" s="208" t="s">
        <v>620</v>
      </c>
      <c r="C26" s="110"/>
      <c r="D26" s="110"/>
      <c r="E26" s="110"/>
      <c r="F26" s="110">
        <v>0.117938995361328</v>
      </c>
      <c r="G26" s="110">
        <v>3.27445268630981</v>
      </c>
      <c r="H26" s="110">
        <v>317</v>
      </c>
      <c r="I26" s="110">
        <v>307</v>
      </c>
      <c r="J26" s="221">
        <v>0.96845425867507795</v>
      </c>
      <c r="K26" s="110">
        <v>1.38739466667175</v>
      </c>
      <c r="L26" s="110"/>
      <c r="M26" s="110">
        <f>G26+K26</f>
        <v>4.6618473529815603</v>
      </c>
      <c r="N26" s="110"/>
      <c r="O26" s="111"/>
    </row>
    <row r="31" spans="2:26" ht="15.75" thickBot="1"/>
    <row r="32" spans="2:26">
      <c r="B32" s="153" t="s">
        <v>650</v>
      </c>
      <c r="C32" s="58"/>
      <c r="D32" s="58"/>
      <c r="E32" s="58"/>
      <c r="F32" s="58"/>
      <c r="G32" s="58"/>
      <c r="H32" s="58"/>
      <c r="I32" s="57"/>
    </row>
    <row r="33" spans="2:9">
      <c r="B33" s="92"/>
      <c r="C33" s="246" t="s">
        <v>691</v>
      </c>
      <c r="D33" s="246" t="s">
        <v>692</v>
      </c>
      <c r="E33" s="246" t="s">
        <v>693</v>
      </c>
      <c r="F33" s="113" t="s">
        <v>659</v>
      </c>
      <c r="G33" s="249" t="s">
        <v>701</v>
      </c>
      <c r="H33" s="249" t="s">
        <v>702</v>
      </c>
      <c r="I33" s="250" t="s">
        <v>703</v>
      </c>
    </row>
    <row r="34" spans="2:9" ht="15.75" thickBot="1">
      <c r="B34" s="245" t="s">
        <v>706</v>
      </c>
      <c r="C34" s="247">
        <f>N19</f>
        <v>0.59936908517350163</v>
      </c>
      <c r="D34" s="247">
        <f>Z19</f>
        <v>0.80126182965299686</v>
      </c>
      <c r="E34" s="247">
        <f>T19</f>
        <v>0.62776025236593058</v>
      </c>
      <c r="F34" s="248">
        <f>J26</f>
        <v>0.96845425867507795</v>
      </c>
      <c r="G34" s="251">
        <f>V8</f>
        <v>0.99053627760252305</v>
      </c>
      <c r="H34" s="251">
        <f>AF8</f>
        <v>0.94321766561514198</v>
      </c>
      <c r="I34" s="252">
        <f>AO8</f>
        <v>0.97476340694006303</v>
      </c>
    </row>
    <row r="35" spans="2:9" ht="15.75" thickBot="1">
      <c r="F35" s="248"/>
    </row>
    <row r="36" spans="2:9">
      <c r="B36" s="153" t="s">
        <v>650</v>
      </c>
      <c r="C36" s="58"/>
      <c r="D36" s="58"/>
      <c r="E36" s="58"/>
      <c r="F36" s="58"/>
      <c r="G36" s="58"/>
      <c r="H36" s="58"/>
      <c r="I36" s="57"/>
    </row>
    <row r="37" spans="2:9">
      <c r="B37" s="92"/>
      <c r="C37" s="246" t="s">
        <v>691</v>
      </c>
      <c r="D37" s="246" t="s">
        <v>692</v>
      </c>
      <c r="E37" s="246" t="s">
        <v>693</v>
      </c>
      <c r="F37" s="113" t="s">
        <v>659</v>
      </c>
      <c r="G37" s="249" t="s">
        <v>717</v>
      </c>
      <c r="H37" s="249" t="s">
        <v>715</v>
      </c>
      <c r="I37" s="250" t="s">
        <v>716</v>
      </c>
    </row>
    <row r="38" spans="2:9" ht="15.75" thickBot="1">
      <c r="B38" s="245" t="s">
        <v>706</v>
      </c>
      <c r="C38" s="247">
        <f t="shared" ref="C38:E38" si="0">C34</f>
        <v>0.59936908517350163</v>
      </c>
      <c r="D38" s="247">
        <f t="shared" si="0"/>
        <v>0.80126182965299686</v>
      </c>
      <c r="E38" s="247">
        <f t="shared" si="0"/>
        <v>0.62776025236593058</v>
      </c>
      <c r="F38" s="253">
        <f>J26</f>
        <v>0.96845425867507795</v>
      </c>
      <c r="G38" s="251">
        <f>V9</f>
        <v>0.98738170347003096</v>
      </c>
      <c r="H38" s="251">
        <f>AF9</f>
        <v>0.94006309148264899</v>
      </c>
      <c r="I38" s="252">
        <f>AO9</f>
        <v>0.97476340694006303</v>
      </c>
    </row>
    <row r="58" spans="2:44">
      <c r="B58" t="s">
        <v>707</v>
      </c>
      <c r="R58" t="s">
        <v>323</v>
      </c>
      <c r="AB58" t="s">
        <v>522</v>
      </c>
      <c r="AK58" t="s">
        <v>624</v>
      </c>
    </row>
    <row r="60" spans="2:44">
      <c r="B60" t="s">
        <v>343</v>
      </c>
      <c r="C60" t="s">
        <v>117</v>
      </c>
      <c r="D60" t="s">
        <v>338</v>
      </c>
      <c r="E60" t="s">
        <v>199</v>
      </c>
      <c r="F60" t="s">
        <v>200</v>
      </c>
      <c r="G60" t="s">
        <v>700</v>
      </c>
      <c r="H60" t="s">
        <v>1</v>
      </c>
      <c r="I60" t="s">
        <v>4</v>
      </c>
      <c r="J60" t="s">
        <v>3</v>
      </c>
      <c r="K60" t="s">
        <v>126</v>
      </c>
      <c r="L60" t="s">
        <v>312</v>
      </c>
      <c r="M60" t="s">
        <v>318</v>
      </c>
      <c r="O60" t="s">
        <v>339</v>
      </c>
      <c r="Q60" t="s">
        <v>353</v>
      </c>
      <c r="R60" t="s">
        <v>54</v>
      </c>
      <c r="S60" t="s">
        <v>56</v>
      </c>
      <c r="T60" t="s">
        <v>57</v>
      </c>
      <c r="U60" t="s">
        <v>55</v>
      </c>
      <c r="V60" t="s">
        <v>58</v>
      </c>
      <c r="W60" t="s">
        <v>346</v>
      </c>
      <c r="X60" t="s">
        <v>347</v>
      </c>
      <c r="Y60" t="s">
        <v>350</v>
      </c>
      <c r="AB60" t="s">
        <v>54</v>
      </c>
      <c r="AC60" t="s">
        <v>56</v>
      </c>
      <c r="AD60" t="s">
        <v>57</v>
      </c>
      <c r="AE60" t="s">
        <v>55</v>
      </c>
      <c r="AF60" t="s">
        <v>58</v>
      </c>
      <c r="AG60" t="s">
        <v>346</v>
      </c>
      <c r="AH60" t="s">
        <v>347</v>
      </c>
      <c r="AI60" t="s">
        <v>350</v>
      </c>
      <c r="AK60" t="s">
        <v>54</v>
      </c>
      <c r="AL60" t="s">
        <v>56</v>
      </c>
      <c r="AM60" t="s">
        <v>57</v>
      </c>
      <c r="AN60" t="s">
        <v>55</v>
      </c>
      <c r="AO60" t="s">
        <v>58</v>
      </c>
      <c r="AP60" t="s">
        <v>346</v>
      </c>
      <c r="AQ60" t="s">
        <v>347</v>
      </c>
      <c r="AR60" t="s">
        <v>350</v>
      </c>
    </row>
    <row r="61" spans="2:44">
      <c r="B61">
        <v>1</v>
      </c>
      <c r="C61">
        <v>50</v>
      </c>
      <c r="E61">
        <v>6</v>
      </c>
      <c r="F61">
        <v>7</v>
      </c>
      <c r="I61">
        <v>1069</v>
      </c>
      <c r="K61">
        <v>15706</v>
      </c>
      <c r="L61">
        <v>7.4977838749999997</v>
      </c>
      <c r="O61">
        <v>0.84672599999999998</v>
      </c>
      <c r="R61">
        <v>80.219642162322998</v>
      </c>
      <c r="S61">
        <v>0.998129092609915</v>
      </c>
      <c r="T61">
        <v>0.998129092609915</v>
      </c>
      <c r="U61">
        <v>0.60641217231750399</v>
      </c>
      <c r="V61">
        <v>0.78548895899053595</v>
      </c>
      <c r="W61">
        <v>0.782776497695852</v>
      </c>
      <c r="X61">
        <v>0.75537634408602095</v>
      </c>
      <c r="Y61">
        <v>0.74633605641670098</v>
      </c>
      <c r="AB61">
        <v>1030.9081139564501</v>
      </c>
      <c r="AC61">
        <v>1</v>
      </c>
      <c r="AD61">
        <v>1</v>
      </c>
      <c r="AE61">
        <v>1.7604835033416699</v>
      </c>
      <c r="AF61" s="18">
        <v>0.90220820189274398</v>
      </c>
      <c r="AG61">
        <v>0.88991998438719699</v>
      </c>
      <c r="AH61">
        <v>0.89480874316939796</v>
      </c>
      <c r="AI61">
        <v>0.87993932297210997</v>
      </c>
      <c r="AK61">
        <v>714.58562612533501</v>
      </c>
      <c r="AL61">
        <v>0.998129092609915</v>
      </c>
      <c r="AM61">
        <v>0.998129092609915</v>
      </c>
      <c r="AN61">
        <v>2.4956517219543399</v>
      </c>
      <c r="AO61">
        <v>0.80441640378548895</v>
      </c>
      <c r="AP61">
        <v>0.82586140147115705</v>
      </c>
      <c r="AQ61">
        <v>0.78319783197831905</v>
      </c>
      <c r="AR61">
        <v>0.77893921796360799</v>
      </c>
    </row>
    <row r="62" spans="2:44">
      <c r="B62">
        <v>2</v>
      </c>
      <c r="C62">
        <v>50</v>
      </c>
      <c r="E62">
        <v>6</v>
      </c>
      <c r="F62">
        <v>7</v>
      </c>
      <c r="I62">
        <v>1069</v>
      </c>
      <c r="K62">
        <v>1963</v>
      </c>
      <c r="L62">
        <v>1.555945329</v>
      </c>
      <c r="O62">
        <v>0.72517799999999999</v>
      </c>
      <c r="R62">
        <v>217.505673885345</v>
      </c>
      <c r="S62">
        <v>1</v>
      </c>
      <c r="T62">
        <v>1</v>
      </c>
      <c r="U62">
        <v>1.0134036540985101</v>
      </c>
      <c r="V62" s="19">
        <v>0.958990536277602</v>
      </c>
      <c r="W62" s="19">
        <v>0.97008196721311402</v>
      </c>
      <c r="X62">
        <v>0.96174863387978105</v>
      </c>
      <c r="Y62">
        <v>0.959699453551912</v>
      </c>
      <c r="AB62">
        <v>617.84930801391602</v>
      </c>
      <c r="AC62">
        <v>0.998129092609915</v>
      </c>
      <c r="AD62">
        <v>0.998129092609915</v>
      </c>
      <c r="AE62">
        <v>0.50922942161560003</v>
      </c>
      <c r="AF62">
        <v>0.80126182965299597</v>
      </c>
      <c r="AG62">
        <v>0.82536482334869399</v>
      </c>
      <c r="AH62">
        <v>0.77553763440860202</v>
      </c>
      <c r="AI62">
        <v>0.77345779220779198</v>
      </c>
      <c r="AK62">
        <v>1019.57238817214</v>
      </c>
      <c r="AL62">
        <v>1</v>
      </c>
      <c r="AM62">
        <v>1</v>
      </c>
      <c r="AN62">
        <v>2.9547107219696001</v>
      </c>
      <c r="AO62" s="177">
        <v>0.92113564668769699</v>
      </c>
      <c r="AP62" s="18">
        <v>0.937392661982825</v>
      </c>
      <c r="AQ62">
        <v>0.92213114754098302</v>
      </c>
      <c r="AR62">
        <v>0.91672521467603396</v>
      </c>
    </row>
    <row r="63" spans="2:44">
      <c r="B63">
        <v>1</v>
      </c>
      <c r="C63">
        <v>50</v>
      </c>
      <c r="E63">
        <v>1</v>
      </c>
      <c r="F63">
        <v>7</v>
      </c>
      <c r="I63">
        <v>1069</v>
      </c>
      <c r="K63">
        <v>21162</v>
      </c>
      <c r="L63">
        <v>10.989833227</v>
      </c>
      <c r="O63">
        <v>2.110363</v>
      </c>
      <c r="R63">
        <v>388.32801961898798</v>
      </c>
      <c r="S63">
        <v>1</v>
      </c>
      <c r="T63">
        <v>1</v>
      </c>
      <c r="U63">
        <v>1.4692924022674501</v>
      </c>
      <c r="V63" s="18">
        <v>0.88328075709779097</v>
      </c>
      <c r="W63">
        <v>0.90788446526151401</v>
      </c>
      <c r="X63">
        <v>0.88661202185792298</v>
      </c>
      <c r="Y63">
        <v>0.88144028103044503</v>
      </c>
      <c r="AB63">
        <v>1331.18727397918</v>
      </c>
      <c r="AC63">
        <v>1</v>
      </c>
      <c r="AD63">
        <v>1</v>
      </c>
      <c r="AE63">
        <v>0.75846385955810502</v>
      </c>
      <c r="AF63" s="177">
        <v>0.88328075709779097</v>
      </c>
      <c r="AG63">
        <v>0.88258807588075805</v>
      </c>
      <c r="AH63">
        <v>0.87127371273712695</v>
      </c>
      <c r="AI63">
        <v>0.85954194856633803</v>
      </c>
      <c r="AK63">
        <v>1972.9694156646699</v>
      </c>
      <c r="AL63">
        <v>1</v>
      </c>
      <c r="AM63">
        <v>1</v>
      </c>
      <c r="AN63">
        <v>3.6524155139922998</v>
      </c>
      <c r="AO63" s="18">
        <v>0.90536277602523596</v>
      </c>
      <c r="AP63">
        <v>0.91129976580796201</v>
      </c>
      <c r="AQ63">
        <v>0.90300546448087404</v>
      </c>
      <c r="AR63">
        <v>0.89586260733801704</v>
      </c>
    </row>
    <row r="64" spans="2:44">
      <c r="B64">
        <v>2</v>
      </c>
      <c r="C64">
        <v>50</v>
      </c>
      <c r="E64">
        <v>1</v>
      </c>
      <c r="F64">
        <v>7</v>
      </c>
      <c r="I64">
        <v>1069</v>
      </c>
      <c r="K64">
        <v>7082</v>
      </c>
      <c r="L64">
        <v>5.0172824619999998</v>
      </c>
      <c r="O64">
        <v>2.0435669999999999</v>
      </c>
      <c r="R64">
        <v>462.09190797805701</v>
      </c>
      <c r="S64">
        <v>1</v>
      </c>
      <c r="T64">
        <v>1</v>
      </c>
      <c r="U64">
        <v>1.14119100570678</v>
      </c>
      <c r="V64" s="19">
        <v>0.94952681388012605</v>
      </c>
      <c r="W64">
        <v>0.94822404371584701</v>
      </c>
      <c r="X64">
        <v>0.94535519125682999</v>
      </c>
      <c r="Y64">
        <v>0.93889539422326296</v>
      </c>
      <c r="AB64">
        <v>774.64623808860699</v>
      </c>
      <c r="AC64">
        <v>1</v>
      </c>
      <c r="AD64">
        <v>1</v>
      </c>
      <c r="AE64">
        <v>0.58238101005554199</v>
      </c>
      <c r="AF64" s="19">
        <v>0.90536277602523596</v>
      </c>
      <c r="AG64">
        <v>0.90027322404371501</v>
      </c>
      <c r="AH64">
        <v>0.90163934426229497</v>
      </c>
      <c r="AI64">
        <v>0.88788056206089006</v>
      </c>
      <c r="AK64">
        <v>2233.4593484401698</v>
      </c>
      <c r="AL64">
        <v>1</v>
      </c>
      <c r="AM64">
        <v>1</v>
      </c>
      <c r="AN64">
        <v>2.7845044136047301</v>
      </c>
      <c r="AO64" s="19">
        <v>0.92429022082018897</v>
      </c>
      <c r="AP64" s="18">
        <v>0.92240437158469901</v>
      </c>
      <c r="AQ64">
        <v>0.92349726775956198</v>
      </c>
      <c r="AR64">
        <v>0.91334894613583095</v>
      </c>
    </row>
    <row r="68" spans="2:26">
      <c r="B68" s="18" t="s">
        <v>708</v>
      </c>
    </row>
    <row r="69" spans="2:26" ht="15.75" thickBot="1"/>
    <row r="70" spans="2:26">
      <c r="B70" s="153" t="s">
        <v>628</v>
      </c>
      <c r="C70" s="58"/>
      <c r="D70" s="58"/>
      <c r="E70" s="58"/>
      <c r="F70" s="58"/>
      <c r="G70" s="58"/>
      <c r="H70" s="58"/>
      <c r="I70" s="58"/>
      <c r="J70" s="58"/>
      <c r="K70" s="58"/>
      <c r="L70" s="58"/>
      <c r="M70" s="58"/>
      <c r="N70" s="58"/>
      <c r="O70" s="58"/>
      <c r="P70" s="58"/>
      <c r="Q70" s="58"/>
      <c r="R70" s="58"/>
      <c r="S70" s="58"/>
      <c r="T70" s="58"/>
      <c r="U70" s="58"/>
      <c r="V70" s="58"/>
      <c r="W70" s="58"/>
      <c r="X70" s="58"/>
      <c r="Y70" s="58"/>
      <c r="Z70" s="57"/>
    </row>
    <row r="71" spans="2:26">
      <c r="B71" s="92"/>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9"/>
    </row>
    <row r="72" spans="2:26">
      <c r="B72" s="201"/>
      <c r="C72" s="163"/>
      <c r="D72" s="163"/>
      <c r="E72" s="163"/>
      <c r="F72" s="163"/>
      <c r="G72" s="163"/>
      <c r="H72" s="163"/>
      <c r="I72" s="163"/>
      <c r="J72" s="163"/>
      <c r="K72" s="163" t="s">
        <v>604</v>
      </c>
      <c r="L72" s="163"/>
      <c r="M72" s="163"/>
      <c r="N72" s="163"/>
      <c r="O72" s="163"/>
      <c r="P72" s="163"/>
      <c r="Q72" s="202" t="s">
        <v>175</v>
      </c>
      <c r="R72" s="163"/>
      <c r="S72" s="163"/>
      <c r="T72" s="163"/>
      <c r="U72" s="108"/>
      <c r="V72" s="163"/>
      <c r="W72" s="202" t="s">
        <v>174</v>
      </c>
      <c r="X72" s="163"/>
      <c r="Y72" s="163"/>
      <c r="Z72" s="203"/>
    </row>
    <row r="73" spans="2:26">
      <c r="B73" s="201"/>
      <c r="C73" s="163" t="s">
        <v>588</v>
      </c>
      <c r="D73" s="163" t="s">
        <v>589</v>
      </c>
      <c r="E73" s="202" t="s">
        <v>590</v>
      </c>
      <c r="F73" s="202" t="s">
        <v>601</v>
      </c>
      <c r="G73" s="202" t="s">
        <v>602</v>
      </c>
      <c r="H73" s="163"/>
      <c r="I73" s="163"/>
      <c r="J73" s="108" t="s">
        <v>14</v>
      </c>
      <c r="K73" s="108" t="s">
        <v>605</v>
      </c>
      <c r="L73" s="163" t="s">
        <v>606</v>
      </c>
      <c r="M73" s="108" t="s">
        <v>603</v>
      </c>
      <c r="N73" s="215" t="s">
        <v>345</v>
      </c>
      <c r="O73" s="163"/>
      <c r="P73" s="108" t="s">
        <v>14</v>
      </c>
      <c r="Q73" s="108" t="s">
        <v>605</v>
      </c>
      <c r="R73" s="163" t="s">
        <v>606</v>
      </c>
      <c r="S73" s="108" t="s">
        <v>603</v>
      </c>
      <c r="T73" s="215" t="s">
        <v>345</v>
      </c>
      <c r="U73" s="108"/>
      <c r="V73" s="108" t="s">
        <v>14</v>
      </c>
      <c r="W73" s="108" t="s">
        <v>605</v>
      </c>
      <c r="X73" s="163" t="s">
        <v>606</v>
      </c>
      <c r="Y73" s="108" t="s">
        <v>603</v>
      </c>
      <c r="Z73" s="217" t="s">
        <v>345</v>
      </c>
    </row>
    <row r="74" spans="2:26" ht="15.75" thickBot="1">
      <c r="B74" s="208" t="s">
        <v>620</v>
      </c>
      <c r="C74" s="209">
        <v>444.60891600000002</v>
      </c>
      <c r="D74" s="209">
        <v>73.606125000000006</v>
      </c>
      <c r="E74" s="209">
        <v>447.54929199999998</v>
      </c>
      <c r="F74" s="210">
        <v>0.69652777777777775</v>
      </c>
      <c r="G74" s="211"/>
      <c r="H74" s="209"/>
      <c r="I74" s="209"/>
      <c r="J74" s="213">
        <v>314</v>
      </c>
      <c r="K74" s="214">
        <v>1.7751157407407405E-3</v>
      </c>
      <c r="L74" s="213">
        <f>HOUR(K74)*3600 + MINUTE(K74)*60 + SECOND(K74)</f>
        <v>153</v>
      </c>
      <c r="M74" s="213">
        <v>305</v>
      </c>
      <c r="N74" s="216">
        <f>M74/J74</f>
        <v>0.9713375796178344</v>
      </c>
      <c r="O74" s="209"/>
      <c r="P74" s="213">
        <v>314</v>
      </c>
      <c r="Q74" s="214">
        <v>1.2222222222222224E-4</v>
      </c>
      <c r="R74" s="213">
        <f>HOUR(Q74)*3600 + MINUTE(Q74)*60 + SECOND(Q74)</f>
        <v>11</v>
      </c>
      <c r="S74" s="213">
        <v>303</v>
      </c>
      <c r="T74" s="216">
        <f>S74/P74</f>
        <v>0.96496815286624205</v>
      </c>
      <c r="U74" s="110"/>
      <c r="V74" s="213">
        <v>314</v>
      </c>
      <c r="W74" s="214">
        <v>0.12197916666666668</v>
      </c>
      <c r="X74" s="213">
        <f>HOUR(W74)*3600 + MINUTE(W74)*60 + SECOND(W74)</f>
        <v>10539</v>
      </c>
      <c r="Y74" s="213">
        <v>304</v>
      </c>
      <c r="Z74" s="219">
        <f>Y74/V74</f>
        <v>0.96815286624203822</v>
      </c>
    </row>
    <row r="77" spans="2:26">
      <c r="B77" s="18" t="s">
        <v>708</v>
      </c>
    </row>
    <row r="78" spans="2:26" ht="15.75" thickBot="1"/>
    <row r="79" spans="2:26">
      <c r="B79" s="220" t="s">
        <v>582</v>
      </c>
      <c r="C79" s="58"/>
      <c r="D79" s="58"/>
      <c r="E79" s="58"/>
      <c r="F79" s="58"/>
      <c r="G79" s="58"/>
      <c r="H79" s="58"/>
      <c r="I79" s="58"/>
      <c r="J79" s="58"/>
      <c r="K79" s="58"/>
      <c r="L79" s="58"/>
      <c r="M79" s="58"/>
      <c r="N79" s="58"/>
      <c r="O79" s="57"/>
    </row>
    <row r="80" spans="2:26">
      <c r="B80" s="92"/>
      <c r="C80" s="108"/>
      <c r="D80" s="108"/>
      <c r="E80" s="108"/>
      <c r="F80" s="108" t="s">
        <v>634</v>
      </c>
      <c r="G80" s="108" t="s">
        <v>633</v>
      </c>
      <c r="H80" s="108" t="s">
        <v>629</v>
      </c>
      <c r="I80" s="108" t="s">
        <v>630</v>
      </c>
      <c r="J80" s="192" t="s">
        <v>631</v>
      </c>
      <c r="K80" s="108" t="s">
        <v>632</v>
      </c>
      <c r="L80" s="108"/>
      <c r="M80" s="108" t="s">
        <v>655</v>
      </c>
      <c r="N80" s="108"/>
      <c r="O80" s="109"/>
    </row>
    <row r="81" spans="2:15" ht="15.75" thickBot="1">
      <c r="B81" s="208" t="s">
        <v>620</v>
      </c>
      <c r="C81" s="110"/>
      <c r="D81" s="110"/>
      <c r="E81" s="110"/>
      <c r="F81" s="110">
        <v>0.143471479415893</v>
      </c>
      <c r="G81" s="110">
        <v>3.5717637538909899</v>
      </c>
      <c r="H81" s="110">
        <v>317</v>
      </c>
      <c r="I81" s="110">
        <v>298</v>
      </c>
      <c r="J81" s="221">
        <v>0.94006309148264899</v>
      </c>
      <c r="K81" s="110">
        <v>2.1057465076446502</v>
      </c>
      <c r="L81" s="110"/>
      <c r="M81" s="110">
        <f>G81+K81</f>
        <v>5.6775102615356401</v>
      </c>
      <c r="N81" s="110"/>
      <c r="O81" s="111"/>
    </row>
    <row r="85" spans="2:15">
      <c r="B85" s="18" t="s">
        <v>699</v>
      </c>
    </row>
    <row r="86" spans="2:15" ht="15.75" thickBot="1"/>
    <row r="87" spans="2:15">
      <c r="B87" s="153" t="s">
        <v>650</v>
      </c>
      <c r="C87" s="58"/>
      <c r="D87" s="58"/>
      <c r="E87" s="58"/>
      <c r="F87" s="58"/>
      <c r="G87" s="58"/>
      <c r="H87" s="58"/>
      <c r="I87" s="57"/>
    </row>
    <row r="88" spans="2:15">
      <c r="B88" s="92"/>
      <c r="C88" s="246" t="s">
        <v>691</v>
      </c>
      <c r="D88" s="246" t="s">
        <v>692</v>
      </c>
      <c r="E88" s="246" t="s">
        <v>693</v>
      </c>
      <c r="F88" s="113" t="s">
        <v>659</v>
      </c>
      <c r="G88" s="249" t="s">
        <v>714</v>
      </c>
      <c r="H88" s="249" t="s">
        <v>715</v>
      </c>
      <c r="I88" s="250" t="s">
        <v>716</v>
      </c>
    </row>
    <row r="89" spans="2:15" ht="15.75" thickBot="1">
      <c r="B89" s="245" t="s">
        <v>709</v>
      </c>
      <c r="C89" s="247">
        <f>N74</f>
        <v>0.9713375796178344</v>
      </c>
      <c r="D89" s="247">
        <f>Z74</f>
        <v>0.96815286624203822</v>
      </c>
      <c r="E89" s="247">
        <f>T74</f>
        <v>0.96496815286624205</v>
      </c>
      <c r="F89" s="248">
        <f>J81</f>
        <v>0.94006309148264899</v>
      </c>
      <c r="G89" s="251">
        <f>D94</f>
        <v>0.958990536277602</v>
      </c>
      <c r="H89" s="251">
        <f>F95</f>
        <v>0.90536277602523596</v>
      </c>
      <c r="I89" s="252">
        <f>F96</f>
        <v>0.92429022082018897</v>
      </c>
    </row>
    <row r="93" spans="2:15">
      <c r="C93" t="s">
        <v>712</v>
      </c>
      <c r="D93" t="s">
        <v>713</v>
      </c>
      <c r="E93" t="s">
        <v>710</v>
      </c>
      <c r="F93" t="s">
        <v>711</v>
      </c>
    </row>
    <row r="94" spans="2:15">
      <c r="B94" t="s">
        <v>323</v>
      </c>
      <c r="C94">
        <f>V61</f>
        <v>0.78548895899053595</v>
      </c>
      <c r="D94" s="19">
        <f>V62</f>
        <v>0.958990536277602</v>
      </c>
      <c r="E94">
        <f>V63</f>
        <v>0.88328075709779097</v>
      </c>
      <c r="F94" s="19">
        <f>V64</f>
        <v>0.94952681388012605</v>
      </c>
    </row>
    <row r="95" spans="2:15">
      <c r="B95" t="s">
        <v>522</v>
      </c>
      <c r="C95" s="18">
        <f>AF61</f>
        <v>0.90220820189274398</v>
      </c>
      <c r="D95">
        <f>AF62</f>
        <v>0.80126182965299597</v>
      </c>
      <c r="E95">
        <f>AF63</f>
        <v>0.88328075709779097</v>
      </c>
      <c r="F95" s="19">
        <f>AF64</f>
        <v>0.90536277602523596</v>
      </c>
    </row>
    <row r="96" spans="2:15">
      <c r="B96" t="s">
        <v>624</v>
      </c>
      <c r="C96">
        <f>AO61</f>
        <v>0.80441640378548895</v>
      </c>
      <c r="D96" s="19">
        <f>AO62</f>
        <v>0.92113564668769699</v>
      </c>
      <c r="E96" s="18">
        <f>AO63</f>
        <v>0.90536277602523596</v>
      </c>
      <c r="F96" s="19">
        <f>AO64</f>
        <v>0.92429022082018897</v>
      </c>
    </row>
    <row r="119" spans="2:9">
      <c r="B119" t="s">
        <v>650</v>
      </c>
    </row>
    <row r="120" spans="2:9">
      <c r="C120" t="s">
        <v>721</v>
      </c>
      <c r="D120" t="s">
        <v>722</v>
      </c>
      <c r="E120" t="s">
        <v>720</v>
      </c>
      <c r="F120" t="s">
        <v>723</v>
      </c>
      <c r="G120" t="s">
        <v>717</v>
      </c>
      <c r="H120" t="s">
        <v>715</v>
      </c>
      <c r="I120" t="s">
        <v>716</v>
      </c>
    </row>
    <row r="121" spans="2:9">
      <c r="B121" t="s">
        <v>718</v>
      </c>
      <c r="C121">
        <v>0.59936908517350163</v>
      </c>
      <c r="D121">
        <v>0.80126182965299686</v>
      </c>
      <c r="E121">
        <v>0.62776025236593058</v>
      </c>
      <c r="F121">
        <v>0.96845425867507795</v>
      </c>
      <c r="G121">
        <v>0.98738170347003096</v>
      </c>
      <c r="H121">
        <v>0.94006309148264899</v>
      </c>
      <c r="I121">
        <v>0.97476340694006303</v>
      </c>
    </row>
    <row r="122" spans="2:9">
      <c r="B122" t="s">
        <v>719</v>
      </c>
      <c r="C122">
        <v>0.9713375796178344</v>
      </c>
      <c r="D122">
        <v>0.96815286624203822</v>
      </c>
      <c r="E122">
        <v>0.96496815286624205</v>
      </c>
      <c r="F122">
        <v>0.94006309148264899</v>
      </c>
      <c r="G122">
        <v>0.958990536277602</v>
      </c>
      <c r="H122">
        <v>0.90536277602523596</v>
      </c>
      <c r="I122">
        <v>0.92429022082018897</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A293-6ECC-4B59-887B-C01890924D4D}">
  <dimension ref="B3:AR128"/>
  <sheetViews>
    <sheetView topLeftCell="I57" workbookViewId="0">
      <selection activeCell="X74" sqref="X74"/>
    </sheetView>
  </sheetViews>
  <sheetFormatPr baseColWidth="10" defaultRowHeight="15"/>
  <cols>
    <col min="7" max="7" width="13.28515625" customWidth="1"/>
    <col min="8" max="8" width="14" customWidth="1"/>
    <col min="9" max="9" width="15" customWidth="1"/>
  </cols>
  <sheetData>
    <row r="3" spans="2:44">
      <c r="B3" t="s">
        <v>725</v>
      </c>
      <c r="D3" t="s">
        <v>695</v>
      </c>
      <c r="R3" t="s">
        <v>323</v>
      </c>
      <c r="AB3" t="s">
        <v>522</v>
      </c>
      <c r="AK3" t="s">
        <v>624</v>
      </c>
    </row>
    <row r="5" spans="2:44">
      <c r="B5" t="s">
        <v>343</v>
      </c>
      <c r="C5" t="s">
        <v>117</v>
      </c>
      <c r="D5" t="s">
        <v>338</v>
      </c>
      <c r="E5" t="s">
        <v>199</v>
      </c>
      <c r="F5" t="s">
        <v>200</v>
      </c>
      <c r="G5" t="s">
        <v>696</v>
      </c>
      <c r="H5" t="s">
        <v>1</v>
      </c>
      <c r="I5" t="s">
        <v>4</v>
      </c>
      <c r="J5" t="s">
        <v>3</v>
      </c>
      <c r="K5" t="s">
        <v>126</v>
      </c>
      <c r="L5" t="s">
        <v>312</v>
      </c>
      <c r="M5" t="s">
        <v>318</v>
      </c>
      <c r="O5" t="s">
        <v>339</v>
      </c>
      <c r="Q5" t="s">
        <v>353</v>
      </c>
      <c r="R5" t="s">
        <v>54</v>
      </c>
      <c r="S5" t="s">
        <v>56</v>
      </c>
      <c r="T5" t="s">
        <v>57</v>
      </c>
      <c r="U5" t="s">
        <v>55</v>
      </c>
      <c r="V5" t="s">
        <v>58</v>
      </c>
      <c r="W5" t="s">
        <v>346</v>
      </c>
      <c r="X5" t="s">
        <v>347</v>
      </c>
      <c r="Y5" t="s">
        <v>350</v>
      </c>
      <c r="AB5" t="s">
        <v>54</v>
      </c>
      <c r="AC5" t="s">
        <v>56</v>
      </c>
      <c r="AD5" t="s">
        <v>57</v>
      </c>
      <c r="AE5" t="s">
        <v>55</v>
      </c>
      <c r="AF5" t="s">
        <v>58</v>
      </c>
      <c r="AG5" t="s">
        <v>346</v>
      </c>
      <c r="AH5" t="s">
        <v>347</v>
      </c>
      <c r="AI5" t="s">
        <v>350</v>
      </c>
      <c r="AK5" t="s">
        <v>54</v>
      </c>
      <c r="AL5" t="s">
        <v>56</v>
      </c>
      <c r="AM5" t="s">
        <v>57</v>
      </c>
      <c r="AN5" t="s">
        <v>55</v>
      </c>
      <c r="AO5" t="s">
        <v>58</v>
      </c>
      <c r="AP5" t="s">
        <v>346</v>
      </c>
      <c r="AQ5" t="s">
        <v>347</v>
      </c>
      <c r="AR5" t="s">
        <v>350</v>
      </c>
    </row>
    <row r="6" spans="2:44">
      <c r="B6">
        <v>1</v>
      </c>
      <c r="C6">
        <v>50</v>
      </c>
      <c r="E6">
        <v>6</v>
      </c>
      <c r="F6">
        <v>7</v>
      </c>
      <c r="G6">
        <v>3</v>
      </c>
      <c r="I6">
        <v>1599</v>
      </c>
      <c r="K6">
        <v>10118</v>
      </c>
      <c r="L6">
        <v>7.4155957519999998</v>
      </c>
      <c r="O6">
        <v>0.95424799999999999</v>
      </c>
      <c r="R6">
        <v>8.2389962673187203</v>
      </c>
      <c r="S6">
        <v>0.33395872420262601</v>
      </c>
      <c r="T6">
        <v>0.33395872420262601</v>
      </c>
      <c r="U6">
        <v>0.72824335098266602</v>
      </c>
      <c r="V6">
        <v>0.245798319327731</v>
      </c>
      <c r="W6">
        <v>0.345547911649562</v>
      </c>
      <c r="X6">
        <v>0.22436413668031299</v>
      </c>
      <c r="Y6">
        <v>0.233739672157844</v>
      </c>
      <c r="AB6">
        <v>389.14454770088099</v>
      </c>
      <c r="AC6">
        <v>1</v>
      </c>
      <c r="AD6">
        <v>1</v>
      </c>
      <c r="AE6">
        <v>1.3562662601470901</v>
      </c>
      <c r="AF6" s="18">
        <v>0.94747899159663795</v>
      </c>
      <c r="AG6">
        <v>0.95892471861039097</v>
      </c>
      <c r="AH6">
        <v>0.94199379052320198</v>
      </c>
      <c r="AI6">
        <v>0.94596912966489499</v>
      </c>
      <c r="AK6">
        <v>1052.9303352832701</v>
      </c>
      <c r="AL6">
        <v>0.33395872420262601</v>
      </c>
      <c r="AM6">
        <v>0.33395872420262601</v>
      </c>
      <c r="AN6">
        <v>0.74915909767150801</v>
      </c>
      <c r="AO6">
        <v>0.23739495798319299</v>
      </c>
      <c r="AP6">
        <v>0.32030084545293902</v>
      </c>
      <c r="AQ6">
        <v>0.21580944699817201</v>
      </c>
      <c r="AR6">
        <v>0.22406266680297501</v>
      </c>
    </row>
    <row r="7" spans="2:44">
      <c r="B7">
        <v>2</v>
      </c>
      <c r="C7">
        <v>50</v>
      </c>
      <c r="E7">
        <v>6</v>
      </c>
      <c r="F7">
        <v>7</v>
      </c>
      <c r="G7">
        <v>3</v>
      </c>
      <c r="I7">
        <v>1599</v>
      </c>
      <c r="K7">
        <v>29</v>
      </c>
      <c r="L7">
        <v>0.82343134399999995</v>
      </c>
      <c r="O7">
        <v>0.803755</v>
      </c>
      <c r="R7">
        <v>114.22272515296901</v>
      </c>
      <c r="S7">
        <v>1</v>
      </c>
      <c r="T7">
        <v>1</v>
      </c>
      <c r="U7">
        <v>0.85517859458923295</v>
      </c>
      <c r="V7" s="19">
        <v>0.97478991596638598</v>
      </c>
      <c r="W7">
        <v>0.97690926357593</v>
      </c>
      <c r="X7">
        <v>0.97129169849758001</v>
      </c>
      <c r="Y7">
        <v>0.97260574229187602</v>
      </c>
      <c r="AB7">
        <v>778.46811747550896</v>
      </c>
      <c r="AC7">
        <v>0.33395872420262601</v>
      </c>
      <c r="AD7">
        <v>0.33395872420262601</v>
      </c>
      <c r="AE7">
        <v>0.11117148399353</v>
      </c>
      <c r="AF7">
        <v>0.23109243697478901</v>
      </c>
      <c r="AG7">
        <v>0.28878840269178602</v>
      </c>
      <c r="AH7">
        <v>0.20929681248308599</v>
      </c>
      <c r="AI7">
        <v>0.21217992585461701</v>
      </c>
      <c r="AK7">
        <v>740.90418791770901</v>
      </c>
      <c r="AL7">
        <v>1</v>
      </c>
      <c r="AM7">
        <v>1</v>
      </c>
      <c r="AN7">
        <v>4.2924938201904297</v>
      </c>
      <c r="AO7" s="18">
        <v>0.96218487394957897</v>
      </c>
      <c r="AP7">
        <v>0.96890311485899705</v>
      </c>
      <c r="AQ7">
        <v>0.95689148134001001</v>
      </c>
      <c r="AR7">
        <v>0.96035567697576596</v>
      </c>
    </row>
    <row r="8" spans="2:44">
      <c r="B8">
        <v>1</v>
      </c>
      <c r="C8">
        <v>50</v>
      </c>
      <c r="E8">
        <v>1</v>
      </c>
      <c r="F8">
        <v>7</v>
      </c>
      <c r="G8">
        <v>3</v>
      </c>
      <c r="I8">
        <v>1599</v>
      </c>
      <c r="K8">
        <v>15574</v>
      </c>
      <c r="L8">
        <v>12.325751997999999</v>
      </c>
      <c r="O8">
        <v>2.5455260000000002</v>
      </c>
      <c r="R8">
        <v>322.68855237960798</v>
      </c>
      <c r="S8">
        <v>1</v>
      </c>
      <c r="T8">
        <v>1</v>
      </c>
      <c r="U8">
        <v>1.2554576396942101</v>
      </c>
      <c r="V8">
        <v>0.88865546218487301</v>
      </c>
      <c r="W8">
        <v>0.926256676680279</v>
      </c>
      <c r="X8">
        <v>0.88479374882561102</v>
      </c>
      <c r="Y8">
        <v>0.89309721542007103</v>
      </c>
      <c r="AB8">
        <v>830.94831299781799</v>
      </c>
      <c r="AC8">
        <v>1</v>
      </c>
      <c r="AD8">
        <v>1</v>
      </c>
      <c r="AE8">
        <v>0.77965068817138605</v>
      </c>
      <c r="AF8" s="19">
        <v>0.97478991596638598</v>
      </c>
      <c r="AG8">
        <v>0.98240266275592303</v>
      </c>
      <c r="AH8">
        <v>0.970951903488668</v>
      </c>
      <c r="AI8">
        <v>0.97531288729866905</v>
      </c>
      <c r="AK8">
        <v>1751.70176053047</v>
      </c>
      <c r="AL8">
        <v>1</v>
      </c>
      <c r="AM8">
        <v>1</v>
      </c>
      <c r="AN8">
        <v>3.9188153743743799</v>
      </c>
      <c r="AO8" s="18">
        <v>0.95798319327731096</v>
      </c>
      <c r="AP8">
        <v>0.97127139362153903</v>
      </c>
      <c r="AQ8">
        <v>0.95271479382998903</v>
      </c>
      <c r="AR8">
        <v>0.95849547045121997</v>
      </c>
    </row>
    <row r="9" spans="2:44">
      <c r="B9">
        <v>2</v>
      </c>
      <c r="C9">
        <v>50</v>
      </c>
      <c r="E9">
        <v>1</v>
      </c>
      <c r="F9">
        <v>7</v>
      </c>
      <c r="G9">
        <v>3</v>
      </c>
      <c r="I9">
        <v>1599</v>
      </c>
      <c r="K9">
        <v>3128</v>
      </c>
      <c r="L9">
        <v>4.3967530540000004</v>
      </c>
      <c r="O9">
        <v>2.3613960000000001</v>
      </c>
      <c r="R9">
        <v>345.73839306831297</v>
      </c>
      <c r="S9">
        <v>1</v>
      </c>
      <c r="T9">
        <v>1</v>
      </c>
      <c r="U9">
        <v>1.21809029579162</v>
      </c>
      <c r="V9" s="18">
        <v>0.97058823529411697</v>
      </c>
      <c r="W9">
        <v>0.97065329218106999</v>
      </c>
      <c r="X9">
        <v>0.96880221267476097</v>
      </c>
      <c r="Y9">
        <v>0.96778671155149198</v>
      </c>
      <c r="AB9">
        <v>999.768986940383</v>
      </c>
      <c r="AC9">
        <v>1</v>
      </c>
      <c r="AD9">
        <v>1</v>
      </c>
      <c r="AE9">
        <v>0.79140853881835904</v>
      </c>
      <c r="AF9" s="18">
        <v>0.94957983193277296</v>
      </c>
      <c r="AG9">
        <v>0.958932881462364</v>
      </c>
      <c r="AH9">
        <v>0.94072154017006904</v>
      </c>
      <c r="AI9">
        <v>0.94490003731260996</v>
      </c>
      <c r="AK9">
        <v>1793.09035015106</v>
      </c>
      <c r="AL9">
        <v>1</v>
      </c>
      <c r="AM9">
        <v>1</v>
      </c>
      <c r="AN9">
        <v>2.9498279094696001</v>
      </c>
      <c r="AO9" s="19">
        <v>0.96848739495798297</v>
      </c>
      <c r="AP9">
        <v>0.97587903654080099</v>
      </c>
      <c r="AQ9">
        <v>0.96536778852955296</v>
      </c>
      <c r="AR9">
        <v>0.96892786034578304</v>
      </c>
    </row>
    <row r="14" spans="2:44" ht="15.75" thickBot="1"/>
    <row r="15" spans="2:44">
      <c r="B15" s="153" t="s">
        <v>628</v>
      </c>
      <c r="C15" s="58"/>
      <c r="D15" s="58"/>
      <c r="E15" s="58"/>
      <c r="F15" s="58"/>
      <c r="G15" s="58"/>
      <c r="H15" s="58"/>
      <c r="I15" s="58"/>
      <c r="J15" s="58"/>
      <c r="K15" s="58"/>
      <c r="L15" s="58"/>
      <c r="M15" s="58"/>
      <c r="N15" s="58"/>
      <c r="O15" s="58"/>
      <c r="P15" s="58"/>
      <c r="Q15" s="58"/>
      <c r="R15" s="58"/>
      <c r="S15" s="58"/>
      <c r="T15" s="58"/>
      <c r="U15" s="58"/>
      <c r="V15" s="58"/>
      <c r="W15" s="58"/>
      <c r="X15" s="58"/>
      <c r="Y15" s="58"/>
      <c r="Z15" s="57"/>
    </row>
    <row r="16" spans="2:44">
      <c r="B16" s="92"/>
      <c r="C16" s="108"/>
      <c r="D16" s="108"/>
      <c r="E16" s="108"/>
      <c r="F16" s="108"/>
      <c r="G16" s="108"/>
      <c r="H16" s="108"/>
      <c r="I16" s="108"/>
      <c r="J16" s="108"/>
      <c r="K16" s="108"/>
      <c r="L16" s="108"/>
      <c r="M16" s="108"/>
      <c r="N16" s="108"/>
      <c r="O16" s="108"/>
      <c r="P16" s="108"/>
      <c r="Q16" s="108"/>
      <c r="R16" s="108"/>
      <c r="S16" s="108"/>
      <c r="T16" s="108"/>
      <c r="U16" s="108"/>
      <c r="V16" s="108"/>
      <c r="W16" s="108"/>
      <c r="X16" s="108"/>
      <c r="Y16" s="108"/>
      <c r="Z16" s="109"/>
    </row>
    <row r="17" spans="2:26">
      <c r="B17" s="201"/>
      <c r="C17" s="163"/>
      <c r="D17" s="163"/>
      <c r="E17" s="163"/>
      <c r="F17" s="163"/>
      <c r="G17" s="163"/>
      <c r="H17" s="163"/>
      <c r="I17" s="163"/>
      <c r="J17" s="163"/>
      <c r="K17" s="163" t="s">
        <v>604</v>
      </c>
      <c r="L17" s="163"/>
      <c r="M17" s="163"/>
      <c r="N17" s="163"/>
      <c r="O17" s="163"/>
      <c r="P17" s="163"/>
      <c r="Q17" s="202" t="s">
        <v>175</v>
      </c>
      <c r="R17" s="163"/>
      <c r="S17" s="163"/>
      <c r="T17" s="163"/>
      <c r="U17" s="108"/>
      <c r="V17" s="163"/>
      <c r="W17" s="202" t="s">
        <v>174</v>
      </c>
      <c r="X17" s="163"/>
      <c r="Y17" s="163"/>
      <c r="Z17" s="203"/>
    </row>
    <row r="18" spans="2:26">
      <c r="B18" s="201"/>
      <c r="C18" s="163" t="s">
        <v>588</v>
      </c>
      <c r="D18" s="163" t="s">
        <v>589</v>
      </c>
      <c r="E18" s="202" t="s">
        <v>590</v>
      </c>
      <c r="F18" s="202" t="s">
        <v>601</v>
      </c>
      <c r="G18" s="202" t="s">
        <v>602</v>
      </c>
      <c r="H18" s="163"/>
      <c r="I18" s="163"/>
      <c r="J18" s="108" t="s">
        <v>14</v>
      </c>
      <c r="K18" s="108" t="s">
        <v>605</v>
      </c>
      <c r="L18" s="163" t="s">
        <v>606</v>
      </c>
      <c r="M18" s="108" t="s">
        <v>603</v>
      </c>
      <c r="N18" s="215" t="s">
        <v>345</v>
      </c>
      <c r="O18" s="163"/>
      <c r="P18" s="108" t="s">
        <v>14</v>
      </c>
      <c r="Q18" s="108" t="s">
        <v>605</v>
      </c>
      <c r="R18" s="163" t="s">
        <v>606</v>
      </c>
      <c r="S18" s="108" t="s">
        <v>603</v>
      </c>
      <c r="T18" s="215" t="s">
        <v>345</v>
      </c>
      <c r="U18" s="108"/>
      <c r="V18" s="108" t="s">
        <v>14</v>
      </c>
      <c r="W18" s="108" t="s">
        <v>605</v>
      </c>
      <c r="X18" s="163" t="s">
        <v>606</v>
      </c>
      <c r="Y18" s="108" t="s">
        <v>603</v>
      </c>
      <c r="Z18" s="217" t="s">
        <v>345</v>
      </c>
    </row>
    <row r="19" spans="2:26" ht="15.75" thickBot="1">
      <c r="B19" s="208" t="s">
        <v>620</v>
      </c>
      <c r="C19" s="209">
        <v>1937.08259</v>
      </c>
      <c r="D19" s="209">
        <v>28.253755000000002</v>
      </c>
      <c r="E19" s="209">
        <v>130.51413500000001</v>
      </c>
      <c r="F19" s="210">
        <v>0.96767361111111105</v>
      </c>
      <c r="G19" s="211"/>
      <c r="H19" s="209"/>
      <c r="I19" s="209"/>
      <c r="J19" s="213">
        <v>476</v>
      </c>
      <c r="K19" s="214">
        <v>9.5497685185185182E-4</v>
      </c>
      <c r="L19" s="213">
        <f>HOUR(K19)*3600 + MINUTE(K19)*60 + SECOND(K19)</f>
        <v>83</v>
      </c>
      <c r="M19" s="213">
        <v>317</v>
      </c>
      <c r="N19" s="216">
        <f>M19/J19</f>
        <v>0.66596638655462181</v>
      </c>
      <c r="O19" s="209"/>
      <c r="P19" s="213">
        <v>476</v>
      </c>
      <c r="Q19" s="214">
        <v>1.0150462962962963E-4</v>
      </c>
      <c r="R19" s="213">
        <f>HOUR(Q19)*3600 + MINUTE(Q19)*60 + SECOND(Q19)</f>
        <v>9</v>
      </c>
      <c r="S19" s="213">
        <v>326</v>
      </c>
      <c r="T19" s="216">
        <f>S19/P19</f>
        <v>0.68487394957983194</v>
      </c>
      <c r="U19" s="110"/>
      <c r="V19" s="213">
        <v>476</v>
      </c>
      <c r="W19" s="214">
        <v>0.18947916666666667</v>
      </c>
      <c r="X19" s="213">
        <f>HOUR(W19)*3600 + MINUTE(W19)*60 + SECOND(W19)</f>
        <v>16371</v>
      </c>
      <c r="Y19" s="213">
        <v>395</v>
      </c>
      <c r="Z19" s="219">
        <f>Y19/V19</f>
        <v>0.82983193277310929</v>
      </c>
    </row>
    <row r="23" spans="2:26" ht="15.75" thickBot="1"/>
    <row r="24" spans="2:26">
      <c r="B24" s="220" t="s">
        <v>582</v>
      </c>
      <c r="C24" s="58"/>
      <c r="D24" s="58"/>
      <c r="E24" s="58"/>
      <c r="F24" s="58"/>
      <c r="G24" s="58"/>
      <c r="H24" s="58"/>
      <c r="I24" s="58"/>
      <c r="J24" s="58"/>
      <c r="K24" s="58"/>
      <c r="L24" s="58"/>
      <c r="M24" s="58"/>
      <c r="N24" s="58"/>
      <c r="O24" s="57"/>
    </row>
    <row r="25" spans="2:26">
      <c r="B25" s="92"/>
      <c r="C25" s="108"/>
      <c r="D25" s="108"/>
      <c r="E25" s="108"/>
      <c r="F25" s="108" t="s">
        <v>634</v>
      </c>
      <c r="G25" s="108" t="s">
        <v>633</v>
      </c>
      <c r="H25" s="108" t="s">
        <v>629</v>
      </c>
      <c r="I25" s="108" t="s">
        <v>630</v>
      </c>
      <c r="J25" s="192" t="s">
        <v>631</v>
      </c>
      <c r="K25" s="108" t="s">
        <v>632</v>
      </c>
      <c r="L25" s="108"/>
      <c r="M25" s="108" t="s">
        <v>655</v>
      </c>
      <c r="N25" s="108"/>
      <c r="O25" s="109"/>
    </row>
    <row r="26" spans="2:26" ht="15.75" thickBot="1">
      <c r="B26" s="208" t="s">
        <v>620</v>
      </c>
      <c r="C26" s="110"/>
      <c r="D26" s="110"/>
      <c r="E26" s="110"/>
      <c r="F26" s="110">
        <v>0.13883042335510201</v>
      </c>
      <c r="G26" s="110">
        <v>4.2696199417114196</v>
      </c>
      <c r="H26" s="110">
        <v>476</v>
      </c>
      <c r="I26" s="110">
        <v>461</v>
      </c>
      <c r="J26" s="221">
        <v>0.96848739495798297</v>
      </c>
      <c r="K26" s="110">
        <v>1.9239087104797301</v>
      </c>
      <c r="L26" s="110"/>
      <c r="M26" s="110">
        <f>G26+K26</f>
        <v>6.1935286521911497</v>
      </c>
      <c r="N26" s="110"/>
      <c r="O26" s="111"/>
    </row>
    <row r="31" spans="2:26" ht="15.75" thickBot="1"/>
    <row r="32" spans="2:26">
      <c r="B32" s="153" t="s">
        <v>650</v>
      </c>
      <c r="C32" s="58"/>
      <c r="D32" s="58"/>
      <c r="E32" s="58"/>
      <c r="F32" s="58"/>
      <c r="G32" s="58"/>
      <c r="H32" s="58"/>
      <c r="I32" s="57"/>
    </row>
    <row r="33" spans="2:9">
      <c r="B33" s="92"/>
      <c r="C33" s="246" t="s">
        <v>691</v>
      </c>
      <c r="D33" s="246" t="s">
        <v>692</v>
      </c>
      <c r="E33" s="246" t="s">
        <v>693</v>
      </c>
      <c r="F33" s="113" t="s">
        <v>659</v>
      </c>
      <c r="G33" s="249" t="s">
        <v>701</v>
      </c>
      <c r="H33" s="249" t="s">
        <v>702</v>
      </c>
      <c r="I33" s="250" t="s">
        <v>703</v>
      </c>
    </row>
    <row r="34" spans="2:9" ht="15.75" thickBot="1">
      <c r="B34" s="245" t="s">
        <v>724</v>
      </c>
      <c r="C34" s="247">
        <f>N19</f>
        <v>0.66596638655462181</v>
      </c>
      <c r="D34" s="247">
        <f>Z19</f>
        <v>0.82983193277310929</v>
      </c>
      <c r="E34" s="247">
        <f>T19</f>
        <v>0.68487394957983194</v>
      </c>
      <c r="F34" s="248">
        <f>J26</f>
        <v>0.96848739495798297</v>
      </c>
      <c r="G34" s="251">
        <f>V8</f>
        <v>0.88865546218487301</v>
      </c>
      <c r="H34" s="251">
        <f>AF8</f>
        <v>0.97478991596638598</v>
      </c>
      <c r="I34" s="252">
        <f>AO8</f>
        <v>0.95798319327731096</v>
      </c>
    </row>
    <row r="35" spans="2:9" ht="15.75" thickBot="1">
      <c r="F35" s="248"/>
    </row>
    <row r="36" spans="2:9">
      <c r="B36" s="153" t="s">
        <v>650</v>
      </c>
      <c r="C36" s="58"/>
      <c r="D36" s="58"/>
      <c r="E36" s="58"/>
      <c r="F36" s="58"/>
      <c r="G36" s="58"/>
      <c r="H36" s="58"/>
      <c r="I36" s="57"/>
    </row>
    <row r="37" spans="2:9">
      <c r="B37" s="92"/>
      <c r="C37" s="246" t="s">
        <v>691</v>
      </c>
      <c r="D37" s="246" t="s">
        <v>692</v>
      </c>
      <c r="E37" s="246" t="s">
        <v>693</v>
      </c>
      <c r="F37" s="113" t="s">
        <v>659</v>
      </c>
      <c r="G37" s="249" t="s">
        <v>717</v>
      </c>
      <c r="H37" s="249" t="s">
        <v>715</v>
      </c>
      <c r="I37" s="250" t="s">
        <v>716</v>
      </c>
    </row>
    <row r="38" spans="2:9" ht="15.75" thickBot="1">
      <c r="B38" s="245" t="s">
        <v>724</v>
      </c>
      <c r="C38" s="247">
        <f t="shared" ref="C38:E38" si="0">C34</f>
        <v>0.66596638655462181</v>
      </c>
      <c r="D38" s="247">
        <f t="shared" si="0"/>
        <v>0.82983193277310929</v>
      </c>
      <c r="E38" s="247">
        <f t="shared" si="0"/>
        <v>0.68487394957983194</v>
      </c>
      <c r="F38" s="253">
        <f>J26</f>
        <v>0.96848739495798297</v>
      </c>
      <c r="G38" s="251">
        <f>V9</f>
        <v>0.97058823529411697</v>
      </c>
      <c r="H38" s="251">
        <f>AF9</f>
        <v>0.94957983193277296</v>
      </c>
      <c r="I38" s="252">
        <f>AO9</f>
        <v>0.96848739495798297</v>
      </c>
    </row>
    <row r="58" spans="2:44">
      <c r="B58" t="s">
        <v>729</v>
      </c>
      <c r="R58" t="s">
        <v>323</v>
      </c>
      <c r="AB58" t="s">
        <v>522</v>
      </c>
      <c r="AK58" t="s">
        <v>624</v>
      </c>
    </row>
    <row r="60" spans="2:44">
      <c r="B60" t="s">
        <v>343</v>
      </c>
      <c r="C60" t="s">
        <v>117</v>
      </c>
      <c r="D60" t="s">
        <v>338</v>
      </c>
      <c r="E60" t="s">
        <v>199</v>
      </c>
      <c r="F60" t="s">
        <v>200</v>
      </c>
      <c r="G60" t="s">
        <v>700</v>
      </c>
      <c r="H60" t="s">
        <v>1</v>
      </c>
      <c r="I60" t="s">
        <v>4</v>
      </c>
      <c r="J60" t="s">
        <v>3</v>
      </c>
      <c r="K60" t="s">
        <v>126</v>
      </c>
      <c r="L60" t="s">
        <v>312</v>
      </c>
      <c r="M60" t="s">
        <v>318</v>
      </c>
      <c r="O60" t="s">
        <v>339</v>
      </c>
      <c r="Q60" t="s">
        <v>353</v>
      </c>
      <c r="R60" t="s">
        <v>54</v>
      </c>
      <c r="S60" t="s">
        <v>56</v>
      </c>
      <c r="T60" t="s">
        <v>57</v>
      </c>
      <c r="U60" t="s">
        <v>55</v>
      </c>
      <c r="V60" t="s">
        <v>58</v>
      </c>
      <c r="W60" t="s">
        <v>346</v>
      </c>
      <c r="X60" t="s">
        <v>347</v>
      </c>
      <c r="Y60" t="s">
        <v>350</v>
      </c>
      <c r="AB60" t="s">
        <v>54</v>
      </c>
      <c r="AC60" t="s">
        <v>56</v>
      </c>
      <c r="AD60" t="s">
        <v>57</v>
      </c>
      <c r="AE60" t="s">
        <v>55</v>
      </c>
      <c r="AF60" t="s">
        <v>58</v>
      </c>
      <c r="AG60" t="s">
        <v>346</v>
      </c>
      <c r="AH60" t="s">
        <v>347</v>
      </c>
      <c r="AI60" t="s">
        <v>350</v>
      </c>
      <c r="AK60" t="s">
        <v>54</v>
      </c>
      <c r="AL60" t="s">
        <v>56</v>
      </c>
      <c r="AM60" t="s">
        <v>57</v>
      </c>
      <c r="AN60" t="s">
        <v>55</v>
      </c>
      <c r="AO60" t="s">
        <v>58</v>
      </c>
      <c r="AP60" t="s">
        <v>346</v>
      </c>
      <c r="AQ60" t="s">
        <v>347</v>
      </c>
      <c r="AR60" t="s">
        <v>350</v>
      </c>
    </row>
    <row r="61" spans="2:44">
      <c r="B61">
        <v>1</v>
      </c>
      <c r="C61">
        <v>50</v>
      </c>
      <c r="E61">
        <v>6</v>
      </c>
      <c r="F61">
        <v>7</v>
      </c>
      <c r="J61">
        <v>1589</v>
      </c>
      <c r="K61">
        <v>16067</v>
      </c>
      <c r="L61">
        <v>11.069712492000001</v>
      </c>
      <c r="O61">
        <v>0.97728400000000004</v>
      </c>
      <c r="R61">
        <v>150.036952018737</v>
      </c>
      <c r="S61">
        <v>0.99937067337948304</v>
      </c>
      <c r="T61">
        <v>0.99937067337948304</v>
      </c>
      <c r="U61">
        <v>2.5173690319061199</v>
      </c>
      <c r="V61">
        <v>0.78224101479915398</v>
      </c>
      <c r="W61">
        <v>0.82269259285833796</v>
      </c>
      <c r="X61">
        <v>0.78729281767955805</v>
      </c>
      <c r="Y61">
        <v>0.77679526814765798</v>
      </c>
      <c r="AB61">
        <v>1159.5311892032601</v>
      </c>
      <c r="AC61">
        <v>1</v>
      </c>
      <c r="AD61">
        <v>1</v>
      </c>
      <c r="AE61">
        <v>0.83894252777099598</v>
      </c>
      <c r="AF61" s="18">
        <v>0.92389006342494695</v>
      </c>
      <c r="AG61">
        <v>0.92216521967903098</v>
      </c>
      <c r="AH61">
        <v>0.91896869244935497</v>
      </c>
      <c r="AI61">
        <v>0.911154959221257</v>
      </c>
      <c r="AK61">
        <v>886.53190541267395</v>
      </c>
      <c r="AL61">
        <v>0.99937067337948304</v>
      </c>
      <c r="AM61">
        <v>0.99937067337948304</v>
      </c>
      <c r="AN61">
        <v>8.6120078563690097</v>
      </c>
      <c r="AO61">
        <v>0.81183932346722998</v>
      </c>
      <c r="AP61">
        <v>0.84626533687307104</v>
      </c>
      <c r="AQ61">
        <v>0.81031307550644505</v>
      </c>
      <c r="AR61">
        <v>0.80593074286324295</v>
      </c>
    </row>
    <row r="62" spans="2:44">
      <c r="B62">
        <v>2</v>
      </c>
      <c r="C62">
        <v>50</v>
      </c>
      <c r="E62">
        <v>6</v>
      </c>
      <c r="F62">
        <v>7</v>
      </c>
      <c r="J62">
        <v>1589</v>
      </c>
      <c r="K62">
        <v>2286</v>
      </c>
      <c r="L62">
        <v>2.3056549359999998</v>
      </c>
      <c r="O62">
        <v>0.86019999999999996</v>
      </c>
      <c r="R62">
        <v>279.48439240455599</v>
      </c>
      <c r="S62">
        <v>1</v>
      </c>
      <c r="T62">
        <v>1</v>
      </c>
      <c r="U62">
        <v>1.1614899635314899</v>
      </c>
      <c r="V62" s="19">
        <v>0.955602536997885</v>
      </c>
      <c r="W62">
        <v>0.96629834254143598</v>
      </c>
      <c r="X62">
        <v>0.95856353591160204</v>
      </c>
      <c r="Y62">
        <v>0.95619573796369295</v>
      </c>
      <c r="AB62">
        <v>715.64726519584599</v>
      </c>
      <c r="AC62">
        <v>0.99937067337948304</v>
      </c>
      <c r="AD62">
        <v>0.99937067337948304</v>
      </c>
      <c r="AE62">
        <v>0.4335298538208</v>
      </c>
      <c r="AF62">
        <v>0.79069767441860395</v>
      </c>
      <c r="AG62">
        <v>0.81401098901098901</v>
      </c>
      <c r="AH62">
        <v>0.77930402930402898</v>
      </c>
      <c r="AI62">
        <v>0.76902383330954704</v>
      </c>
      <c r="AK62">
        <v>1964.78188776969</v>
      </c>
      <c r="AL62">
        <v>1</v>
      </c>
      <c r="AM62">
        <v>1</v>
      </c>
      <c r="AN62">
        <v>4.4963417053222603</v>
      </c>
      <c r="AO62" s="19">
        <v>0.93868921775898495</v>
      </c>
      <c r="AP62">
        <v>0.93692449355432705</v>
      </c>
      <c r="AQ62">
        <v>0.93278084714548704</v>
      </c>
      <c r="AR62">
        <v>0.92716390423572703</v>
      </c>
    </row>
    <row r="63" spans="2:44">
      <c r="B63">
        <v>1</v>
      </c>
      <c r="C63">
        <v>50</v>
      </c>
      <c r="E63">
        <v>1</v>
      </c>
      <c r="F63">
        <v>7</v>
      </c>
      <c r="J63">
        <v>1589</v>
      </c>
      <c r="K63">
        <v>21523</v>
      </c>
      <c r="L63">
        <v>16.247398787000002</v>
      </c>
      <c r="O63">
        <v>2.654093</v>
      </c>
      <c r="R63">
        <v>602.61927580833401</v>
      </c>
      <c r="S63">
        <v>1</v>
      </c>
      <c r="T63">
        <v>1</v>
      </c>
      <c r="U63">
        <v>2.29745316505432</v>
      </c>
      <c r="V63">
        <v>0.86892177589852004</v>
      </c>
      <c r="W63">
        <v>0.86763351749539597</v>
      </c>
      <c r="X63">
        <v>0.86095764272559805</v>
      </c>
      <c r="Y63">
        <v>0.85001435029059302</v>
      </c>
      <c r="AB63">
        <v>1884.36917543411</v>
      </c>
      <c r="AC63">
        <v>1</v>
      </c>
      <c r="AD63">
        <v>1</v>
      </c>
      <c r="AE63">
        <v>1.0574710369110101</v>
      </c>
      <c r="AF63" s="177">
        <v>0.91543340380549598</v>
      </c>
      <c r="AG63">
        <v>0.922993948960799</v>
      </c>
      <c r="AH63">
        <v>0.91160220994475105</v>
      </c>
      <c r="AI63">
        <v>0.90507761115495899</v>
      </c>
      <c r="AK63">
        <v>2405.9737849235498</v>
      </c>
      <c r="AL63">
        <v>1</v>
      </c>
      <c r="AM63">
        <v>1</v>
      </c>
      <c r="AN63">
        <v>5.8956787586212096</v>
      </c>
      <c r="AO63" s="18">
        <v>0.93657505285412201</v>
      </c>
      <c r="AP63">
        <v>0.93558931860036798</v>
      </c>
      <c r="AQ63">
        <v>0.93093922651933703</v>
      </c>
      <c r="AR63">
        <v>0.92410011719403895</v>
      </c>
    </row>
    <row r="64" spans="2:44">
      <c r="B64">
        <v>2</v>
      </c>
      <c r="C64">
        <v>50</v>
      </c>
      <c r="E64">
        <v>1</v>
      </c>
      <c r="F64">
        <v>7</v>
      </c>
      <c r="J64">
        <v>1589</v>
      </c>
      <c r="K64">
        <v>7491</v>
      </c>
      <c r="L64">
        <v>7.2677822650000001</v>
      </c>
      <c r="O64">
        <v>2.5572949999999999</v>
      </c>
      <c r="R64">
        <v>671.25767993927002</v>
      </c>
      <c r="S64">
        <v>1</v>
      </c>
      <c r="T64">
        <v>1</v>
      </c>
      <c r="U64">
        <v>1.85746002197265</v>
      </c>
      <c r="V64" s="19">
        <v>0.93234672304439703</v>
      </c>
      <c r="W64">
        <v>0.93278084714548803</v>
      </c>
      <c r="X64">
        <v>0.93001841620626102</v>
      </c>
      <c r="Y64">
        <v>0.92344119968429295</v>
      </c>
      <c r="AB64">
        <v>1100.11958909034</v>
      </c>
      <c r="AC64">
        <v>1</v>
      </c>
      <c r="AD64">
        <v>1</v>
      </c>
      <c r="AE64">
        <v>1.6883974075317301</v>
      </c>
      <c r="AF64" s="19">
        <v>0.92389006342494695</v>
      </c>
      <c r="AG64">
        <v>0.92440147329650002</v>
      </c>
      <c r="AH64">
        <v>0.92357274401473299</v>
      </c>
      <c r="AI64">
        <v>0.91431202315180204</v>
      </c>
      <c r="AK64">
        <v>2732.7161488533002</v>
      </c>
      <c r="AL64">
        <v>1</v>
      </c>
      <c r="AM64">
        <v>1</v>
      </c>
      <c r="AN64">
        <v>3.9490604400634699</v>
      </c>
      <c r="AO64" s="18">
        <v>0.92389006342494695</v>
      </c>
      <c r="AP64">
        <v>0.92720994475138097</v>
      </c>
      <c r="AQ64">
        <v>0.91896869244935497</v>
      </c>
      <c r="AR64">
        <v>0.91227428188754101</v>
      </c>
    </row>
    <row r="68" spans="2:26">
      <c r="B68" s="18" t="s">
        <v>726</v>
      </c>
    </row>
    <row r="69" spans="2:26" ht="15.75" thickBot="1"/>
    <row r="70" spans="2:26">
      <c r="B70" s="153" t="s">
        <v>628</v>
      </c>
      <c r="C70" s="58"/>
      <c r="D70" s="58"/>
      <c r="E70" s="58"/>
      <c r="F70" s="58"/>
      <c r="G70" s="58"/>
      <c r="H70" s="58"/>
      <c r="I70" s="58"/>
      <c r="J70" s="58"/>
      <c r="K70" s="58"/>
      <c r="L70" s="58"/>
      <c r="M70" s="58"/>
      <c r="N70" s="58"/>
      <c r="O70" s="58"/>
      <c r="P70" s="58"/>
      <c r="Q70" s="58"/>
      <c r="R70" s="58"/>
      <c r="S70" s="58"/>
      <c r="T70" s="58"/>
      <c r="U70" s="58"/>
      <c r="V70" s="58"/>
      <c r="W70" s="58"/>
      <c r="X70" s="58"/>
      <c r="Y70" s="58"/>
      <c r="Z70" s="57"/>
    </row>
    <row r="71" spans="2:26">
      <c r="B71" s="92"/>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9"/>
    </row>
    <row r="72" spans="2:26">
      <c r="B72" s="201"/>
      <c r="C72" s="163"/>
      <c r="D72" s="163"/>
      <c r="E72" s="163"/>
      <c r="F72" s="163"/>
      <c r="G72" s="163"/>
      <c r="H72" s="163"/>
      <c r="I72" s="163"/>
      <c r="J72" s="163"/>
      <c r="K72" s="163" t="s">
        <v>604</v>
      </c>
      <c r="L72" s="163"/>
      <c r="M72" s="163"/>
      <c r="N72" s="163"/>
      <c r="O72" s="163"/>
      <c r="P72" s="163"/>
      <c r="Q72" s="202" t="s">
        <v>175</v>
      </c>
      <c r="R72" s="163"/>
      <c r="S72" s="163"/>
      <c r="T72" s="163"/>
      <c r="U72" s="108"/>
      <c r="V72" s="163"/>
      <c r="W72" s="202" t="s">
        <v>174</v>
      </c>
      <c r="X72" s="163"/>
      <c r="Y72" s="163"/>
      <c r="Z72" s="203"/>
    </row>
    <row r="73" spans="2:26">
      <c r="B73" s="201"/>
      <c r="C73" s="163" t="s">
        <v>588</v>
      </c>
      <c r="D73" s="163" t="s">
        <v>589</v>
      </c>
      <c r="E73" s="202" t="s">
        <v>590</v>
      </c>
      <c r="F73" s="202" t="s">
        <v>601</v>
      </c>
      <c r="G73" s="202" t="s">
        <v>602</v>
      </c>
      <c r="H73" s="163"/>
      <c r="I73" s="163"/>
      <c r="J73" s="108" t="s">
        <v>14</v>
      </c>
      <c r="K73" s="108" t="s">
        <v>605</v>
      </c>
      <c r="L73" s="163" t="s">
        <v>606</v>
      </c>
      <c r="M73" s="108" t="s">
        <v>603</v>
      </c>
      <c r="N73" s="215" t="s">
        <v>345</v>
      </c>
      <c r="O73" s="163"/>
      <c r="P73" s="108" t="s">
        <v>14</v>
      </c>
      <c r="Q73" s="108" t="s">
        <v>605</v>
      </c>
      <c r="R73" s="163" t="s">
        <v>606</v>
      </c>
      <c r="S73" s="108" t="s">
        <v>603</v>
      </c>
      <c r="T73" s="215" t="s">
        <v>345</v>
      </c>
      <c r="U73" s="108"/>
      <c r="V73" s="108" t="s">
        <v>14</v>
      </c>
      <c r="W73" s="108" t="s">
        <v>605</v>
      </c>
      <c r="X73" s="163" t="s">
        <v>606</v>
      </c>
      <c r="Y73" s="108" t="s">
        <v>603</v>
      </c>
      <c r="Z73" s="217" t="s">
        <v>345</v>
      </c>
    </row>
    <row r="74" spans="2:26" ht="15.75" thickBot="1">
      <c r="B74" s="208" t="s">
        <v>620</v>
      </c>
      <c r="C74" s="209"/>
      <c r="D74" s="209"/>
      <c r="E74" s="209"/>
      <c r="F74" s="210">
        <v>0.89296296296296296</v>
      </c>
      <c r="G74" s="211"/>
      <c r="H74" s="209"/>
      <c r="I74" s="209"/>
      <c r="J74" s="213">
        <v>473</v>
      </c>
      <c r="K74" s="214">
        <v>1.9747685185185185E-3</v>
      </c>
      <c r="L74" s="213">
        <f>HOUR(K74)*3600 + MINUTE(K74)*60 + SECOND(K74)</f>
        <v>171</v>
      </c>
      <c r="M74" s="213">
        <v>460</v>
      </c>
      <c r="N74" s="216">
        <f>M74/J74</f>
        <v>0.97251585623678649</v>
      </c>
      <c r="O74" s="209"/>
      <c r="P74" s="213">
        <v>473</v>
      </c>
      <c r="Q74" s="214">
        <v>1.3483796296296299E-4</v>
      </c>
      <c r="R74" s="213">
        <f>HOUR(Q74)*3600 + MINUTE(Q74)*60 + SECOND(Q74)</f>
        <v>12</v>
      </c>
      <c r="S74" s="213">
        <v>457</v>
      </c>
      <c r="T74" s="216">
        <f>S74/P74</f>
        <v>0.96617336152219868</v>
      </c>
      <c r="U74" s="110"/>
      <c r="V74" s="213">
        <v>473</v>
      </c>
      <c r="W74" s="214">
        <v>0.11958333333333333</v>
      </c>
      <c r="X74" s="213">
        <f>HOUR(W74)*3600 + MINUTE(W74)*60 + SECOND(W74)</f>
        <v>10332</v>
      </c>
      <c r="Y74" s="213">
        <v>460</v>
      </c>
      <c r="Z74" s="219">
        <f>Y74/V74</f>
        <v>0.97251585623678649</v>
      </c>
    </row>
    <row r="77" spans="2:26">
      <c r="B77" s="18" t="s">
        <v>726</v>
      </c>
    </row>
    <row r="78" spans="2:26" ht="15.75" thickBot="1"/>
    <row r="79" spans="2:26">
      <c r="B79" s="220" t="s">
        <v>582</v>
      </c>
      <c r="C79" s="58"/>
      <c r="D79" s="58"/>
      <c r="E79" s="58"/>
      <c r="F79" s="58"/>
      <c r="G79" s="58"/>
      <c r="H79" s="58"/>
      <c r="I79" s="58"/>
      <c r="J79" s="58"/>
      <c r="K79" s="58"/>
      <c r="L79" s="58"/>
      <c r="M79" s="58"/>
      <c r="N79" s="58"/>
      <c r="O79" s="57"/>
    </row>
    <row r="80" spans="2:26">
      <c r="B80" s="92"/>
      <c r="C80" s="108"/>
      <c r="D80" s="108"/>
      <c r="E80" s="108"/>
      <c r="F80" s="108" t="s">
        <v>634</v>
      </c>
      <c r="G80" s="108" t="s">
        <v>633</v>
      </c>
      <c r="H80" s="108" t="s">
        <v>629</v>
      </c>
      <c r="I80" s="108" t="s">
        <v>630</v>
      </c>
      <c r="J80" s="192" t="s">
        <v>631</v>
      </c>
      <c r="K80" s="108" t="s">
        <v>632</v>
      </c>
      <c r="L80" s="108"/>
      <c r="M80" s="108" t="s">
        <v>655</v>
      </c>
      <c r="N80" s="108"/>
      <c r="O80" s="109"/>
    </row>
    <row r="81" spans="2:15" ht="15.75" thickBot="1">
      <c r="B81" s="208" t="s">
        <v>620</v>
      </c>
      <c r="C81" s="110"/>
      <c r="D81" s="110"/>
      <c r="E81" s="110"/>
      <c r="F81" s="110">
        <v>0.13821530342102001</v>
      </c>
      <c r="G81" s="110">
        <v>3.85754299163818</v>
      </c>
      <c r="H81" s="110">
        <v>473</v>
      </c>
      <c r="I81" s="110">
        <v>447</v>
      </c>
      <c r="J81" s="221">
        <v>0.94503171247357298</v>
      </c>
      <c r="K81" s="110">
        <v>1.8477783203125</v>
      </c>
      <c r="L81" s="110"/>
      <c r="M81" s="110">
        <f>G81+K81</f>
        <v>5.70532131195068</v>
      </c>
      <c r="N81" s="110"/>
      <c r="O81" s="111"/>
    </row>
    <row r="85" spans="2:15">
      <c r="B85" s="18" t="s">
        <v>699</v>
      </c>
    </row>
    <row r="86" spans="2:15" ht="15.75" thickBot="1"/>
    <row r="87" spans="2:15">
      <c r="B87" s="153" t="s">
        <v>650</v>
      </c>
      <c r="C87" s="58"/>
      <c r="D87" s="58"/>
      <c r="E87" s="58"/>
      <c r="F87" s="58"/>
      <c r="G87" s="58"/>
      <c r="H87" s="58"/>
      <c r="I87" s="57"/>
    </row>
    <row r="88" spans="2:15">
      <c r="B88" s="92"/>
      <c r="C88" s="246" t="s">
        <v>691</v>
      </c>
      <c r="D88" s="246" t="s">
        <v>692</v>
      </c>
      <c r="E88" s="246" t="s">
        <v>693</v>
      </c>
      <c r="F88" s="113" t="s">
        <v>659</v>
      </c>
      <c r="G88" s="249" t="s">
        <v>717</v>
      </c>
      <c r="H88" s="249" t="s">
        <v>715</v>
      </c>
      <c r="I88" s="250" t="s">
        <v>716</v>
      </c>
    </row>
    <row r="89" spans="2:15" ht="15.75" thickBot="1">
      <c r="B89" s="245" t="s">
        <v>709</v>
      </c>
      <c r="C89" s="247">
        <f>N74</f>
        <v>0.97251585623678649</v>
      </c>
      <c r="D89" s="247">
        <f>Z74</f>
        <v>0.97251585623678649</v>
      </c>
      <c r="E89" s="247">
        <f>T74</f>
        <v>0.96617336152219868</v>
      </c>
      <c r="F89" s="248">
        <f>J81</f>
        <v>0.94503171247357298</v>
      </c>
      <c r="G89" s="251">
        <f>V64</f>
        <v>0.93234672304439703</v>
      </c>
      <c r="H89" s="251">
        <f>F95</f>
        <v>0.92389006342494695</v>
      </c>
      <c r="I89" s="252">
        <f>F96</f>
        <v>0.92389006342494695</v>
      </c>
    </row>
    <row r="93" spans="2:15">
      <c r="C93" t="s">
        <v>712</v>
      </c>
      <c r="D93" t="s">
        <v>713</v>
      </c>
      <c r="E93" t="s">
        <v>710</v>
      </c>
      <c r="F93" t="s">
        <v>711</v>
      </c>
    </row>
    <row r="94" spans="2:15">
      <c r="B94" t="s">
        <v>323</v>
      </c>
      <c r="C94">
        <f>V61</f>
        <v>0.78224101479915398</v>
      </c>
      <c r="D94" s="19">
        <f>V62</f>
        <v>0.955602536997885</v>
      </c>
      <c r="E94">
        <f>V63</f>
        <v>0.86892177589852004</v>
      </c>
      <c r="F94" s="19">
        <f>V64</f>
        <v>0.93234672304439703</v>
      </c>
    </row>
    <row r="95" spans="2:15">
      <c r="B95" t="s">
        <v>522</v>
      </c>
      <c r="C95" s="18">
        <f>AF61</f>
        <v>0.92389006342494695</v>
      </c>
      <c r="D95">
        <f>AF62</f>
        <v>0.79069767441860395</v>
      </c>
      <c r="E95">
        <f>AF63</f>
        <v>0.91543340380549598</v>
      </c>
      <c r="F95" s="19">
        <f>AF64</f>
        <v>0.92389006342494695</v>
      </c>
    </row>
    <row r="96" spans="2:15">
      <c r="B96" t="s">
        <v>624</v>
      </c>
      <c r="C96">
        <f>AO61</f>
        <v>0.81183932346722998</v>
      </c>
      <c r="D96" s="19">
        <f>AO62</f>
        <v>0.93868921775898495</v>
      </c>
      <c r="E96" s="18">
        <f>AO63</f>
        <v>0.93657505285412201</v>
      </c>
      <c r="F96" s="19">
        <f>AO64</f>
        <v>0.92389006342494695</v>
      </c>
    </row>
    <row r="119" spans="2:9">
      <c r="B119" t="s">
        <v>650</v>
      </c>
    </row>
    <row r="120" spans="2:9">
      <c r="C120" t="s">
        <v>721</v>
      </c>
      <c r="D120" t="s">
        <v>722</v>
      </c>
      <c r="E120" t="s">
        <v>720</v>
      </c>
      <c r="F120" t="s">
        <v>723</v>
      </c>
      <c r="G120" t="s">
        <v>717</v>
      </c>
      <c r="H120" t="s">
        <v>715</v>
      </c>
      <c r="I120" t="s">
        <v>716</v>
      </c>
    </row>
    <row r="121" spans="2:9" ht="16.5">
      <c r="B121" s="259" t="s">
        <v>774</v>
      </c>
      <c r="C121">
        <v>0.66596638655462181</v>
      </c>
      <c r="D121">
        <v>0.82983193277310929</v>
      </c>
      <c r="E121">
        <v>0.68487394957983194</v>
      </c>
      <c r="F121">
        <v>0.96848739495798297</v>
      </c>
      <c r="G121">
        <v>0.97058823529411697</v>
      </c>
      <c r="H121">
        <v>0.94957983193277296</v>
      </c>
      <c r="I121">
        <v>0.96848739495798297</v>
      </c>
    </row>
    <row r="122" spans="2:9" ht="16.5">
      <c r="B122" s="259" t="s">
        <v>773</v>
      </c>
      <c r="C122">
        <v>0.97251585623678649</v>
      </c>
      <c r="D122">
        <v>0.97251585623678649</v>
      </c>
      <c r="E122">
        <v>0.96617336152219868</v>
      </c>
      <c r="F122">
        <v>0.94503171247357298</v>
      </c>
      <c r="G122">
        <v>0.93234672304439703</v>
      </c>
      <c r="H122">
        <v>0.92389006342494695</v>
      </c>
      <c r="I122">
        <v>0.92389006342494695</v>
      </c>
    </row>
    <row r="127" spans="2:9" ht="16.5">
      <c r="B127" t="s">
        <v>727</v>
      </c>
      <c r="D127" s="259" t="s">
        <v>774</v>
      </c>
    </row>
    <row r="128" spans="2:9" ht="16.5">
      <c r="B128" t="s">
        <v>728</v>
      </c>
      <c r="D128" s="259" t="s">
        <v>773</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3AE60-D031-44E1-99B8-DB71440BA3E0}">
  <dimension ref="A3:AR197"/>
  <sheetViews>
    <sheetView topLeftCell="A148" zoomScale="80" zoomScaleNormal="80" workbookViewId="0">
      <selection activeCell="C112" sqref="C112:J114"/>
    </sheetView>
  </sheetViews>
  <sheetFormatPr baseColWidth="10" defaultColWidth="9.140625" defaultRowHeight="15"/>
  <cols>
    <col min="7" max="7" width="11.28515625" customWidth="1"/>
    <col min="8" max="8" width="12.5703125" customWidth="1"/>
    <col min="9" max="9" width="13.42578125" customWidth="1"/>
    <col min="10" max="10" width="15.5703125" customWidth="1"/>
    <col min="14" max="14" width="12" bestFit="1" customWidth="1"/>
    <col min="41" max="41" width="12" bestFit="1" customWidth="1"/>
  </cols>
  <sheetData>
    <row r="3" spans="2:26" ht="15.75" thickBot="1"/>
    <row r="4" spans="2:26">
      <c r="B4" s="153" t="s">
        <v>628</v>
      </c>
      <c r="C4" s="58"/>
      <c r="D4" s="58"/>
      <c r="E4" s="58"/>
      <c r="F4" s="58"/>
      <c r="G4" s="58"/>
      <c r="H4" s="58"/>
      <c r="I4" s="58"/>
      <c r="J4" s="58"/>
      <c r="K4" s="58"/>
      <c r="L4" s="58"/>
      <c r="M4" s="58"/>
      <c r="N4" s="58"/>
      <c r="O4" s="58"/>
      <c r="P4" s="58"/>
      <c r="Q4" s="58"/>
      <c r="R4" s="58"/>
      <c r="S4" s="58"/>
      <c r="T4" s="58"/>
      <c r="U4" s="58"/>
      <c r="V4" s="58"/>
      <c r="W4" s="58"/>
      <c r="X4" s="58"/>
      <c r="Y4" s="58"/>
      <c r="Z4" s="57"/>
    </row>
    <row r="5" spans="2:26">
      <c r="B5" s="92"/>
      <c r="C5" s="108"/>
      <c r="D5" s="108"/>
      <c r="E5" s="108"/>
      <c r="F5" s="108"/>
      <c r="G5" s="108"/>
      <c r="H5" s="108"/>
      <c r="I5" s="108"/>
      <c r="J5" s="108"/>
      <c r="K5" s="108"/>
      <c r="L5" s="108"/>
      <c r="M5" s="108"/>
      <c r="N5" s="108"/>
      <c r="O5" s="108"/>
      <c r="P5" s="108"/>
      <c r="Q5" s="108"/>
      <c r="R5" s="108"/>
      <c r="S5" s="108"/>
      <c r="T5" s="108"/>
      <c r="U5" s="108"/>
      <c r="V5" s="108"/>
      <c r="W5" s="108"/>
      <c r="X5" s="108"/>
      <c r="Y5" s="108"/>
      <c r="Z5" s="109"/>
    </row>
    <row r="6" spans="2:26">
      <c r="B6" s="201"/>
      <c r="C6" s="163"/>
      <c r="D6" s="163"/>
      <c r="E6" s="163"/>
      <c r="F6" s="163"/>
      <c r="G6" s="163"/>
      <c r="H6" s="163"/>
      <c r="I6" s="163"/>
      <c r="J6" s="163"/>
      <c r="K6" s="163" t="s">
        <v>604</v>
      </c>
      <c r="L6" s="163"/>
      <c r="M6" s="163"/>
      <c r="N6" s="163"/>
      <c r="O6" s="163"/>
      <c r="P6" s="163"/>
      <c r="Q6" s="202" t="s">
        <v>175</v>
      </c>
      <c r="R6" s="163"/>
      <c r="S6" s="163"/>
      <c r="T6" s="163"/>
      <c r="U6" s="108"/>
      <c r="V6" s="163"/>
      <c r="W6" s="202" t="s">
        <v>174</v>
      </c>
      <c r="X6" s="163"/>
      <c r="Y6" s="163"/>
      <c r="Z6" s="203"/>
    </row>
    <row r="7" spans="2:26">
      <c r="B7" s="201"/>
      <c r="C7" s="163" t="s">
        <v>588</v>
      </c>
      <c r="D7" s="163" t="s">
        <v>589</v>
      </c>
      <c r="E7" s="202" t="s">
        <v>590</v>
      </c>
      <c r="F7" s="202" t="s">
        <v>601</v>
      </c>
      <c r="G7" s="202" t="s">
        <v>602</v>
      </c>
      <c r="H7" s="163"/>
      <c r="I7" s="163"/>
      <c r="J7" s="108" t="s">
        <v>14</v>
      </c>
      <c r="K7" s="108" t="s">
        <v>605</v>
      </c>
      <c r="L7" s="163" t="s">
        <v>606</v>
      </c>
      <c r="M7" s="108" t="s">
        <v>603</v>
      </c>
      <c r="N7" s="215" t="s">
        <v>345</v>
      </c>
      <c r="O7" s="163"/>
      <c r="P7" s="108" t="s">
        <v>14</v>
      </c>
      <c r="Q7" s="108" t="s">
        <v>605</v>
      </c>
      <c r="R7" s="163" t="s">
        <v>606</v>
      </c>
      <c r="S7" s="108" t="s">
        <v>603</v>
      </c>
      <c r="T7" s="215" t="s">
        <v>345</v>
      </c>
      <c r="U7" s="108"/>
      <c r="V7" s="108" t="s">
        <v>14</v>
      </c>
      <c r="W7" s="108" t="s">
        <v>605</v>
      </c>
      <c r="X7" s="163" t="s">
        <v>606</v>
      </c>
      <c r="Y7" s="108" t="s">
        <v>603</v>
      </c>
      <c r="Z7" s="217" t="s">
        <v>345</v>
      </c>
    </row>
    <row r="8" spans="2:26">
      <c r="B8" s="201" t="s">
        <v>620</v>
      </c>
      <c r="C8" s="163">
        <v>10.309105000000001</v>
      </c>
      <c r="D8" s="163">
        <v>1.534635</v>
      </c>
      <c r="E8" s="163">
        <v>7.2613380000000003</v>
      </c>
      <c r="F8" s="204">
        <v>3.0080324074074072E-2</v>
      </c>
      <c r="G8" s="205">
        <f>HOUR(F8)*3600 + MINUTE(F8)*60 + SECOND(F8)</f>
        <v>2599</v>
      </c>
      <c r="H8" s="163"/>
      <c r="I8" s="163"/>
      <c r="J8" s="206">
        <v>1195</v>
      </c>
      <c r="K8" s="207">
        <v>2.5219907407407407E-4</v>
      </c>
      <c r="L8" s="206">
        <f>HOUR(K8)*3600 + MINUTE(K8)*60 + SECOND(K8)</f>
        <v>22</v>
      </c>
      <c r="M8" s="206">
        <v>1193</v>
      </c>
      <c r="N8" s="202">
        <f>M8/J8</f>
        <v>0.99832635983263596</v>
      </c>
      <c r="O8" s="163"/>
      <c r="P8" s="206">
        <v>1195</v>
      </c>
      <c r="Q8" s="207">
        <v>1.0567129629629631E-4</v>
      </c>
      <c r="R8" s="206">
        <f>HOUR(Q8)*3600 + MINUTE(Q8)*60 + SECOND(Q8)</f>
        <v>9</v>
      </c>
      <c r="S8" s="206">
        <v>1193</v>
      </c>
      <c r="T8" s="202">
        <f>S8/P8</f>
        <v>0.99832635983263596</v>
      </c>
      <c r="U8" s="108"/>
      <c r="V8" s="206">
        <v>1195</v>
      </c>
      <c r="W8" s="207">
        <v>2.1035879629629629E-3</v>
      </c>
      <c r="X8" s="206">
        <f>HOUR(W8)*3600 + MINUTE(W8)*60 + SECOND(W8)</f>
        <v>182</v>
      </c>
      <c r="Y8" s="206">
        <v>1195</v>
      </c>
      <c r="Z8" s="218">
        <f>Y8/V8</f>
        <v>1</v>
      </c>
    </row>
    <row r="9" spans="2:26">
      <c r="B9" s="201" t="s">
        <v>621</v>
      </c>
      <c r="C9" s="163">
        <v>273.26575300000002</v>
      </c>
      <c r="D9" s="163">
        <v>313.30093199999999</v>
      </c>
      <c r="E9" s="163">
        <v>1.241574</v>
      </c>
      <c r="F9" s="207">
        <v>3.4229166666666666E-3</v>
      </c>
      <c r="G9" s="205">
        <f>HOUR(F9)*3600 + MINUTE(F9)*60 + SECOND(F9)</f>
        <v>296</v>
      </c>
      <c r="H9" s="163"/>
      <c r="I9" s="163"/>
      <c r="J9" s="206">
        <v>8253</v>
      </c>
      <c r="K9" s="207">
        <v>8.7719907407407408E-4</v>
      </c>
      <c r="L9" s="206">
        <f>HOUR(K9)*3600 + MINUTE(K9)*60 + SECOND(K9)</f>
        <v>76</v>
      </c>
      <c r="M9" s="206">
        <v>3110</v>
      </c>
      <c r="N9" s="202">
        <f>M9/J9</f>
        <v>0.3768326669090028</v>
      </c>
      <c r="O9" s="163"/>
      <c r="P9" s="206">
        <v>8253</v>
      </c>
      <c r="Q9" s="207">
        <v>7.1122685185185189E-4</v>
      </c>
      <c r="R9" s="206">
        <f>HOUR(Q9)*3600 + MINUTE(Q9)*60 + SECOND(Q9)</f>
        <v>61</v>
      </c>
      <c r="S9" s="206">
        <v>3191</v>
      </c>
      <c r="T9" s="202">
        <f>S9/P9</f>
        <v>0.38664727977705077</v>
      </c>
      <c r="U9" s="108"/>
      <c r="V9" s="206">
        <v>8253</v>
      </c>
      <c r="W9" s="207">
        <v>6.0476851851851846E-3</v>
      </c>
      <c r="X9" s="206">
        <f>HOUR(W9)*3600 + MINUTE(W9)*60 + SECOND(W9)</f>
        <v>523</v>
      </c>
      <c r="Y9" s="206">
        <v>3109</v>
      </c>
      <c r="Z9" s="218">
        <f>Y9/V9</f>
        <v>0.37671149884890343</v>
      </c>
    </row>
    <row r="10" spans="2:26" ht="15.75" thickBot="1">
      <c r="B10" s="208" t="s">
        <v>622</v>
      </c>
      <c r="C10" s="209">
        <v>283.302728</v>
      </c>
      <c r="D10" s="209">
        <v>312.52936</v>
      </c>
      <c r="E10" s="209">
        <v>8.4764730000000004</v>
      </c>
      <c r="F10" s="210">
        <v>3.2673032407407404E-2</v>
      </c>
      <c r="G10" s="211">
        <f>HOUR(F10)*3600 + MINUTE(F10)*60 + SECOND(F10)</f>
        <v>2823</v>
      </c>
      <c r="H10" s="209"/>
      <c r="I10" s="209"/>
      <c r="J10" s="110">
        <v>9448</v>
      </c>
      <c r="K10" s="212">
        <v>1.3277777777777778E-3</v>
      </c>
      <c r="L10" s="213">
        <f>HOUR(K10)*3600 + MINUTE(K10)*60 + SECOND(K10)</f>
        <v>115</v>
      </c>
      <c r="M10" s="110">
        <v>4303</v>
      </c>
      <c r="N10" s="216">
        <f>M10/J10</f>
        <v>0.45544030482641829</v>
      </c>
      <c r="O10" s="209"/>
      <c r="P10" s="110">
        <v>9448</v>
      </c>
      <c r="Q10" s="212">
        <v>1.1653935185185185E-3</v>
      </c>
      <c r="R10" s="213">
        <f>HOUR(Q10)*3600 + MINUTE(Q10)*60 + SECOND(Q10)</f>
        <v>101</v>
      </c>
      <c r="S10" s="110">
        <v>4384</v>
      </c>
      <c r="T10" s="216">
        <f>S10/P10</f>
        <v>0.46401354784081289</v>
      </c>
      <c r="U10" s="110"/>
      <c r="V10" s="110">
        <v>9448</v>
      </c>
      <c r="W10" s="212">
        <v>1.258611111111111E-2</v>
      </c>
      <c r="X10" s="213">
        <f>HOUR(W10)*3600 + MINUTE(W10)*60 + SECOND(W10)</f>
        <v>1087</v>
      </c>
      <c r="Y10" s="110">
        <v>4304</v>
      </c>
      <c r="Z10" s="219">
        <f>Y10/V10</f>
        <v>0.45554614733276882</v>
      </c>
    </row>
    <row r="12" spans="2:26" ht="15.75" thickBot="1"/>
    <row r="13" spans="2:26">
      <c r="B13" s="153" t="s">
        <v>635</v>
      </c>
      <c r="C13" s="58"/>
      <c r="D13" s="58"/>
      <c r="E13" s="58"/>
      <c r="F13" s="58"/>
      <c r="G13" s="58"/>
      <c r="H13" s="58"/>
      <c r="I13" s="58"/>
      <c r="J13" s="58"/>
      <c r="K13" s="58"/>
      <c r="L13" s="58"/>
      <c r="M13" s="58"/>
      <c r="N13" s="58"/>
      <c r="O13" s="58"/>
      <c r="P13" s="58"/>
      <c r="Q13" s="58"/>
      <c r="R13" s="58"/>
      <c r="S13" s="58"/>
      <c r="T13" s="58"/>
      <c r="U13" s="58"/>
      <c r="V13" s="58"/>
      <c r="W13" s="58"/>
      <c r="X13" s="58"/>
      <c r="Y13" s="58"/>
      <c r="Z13" s="57"/>
    </row>
    <row r="14" spans="2:26">
      <c r="B14" s="92"/>
      <c r="C14" s="108"/>
      <c r="D14" s="108"/>
      <c r="E14" s="108"/>
      <c r="F14" s="108"/>
      <c r="G14" s="108"/>
      <c r="H14" s="108"/>
      <c r="I14" s="108"/>
      <c r="J14" s="108"/>
      <c r="K14" s="108"/>
      <c r="L14" s="108"/>
      <c r="M14" s="108"/>
      <c r="N14" s="108"/>
      <c r="O14" s="108"/>
      <c r="P14" s="108"/>
      <c r="Q14" s="108"/>
      <c r="R14" s="108"/>
      <c r="S14" s="108"/>
      <c r="T14" s="108"/>
      <c r="U14" s="108"/>
      <c r="V14" s="108"/>
      <c r="W14" s="108"/>
      <c r="X14" s="108"/>
      <c r="Y14" s="108"/>
      <c r="Z14" s="109"/>
    </row>
    <row r="15" spans="2:26">
      <c r="B15" s="201"/>
      <c r="C15" s="163"/>
      <c r="D15" s="163"/>
      <c r="E15" s="163"/>
      <c r="F15" s="163"/>
      <c r="G15" s="163"/>
      <c r="H15" s="163"/>
      <c r="I15" s="163"/>
      <c r="J15" s="163"/>
      <c r="K15" s="163" t="s">
        <v>604</v>
      </c>
      <c r="L15" s="163"/>
      <c r="M15" s="163"/>
      <c r="N15" s="163"/>
      <c r="O15" s="163"/>
      <c r="P15" s="163"/>
      <c r="Q15" s="202" t="s">
        <v>175</v>
      </c>
      <c r="R15" s="163"/>
      <c r="S15" s="163"/>
      <c r="T15" s="163"/>
      <c r="U15" s="108"/>
      <c r="V15" s="163"/>
      <c r="W15" s="202" t="s">
        <v>174</v>
      </c>
      <c r="X15" s="163"/>
      <c r="Y15" s="163"/>
      <c r="Z15" s="203"/>
    </row>
    <row r="16" spans="2:26">
      <c r="B16" s="201"/>
      <c r="C16" s="163" t="s">
        <v>588</v>
      </c>
      <c r="D16" s="163" t="s">
        <v>589</v>
      </c>
      <c r="E16" s="202" t="s">
        <v>590</v>
      </c>
      <c r="F16" s="202" t="s">
        <v>601</v>
      </c>
      <c r="G16" s="202" t="s">
        <v>602</v>
      </c>
      <c r="H16" s="163"/>
      <c r="I16" s="163"/>
      <c r="J16" s="108" t="s">
        <v>14</v>
      </c>
      <c r="K16" s="108" t="s">
        <v>605</v>
      </c>
      <c r="L16" s="163" t="s">
        <v>606</v>
      </c>
      <c r="M16" s="108" t="s">
        <v>603</v>
      </c>
      <c r="N16" s="215" t="s">
        <v>345</v>
      </c>
      <c r="O16" s="163"/>
      <c r="P16" s="108" t="s">
        <v>14</v>
      </c>
      <c r="Q16" s="108" t="s">
        <v>605</v>
      </c>
      <c r="R16" s="163" t="s">
        <v>606</v>
      </c>
      <c r="S16" s="108" t="s">
        <v>603</v>
      </c>
      <c r="T16" s="215" t="s">
        <v>345</v>
      </c>
      <c r="U16" s="108"/>
      <c r="V16" s="108" t="s">
        <v>14</v>
      </c>
      <c r="W16" s="108" t="s">
        <v>605</v>
      </c>
      <c r="X16" s="163" t="s">
        <v>606</v>
      </c>
      <c r="Y16" s="108" t="s">
        <v>603</v>
      </c>
      <c r="Z16" s="217" t="s">
        <v>345</v>
      </c>
    </row>
    <row r="17" spans="2:26">
      <c r="B17" s="201" t="s">
        <v>620</v>
      </c>
      <c r="C17" s="163"/>
      <c r="D17" s="163"/>
      <c r="E17" s="163"/>
      <c r="F17" s="204"/>
      <c r="G17" s="205"/>
      <c r="H17" s="163"/>
      <c r="I17" s="163"/>
      <c r="J17" s="206"/>
      <c r="M17" s="206"/>
      <c r="N17" s="202"/>
      <c r="O17" s="163"/>
      <c r="P17" s="206"/>
      <c r="Q17" s="207"/>
      <c r="R17" s="206"/>
      <c r="S17" s="206"/>
      <c r="T17" s="202"/>
      <c r="U17" s="108"/>
      <c r="V17" s="206"/>
      <c r="W17" s="207"/>
      <c r="X17" s="206"/>
      <c r="Y17" s="206"/>
      <c r="Z17" s="218"/>
    </row>
    <row r="18" spans="2:26">
      <c r="B18" s="201" t="s">
        <v>621</v>
      </c>
      <c r="H18" s="163"/>
      <c r="I18" s="163"/>
      <c r="J18" s="108">
        <v>8253</v>
      </c>
      <c r="M18" s="108">
        <v>3111</v>
      </c>
      <c r="N18" s="202">
        <f>M18/J18</f>
        <v>0.37695383496910212</v>
      </c>
      <c r="O18" s="163"/>
      <c r="P18" s="108">
        <v>8253</v>
      </c>
      <c r="Q18" s="108"/>
      <c r="R18" s="108"/>
      <c r="S18" s="108">
        <v>3192</v>
      </c>
      <c r="T18" s="202">
        <f>S18/P18</f>
        <v>0.38676844783715014</v>
      </c>
      <c r="U18" s="108"/>
      <c r="V18" s="108">
        <v>8253</v>
      </c>
      <c r="W18" s="108"/>
      <c r="X18" s="108"/>
      <c r="Y18" s="108">
        <v>3111</v>
      </c>
      <c r="Z18" s="218">
        <f>Y18/V18</f>
        <v>0.37695383496910212</v>
      </c>
    </row>
    <row r="19" spans="2:26" ht="15.75" thickBot="1">
      <c r="B19" s="208" t="s">
        <v>622</v>
      </c>
      <c r="C19" s="209"/>
      <c r="D19" s="209"/>
      <c r="E19" s="209"/>
      <c r="F19" s="210"/>
      <c r="G19" s="211"/>
      <c r="H19" s="209"/>
      <c r="I19" s="209"/>
      <c r="J19" s="213">
        <v>9448</v>
      </c>
      <c r="K19" s="214"/>
      <c r="L19" s="213"/>
      <c r="M19" s="213">
        <v>4304</v>
      </c>
      <c r="N19" s="216">
        <f>M19/J19</f>
        <v>0.45554614733276882</v>
      </c>
      <c r="O19" s="209"/>
      <c r="P19" s="213">
        <v>9448</v>
      </c>
      <c r="Q19" s="212"/>
      <c r="R19" s="213"/>
      <c r="S19" s="110">
        <v>4385</v>
      </c>
      <c r="T19" s="216">
        <f>S19/P19</f>
        <v>0.46411939034716343</v>
      </c>
      <c r="U19" s="110"/>
      <c r="V19" s="213">
        <v>9448</v>
      </c>
      <c r="W19" s="212"/>
      <c r="X19" s="213"/>
      <c r="Y19" s="110">
        <v>4306</v>
      </c>
      <c r="Z19" s="219">
        <f>Y19/V19</f>
        <v>0.45575783234546996</v>
      </c>
    </row>
    <row r="21" spans="2:26">
      <c r="B21" s="127" t="s">
        <v>623</v>
      </c>
      <c r="M21" s="18" t="s">
        <v>636</v>
      </c>
    </row>
    <row r="22" spans="2:26">
      <c r="M22" s="18"/>
    </row>
    <row r="23" spans="2:26" ht="15.75" thickBot="1">
      <c r="M23" s="18"/>
    </row>
    <row r="24" spans="2:26">
      <c r="B24" s="153" t="s">
        <v>637</v>
      </c>
      <c r="C24" s="58"/>
      <c r="D24" s="58"/>
      <c r="E24" s="58"/>
      <c r="F24" s="58"/>
      <c r="G24" s="58"/>
      <c r="H24" s="58"/>
      <c r="I24" s="58"/>
      <c r="J24" s="58"/>
      <c r="K24" s="58"/>
      <c r="L24" s="58"/>
      <c r="M24" s="58"/>
      <c r="N24" s="58"/>
      <c r="O24" s="58"/>
      <c r="P24" s="58"/>
      <c r="Q24" s="58"/>
      <c r="R24" s="58"/>
      <c r="S24" s="58"/>
      <c r="T24" s="58"/>
      <c r="U24" s="58"/>
      <c r="V24" s="58"/>
      <c r="W24" s="58"/>
      <c r="X24" s="58"/>
      <c r="Y24" s="58"/>
      <c r="Z24" s="57"/>
    </row>
    <row r="25" spans="2:26">
      <c r="B25" s="92"/>
      <c r="C25" s="108"/>
      <c r="D25" s="108"/>
      <c r="E25" s="108"/>
      <c r="F25" s="108"/>
      <c r="G25" s="108"/>
      <c r="H25" s="108"/>
      <c r="I25" s="108"/>
      <c r="J25" s="108"/>
      <c r="K25" s="108"/>
      <c r="L25" s="108"/>
      <c r="M25" s="108"/>
      <c r="N25" s="108"/>
      <c r="O25" s="108"/>
      <c r="P25" s="108"/>
      <c r="Q25" s="108"/>
      <c r="R25" s="108"/>
      <c r="S25" s="108"/>
      <c r="T25" s="108"/>
      <c r="U25" s="108"/>
      <c r="V25" s="108"/>
      <c r="W25" s="108"/>
      <c r="X25" s="108"/>
      <c r="Y25" s="108"/>
      <c r="Z25" s="109"/>
    </row>
    <row r="26" spans="2:26">
      <c r="B26" s="201"/>
      <c r="C26" s="163"/>
      <c r="D26" s="163"/>
      <c r="E26" s="163"/>
      <c r="F26" s="163"/>
      <c r="G26" s="163"/>
      <c r="H26" s="163"/>
      <c r="I26" s="163"/>
      <c r="J26" s="163"/>
      <c r="K26" s="163" t="s">
        <v>604</v>
      </c>
      <c r="L26" s="163"/>
      <c r="M26" s="163"/>
      <c r="N26" s="163"/>
      <c r="O26" s="163"/>
      <c r="P26" s="163"/>
      <c r="Q26" s="202" t="s">
        <v>175</v>
      </c>
      <c r="R26" s="163"/>
      <c r="S26" s="163"/>
      <c r="T26" s="163"/>
      <c r="U26" s="108"/>
      <c r="V26" s="163"/>
      <c r="W26" s="202" t="s">
        <v>174</v>
      </c>
      <c r="X26" s="163"/>
      <c r="Y26" s="163"/>
      <c r="Z26" s="203"/>
    </row>
    <row r="27" spans="2:26">
      <c r="B27" s="201"/>
      <c r="C27" s="163" t="s">
        <v>588</v>
      </c>
      <c r="D27" s="163" t="s">
        <v>589</v>
      </c>
      <c r="E27" s="202" t="s">
        <v>590</v>
      </c>
      <c r="F27" s="202" t="s">
        <v>601</v>
      </c>
      <c r="G27" s="202" t="s">
        <v>602</v>
      </c>
      <c r="H27" s="163"/>
      <c r="I27" s="163"/>
      <c r="J27" s="108" t="s">
        <v>14</v>
      </c>
      <c r="K27" s="108" t="s">
        <v>605</v>
      </c>
      <c r="L27" s="163" t="s">
        <v>606</v>
      </c>
      <c r="M27" s="108" t="s">
        <v>603</v>
      </c>
      <c r="N27" s="215" t="s">
        <v>345</v>
      </c>
      <c r="O27" s="163"/>
      <c r="P27" s="108" t="s">
        <v>14</v>
      </c>
      <c r="Q27" s="108" t="s">
        <v>605</v>
      </c>
      <c r="R27" s="163" t="s">
        <v>606</v>
      </c>
      <c r="S27" s="108" t="s">
        <v>603</v>
      </c>
      <c r="T27" s="215" t="s">
        <v>345</v>
      </c>
      <c r="U27" s="108"/>
      <c r="V27" s="108" t="s">
        <v>14</v>
      </c>
      <c r="W27" s="108" t="s">
        <v>605</v>
      </c>
      <c r="X27" s="163" t="s">
        <v>606</v>
      </c>
      <c r="Y27" s="108" t="s">
        <v>603</v>
      </c>
      <c r="Z27" s="217" t="s">
        <v>345</v>
      </c>
    </row>
    <row r="28" spans="2:26">
      <c r="B28" s="201" t="s">
        <v>620</v>
      </c>
      <c r="C28" s="163"/>
      <c r="D28" s="163"/>
      <c r="E28" s="163"/>
      <c r="F28" s="204"/>
      <c r="G28" s="205"/>
      <c r="H28" s="163"/>
      <c r="I28" s="163"/>
      <c r="J28" s="206"/>
      <c r="K28" s="207"/>
      <c r="L28" s="206"/>
      <c r="M28" s="206"/>
      <c r="N28" s="202"/>
      <c r="O28" s="163"/>
      <c r="P28" s="206"/>
      <c r="Q28" s="207"/>
      <c r="R28" s="206"/>
      <c r="S28" s="206"/>
      <c r="T28" s="202"/>
      <c r="U28" s="108"/>
      <c r="V28" s="206"/>
      <c r="W28" s="207"/>
      <c r="X28" s="206"/>
      <c r="Y28" s="206"/>
      <c r="Z28" s="218"/>
    </row>
    <row r="29" spans="2:26">
      <c r="B29" s="201" t="s">
        <v>621</v>
      </c>
      <c r="C29" s="163">
        <v>3657</v>
      </c>
      <c r="D29" s="163">
        <v>34.979999999999997</v>
      </c>
      <c r="E29" s="163">
        <v>1.62</v>
      </c>
      <c r="F29" s="207">
        <v>3.5763888888888894E-3</v>
      </c>
      <c r="G29" s="205">
        <f>HOUR(F29)*3600 + MINUTE(F29)*60 + SECOND(F29)</f>
        <v>309</v>
      </c>
      <c r="H29" s="163"/>
      <c r="I29" s="163"/>
      <c r="J29" s="108">
        <v>3222</v>
      </c>
      <c r="K29" s="207">
        <v>5.1666666666666668E-4</v>
      </c>
      <c r="L29" s="206">
        <f>HOUR(K29)*3600 + MINUTE(K29)*60 + SECOND(K29)</f>
        <v>45</v>
      </c>
      <c r="M29" s="108">
        <v>3111</v>
      </c>
      <c r="N29" s="202">
        <f>M29/J29</f>
        <v>0.96554934823091243</v>
      </c>
      <c r="O29" s="163"/>
      <c r="P29" s="108">
        <v>3222</v>
      </c>
      <c r="Q29" s="243">
        <v>3.1782407407407405E-4</v>
      </c>
      <c r="R29" s="205">
        <f>HOUR(Q29)*3600 + MINUTE(Q29)*60 + SECOND(Q29)</f>
        <v>27</v>
      </c>
      <c r="S29" s="108">
        <v>3192</v>
      </c>
      <c r="T29" s="202">
        <f>S29/P29</f>
        <v>0.9906890130353817</v>
      </c>
      <c r="U29" s="108"/>
      <c r="V29" s="108">
        <v>3222</v>
      </c>
      <c r="W29" s="243">
        <v>5.0171296296296292E-3</v>
      </c>
      <c r="X29" s="205">
        <f>HOUR(W29)*3600 + MINUTE(W29)*60 + SECOND(W29)</f>
        <v>433</v>
      </c>
      <c r="Y29" s="108">
        <v>3111</v>
      </c>
      <c r="Z29" s="218">
        <f>Y29/V29</f>
        <v>0.96554934823091243</v>
      </c>
    </row>
    <row r="30" spans="2:26" ht="15.75" thickBot="1">
      <c r="B30" s="208" t="s">
        <v>622</v>
      </c>
      <c r="C30" s="209">
        <v>3743</v>
      </c>
      <c r="D30" s="209">
        <v>36.58</v>
      </c>
      <c r="E30" s="209">
        <v>8.65</v>
      </c>
      <c r="F30" s="210">
        <v>3.7314814814814815E-2</v>
      </c>
      <c r="G30" s="205">
        <f>HOUR(F30)*3600 + MINUTE(F30)*60 + SECOND(F30)</f>
        <v>3224</v>
      </c>
      <c r="H30" s="209"/>
      <c r="I30" s="209"/>
      <c r="J30" s="213">
        <v>4417</v>
      </c>
      <c r="K30" s="214">
        <v>1.2190972222222223E-3</v>
      </c>
      <c r="L30" s="206">
        <f>HOUR(K30)*3600 + MINUTE(K30)*60 + SECOND(K30)</f>
        <v>105</v>
      </c>
      <c r="M30" s="213">
        <v>4304</v>
      </c>
      <c r="N30" s="216">
        <f>M30/J30</f>
        <v>0.9744170251301788</v>
      </c>
      <c r="O30" s="209"/>
      <c r="P30" s="213">
        <v>4417</v>
      </c>
      <c r="Q30" s="214">
        <v>5.9594907407407415E-4</v>
      </c>
      <c r="R30" s="205">
        <f>HOUR(Q30)*3600 + MINUTE(Q30)*60 + SECOND(Q30)</f>
        <v>51</v>
      </c>
      <c r="S30" s="213">
        <v>4385</v>
      </c>
      <c r="T30" s="216">
        <f>S30/P30</f>
        <v>0.99275526375367895</v>
      </c>
      <c r="U30" s="110"/>
      <c r="V30" s="213">
        <v>4417</v>
      </c>
      <c r="W30" s="214">
        <v>9.2934027777777772E-3</v>
      </c>
      <c r="X30" s="205">
        <f>HOUR(W30)*3600 + MINUTE(W30)*60 + SECOND(W30)</f>
        <v>803</v>
      </c>
      <c r="Y30" s="213">
        <v>4306</v>
      </c>
      <c r="Z30" s="219">
        <f>Y30/V30</f>
        <v>0.97486982114557397</v>
      </c>
    </row>
    <row r="31" spans="2:26">
      <c r="B31" s="244" t="s">
        <v>671</v>
      </c>
    </row>
    <row r="32" spans="2:26">
      <c r="B32" s="240" t="s">
        <v>672</v>
      </c>
    </row>
    <row r="33" spans="2:37" ht="15.75" thickBot="1"/>
    <row r="34" spans="2:37">
      <c r="B34" s="220" t="s">
        <v>582</v>
      </c>
      <c r="C34" s="58"/>
      <c r="D34" s="58"/>
      <c r="E34" s="58"/>
      <c r="F34" s="58"/>
      <c r="G34" s="58"/>
      <c r="H34" s="58"/>
      <c r="I34" s="58"/>
      <c r="J34" s="58"/>
      <c r="K34" s="57"/>
    </row>
    <row r="35" spans="2:37">
      <c r="B35" s="92"/>
      <c r="C35" s="108"/>
      <c r="D35" s="108"/>
      <c r="E35" s="108"/>
      <c r="F35" s="108" t="s">
        <v>634</v>
      </c>
      <c r="G35" s="108" t="s">
        <v>633</v>
      </c>
      <c r="H35" s="108" t="s">
        <v>629</v>
      </c>
      <c r="I35" s="108" t="s">
        <v>630</v>
      </c>
      <c r="J35" s="192" t="s">
        <v>631</v>
      </c>
      <c r="K35" s="109" t="s">
        <v>632</v>
      </c>
      <c r="M35" t="s">
        <v>655</v>
      </c>
    </row>
    <row r="36" spans="2:37">
      <c r="B36" s="201" t="s">
        <v>620</v>
      </c>
      <c r="C36" s="108"/>
      <c r="D36" s="108"/>
      <c r="E36" s="108"/>
      <c r="F36" s="108">
        <v>7.2665900000000005E-2</v>
      </c>
      <c r="G36" s="108">
        <v>50.397389888763399</v>
      </c>
      <c r="H36" s="108">
        <v>1195</v>
      </c>
      <c r="I36" s="108">
        <v>1192</v>
      </c>
      <c r="J36" s="192">
        <v>0.99748953974895305</v>
      </c>
      <c r="K36" s="109">
        <v>47.098951578140202</v>
      </c>
      <c r="M36">
        <f>G36+K36</f>
        <v>97.496341466903601</v>
      </c>
    </row>
    <row r="37" spans="2:37">
      <c r="B37" s="201" t="s">
        <v>621</v>
      </c>
      <c r="C37" s="108"/>
      <c r="D37" s="108"/>
      <c r="E37" s="108"/>
      <c r="F37" s="108">
        <v>0.51983900000000005</v>
      </c>
      <c r="G37" s="108">
        <v>1203.3221375942201</v>
      </c>
      <c r="H37" s="108">
        <v>8253</v>
      </c>
      <c r="I37" s="108">
        <v>8146</v>
      </c>
      <c r="J37" s="192">
        <v>0.98703501756936796</v>
      </c>
      <c r="K37" s="109">
        <v>490.96748232841401</v>
      </c>
      <c r="M37">
        <f>G37+K37</f>
        <v>1694.2896199226341</v>
      </c>
    </row>
    <row r="38" spans="2:37" ht="15.75" thickBot="1">
      <c r="B38" s="208" t="s">
        <v>622</v>
      </c>
      <c r="C38" s="110"/>
      <c r="D38" s="110"/>
      <c r="E38" s="110"/>
      <c r="F38" s="110">
        <v>0.55712300000000003</v>
      </c>
      <c r="G38" s="110">
        <v>1278.1650226116101</v>
      </c>
      <c r="H38" s="110">
        <v>9448</v>
      </c>
      <c r="I38" s="110">
        <v>9332</v>
      </c>
      <c r="J38" s="221">
        <v>0.98772226926333595</v>
      </c>
      <c r="K38" s="111">
        <v>526.19141840934697</v>
      </c>
      <c r="M38">
        <f>G38+K38</f>
        <v>1804.3564410209569</v>
      </c>
    </row>
    <row r="40" spans="2:37" ht="15.75" thickBot="1">
      <c r="B40" s="241" t="s">
        <v>666</v>
      </c>
    </row>
    <row r="41" spans="2:37">
      <c r="B41" s="220" t="s">
        <v>582</v>
      </c>
      <c r="C41" s="58"/>
      <c r="D41" s="58"/>
      <c r="E41" s="58"/>
      <c r="F41" s="58"/>
      <c r="G41" s="58"/>
      <c r="H41" s="58"/>
      <c r="I41" s="58"/>
      <c r="J41" s="58"/>
      <c r="K41" s="57"/>
    </row>
    <row r="42" spans="2:37">
      <c r="B42" s="92"/>
      <c r="C42" s="108"/>
      <c r="D42" s="108"/>
      <c r="E42" s="108"/>
      <c r="F42" s="108" t="s">
        <v>634</v>
      </c>
      <c r="G42" s="108" t="s">
        <v>633</v>
      </c>
      <c r="H42" s="108" t="s">
        <v>629</v>
      </c>
      <c r="I42" s="108" t="s">
        <v>630</v>
      </c>
      <c r="J42" s="192" t="s">
        <v>631</v>
      </c>
      <c r="K42" s="109" t="s">
        <v>632</v>
      </c>
      <c r="M42" t="s">
        <v>655</v>
      </c>
    </row>
    <row r="43" spans="2:37">
      <c r="B43" s="201" t="s">
        <v>620</v>
      </c>
      <c r="C43" s="108"/>
      <c r="D43" s="108"/>
      <c r="E43" s="108"/>
      <c r="F43" s="108">
        <v>5.8320999999999998E-2</v>
      </c>
      <c r="G43" s="108">
        <v>54.651900768280001</v>
      </c>
      <c r="H43" s="108">
        <v>1195</v>
      </c>
      <c r="I43" s="108">
        <v>1192</v>
      </c>
      <c r="J43" s="192">
        <v>0.99748953974895305</v>
      </c>
      <c r="K43" s="109">
        <v>49.525760650634702</v>
      </c>
      <c r="M43">
        <f>G43+K43</f>
        <v>104.17766141891471</v>
      </c>
    </row>
    <row r="44" spans="2:37">
      <c r="B44" s="201" t="s">
        <v>621</v>
      </c>
      <c r="C44" s="108"/>
      <c r="D44" s="108"/>
      <c r="E44" s="108"/>
      <c r="F44" s="108">
        <v>0.16949900000000001</v>
      </c>
      <c r="G44" s="108">
        <v>341.77849817276001</v>
      </c>
      <c r="H44" s="108">
        <v>3222</v>
      </c>
      <c r="I44" s="108">
        <v>3166</v>
      </c>
      <c r="J44" s="192">
        <v>0.98261949099937895</v>
      </c>
      <c r="K44" s="109">
        <v>177.98740959167401</v>
      </c>
      <c r="M44">
        <f>G44+K44</f>
        <v>519.76590776443402</v>
      </c>
    </row>
    <row r="45" spans="2:37" ht="15.75" thickBot="1">
      <c r="B45" s="208" t="s">
        <v>622</v>
      </c>
      <c r="C45" s="110"/>
      <c r="D45" s="110"/>
      <c r="E45" s="110"/>
      <c r="F45" s="110">
        <v>0.29464499999999999</v>
      </c>
      <c r="G45" s="110">
        <v>381.45277762413002</v>
      </c>
      <c r="H45" s="110">
        <v>4417</v>
      </c>
      <c r="I45" s="110">
        <v>4345</v>
      </c>
      <c r="J45" s="221">
        <v>0.98369934344577703</v>
      </c>
      <c r="K45" s="111">
        <v>224.92345929145799</v>
      </c>
      <c r="M45">
        <f>G45+K45</f>
        <v>606.37623691558804</v>
      </c>
    </row>
    <row r="48" spans="2:37">
      <c r="B48" s="18" t="s">
        <v>627</v>
      </c>
      <c r="R48" s="18" t="s">
        <v>323</v>
      </c>
      <c r="AB48" s="18" t="s">
        <v>522</v>
      </c>
      <c r="AK48" s="18" t="s">
        <v>624</v>
      </c>
    </row>
    <row r="49" spans="2:44" ht="15.75" thickBot="1"/>
    <row r="50" spans="2:44" ht="15.75" thickBot="1">
      <c r="B50" s="155" t="s">
        <v>343</v>
      </c>
      <c r="C50" s="155" t="s">
        <v>117</v>
      </c>
      <c r="D50" s="155" t="s">
        <v>338</v>
      </c>
      <c r="E50" s="155" t="s">
        <v>199</v>
      </c>
      <c r="F50" s="155" t="s">
        <v>200</v>
      </c>
      <c r="G50" s="222" t="s">
        <v>0</v>
      </c>
      <c r="H50" s="223" t="s">
        <v>1</v>
      </c>
      <c r="I50" s="224" t="s">
        <v>4</v>
      </c>
      <c r="J50" s="164" t="s">
        <v>3</v>
      </c>
      <c r="K50" s="164" t="s">
        <v>126</v>
      </c>
      <c r="L50" s="164" t="s">
        <v>312</v>
      </c>
      <c r="M50" s="164" t="s">
        <v>318</v>
      </c>
      <c r="N50" s="163"/>
      <c r="O50" s="155" t="s">
        <v>339</v>
      </c>
      <c r="P50" s="155"/>
      <c r="Q50" s="155" t="s">
        <v>353</v>
      </c>
      <c r="R50" s="222" t="s">
        <v>54</v>
      </c>
      <c r="S50" s="164" t="s">
        <v>56</v>
      </c>
      <c r="T50" s="164" t="s">
        <v>57</v>
      </c>
      <c r="U50" s="164" t="s">
        <v>55</v>
      </c>
      <c r="V50" s="164" t="s">
        <v>58</v>
      </c>
      <c r="W50" s="158" t="s">
        <v>346</v>
      </c>
      <c r="X50" s="158" t="s">
        <v>347</v>
      </c>
      <c r="Y50" s="158" t="s">
        <v>350</v>
      </c>
      <c r="Z50" s="163"/>
      <c r="AA50" s="155"/>
      <c r="AB50" s="222" t="s">
        <v>54</v>
      </c>
      <c r="AC50" s="164" t="s">
        <v>56</v>
      </c>
      <c r="AD50" s="164" t="s">
        <v>57</v>
      </c>
      <c r="AE50" s="164" t="s">
        <v>55</v>
      </c>
      <c r="AF50" s="164" t="s">
        <v>58</v>
      </c>
      <c r="AG50" s="158" t="s">
        <v>346</v>
      </c>
      <c r="AH50" s="158" t="s">
        <v>347</v>
      </c>
      <c r="AI50" s="158" t="s">
        <v>350</v>
      </c>
      <c r="AJ50" s="155"/>
      <c r="AK50" s="222" t="s">
        <v>54</v>
      </c>
      <c r="AL50" s="164" t="s">
        <v>56</v>
      </c>
      <c r="AM50" s="164" t="s">
        <v>57</v>
      </c>
      <c r="AN50" s="164" t="s">
        <v>55</v>
      </c>
      <c r="AO50" s="164" t="s">
        <v>58</v>
      </c>
      <c r="AP50" s="158" t="s">
        <v>346</v>
      </c>
      <c r="AQ50" s="158" t="s">
        <v>347</v>
      </c>
      <c r="AR50" s="158" t="s">
        <v>350</v>
      </c>
    </row>
    <row r="51" spans="2:44">
      <c r="B51" s="225">
        <v>1</v>
      </c>
      <c r="C51" s="226">
        <v>50</v>
      </c>
      <c r="D51" s="226"/>
      <c r="E51" s="226">
        <v>6</v>
      </c>
      <c r="F51" s="226">
        <v>7</v>
      </c>
      <c r="G51" s="226"/>
      <c r="H51" s="226"/>
      <c r="I51" s="226"/>
      <c r="J51" s="226"/>
      <c r="K51" s="226"/>
      <c r="L51" s="227">
        <v>3.12</v>
      </c>
      <c r="M51" s="227"/>
      <c r="N51" s="227"/>
      <c r="O51" s="227"/>
      <c r="P51" s="227"/>
      <c r="Q51" s="227"/>
      <c r="R51" s="58">
        <v>6.7234375476837096</v>
      </c>
      <c r="S51" s="58">
        <v>1</v>
      </c>
      <c r="T51" s="58">
        <v>1</v>
      </c>
      <c r="U51" s="58">
        <v>0.68620014190673795</v>
      </c>
      <c r="V51" s="58">
        <v>0.72887029288702898</v>
      </c>
      <c r="W51" s="58">
        <v>0.94256937955774001</v>
      </c>
      <c r="X51" s="58">
        <v>0.71223754970915698</v>
      </c>
      <c r="Y51" s="58">
        <v>0.77763566754148306</v>
      </c>
      <c r="Z51" s="227"/>
      <c r="AA51" s="227"/>
      <c r="AB51" s="58">
        <v>14.4477014541625</v>
      </c>
      <c r="AC51" s="58">
        <v>1</v>
      </c>
      <c r="AD51" s="58">
        <v>1</v>
      </c>
      <c r="AE51" s="58">
        <v>0.39668607711791898</v>
      </c>
      <c r="AF51" s="58">
        <v>0.901255230125523</v>
      </c>
      <c r="AG51" s="58">
        <v>0.92807845760890695</v>
      </c>
      <c r="AH51" s="58">
        <v>0.90863645180972397</v>
      </c>
      <c r="AI51" s="58">
        <v>0.91011437283166197</v>
      </c>
      <c r="AJ51" s="227"/>
      <c r="AK51" s="58">
        <v>367.32516860961903</v>
      </c>
      <c r="AL51" s="58">
        <v>1</v>
      </c>
      <c r="AM51" s="58">
        <v>1</v>
      </c>
      <c r="AN51" s="58">
        <v>1.7429678440093901</v>
      </c>
      <c r="AO51" s="58">
        <v>0.74895397489539695</v>
      </c>
      <c r="AP51" s="58">
        <v>0.95375407473048501</v>
      </c>
      <c r="AQ51" s="58">
        <v>0.754085496496259</v>
      </c>
      <c r="AR51" s="57">
        <v>0.80842482991937603</v>
      </c>
    </row>
    <row r="52" spans="2:44">
      <c r="B52" s="228">
        <v>2</v>
      </c>
      <c r="C52" s="206">
        <v>50</v>
      </c>
      <c r="D52" s="206"/>
      <c r="E52" s="206">
        <v>6</v>
      </c>
      <c r="F52" s="206">
        <v>7</v>
      </c>
      <c r="G52" s="206"/>
      <c r="H52" s="206"/>
      <c r="I52" s="206"/>
      <c r="J52" s="206"/>
      <c r="K52" s="206"/>
      <c r="L52" s="163">
        <v>0.56999999999999995</v>
      </c>
      <c r="M52" s="163"/>
      <c r="N52" s="163"/>
      <c r="O52" s="163"/>
      <c r="P52" s="163"/>
      <c r="Q52" s="163"/>
      <c r="R52" s="108">
        <v>1.87343406677246</v>
      </c>
      <c r="S52" s="108">
        <v>0.650380021715526</v>
      </c>
      <c r="T52" s="108">
        <v>0.650380021715526</v>
      </c>
      <c r="U52" s="108">
        <v>0.30732083320617598</v>
      </c>
      <c r="V52" s="108">
        <v>0.45606694560669397</v>
      </c>
      <c r="W52" s="108">
        <v>0.67595365691521603</v>
      </c>
      <c r="X52" s="108">
        <v>0.37411985352315102</v>
      </c>
      <c r="Y52" s="108">
        <v>0.421023053416339</v>
      </c>
      <c r="Z52" s="163"/>
      <c r="AA52" s="163"/>
      <c r="AB52" s="108">
        <v>12.3549921512603</v>
      </c>
      <c r="AC52" s="108">
        <v>0.64784654361201499</v>
      </c>
      <c r="AD52" s="108">
        <v>0.64784654361201499</v>
      </c>
      <c r="AE52" s="108">
        <v>0.15203809738159099</v>
      </c>
      <c r="AF52" s="108">
        <v>0.452719665271966</v>
      </c>
      <c r="AG52" s="108">
        <v>0.67431667691811503</v>
      </c>
      <c r="AH52" s="108">
        <v>0.386030126689969</v>
      </c>
      <c r="AI52" s="108">
        <v>0.433069073416331</v>
      </c>
      <c r="AJ52" s="163"/>
      <c r="AK52" s="108">
        <v>322.17673945426901</v>
      </c>
      <c r="AL52" s="108">
        <v>0.650380021715526</v>
      </c>
      <c r="AM52" s="108">
        <v>0.650380021715526</v>
      </c>
      <c r="AN52" s="108">
        <v>0.91984677314758301</v>
      </c>
      <c r="AO52" s="108">
        <v>0.452719665271966</v>
      </c>
      <c r="AP52" s="108">
        <v>0.64716540671128098</v>
      </c>
      <c r="AQ52" s="108">
        <v>0.37941670937340499</v>
      </c>
      <c r="AR52" s="109">
        <v>0.42351096575088298</v>
      </c>
    </row>
    <row r="53" spans="2:44">
      <c r="B53" s="228">
        <v>1</v>
      </c>
      <c r="C53" s="206">
        <v>50</v>
      </c>
      <c r="D53" s="206"/>
      <c r="E53" s="206">
        <v>1</v>
      </c>
      <c r="F53" s="206">
        <v>7</v>
      </c>
      <c r="G53" s="206"/>
      <c r="H53" s="206"/>
      <c r="I53" s="206"/>
      <c r="J53" s="206"/>
      <c r="K53" s="206"/>
      <c r="L53" s="163">
        <v>8.7799999999999994</v>
      </c>
      <c r="M53" s="163"/>
      <c r="N53" s="163"/>
      <c r="O53" s="163"/>
      <c r="P53" s="163"/>
      <c r="Q53" s="163"/>
      <c r="R53" s="108">
        <v>11.567292451858499</v>
      </c>
      <c r="S53" s="108">
        <v>1</v>
      </c>
      <c r="T53" s="108">
        <v>1</v>
      </c>
      <c r="U53" s="108">
        <v>1.2455406188964799</v>
      </c>
      <c r="V53" s="108">
        <v>0.78075313807531299</v>
      </c>
      <c r="W53" s="108">
        <v>0.89228406794511494</v>
      </c>
      <c r="X53" s="108">
        <v>0.78789693572338504</v>
      </c>
      <c r="Y53" s="108">
        <v>0.79722665957779904</v>
      </c>
      <c r="Z53" s="163"/>
      <c r="AA53" s="163"/>
      <c r="AB53" s="108">
        <v>17.511945962905799</v>
      </c>
      <c r="AC53" s="108">
        <v>1</v>
      </c>
      <c r="AD53" s="108">
        <v>1</v>
      </c>
      <c r="AE53" s="108">
        <v>0.85313057899475098</v>
      </c>
      <c r="AF53" s="229">
        <v>0.95146443514644297</v>
      </c>
      <c r="AG53" s="108">
        <v>0.96033630592538699</v>
      </c>
      <c r="AH53" s="108">
        <v>0.92927046861284801</v>
      </c>
      <c r="AI53" s="108">
        <v>0.93595610136377505</v>
      </c>
      <c r="AJ53" s="163"/>
      <c r="AK53" s="108">
        <v>520.72067952155999</v>
      </c>
      <c r="AL53" s="108">
        <v>1</v>
      </c>
      <c r="AM53" s="108">
        <v>1</v>
      </c>
      <c r="AN53" s="108">
        <v>3.0929989814758301</v>
      </c>
      <c r="AO53" s="232">
        <v>0.88786610878660999</v>
      </c>
      <c r="AP53" s="108">
        <v>0.91784599633655695</v>
      </c>
      <c r="AQ53" s="108">
        <v>0.89089063298327498</v>
      </c>
      <c r="AR53" s="109">
        <v>0.88382745718508204</v>
      </c>
    </row>
    <row r="54" spans="2:44" ht="15.75" thickBot="1">
      <c r="B54" s="230">
        <v>2</v>
      </c>
      <c r="C54" s="213">
        <v>50</v>
      </c>
      <c r="D54" s="213"/>
      <c r="E54" s="213">
        <v>1</v>
      </c>
      <c r="F54" s="213">
        <v>7</v>
      </c>
      <c r="G54" s="213"/>
      <c r="H54" s="213"/>
      <c r="I54" s="213"/>
      <c r="J54" s="213"/>
      <c r="K54" s="213"/>
      <c r="L54" s="209">
        <v>2.82</v>
      </c>
      <c r="M54" s="209"/>
      <c r="N54" s="209"/>
      <c r="O54" s="209"/>
      <c r="P54" s="209"/>
      <c r="Q54" s="209"/>
      <c r="R54" s="110">
        <v>4.5626559257507298</v>
      </c>
      <c r="S54" s="110">
        <v>1</v>
      </c>
      <c r="T54" s="110">
        <v>1</v>
      </c>
      <c r="U54" s="110">
        <v>0.45892405509948703</v>
      </c>
      <c r="V54" s="231">
        <v>0.80083682008368196</v>
      </c>
      <c r="W54" s="110">
        <v>0.90193940388888905</v>
      </c>
      <c r="X54" s="110">
        <v>0.79347864632931597</v>
      </c>
      <c r="Y54" s="110">
        <v>0.80488252899864698</v>
      </c>
      <c r="Z54" s="209"/>
      <c r="AA54" s="209"/>
      <c r="AB54" s="110">
        <v>4.1699044704437203</v>
      </c>
      <c r="AC54" s="110">
        <v>1</v>
      </c>
      <c r="AD54" s="110">
        <v>1</v>
      </c>
      <c r="AE54" s="110">
        <v>0.23348879814147899</v>
      </c>
      <c r="AF54" s="110">
        <v>0.89037656903765605</v>
      </c>
      <c r="AG54" s="110">
        <v>0.89171690661353598</v>
      </c>
      <c r="AH54" s="110">
        <v>0.87761419630086501</v>
      </c>
      <c r="AI54" s="110">
        <v>0.86037837197503997</v>
      </c>
      <c r="AJ54" s="209"/>
      <c r="AK54" s="110">
        <v>147.20434474945</v>
      </c>
      <c r="AL54" s="110">
        <v>1</v>
      </c>
      <c r="AM54" s="110">
        <v>1</v>
      </c>
      <c r="AN54" s="110">
        <v>4.59724688529968</v>
      </c>
      <c r="AO54" s="231">
        <v>0.91297071129707097</v>
      </c>
      <c r="AP54" s="110">
        <v>0.90347793634579798</v>
      </c>
      <c r="AQ54" s="110">
        <v>0.91882196036208197</v>
      </c>
      <c r="AR54" s="111">
        <v>0.89546676805932102</v>
      </c>
    </row>
    <row r="55" spans="2:44" ht="15.75" thickBot="1"/>
    <row r="56" spans="2:44">
      <c r="B56" s="225">
        <v>1</v>
      </c>
      <c r="C56" s="226">
        <v>20</v>
      </c>
      <c r="D56" s="226"/>
      <c r="E56" s="226">
        <v>6</v>
      </c>
      <c r="F56" s="226">
        <v>7</v>
      </c>
      <c r="G56" s="58"/>
      <c r="H56" s="58"/>
      <c r="I56" s="58"/>
      <c r="J56" s="58"/>
      <c r="K56" s="58"/>
      <c r="L56" s="58"/>
      <c r="M56" s="58"/>
      <c r="N56" s="58"/>
      <c r="O56" s="58"/>
      <c r="P56" s="58"/>
      <c r="Q56" s="58"/>
      <c r="R56" s="58">
        <v>10.272183418273899</v>
      </c>
      <c r="S56" s="58">
        <v>1</v>
      </c>
      <c r="T56" s="58">
        <v>1</v>
      </c>
      <c r="U56" s="58">
        <v>0.95781970024108798</v>
      </c>
      <c r="V56" s="58">
        <v>0.73891213389121302</v>
      </c>
      <c r="W56" s="58">
        <v>0.94511793637252595</v>
      </c>
      <c r="X56" s="58">
        <v>0.74039428432172705</v>
      </c>
      <c r="Y56" s="58">
        <v>0.79689137900144602</v>
      </c>
      <c r="Z56" s="58"/>
      <c r="AA56" s="58"/>
      <c r="AB56" s="58">
        <v>28.0095841884613</v>
      </c>
      <c r="AC56" s="58">
        <v>1</v>
      </c>
      <c r="AD56" s="58">
        <v>1</v>
      </c>
      <c r="AE56" s="58">
        <v>0.56477618217468195</v>
      </c>
      <c r="AF56" s="58">
        <v>0.90711297071129704</v>
      </c>
      <c r="AG56" s="58">
        <v>0.94658394974377302</v>
      </c>
      <c r="AH56" s="58">
        <v>0.90240245434309796</v>
      </c>
      <c r="AI56" s="58">
        <v>0.91083836019383502</v>
      </c>
      <c r="AJ56" s="58"/>
      <c r="AK56" s="58">
        <v>44.4929070472717</v>
      </c>
      <c r="AL56" s="58">
        <v>1</v>
      </c>
      <c r="AM56" s="58">
        <v>1</v>
      </c>
      <c r="AN56" s="58">
        <v>2.3326501846313401</v>
      </c>
      <c r="AO56" s="58">
        <v>0.76066945606694503</v>
      </c>
      <c r="AP56" s="58">
        <v>0.955516061409458</v>
      </c>
      <c r="AQ56" s="58">
        <v>0.76856143158621404</v>
      </c>
      <c r="AR56" s="57">
        <v>0.81824142862927496</v>
      </c>
    </row>
    <row r="57" spans="2:44">
      <c r="B57" s="228">
        <v>2</v>
      </c>
      <c r="C57" s="206">
        <v>20</v>
      </c>
      <c r="D57" s="206"/>
      <c r="E57" s="206">
        <v>6</v>
      </c>
      <c r="F57" s="206">
        <v>7</v>
      </c>
      <c r="G57" s="108"/>
      <c r="H57" s="108"/>
      <c r="I57" s="108"/>
      <c r="J57" s="108"/>
      <c r="K57" s="108"/>
      <c r="L57" s="108"/>
      <c r="M57" s="108"/>
      <c r="N57" s="108"/>
      <c r="O57" s="108"/>
      <c r="P57" s="108"/>
      <c r="Q57" s="108"/>
      <c r="R57" s="108">
        <v>2.4689707756042401</v>
      </c>
      <c r="S57" s="108">
        <v>0.79044516829533096</v>
      </c>
      <c r="T57" s="108">
        <v>0.79044516829533096</v>
      </c>
      <c r="U57" s="108">
        <v>0.35327935218811002</v>
      </c>
      <c r="V57" s="108">
        <v>0.540585774058577</v>
      </c>
      <c r="W57" s="108">
        <v>0.76242481836836296</v>
      </c>
      <c r="X57" s="108">
        <v>0.49142893587657199</v>
      </c>
      <c r="Y57" s="108">
        <v>0.54205229804049004</v>
      </c>
      <c r="Z57" s="108"/>
      <c r="AA57" s="108"/>
      <c r="AB57" s="108">
        <v>18.1175682544708</v>
      </c>
      <c r="AC57" s="108">
        <v>0.78754976474846095</v>
      </c>
      <c r="AD57" s="108">
        <v>0.78754976474846095</v>
      </c>
      <c r="AE57" s="108">
        <v>7.8854560852050698E-2</v>
      </c>
      <c r="AF57" s="108">
        <v>0.53389121338912104</v>
      </c>
      <c r="AG57" s="108">
        <v>0.75353664447784596</v>
      </c>
      <c r="AH57" s="108">
        <v>0.47298158036146998</v>
      </c>
      <c r="AI57" s="108">
        <v>0.52671406086815298</v>
      </c>
      <c r="AJ57" s="108"/>
      <c r="AK57" s="108">
        <v>15.2770528793334</v>
      </c>
      <c r="AL57" s="108">
        <v>0.79044516829533096</v>
      </c>
      <c r="AM57" s="108">
        <v>0.79044516829533096</v>
      </c>
      <c r="AN57" s="108">
        <v>0.69413781166076605</v>
      </c>
      <c r="AO57" s="108">
        <v>0.53305439330543902</v>
      </c>
      <c r="AP57" s="108">
        <v>0.74887258695381198</v>
      </c>
      <c r="AQ57" s="108">
        <v>0.477780439722232</v>
      </c>
      <c r="AR57" s="109">
        <v>0.527859806567054</v>
      </c>
    </row>
    <row r="58" spans="2:44">
      <c r="B58" s="228">
        <v>1</v>
      </c>
      <c r="C58" s="206">
        <v>20</v>
      </c>
      <c r="D58" s="206"/>
      <c r="E58" s="206">
        <v>1</v>
      </c>
      <c r="F58" s="206">
        <v>9</v>
      </c>
      <c r="G58" s="108"/>
      <c r="H58" s="108"/>
      <c r="I58" s="108"/>
      <c r="J58" s="108"/>
      <c r="K58" s="108"/>
      <c r="L58" s="108"/>
      <c r="M58" s="108"/>
      <c r="N58" s="108"/>
      <c r="O58" s="108"/>
      <c r="P58" s="108"/>
      <c r="Q58" s="108"/>
      <c r="R58" s="108">
        <v>19.352563858032202</v>
      </c>
      <c r="S58" s="108">
        <v>1</v>
      </c>
      <c r="T58" s="108">
        <v>1</v>
      </c>
      <c r="U58" s="108">
        <v>2.43796515464782</v>
      </c>
      <c r="V58" s="232">
        <v>0.76485355648535502</v>
      </c>
      <c r="W58" s="108">
        <v>0.89474881989964405</v>
      </c>
      <c r="X58" s="108">
        <v>0.77703518039142105</v>
      </c>
      <c r="Y58" s="108">
        <v>0.79230538843901099</v>
      </c>
      <c r="Z58" s="108"/>
      <c r="AA58" s="108"/>
      <c r="AB58" s="108">
        <v>44.2795248031616</v>
      </c>
      <c r="AC58" s="108">
        <v>1</v>
      </c>
      <c r="AD58" s="108">
        <v>1</v>
      </c>
      <c r="AE58" s="108">
        <v>1.95792484283447</v>
      </c>
      <c r="AF58" s="108">
        <v>0.91046025104602502</v>
      </c>
      <c r="AG58" s="108">
        <v>0.94467526797304802</v>
      </c>
      <c r="AH58" s="108">
        <v>0.865030912257712</v>
      </c>
      <c r="AI58" s="108">
        <v>0.883048491178691</v>
      </c>
      <c r="AJ58" s="108"/>
      <c r="AK58" s="108">
        <v>83.340739011764498</v>
      </c>
      <c r="AL58" s="108">
        <v>1</v>
      </c>
      <c r="AM58" s="108">
        <v>1</v>
      </c>
      <c r="AN58" s="108">
        <v>6.2509660720825098</v>
      </c>
      <c r="AO58" s="108">
        <v>0.84686192468619204</v>
      </c>
      <c r="AP58" s="108">
        <v>0.92067645165502898</v>
      </c>
      <c r="AQ58" s="108">
        <v>0.85926424025955395</v>
      </c>
      <c r="AR58" s="109">
        <v>0.863024551300964</v>
      </c>
    </row>
    <row r="59" spans="2:44" ht="15.75" thickBot="1">
      <c r="B59" s="230">
        <v>2</v>
      </c>
      <c r="C59" s="213">
        <v>20</v>
      </c>
      <c r="D59" s="213"/>
      <c r="E59" s="213">
        <v>1</v>
      </c>
      <c r="F59" s="213">
        <v>9</v>
      </c>
      <c r="G59" s="110"/>
      <c r="H59" s="110"/>
      <c r="I59" s="110"/>
      <c r="J59" s="110"/>
      <c r="K59" s="110"/>
      <c r="L59" s="110"/>
      <c r="M59" s="110"/>
      <c r="N59" s="110"/>
      <c r="O59" s="110"/>
      <c r="P59" s="110"/>
      <c r="Q59" s="110"/>
      <c r="R59" s="110">
        <v>5.1313812732696498</v>
      </c>
      <c r="S59" s="110">
        <v>1</v>
      </c>
      <c r="T59" s="110">
        <v>1</v>
      </c>
      <c r="U59" s="110">
        <v>0.50260210037231401</v>
      </c>
      <c r="V59" s="110">
        <v>0.80502092050209195</v>
      </c>
      <c r="W59" s="110">
        <v>0.89456675309911504</v>
      </c>
      <c r="X59" s="110">
        <v>0.80058247272042704</v>
      </c>
      <c r="Y59" s="110">
        <v>0.80600023364586204</v>
      </c>
      <c r="Z59" s="110"/>
      <c r="AA59" s="110"/>
      <c r="AB59" s="110">
        <v>5.6303305625915501</v>
      </c>
      <c r="AC59" s="110">
        <v>1</v>
      </c>
      <c r="AD59" s="110">
        <v>1</v>
      </c>
      <c r="AE59" s="110">
        <v>0.265221357345581</v>
      </c>
      <c r="AF59" s="233">
        <v>0.91799163179916299</v>
      </c>
      <c r="AG59" s="110">
        <v>0.91874626781994795</v>
      </c>
      <c r="AH59" s="110">
        <v>0.89007830519420195</v>
      </c>
      <c r="AI59" s="110">
        <v>0.89047032596146902</v>
      </c>
      <c r="AJ59" s="110"/>
      <c r="AK59" s="110">
        <v>13.116554021835301</v>
      </c>
      <c r="AL59" s="110">
        <v>1</v>
      </c>
      <c r="AM59" s="110">
        <v>1</v>
      </c>
      <c r="AN59" s="110">
        <v>1.03044462203979</v>
      </c>
      <c r="AO59" s="233">
        <v>0.85774058577405798</v>
      </c>
      <c r="AP59" s="110">
        <v>0.87444212271383603</v>
      </c>
      <c r="AQ59" s="110">
        <v>0.87695586631998201</v>
      </c>
      <c r="AR59" s="111">
        <v>0.85026240307501799</v>
      </c>
    </row>
    <row r="62" spans="2:44">
      <c r="B62" s="18" t="s">
        <v>625</v>
      </c>
      <c r="R62" s="18" t="s">
        <v>323</v>
      </c>
      <c r="AB62" s="18" t="s">
        <v>522</v>
      </c>
      <c r="AK62" s="18" t="s">
        <v>624</v>
      </c>
    </row>
    <row r="63" spans="2:44" ht="15.75" thickBot="1"/>
    <row r="64" spans="2:44" ht="15.75" thickBot="1">
      <c r="B64" s="155" t="s">
        <v>343</v>
      </c>
      <c r="C64" s="155" t="s">
        <v>117</v>
      </c>
      <c r="D64" s="155" t="s">
        <v>338</v>
      </c>
      <c r="E64" s="155" t="s">
        <v>199</v>
      </c>
      <c r="F64" s="155" t="s">
        <v>200</v>
      </c>
      <c r="G64" s="222" t="s">
        <v>0</v>
      </c>
      <c r="H64" s="223" t="s">
        <v>1</v>
      </c>
      <c r="I64" s="224" t="s">
        <v>4</v>
      </c>
      <c r="J64" s="164" t="s">
        <v>3</v>
      </c>
      <c r="K64" s="164" t="s">
        <v>126</v>
      </c>
      <c r="L64" s="164" t="s">
        <v>312</v>
      </c>
      <c r="M64" s="164" t="s">
        <v>318</v>
      </c>
      <c r="N64" s="163"/>
      <c r="O64" s="155" t="s">
        <v>339</v>
      </c>
      <c r="P64" s="155"/>
      <c r="Q64" s="155" t="s">
        <v>353</v>
      </c>
      <c r="R64" s="222" t="s">
        <v>54</v>
      </c>
      <c r="S64" s="164" t="s">
        <v>56</v>
      </c>
      <c r="T64" s="164" t="s">
        <v>57</v>
      </c>
      <c r="U64" s="164" t="s">
        <v>55</v>
      </c>
      <c r="V64" s="164" t="s">
        <v>58</v>
      </c>
      <c r="W64" s="158" t="s">
        <v>346</v>
      </c>
      <c r="X64" s="158" t="s">
        <v>347</v>
      </c>
      <c r="Y64" s="158" t="s">
        <v>350</v>
      </c>
      <c r="Z64" s="163"/>
      <c r="AA64" s="155"/>
      <c r="AB64" s="222" t="s">
        <v>54</v>
      </c>
      <c r="AC64" s="164" t="s">
        <v>56</v>
      </c>
      <c r="AD64" s="164" t="s">
        <v>57</v>
      </c>
      <c r="AE64" s="164" t="s">
        <v>55</v>
      </c>
      <c r="AF64" s="164" t="s">
        <v>58</v>
      </c>
      <c r="AG64" s="158" t="s">
        <v>346</v>
      </c>
      <c r="AH64" s="158" t="s">
        <v>347</v>
      </c>
      <c r="AI64" s="158" t="s">
        <v>350</v>
      </c>
      <c r="AJ64" s="155"/>
      <c r="AK64" s="222" t="s">
        <v>54</v>
      </c>
      <c r="AL64" s="164" t="s">
        <v>56</v>
      </c>
      <c r="AM64" s="164" t="s">
        <v>57</v>
      </c>
      <c r="AN64" s="164" t="s">
        <v>55</v>
      </c>
      <c r="AO64" s="164" t="s">
        <v>58</v>
      </c>
      <c r="AP64" s="158" t="s">
        <v>346</v>
      </c>
      <c r="AQ64" s="158" t="s">
        <v>347</v>
      </c>
      <c r="AR64" s="158" t="s">
        <v>350</v>
      </c>
    </row>
    <row r="65" spans="2:44">
      <c r="B65" s="225">
        <v>1</v>
      </c>
      <c r="C65" s="226">
        <v>50</v>
      </c>
      <c r="D65" s="226"/>
      <c r="E65" s="226">
        <v>6</v>
      </c>
      <c r="F65" s="226">
        <v>7</v>
      </c>
      <c r="G65" s="226"/>
      <c r="H65" s="226"/>
      <c r="I65" s="226"/>
      <c r="J65" s="226"/>
      <c r="K65" s="226"/>
      <c r="L65" s="227">
        <v>17.43</v>
      </c>
      <c r="M65" s="227"/>
      <c r="N65" s="227"/>
      <c r="O65" s="227"/>
      <c r="P65" s="227"/>
      <c r="Q65" s="227"/>
      <c r="R65" s="58">
        <v>42.513896465301499</v>
      </c>
      <c r="S65" s="58">
        <v>1</v>
      </c>
      <c r="T65" s="58">
        <v>1</v>
      </c>
      <c r="U65" s="58">
        <v>2.7908458709716699</v>
      </c>
      <c r="V65" s="58">
        <v>0.95492548164303803</v>
      </c>
      <c r="W65" s="58">
        <v>0.73231857146903301</v>
      </c>
      <c r="X65" s="58">
        <v>0.68162466554370904</v>
      </c>
      <c r="Y65" s="58">
        <v>0.70370658387385299</v>
      </c>
      <c r="Z65" s="227"/>
      <c r="AA65" s="227"/>
      <c r="AB65" s="58">
        <v>208.261936187744</v>
      </c>
      <c r="AC65" s="58">
        <v>1</v>
      </c>
      <c r="AD65" s="58">
        <v>1</v>
      </c>
      <c r="AE65" s="58">
        <v>2.2164204120635902</v>
      </c>
      <c r="AF65" s="58">
        <v>0.96898097661456395</v>
      </c>
      <c r="AG65" s="58">
        <v>0.83094218086883398</v>
      </c>
      <c r="AH65" s="58">
        <v>0.83842189070764195</v>
      </c>
      <c r="AI65" s="58">
        <v>0.83092706928944904</v>
      </c>
      <c r="AJ65" s="227"/>
      <c r="AK65" s="58">
        <v>118.419811248779</v>
      </c>
      <c r="AL65" s="58">
        <v>1</v>
      </c>
      <c r="AM65" s="58">
        <v>1</v>
      </c>
      <c r="AN65" s="58">
        <v>6.33481574058532</v>
      </c>
      <c r="AO65" s="58">
        <v>0.96025687628740997</v>
      </c>
      <c r="AP65" s="58">
        <v>0.90025219845122895</v>
      </c>
      <c r="AQ65" s="58">
        <v>0.72680432133037298</v>
      </c>
      <c r="AR65" s="57">
        <v>0.76985658246807498</v>
      </c>
    </row>
    <row r="66" spans="2:44">
      <c r="B66" s="228">
        <v>2</v>
      </c>
      <c r="C66" s="206">
        <v>50</v>
      </c>
      <c r="D66" s="206"/>
      <c r="E66" s="206">
        <v>6</v>
      </c>
      <c r="F66" s="206">
        <v>7</v>
      </c>
      <c r="G66" s="206"/>
      <c r="H66" s="206"/>
      <c r="I66" s="206"/>
      <c r="J66" s="206"/>
      <c r="K66" s="206"/>
      <c r="L66" s="163">
        <v>6.16</v>
      </c>
      <c r="M66" s="163"/>
      <c r="N66" s="163"/>
      <c r="O66" s="163"/>
      <c r="P66" s="163"/>
      <c r="Q66" s="163"/>
      <c r="R66" s="108">
        <v>3.26735067367553</v>
      </c>
      <c r="S66" s="108">
        <v>0.662044250545341</v>
      </c>
      <c r="T66" s="108">
        <v>0.662044250545341</v>
      </c>
      <c r="U66" s="108">
        <v>0.71417093276977495</v>
      </c>
      <c r="V66" s="108">
        <v>0.65430752453653196</v>
      </c>
      <c r="W66" s="108">
        <v>0.35673538761492302</v>
      </c>
      <c r="X66" s="108">
        <v>0.39562086776628203</v>
      </c>
      <c r="Y66" s="108">
        <v>0.34292882619709703</v>
      </c>
      <c r="Z66" s="163"/>
      <c r="AA66" s="163"/>
      <c r="AB66" s="108">
        <v>15.218879461288401</v>
      </c>
      <c r="AC66" s="108">
        <v>0.66188843876597003</v>
      </c>
      <c r="AD66" s="108">
        <v>0.66188843876597003</v>
      </c>
      <c r="AE66" s="108">
        <v>0.52155947685241699</v>
      </c>
      <c r="AF66" s="108">
        <v>0.65430752453653196</v>
      </c>
      <c r="AG66" s="108">
        <v>0.356789269911504</v>
      </c>
      <c r="AH66" s="108">
        <v>0.39562086776628203</v>
      </c>
      <c r="AI66" s="108">
        <v>0.34293082761965699</v>
      </c>
      <c r="AJ66" s="163"/>
      <c r="AK66" s="108">
        <v>11.4289510250091</v>
      </c>
      <c r="AL66" s="108">
        <v>0.662044250545341</v>
      </c>
      <c r="AM66" s="108">
        <v>0.662044250545341</v>
      </c>
      <c r="AN66" s="108">
        <v>1.47950434684753</v>
      </c>
      <c r="AO66" s="108">
        <v>0.65430752453653196</v>
      </c>
      <c r="AP66" s="108">
        <v>0.35673538761492302</v>
      </c>
      <c r="AQ66" s="108">
        <v>0.39562086776628203</v>
      </c>
      <c r="AR66" s="109">
        <v>0.34292882619709703</v>
      </c>
    </row>
    <row r="67" spans="2:44">
      <c r="B67" s="228">
        <v>1</v>
      </c>
      <c r="C67" s="206">
        <v>50</v>
      </c>
      <c r="D67" s="206"/>
      <c r="E67" s="206">
        <v>1</v>
      </c>
      <c r="F67" s="206">
        <v>7</v>
      </c>
      <c r="G67" s="206"/>
      <c r="H67" s="206"/>
      <c r="I67" s="206"/>
      <c r="J67" s="206"/>
      <c r="K67" s="206"/>
      <c r="L67" s="163">
        <v>53.87</v>
      </c>
      <c r="M67" s="163"/>
      <c r="N67" s="163"/>
      <c r="O67" s="163"/>
      <c r="P67" s="163"/>
      <c r="Q67" s="163"/>
      <c r="R67" s="108">
        <v>74.150166749954195</v>
      </c>
      <c r="S67" s="108">
        <v>1</v>
      </c>
      <c r="T67" s="108">
        <v>1</v>
      </c>
      <c r="U67" s="108">
        <v>6.3621239662170401</v>
      </c>
      <c r="V67" s="229">
        <v>0.97952259784320805</v>
      </c>
      <c r="W67" s="108">
        <v>0.93894231989240395</v>
      </c>
      <c r="X67" s="108">
        <v>0.937401198631576</v>
      </c>
      <c r="Y67" s="108">
        <v>0.935660142267981</v>
      </c>
      <c r="Z67" s="163"/>
      <c r="AA67" s="163"/>
      <c r="AB67" s="108">
        <v>313.04212689399702</v>
      </c>
      <c r="AC67" s="108">
        <v>1</v>
      </c>
      <c r="AD67" s="108">
        <v>1</v>
      </c>
      <c r="AE67" s="108">
        <v>4.52803206443786</v>
      </c>
      <c r="AF67" s="229">
        <v>0.97491821155943204</v>
      </c>
      <c r="AG67" s="108">
        <v>0.81783339083183604</v>
      </c>
      <c r="AH67" s="108">
        <v>0.95753054667636495</v>
      </c>
      <c r="AI67" s="108">
        <v>0.86198218314339503</v>
      </c>
      <c r="AJ67" s="163"/>
      <c r="AK67" s="108">
        <v>241.92494797706601</v>
      </c>
      <c r="AL67" s="108">
        <v>1</v>
      </c>
      <c r="AM67" s="108">
        <v>1</v>
      </c>
      <c r="AN67" s="108">
        <v>14.328718185424799</v>
      </c>
      <c r="AO67" s="229">
        <v>0.983763479946686</v>
      </c>
      <c r="AP67" s="108">
        <v>0.86644237977300698</v>
      </c>
      <c r="AQ67" s="108">
        <v>0.98134885609092104</v>
      </c>
      <c r="AR67" s="109">
        <v>0.91122970065744202</v>
      </c>
    </row>
    <row r="68" spans="2:44" ht="15.75" thickBot="1">
      <c r="B68" s="230">
        <v>2</v>
      </c>
      <c r="C68" s="213">
        <v>50</v>
      </c>
      <c r="D68" s="213"/>
      <c r="E68" s="213">
        <v>1</v>
      </c>
      <c r="F68" s="213">
        <v>7</v>
      </c>
      <c r="G68" s="213"/>
      <c r="H68" s="213"/>
      <c r="I68" s="213"/>
      <c r="J68" s="213"/>
      <c r="K68" s="213"/>
      <c r="L68" s="209">
        <v>27.36</v>
      </c>
      <c r="M68" s="209"/>
      <c r="N68" s="209"/>
      <c r="O68" s="209"/>
      <c r="P68" s="209"/>
      <c r="Q68" s="209"/>
      <c r="R68" s="110">
        <v>41.359911203384399</v>
      </c>
      <c r="S68" s="110">
        <v>1</v>
      </c>
      <c r="T68" s="110">
        <v>1</v>
      </c>
      <c r="U68" s="110">
        <v>2.8376822471618599</v>
      </c>
      <c r="V68" s="110">
        <v>0.95892402762631701</v>
      </c>
      <c r="W68" s="110">
        <v>0.74865348664548104</v>
      </c>
      <c r="X68" s="110">
        <v>0.96214204310214002</v>
      </c>
      <c r="Y68" s="110">
        <v>0.76613910464131296</v>
      </c>
      <c r="Z68" s="209"/>
      <c r="AA68" s="209"/>
      <c r="AB68" s="110">
        <v>121.08536458015401</v>
      </c>
      <c r="AC68" s="110">
        <v>1</v>
      </c>
      <c r="AD68" s="110">
        <v>1</v>
      </c>
      <c r="AE68" s="110">
        <v>6.0655050277709899</v>
      </c>
      <c r="AF68" s="110">
        <v>0.96583060705198098</v>
      </c>
      <c r="AG68" s="110">
        <v>0.78532562374279002</v>
      </c>
      <c r="AH68" s="110">
        <v>0.97013366609924701</v>
      </c>
      <c r="AI68" s="110">
        <v>0.81600269128032399</v>
      </c>
      <c r="AJ68" s="209"/>
      <c r="AK68" s="110">
        <v>103.921188116073</v>
      </c>
      <c r="AL68" s="110">
        <v>1</v>
      </c>
      <c r="AM68" s="110">
        <v>1</v>
      </c>
      <c r="AN68" s="110">
        <v>5.5267450809478698</v>
      </c>
      <c r="AO68" s="110">
        <v>0.963770750030292</v>
      </c>
      <c r="AP68" s="110">
        <v>0.752920335340868</v>
      </c>
      <c r="AQ68" s="110">
        <v>0.97256664195926501</v>
      </c>
      <c r="AR68" s="111">
        <v>0.78260529432554005</v>
      </c>
    </row>
    <row r="69" spans="2:44" ht="15.75" thickBot="1"/>
    <row r="70" spans="2:44">
      <c r="B70" s="225">
        <v>1</v>
      </c>
      <c r="C70" s="226">
        <v>20</v>
      </c>
      <c r="D70" s="226"/>
      <c r="E70" s="226">
        <v>6</v>
      </c>
      <c r="F70" s="226">
        <v>7</v>
      </c>
      <c r="G70" s="58"/>
      <c r="H70" s="58"/>
      <c r="I70" s="58"/>
      <c r="J70" s="58"/>
      <c r="K70" s="58"/>
      <c r="L70" s="58"/>
      <c r="M70" s="58"/>
      <c r="N70" s="58"/>
      <c r="O70" s="58"/>
      <c r="P70" s="58"/>
      <c r="Q70" s="58"/>
      <c r="R70" s="58">
        <v>55.252288579940704</v>
      </c>
      <c r="S70" s="58">
        <v>1</v>
      </c>
      <c r="T70" s="58">
        <v>1</v>
      </c>
      <c r="U70" s="58">
        <v>3.8566477298736501</v>
      </c>
      <c r="V70" s="58">
        <v>0.95589482612383303</v>
      </c>
      <c r="W70" s="58">
        <v>0.73284611510058095</v>
      </c>
      <c r="X70" s="58">
        <v>0.68183208333725398</v>
      </c>
      <c r="Y70" s="58">
        <v>0.70401553304396103</v>
      </c>
      <c r="Z70" s="58"/>
      <c r="AA70" s="58"/>
      <c r="AB70" s="58">
        <v>64.638919353485093</v>
      </c>
      <c r="AC70" s="58">
        <v>1</v>
      </c>
      <c r="AD70" s="58">
        <v>1</v>
      </c>
      <c r="AE70" s="58">
        <v>2.3568873405456499</v>
      </c>
      <c r="AF70" s="234">
        <v>0.97516054767963101</v>
      </c>
      <c r="AG70" s="58">
        <v>0.82514972018963195</v>
      </c>
      <c r="AH70" s="58">
        <v>0.88779678968397802</v>
      </c>
      <c r="AI70" s="58">
        <v>0.85250141353650899</v>
      </c>
      <c r="AJ70" s="58"/>
      <c r="AK70" s="58">
        <v>168.739961624145</v>
      </c>
      <c r="AL70" s="58">
        <v>1</v>
      </c>
      <c r="AM70" s="58">
        <v>1</v>
      </c>
      <c r="AN70" s="58">
        <v>9.0149509906768799</v>
      </c>
      <c r="AO70" s="58">
        <v>0.958075851205622</v>
      </c>
      <c r="AP70" s="58">
        <v>0.81735180266229601</v>
      </c>
      <c r="AQ70" s="58">
        <v>0.70348225765358996</v>
      </c>
      <c r="AR70" s="57">
        <v>0.73674046807175197</v>
      </c>
    </row>
    <row r="71" spans="2:44">
      <c r="B71" s="228">
        <v>2</v>
      </c>
      <c r="C71" s="206">
        <v>20</v>
      </c>
      <c r="D71" s="206"/>
      <c r="E71" s="206">
        <v>6</v>
      </c>
      <c r="F71" s="206">
        <v>7</v>
      </c>
      <c r="G71" s="108"/>
      <c r="H71" s="108"/>
      <c r="I71" s="108"/>
      <c r="J71" s="108"/>
      <c r="K71" s="108"/>
      <c r="L71" s="108"/>
      <c r="M71" s="108"/>
      <c r="N71" s="108"/>
      <c r="O71" s="108"/>
      <c r="P71" s="108"/>
      <c r="Q71" s="108"/>
      <c r="R71" s="108">
        <v>5.3179199695587096</v>
      </c>
      <c r="S71" s="108">
        <v>0.70084138360860004</v>
      </c>
      <c r="T71" s="108">
        <v>0.70084138360860004</v>
      </c>
      <c r="U71" s="108">
        <v>1.00851821899414</v>
      </c>
      <c r="V71" s="108">
        <v>0.66884769174845504</v>
      </c>
      <c r="W71" s="108">
        <v>0.44916849614465698</v>
      </c>
      <c r="X71" s="108">
        <v>0.40327008293449601</v>
      </c>
      <c r="Y71" s="108">
        <v>0.373037183509902</v>
      </c>
      <c r="Z71" s="108"/>
      <c r="AA71" s="108"/>
      <c r="AB71" s="108">
        <v>21.1551849842071</v>
      </c>
      <c r="AC71" s="108">
        <v>0.69824452061909204</v>
      </c>
      <c r="AD71" s="108">
        <v>0.69824452061909204</v>
      </c>
      <c r="AE71" s="108">
        <v>0.27008056640625</v>
      </c>
      <c r="AF71" s="108">
        <v>0.669211195928753</v>
      </c>
      <c r="AG71" s="108">
        <v>0.45399905390234202</v>
      </c>
      <c r="AH71" s="108">
        <v>0.40287310738689602</v>
      </c>
      <c r="AI71" s="108">
        <v>0.37310163326419699</v>
      </c>
      <c r="AJ71" s="108"/>
      <c r="AK71" s="108">
        <v>29.080671548843299</v>
      </c>
      <c r="AL71" s="108">
        <v>0.70073750908901999</v>
      </c>
      <c r="AM71" s="108">
        <v>0.70073750908901999</v>
      </c>
      <c r="AN71" s="108">
        <v>1.9655590057373</v>
      </c>
      <c r="AO71" s="108">
        <v>0.67151338907064095</v>
      </c>
      <c r="AP71" s="108">
        <v>0.45484466680782598</v>
      </c>
      <c r="AQ71" s="108">
        <v>0.40725737673172702</v>
      </c>
      <c r="AR71" s="109">
        <v>0.375055419087647</v>
      </c>
    </row>
    <row r="72" spans="2:44">
      <c r="B72" s="228">
        <v>1</v>
      </c>
      <c r="C72" s="206">
        <v>20</v>
      </c>
      <c r="D72" s="206"/>
      <c r="E72" s="206">
        <v>1</v>
      </c>
      <c r="F72" s="206">
        <v>9</v>
      </c>
      <c r="G72" s="108"/>
      <c r="H72" s="108"/>
      <c r="I72" s="108"/>
      <c r="J72" s="108"/>
      <c r="K72" s="108"/>
      <c r="L72" s="108"/>
      <c r="M72" s="108"/>
      <c r="N72" s="108"/>
      <c r="O72" s="108"/>
      <c r="P72" s="108"/>
      <c r="Q72" s="108"/>
      <c r="R72" s="108">
        <v>103.383950948715</v>
      </c>
      <c r="S72" s="108">
        <v>1</v>
      </c>
      <c r="T72" s="108">
        <v>1</v>
      </c>
      <c r="U72" s="108">
        <v>10.434577703475901</v>
      </c>
      <c r="V72" s="192">
        <v>0.96352841391009303</v>
      </c>
      <c r="W72" s="108">
        <v>0.94018997033164797</v>
      </c>
      <c r="X72" s="108">
        <v>0.77602211097204798</v>
      </c>
      <c r="Y72" s="108">
        <v>0.83027248387873998</v>
      </c>
      <c r="Z72" s="108"/>
      <c r="AA72" s="108"/>
      <c r="AB72" s="108">
        <v>189.75804185867301</v>
      </c>
      <c r="AC72" s="108">
        <v>1</v>
      </c>
      <c r="AD72" s="108">
        <v>1</v>
      </c>
      <c r="AE72" s="108">
        <v>9.2237038612365705</v>
      </c>
      <c r="AF72" s="192">
        <v>0.97431237125893599</v>
      </c>
      <c r="AG72" s="108">
        <v>0.92089155526608701</v>
      </c>
      <c r="AH72" s="108">
        <v>0.95691871991327504</v>
      </c>
      <c r="AI72" s="108">
        <v>0.93806429594568796</v>
      </c>
      <c r="AJ72" s="108"/>
      <c r="AK72" s="108">
        <v>394.901067972183</v>
      </c>
      <c r="AL72" s="108">
        <v>1</v>
      </c>
      <c r="AM72" s="108">
        <v>1</v>
      </c>
      <c r="AN72" s="108">
        <v>24.951093435287401</v>
      </c>
      <c r="AO72" s="229">
        <v>0.98945837877135501</v>
      </c>
      <c r="AP72" s="108">
        <v>0.89480345926800398</v>
      </c>
      <c r="AQ72" s="108">
        <v>0.98191070967418503</v>
      </c>
      <c r="AR72" s="109">
        <v>0.93055498022402605</v>
      </c>
    </row>
    <row r="73" spans="2:44" ht="15.75" thickBot="1">
      <c r="B73" s="230">
        <v>2</v>
      </c>
      <c r="C73" s="213">
        <v>20</v>
      </c>
      <c r="D73" s="213"/>
      <c r="E73" s="213">
        <v>1</v>
      </c>
      <c r="F73" s="213">
        <v>9</v>
      </c>
      <c r="G73" s="110"/>
      <c r="H73" s="110"/>
      <c r="I73" s="110"/>
      <c r="J73" s="110"/>
      <c r="K73" s="110"/>
      <c r="L73" s="110"/>
      <c r="M73" s="110"/>
      <c r="N73" s="110"/>
      <c r="O73" s="110"/>
      <c r="P73" s="110"/>
      <c r="Q73" s="110"/>
      <c r="R73" s="110">
        <v>47.012821674346903</v>
      </c>
      <c r="S73" s="110">
        <v>1</v>
      </c>
      <c r="T73" s="110">
        <v>1</v>
      </c>
      <c r="U73" s="110">
        <v>3.2178831100463801</v>
      </c>
      <c r="V73" s="221">
        <v>0.96728462377317304</v>
      </c>
      <c r="W73" s="110">
        <v>0.760800997935977</v>
      </c>
      <c r="X73" s="110">
        <v>0.97325066898646395</v>
      </c>
      <c r="Y73" s="110">
        <v>0.79478121521950296</v>
      </c>
      <c r="Z73" s="110"/>
      <c r="AA73" s="110"/>
      <c r="AB73" s="110">
        <v>31.767102956771801</v>
      </c>
      <c r="AC73" s="110">
        <v>1</v>
      </c>
      <c r="AD73" s="110">
        <v>1</v>
      </c>
      <c r="AE73" s="110">
        <v>2.0457992553710902</v>
      </c>
      <c r="AF73" s="221">
        <v>0.97346419483823998</v>
      </c>
      <c r="AG73" s="110">
        <v>0.78250930968431398</v>
      </c>
      <c r="AH73" s="110">
        <v>0.97029797208742496</v>
      </c>
      <c r="AI73" s="110">
        <v>0.819198646962359</v>
      </c>
      <c r="AJ73" s="110"/>
      <c r="AK73" s="110">
        <v>113.57821393013</v>
      </c>
      <c r="AL73" s="110">
        <v>1</v>
      </c>
      <c r="AM73" s="110">
        <v>1</v>
      </c>
      <c r="AN73" s="110">
        <v>6.5817642211914</v>
      </c>
      <c r="AO73" s="110">
        <v>0.97358536289833997</v>
      </c>
      <c r="AP73" s="110">
        <v>0.79931796077890604</v>
      </c>
      <c r="AQ73" s="110">
        <v>0.97871385324451599</v>
      </c>
      <c r="AR73" s="111">
        <v>0.83433722903298602</v>
      </c>
    </row>
    <row r="75" spans="2:44">
      <c r="B75" s="18" t="s">
        <v>666</v>
      </c>
    </row>
    <row r="76" spans="2:44" ht="15.75" thickBot="1"/>
    <row r="77" spans="2:44">
      <c r="B77" s="225">
        <v>1</v>
      </c>
      <c r="C77" s="226">
        <v>50</v>
      </c>
      <c r="D77" s="226"/>
      <c r="E77" s="226">
        <v>6</v>
      </c>
      <c r="F77" s="226">
        <v>7</v>
      </c>
      <c r="G77" s="58"/>
      <c r="H77" s="58"/>
      <c r="I77" s="58"/>
      <c r="J77" s="58"/>
      <c r="K77" s="58"/>
      <c r="L77" s="58">
        <v>3.88</v>
      </c>
      <c r="M77" s="58"/>
      <c r="N77" s="58"/>
      <c r="O77" s="58"/>
      <c r="P77" s="58"/>
      <c r="Q77" s="58"/>
      <c r="R77">
        <v>11.4669957160949</v>
      </c>
      <c r="S77">
        <v>1</v>
      </c>
      <c r="T77">
        <v>1</v>
      </c>
      <c r="U77">
        <v>0.66128349304199197</v>
      </c>
      <c r="V77">
        <v>0.93358162631905595</v>
      </c>
      <c r="W77">
        <v>0.59673273273273197</v>
      </c>
      <c r="X77">
        <v>0.63899004917383095</v>
      </c>
      <c r="Y77">
        <v>0.61363651877694902</v>
      </c>
      <c r="Z77" s="58"/>
      <c r="AA77" s="58"/>
      <c r="AB77">
        <v>10.616216182708699</v>
      </c>
      <c r="AC77">
        <v>1</v>
      </c>
      <c r="AD77">
        <v>1</v>
      </c>
      <c r="AE77">
        <v>0.37513804435729903</v>
      </c>
      <c r="AF77">
        <v>0.97051520794537505</v>
      </c>
      <c r="AG77">
        <v>0.884412449753472</v>
      </c>
      <c r="AH77">
        <v>0.72682767271397797</v>
      </c>
      <c r="AI77">
        <v>0.75735470994931897</v>
      </c>
      <c r="AJ77" s="58"/>
      <c r="AK77">
        <v>38.590883493423398</v>
      </c>
      <c r="AL77">
        <v>1</v>
      </c>
      <c r="AM77">
        <v>1</v>
      </c>
      <c r="AN77">
        <v>1.5374791622161801</v>
      </c>
      <c r="AO77">
        <v>0.94165114835505803</v>
      </c>
      <c r="AP77">
        <v>0.68720264644662499</v>
      </c>
      <c r="AQ77">
        <v>0.65509094434505499</v>
      </c>
      <c r="AR77">
        <v>0.64142210119512899</v>
      </c>
    </row>
    <row r="78" spans="2:44">
      <c r="B78" s="228">
        <v>2</v>
      </c>
      <c r="C78" s="206">
        <v>50</v>
      </c>
      <c r="D78" s="206"/>
      <c r="E78" s="206">
        <v>6</v>
      </c>
      <c r="F78" s="206">
        <v>7</v>
      </c>
      <c r="G78" s="108"/>
      <c r="H78" s="108"/>
      <c r="I78" s="108"/>
      <c r="J78" s="108"/>
      <c r="K78" s="108"/>
      <c r="L78" s="108">
        <v>1.92</v>
      </c>
      <c r="M78" s="108"/>
      <c r="N78" s="108"/>
      <c r="O78" s="108"/>
      <c r="P78" s="108"/>
      <c r="Q78" s="108"/>
      <c r="R78">
        <v>1.1219413280487001</v>
      </c>
      <c r="S78">
        <v>0.74397870924817</v>
      </c>
      <c r="T78">
        <v>0.74397870924817</v>
      </c>
      <c r="U78">
        <v>0.217140197753906</v>
      </c>
      <c r="V78">
        <v>0.74394785847299805</v>
      </c>
      <c r="W78">
        <v>0.24798261949099901</v>
      </c>
      <c r="X78">
        <v>0.33333333333333298</v>
      </c>
      <c r="Y78">
        <v>0.28439224061220802</v>
      </c>
      <c r="Z78" s="108"/>
      <c r="AA78" s="108"/>
      <c r="AB78">
        <v>1.9031491279602</v>
      </c>
      <c r="AC78">
        <v>0.74397870924817</v>
      </c>
      <c r="AD78">
        <v>0.74397870924817</v>
      </c>
      <c r="AE78">
        <v>0.13280725479125899</v>
      </c>
      <c r="AF78">
        <v>0.74394785847299805</v>
      </c>
      <c r="AG78">
        <v>0.24798261949099901</v>
      </c>
      <c r="AH78">
        <v>0.33333333333333298</v>
      </c>
      <c r="AI78">
        <v>0.28439224061220802</v>
      </c>
      <c r="AJ78" s="108"/>
      <c r="AK78">
        <v>3.4444341659545898</v>
      </c>
      <c r="AL78">
        <v>0.74397870924817</v>
      </c>
      <c r="AM78">
        <v>0.74397870924817</v>
      </c>
      <c r="AN78">
        <v>0.47574496269226002</v>
      </c>
      <c r="AO78">
        <v>0.74394785847299805</v>
      </c>
      <c r="AP78">
        <v>0.24798261949099901</v>
      </c>
      <c r="AQ78">
        <v>0.33333333333333298</v>
      </c>
      <c r="AR78">
        <v>0.28439224061220802</v>
      </c>
    </row>
    <row r="79" spans="2:44">
      <c r="B79" s="228">
        <v>1</v>
      </c>
      <c r="C79" s="206">
        <v>50</v>
      </c>
      <c r="D79" s="206"/>
      <c r="E79" s="206">
        <v>1</v>
      </c>
      <c r="F79" s="206">
        <v>7</v>
      </c>
      <c r="G79" s="108"/>
      <c r="H79" s="108"/>
      <c r="I79" s="108"/>
      <c r="J79" s="108"/>
      <c r="K79" s="108"/>
      <c r="L79" s="108">
        <v>14.92</v>
      </c>
      <c r="M79" s="108"/>
      <c r="N79" s="108"/>
      <c r="O79" s="108"/>
      <c r="P79" s="108"/>
      <c r="Q79" s="108"/>
      <c r="R79">
        <v>38.3945598602294</v>
      </c>
      <c r="S79">
        <v>1</v>
      </c>
      <c r="T79">
        <v>1</v>
      </c>
      <c r="U79">
        <v>1.5464217662811199</v>
      </c>
      <c r="V79" s="19">
        <v>0.96896337678460498</v>
      </c>
      <c r="W79">
        <v>0.93012677106636799</v>
      </c>
      <c r="X79">
        <v>0.87567688516242603</v>
      </c>
      <c r="Y79">
        <v>0.89597991506780195</v>
      </c>
      <c r="Z79" s="108"/>
      <c r="AA79" s="108"/>
      <c r="AB79">
        <v>57.454706192016602</v>
      </c>
      <c r="AC79">
        <v>1</v>
      </c>
      <c r="AD79">
        <v>1</v>
      </c>
      <c r="AE79">
        <v>1.15382456779479</v>
      </c>
      <c r="AF79" s="19">
        <v>0.99099937926753501</v>
      </c>
      <c r="AG79">
        <v>0.909241434252127</v>
      </c>
      <c r="AH79">
        <v>0.97930219327580004</v>
      </c>
      <c r="AI79">
        <v>0.93953002315704404</v>
      </c>
      <c r="AJ79" s="108"/>
      <c r="AK79">
        <v>111.444787979125</v>
      </c>
      <c r="AL79">
        <v>1</v>
      </c>
      <c r="AM79">
        <v>1</v>
      </c>
      <c r="AN79">
        <v>3.6346225738525302</v>
      </c>
      <c r="AO79" s="19">
        <v>0.99162011173184295</v>
      </c>
      <c r="AP79">
        <v>0.96540034040033995</v>
      </c>
      <c r="AQ79">
        <v>0.97099612936294699</v>
      </c>
      <c r="AR79">
        <v>0.968136521846377</v>
      </c>
    </row>
    <row r="80" spans="2:44" ht="15.75" thickBot="1">
      <c r="B80" s="230">
        <v>2</v>
      </c>
      <c r="C80" s="213">
        <v>50</v>
      </c>
      <c r="D80" s="213"/>
      <c r="E80" s="213">
        <v>1</v>
      </c>
      <c r="F80" s="213">
        <v>7</v>
      </c>
      <c r="G80" s="110"/>
      <c r="H80" s="110"/>
      <c r="I80" s="110"/>
      <c r="J80" s="110"/>
      <c r="K80" s="110"/>
      <c r="L80" s="110">
        <v>8.07</v>
      </c>
      <c r="M80" s="110"/>
      <c r="N80" s="110"/>
      <c r="O80" s="110"/>
      <c r="P80" s="110"/>
      <c r="Q80" s="110"/>
      <c r="R80">
        <v>10.966318368911701</v>
      </c>
      <c r="S80">
        <v>1</v>
      </c>
      <c r="T80">
        <v>1</v>
      </c>
      <c r="U80">
        <v>0.77186655998229903</v>
      </c>
      <c r="V80">
        <v>0.92054624456859002</v>
      </c>
      <c r="W80">
        <v>0.69846878680800895</v>
      </c>
      <c r="X80">
        <v>0.92706108199158699</v>
      </c>
      <c r="Y80">
        <v>0.68547508931019996</v>
      </c>
      <c r="Z80" s="110"/>
      <c r="AA80" s="110"/>
      <c r="AB80">
        <v>8.5698990821838308</v>
      </c>
      <c r="AC80">
        <v>1</v>
      </c>
      <c r="AD80">
        <v>1</v>
      </c>
      <c r="AE80">
        <v>0.40724015235900801</v>
      </c>
      <c r="AF80">
        <v>0.97889509621353199</v>
      </c>
      <c r="AG80">
        <v>0.79094211061561404</v>
      </c>
      <c r="AH80">
        <v>0.95470592533807497</v>
      </c>
      <c r="AI80">
        <v>0.83744706151950499</v>
      </c>
      <c r="AJ80" s="110"/>
      <c r="AK80">
        <v>32.513185501098597</v>
      </c>
      <c r="AL80">
        <v>1</v>
      </c>
      <c r="AM80">
        <v>1</v>
      </c>
      <c r="AN80">
        <v>1.58012747764587</v>
      </c>
      <c r="AO80">
        <v>0.94227188081936597</v>
      </c>
      <c r="AP80">
        <v>0.70252428413335399</v>
      </c>
      <c r="AQ80">
        <v>0.95295706935256297</v>
      </c>
      <c r="AR80">
        <v>0.72858049713443696</v>
      </c>
    </row>
    <row r="83" spans="2:44">
      <c r="B83" s="18" t="s">
        <v>626</v>
      </c>
      <c r="R83" s="18" t="s">
        <v>323</v>
      </c>
      <c r="AB83" s="18" t="s">
        <v>522</v>
      </c>
      <c r="AK83" s="18" t="s">
        <v>624</v>
      </c>
    </row>
    <row r="84" spans="2:44" ht="15.75" thickBot="1"/>
    <row r="85" spans="2:44" ht="15.75" thickBot="1">
      <c r="B85" s="155" t="s">
        <v>343</v>
      </c>
      <c r="C85" s="155" t="s">
        <v>117</v>
      </c>
      <c r="D85" s="155" t="s">
        <v>338</v>
      </c>
      <c r="E85" s="155" t="s">
        <v>199</v>
      </c>
      <c r="F85" s="155" t="s">
        <v>200</v>
      </c>
      <c r="G85" s="222" t="s">
        <v>0</v>
      </c>
      <c r="H85" s="223" t="s">
        <v>1</v>
      </c>
      <c r="I85" s="224" t="s">
        <v>4</v>
      </c>
      <c r="J85" s="164" t="s">
        <v>3</v>
      </c>
      <c r="K85" s="164" t="s">
        <v>126</v>
      </c>
      <c r="L85" s="164" t="s">
        <v>312</v>
      </c>
      <c r="M85" s="164" t="s">
        <v>318</v>
      </c>
      <c r="N85" s="163"/>
      <c r="O85" s="155" t="s">
        <v>339</v>
      </c>
      <c r="P85" s="155"/>
      <c r="Q85" s="155" t="s">
        <v>353</v>
      </c>
      <c r="R85" s="222" t="s">
        <v>54</v>
      </c>
      <c r="S85" s="164" t="s">
        <v>56</v>
      </c>
      <c r="T85" s="164" t="s">
        <v>57</v>
      </c>
      <c r="U85" s="164" t="s">
        <v>55</v>
      </c>
      <c r="V85" s="164" t="s">
        <v>58</v>
      </c>
      <c r="W85" s="158" t="s">
        <v>346</v>
      </c>
      <c r="X85" s="158" t="s">
        <v>347</v>
      </c>
      <c r="Y85" s="158" t="s">
        <v>350</v>
      </c>
      <c r="Z85" s="163"/>
      <c r="AA85" s="155"/>
      <c r="AB85" s="222" t="s">
        <v>54</v>
      </c>
      <c r="AC85" s="164" t="s">
        <v>56</v>
      </c>
      <c r="AD85" s="164" t="s">
        <v>57</v>
      </c>
      <c r="AE85" s="164" t="s">
        <v>55</v>
      </c>
      <c r="AF85" s="164" t="s">
        <v>58</v>
      </c>
      <c r="AG85" s="158" t="s">
        <v>346</v>
      </c>
      <c r="AH85" s="158" t="s">
        <v>347</v>
      </c>
      <c r="AI85" s="158" t="s">
        <v>350</v>
      </c>
      <c r="AJ85" s="155"/>
      <c r="AK85" s="222" t="s">
        <v>54</v>
      </c>
      <c r="AL85" s="164" t="s">
        <v>56</v>
      </c>
      <c r="AM85" s="164" t="s">
        <v>57</v>
      </c>
      <c r="AN85" s="164" t="s">
        <v>55</v>
      </c>
      <c r="AO85" s="164" t="s">
        <v>58</v>
      </c>
      <c r="AP85" s="158" t="s">
        <v>346</v>
      </c>
      <c r="AQ85" s="158" t="s">
        <v>347</v>
      </c>
      <c r="AR85" s="158" t="s">
        <v>350</v>
      </c>
    </row>
    <row r="86" spans="2:44">
      <c r="B86" s="225">
        <v>1</v>
      </c>
      <c r="C86" s="226">
        <v>50</v>
      </c>
      <c r="D86" s="226"/>
      <c r="E86" s="226">
        <v>6</v>
      </c>
      <c r="F86" s="226">
        <v>7</v>
      </c>
      <c r="G86" s="226"/>
      <c r="H86" s="226"/>
      <c r="I86" s="226"/>
      <c r="J86" s="226"/>
      <c r="K86" s="226"/>
      <c r="L86" s="227">
        <v>111.37</v>
      </c>
      <c r="M86" s="227"/>
      <c r="N86" s="227"/>
      <c r="O86" s="227"/>
      <c r="P86" s="227"/>
      <c r="Q86" s="227"/>
      <c r="R86" s="58">
        <v>239.36200428008999</v>
      </c>
      <c r="S86" s="58">
        <v>1</v>
      </c>
      <c r="T86" s="58">
        <v>1</v>
      </c>
      <c r="U86" s="58">
        <v>16.928308248519802</v>
      </c>
      <c r="V86" s="234">
        <v>0.91945385266723101</v>
      </c>
      <c r="W86" s="58">
        <v>0.94910374031574796</v>
      </c>
      <c r="X86" s="58">
        <v>0.63110135971662595</v>
      </c>
      <c r="Y86" s="58">
        <v>0.73804300851555704</v>
      </c>
      <c r="Z86" s="227"/>
      <c r="AA86" s="227"/>
      <c r="AB86" s="58">
        <v>364.391422271728</v>
      </c>
      <c r="AC86" s="58">
        <v>1</v>
      </c>
      <c r="AD86" s="58">
        <v>1</v>
      </c>
      <c r="AE86" s="58">
        <v>11.902058362960799</v>
      </c>
      <c r="AF86" s="234">
        <v>0.96835309060118502</v>
      </c>
      <c r="AG86" s="58">
        <v>0.91718227953555598</v>
      </c>
      <c r="AH86" s="58">
        <v>0.92029995606169701</v>
      </c>
      <c r="AI86" s="58">
        <v>0.907142210288999</v>
      </c>
      <c r="AJ86" s="227"/>
      <c r="AK86" s="58">
        <v>817.72174119949295</v>
      </c>
      <c r="AL86" s="58">
        <v>1</v>
      </c>
      <c r="AM86" s="58">
        <v>1</v>
      </c>
      <c r="AN86" s="58">
        <v>40.455295324325498</v>
      </c>
      <c r="AO86" s="58">
        <v>0.92485182049110903</v>
      </c>
      <c r="AP86" s="58">
        <v>0.97404550209204999</v>
      </c>
      <c r="AQ86" s="58">
        <v>0.67394869573543603</v>
      </c>
      <c r="AR86" s="57">
        <v>0.78082295491764198</v>
      </c>
    </row>
    <row r="87" spans="2:44">
      <c r="B87" s="228">
        <v>2</v>
      </c>
      <c r="C87" s="206">
        <v>50</v>
      </c>
      <c r="D87" s="206"/>
      <c r="E87" s="206">
        <v>6</v>
      </c>
      <c r="F87" s="206">
        <v>7</v>
      </c>
      <c r="G87" s="206"/>
      <c r="H87" s="206"/>
      <c r="I87" s="206"/>
      <c r="J87" s="206"/>
      <c r="K87" s="206"/>
      <c r="L87" s="163">
        <v>8.41</v>
      </c>
      <c r="M87" s="163"/>
      <c r="N87" s="163"/>
      <c r="O87" s="163"/>
      <c r="P87" s="163"/>
      <c r="Q87" s="163"/>
      <c r="R87" s="108">
        <v>18.571691036224301</v>
      </c>
      <c r="S87" s="108">
        <v>0.97529181995730496</v>
      </c>
      <c r="T87" s="108">
        <v>0.97529181995730496</v>
      </c>
      <c r="U87" s="108">
        <v>2.6396343708038299</v>
      </c>
      <c r="V87" s="108">
        <v>0.86388653683319205</v>
      </c>
      <c r="W87" s="108">
        <v>0.68140291258548502</v>
      </c>
      <c r="X87" s="108">
        <v>0.47948592169971899</v>
      </c>
      <c r="Y87" s="108">
        <v>0.54297497306091203</v>
      </c>
      <c r="Z87" s="163"/>
      <c r="AA87" s="163"/>
      <c r="AB87" s="108">
        <v>87.835419654846106</v>
      </c>
      <c r="AC87" s="108">
        <v>0.97511014216287395</v>
      </c>
      <c r="AD87" s="108">
        <v>0.97511014216287395</v>
      </c>
      <c r="AE87" s="108">
        <v>0.39478445053100503</v>
      </c>
      <c r="AF87" s="108">
        <v>0.86039373412362397</v>
      </c>
      <c r="AG87" s="108">
        <v>0.68300172442977103</v>
      </c>
      <c r="AH87" s="108">
        <v>0.478667355348393</v>
      </c>
      <c r="AI87" s="108">
        <v>0.53920789324458196</v>
      </c>
      <c r="AJ87" s="163"/>
      <c r="AK87" s="108">
        <v>99.779371023178101</v>
      </c>
      <c r="AL87" s="108">
        <v>0.97529181995730496</v>
      </c>
      <c r="AM87" s="108">
        <v>0.97529181995730496</v>
      </c>
      <c r="AN87" s="108">
        <v>4.8110091686248699</v>
      </c>
      <c r="AO87" s="108">
        <v>0.86166384419983</v>
      </c>
      <c r="AP87" s="108">
        <v>0.68110182002594399</v>
      </c>
      <c r="AQ87" s="108">
        <v>0.47816671377126801</v>
      </c>
      <c r="AR87" s="109">
        <v>0.53926811364031202</v>
      </c>
    </row>
    <row r="88" spans="2:44">
      <c r="B88" s="228">
        <v>1</v>
      </c>
      <c r="C88" s="206">
        <v>50</v>
      </c>
      <c r="D88" s="206"/>
      <c r="E88" s="206">
        <v>1</v>
      </c>
      <c r="F88" s="206">
        <v>7</v>
      </c>
      <c r="G88" s="206"/>
      <c r="H88" s="206"/>
      <c r="I88" s="206"/>
      <c r="J88" s="206"/>
      <c r="K88" s="206"/>
      <c r="L88" s="163">
        <v>178.35</v>
      </c>
      <c r="M88" s="163"/>
      <c r="N88" s="163"/>
      <c r="O88" s="163"/>
      <c r="P88" s="163"/>
      <c r="Q88" s="163"/>
      <c r="R88" s="108">
        <v>256.13690018653801</v>
      </c>
      <c r="S88" s="108">
        <v>1</v>
      </c>
      <c r="T88" s="108">
        <v>1</v>
      </c>
      <c r="U88" s="108">
        <v>21.995959520339898</v>
      </c>
      <c r="V88" s="229">
        <v>0.919136325148179</v>
      </c>
      <c r="W88" s="108">
        <v>0.90268770980923296</v>
      </c>
      <c r="X88" s="108">
        <v>0.75755047585781499</v>
      </c>
      <c r="Y88" s="108">
        <v>0.76872737149179005</v>
      </c>
      <c r="Z88" s="163"/>
      <c r="AA88" s="163"/>
      <c r="AB88" s="108">
        <v>506.358583688735</v>
      </c>
      <c r="AC88" s="108">
        <v>1</v>
      </c>
      <c r="AD88" s="108">
        <v>1</v>
      </c>
      <c r="AE88" s="108">
        <v>19.3222396373748</v>
      </c>
      <c r="AF88" s="229">
        <v>0.96740050804402999</v>
      </c>
      <c r="AG88" s="108">
        <v>0.90969164552776005</v>
      </c>
      <c r="AH88" s="108">
        <v>0.94304176107925197</v>
      </c>
      <c r="AI88" s="108">
        <v>0.91015804052736105</v>
      </c>
      <c r="AJ88" s="163"/>
      <c r="AK88" s="108">
        <v>985.580620527267</v>
      </c>
      <c r="AL88" s="108">
        <v>1</v>
      </c>
      <c r="AM88" s="108">
        <v>1</v>
      </c>
      <c r="AN88" s="108">
        <v>55.278133392333899</v>
      </c>
      <c r="AO88" s="229">
        <v>0.95311176968670597</v>
      </c>
      <c r="AP88" s="108">
        <v>0.89320833858659199</v>
      </c>
      <c r="AQ88" s="108">
        <v>0.89687631294516101</v>
      </c>
      <c r="AR88" s="109">
        <v>0.85761077683713605</v>
      </c>
    </row>
    <row r="89" spans="2:44" ht="15.75" thickBot="1">
      <c r="B89" s="230">
        <v>2</v>
      </c>
      <c r="C89" s="213">
        <v>50</v>
      </c>
      <c r="D89" s="213"/>
      <c r="E89" s="213">
        <v>1</v>
      </c>
      <c r="F89" s="213">
        <v>7</v>
      </c>
      <c r="G89" s="213"/>
      <c r="H89" s="213"/>
      <c r="I89" s="213"/>
      <c r="J89" s="213"/>
      <c r="K89" s="213"/>
      <c r="L89" s="209">
        <v>42.78</v>
      </c>
      <c r="M89" s="209"/>
      <c r="N89" s="209"/>
      <c r="O89" s="209"/>
      <c r="P89" s="209"/>
      <c r="Q89" s="209"/>
      <c r="R89" s="110">
        <v>70.914867401123004</v>
      </c>
      <c r="S89" s="110">
        <v>1</v>
      </c>
      <c r="T89" s="110">
        <v>1</v>
      </c>
      <c r="U89" s="110">
        <v>6.0619790554046604</v>
      </c>
      <c r="V89" s="110">
        <v>0.91395004233700206</v>
      </c>
      <c r="W89" s="110">
        <v>0.91950937471139804</v>
      </c>
      <c r="X89" s="110">
        <v>0.74658285142212499</v>
      </c>
      <c r="Y89" s="110">
        <v>0.772265535027571</v>
      </c>
      <c r="Z89" s="209"/>
      <c r="AA89" s="209"/>
      <c r="AB89" s="110">
        <v>63.581088066101003</v>
      </c>
      <c r="AC89" s="110">
        <v>1</v>
      </c>
      <c r="AD89" s="110">
        <v>1</v>
      </c>
      <c r="AE89" s="110">
        <v>3.1630992889404199</v>
      </c>
      <c r="AF89" s="110">
        <v>0.95046570702794198</v>
      </c>
      <c r="AG89" s="110">
        <v>0.832604747480718</v>
      </c>
      <c r="AH89" s="110">
        <v>0.87172741595209502</v>
      </c>
      <c r="AI89" s="110">
        <v>0.80677025526342006</v>
      </c>
      <c r="AJ89" s="209"/>
      <c r="AK89" s="110">
        <v>199.42570495605401</v>
      </c>
      <c r="AL89" s="110">
        <v>1</v>
      </c>
      <c r="AM89" s="110">
        <v>1</v>
      </c>
      <c r="AN89" s="110">
        <v>12.5859141349792</v>
      </c>
      <c r="AO89" s="110">
        <v>0.94051651143099002</v>
      </c>
      <c r="AP89" s="110">
        <v>0.87028592900917801</v>
      </c>
      <c r="AQ89" s="110">
        <v>0.90401446699981902</v>
      </c>
      <c r="AR89" s="111">
        <v>0.85150263708942697</v>
      </c>
    </row>
    <row r="90" spans="2:44" ht="15.75" thickBot="1"/>
    <row r="91" spans="2:44">
      <c r="B91" s="225">
        <v>1</v>
      </c>
      <c r="C91" s="226">
        <v>20</v>
      </c>
      <c r="D91" s="226"/>
      <c r="E91" s="226">
        <v>6</v>
      </c>
      <c r="F91" s="226">
        <v>7</v>
      </c>
      <c r="G91" s="58"/>
      <c r="H91" s="58"/>
      <c r="I91" s="58"/>
      <c r="J91" s="58"/>
      <c r="K91" s="58"/>
      <c r="L91" s="58"/>
      <c r="M91" s="58"/>
      <c r="N91" s="58"/>
      <c r="O91" s="58"/>
      <c r="P91" s="58"/>
      <c r="Q91" s="58"/>
      <c r="R91" s="58">
        <v>261.82364916801401</v>
      </c>
      <c r="S91" s="58">
        <v>1</v>
      </c>
      <c r="T91" s="58">
        <v>1</v>
      </c>
      <c r="U91" s="58">
        <v>18.9537849426269</v>
      </c>
      <c r="V91" s="58">
        <v>0.91966553767993198</v>
      </c>
      <c r="W91" s="58">
        <v>0.94911406273935806</v>
      </c>
      <c r="X91" s="58">
        <v>0.62950866255133098</v>
      </c>
      <c r="Y91" s="58">
        <v>0.73720906279822196</v>
      </c>
      <c r="Z91" s="58"/>
      <c r="AA91" s="58"/>
      <c r="AB91" s="58">
        <v>471.08408260345402</v>
      </c>
      <c r="AC91" s="58">
        <v>1</v>
      </c>
      <c r="AD91" s="58">
        <v>1</v>
      </c>
      <c r="AE91" s="58">
        <v>15.348827362060501</v>
      </c>
      <c r="AF91" s="58">
        <v>0.97078746824724804</v>
      </c>
      <c r="AG91" s="58">
        <v>0.93731121197393397</v>
      </c>
      <c r="AH91" s="58">
        <v>0.90750153613132101</v>
      </c>
      <c r="AI91" s="58">
        <v>0.90765070539312598</v>
      </c>
      <c r="AJ91" s="58"/>
      <c r="AK91" s="58">
        <v>921.27042484283402</v>
      </c>
      <c r="AL91" s="58">
        <v>1</v>
      </c>
      <c r="AM91" s="58">
        <v>1</v>
      </c>
      <c r="AN91" s="58">
        <v>47.5211372375488</v>
      </c>
      <c r="AO91" s="58">
        <v>0.92442845046570699</v>
      </c>
      <c r="AP91" s="58">
        <v>0.97156905445104802</v>
      </c>
      <c r="AQ91" s="58">
        <v>0.66490070986292404</v>
      </c>
      <c r="AR91" s="57">
        <v>0.772607737808641</v>
      </c>
    </row>
    <row r="92" spans="2:44">
      <c r="B92" s="228">
        <v>2</v>
      </c>
      <c r="C92" s="206">
        <v>20</v>
      </c>
      <c r="D92" s="206"/>
      <c r="E92" s="206">
        <v>6</v>
      </c>
      <c r="F92" s="206">
        <v>7</v>
      </c>
      <c r="G92" s="108"/>
      <c r="H92" s="108"/>
      <c r="I92" s="108"/>
      <c r="J92" s="108"/>
      <c r="K92" s="108"/>
      <c r="L92" s="108"/>
      <c r="M92" s="108"/>
      <c r="N92" s="108"/>
      <c r="O92" s="108"/>
      <c r="P92" s="108"/>
      <c r="Q92" s="108"/>
      <c r="R92" s="108">
        <v>28.283807516098001</v>
      </c>
      <c r="S92" s="108">
        <v>0.99373211609210998</v>
      </c>
      <c r="T92" s="108">
        <v>0.99373211609210998</v>
      </c>
      <c r="U92" s="108">
        <v>2.9990885257720898</v>
      </c>
      <c r="V92" s="108">
        <v>0.88632514817950803</v>
      </c>
      <c r="W92" s="108">
        <v>0.80356217364736504</v>
      </c>
      <c r="X92" s="108">
        <v>0.557840381419895</v>
      </c>
      <c r="Y92" s="108">
        <v>0.63375131631247195</v>
      </c>
      <c r="Z92" s="108"/>
      <c r="AA92" s="108"/>
      <c r="AB92" s="108">
        <v>65.940203189849797</v>
      </c>
      <c r="AC92" s="108">
        <v>0.99373211609210998</v>
      </c>
      <c r="AD92" s="108">
        <v>0.99373211609210998</v>
      </c>
      <c r="AE92" s="108">
        <v>0.65171456336975098</v>
      </c>
      <c r="AF92" s="108">
        <v>0.88029212531752699</v>
      </c>
      <c r="AG92" s="108">
        <v>0.74083936409080098</v>
      </c>
      <c r="AH92" s="108">
        <v>0.56495222220482399</v>
      </c>
      <c r="AI92" s="108">
        <v>0.62577122758861603</v>
      </c>
      <c r="AJ92" s="108"/>
      <c r="AK92" s="108">
        <v>122.608659982681</v>
      </c>
      <c r="AL92" s="108">
        <v>0.99373211609210998</v>
      </c>
      <c r="AM92" s="108">
        <v>0.99373211609210998</v>
      </c>
      <c r="AN92" s="108">
        <v>5.8823723793029696</v>
      </c>
      <c r="AO92" s="108">
        <v>0.88590177815410598</v>
      </c>
      <c r="AP92" s="108">
        <v>0.79577021497962697</v>
      </c>
      <c r="AQ92" s="108">
        <v>0.56659963863404705</v>
      </c>
      <c r="AR92" s="109">
        <v>0.64024968832317997</v>
      </c>
    </row>
    <row r="93" spans="2:44">
      <c r="B93" s="228">
        <v>1</v>
      </c>
      <c r="C93" s="206">
        <v>20</v>
      </c>
      <c r="D93" s="206"/>
      <c r="E93" s="206">
        <v>1</v>
      </c>
      <c r="F93" s="206">
        <v>9</v>
      </c>
      <c r="G93" s="108"/>
      <c r="H93" s="108"/>
      <c r="I93" s="108"/>
      <c r="J93" s="108"/>
      <c r="K93" s="108"/>
      <c r="L93" s="108"/>
      <c r="M93" s="108"/>
      <c r="N93" s="108"/>
      <c r="O93" s="108"/>
      <c r="P93" s="108"/>
      <c r="Q93" s="108"/>
      <c r="R93" s="108">
        <v>430.95835995674099</v>
      </c>
      <c r="S93" s="108">
        <v>1</v>
      </c>
      <c r="T93" s="108">
        <v>1</v>
      </c>
      <c r="U93" s="108">
        <v>57.868001222610403</v>
      </c>
      <c r="V93" s="229">
        <v>0.93014394580863602</v>
      </c>
      <c r="W93" s="108">
        <v>0.91326614622955504</v>
      </c>
      <c r="X93" s="108">
        <v>0.80539075503055502</v>
      </c>
      <c r="Y93" s="108">
        <v>0.80990541589953602</v>
      </c>
      <c r="Z93" s="108"/>
      <c r="AA93" s="108"/>
      <c r="AB93" s="108">
        <v>2871.7056331634499</v>
      </c>
      <c r="AC93" s="108">
        <v>1</v>
      </c>
      <c r="AD93" s="108">
        <v>1</v>
      </c>
      <c r="AE93" s="108">
        <v>50.825770378112701</v>
      </c>
      <c r="AF93" s="192">
        <v>0.95861558001693403</v>
      </c>
      <c r="AG93" s="108">
        <v>0.87691229074809196</v>
      </c>
      <c r="AH93" s="108">
        <v>0.89876348369060999</v>
      </c>
      <c r="AI93" s="108">
        <v>0.85053422258693101</v>
      </c>
      <c r="AJ93" s="108"/>
      <c r="AK93" s="108">
        <v>3254.2949619293199</v>
      </c>
      <c r="AL93" s="108">
        <v>1</v>
      </c>
      <c r="AM93" s="108">
        <v>1</v>
      </c>
      <c r="AN93" s="108">
        <v>143.03152394294699</v>
      </c>
      <c r="AO93" s="229">
        <v>0.95385266723116002</v>
      </c>
      <c r="AP93" s="108">
        <v>0.90620119543835198</v>
      </c>
      <c r="AQ93" s="108">
        <v>0.87229966312297502</v>
      </c>
      <c r="AR93" s="109">
        <v>0.85164018417091303</v>
      </c>
    </row>
    <row r="94" spans="2:44" ht="15.75" thickBot="1">
      <c r="B94" s="230">
        <v>2</v>
      </c>
      <c r="C94" s="213">
        <v>20</v>
      </c>
      <c r="D94" s="213"/>
      <c r="E94" s="213">
        <v>1</v>
      </c>
      <c r="F94" s="213">
        <v>9</v>
      </c>
      <c r="G94" s="110"/>
      <c r="H94" s="110"/>
      <c r="I94" s="110"/>
      <c r="J94" s="110"/>
      <c r="K94" s="110"/>
      <c r="L94" s="110"/>
      <c r="M94" s="110"/>
      <c r="N94" s="110"/>
      <c r="O94" s="110"/>
      <c r="P94" s="110"/>
      <c r="Q94" s="110"/>
      <c r="R94" s="110">
        <v>85.561685562133704</v>
      </c>
      <c r="S94" s="110">
        <v>1</v>
      </c>
      <c r="T94" s="110">
        <v>1</v>
      </c>
      <c r="U94" s="110">
        <v>6.7908594608306796</v>
      </c>
      <c r="V94" s="110">
        <v>0.91638441998306497</v>
      </c>
      <c r="W94" s="110">
        <v>0.89332432164084996</v>
      </c>
      <c r="X94" s="110">
        <v>0.75920923530611695</v>
      </c>
      <c r="Y94" s="110">
        <v>0.76504210520680405</v>
      </c>
      <c r="Z94" s="110"/>
      <c r="AA94" s="110"/>
      <c r="AB94" s="110">
        <v>98.404714345932007</v>
      </c>
      <c r="AC94" s="110">
        <v>1</v>
      </c>
      <c r="AD94" s="110">
        <v>1</v>
      </c>
      <c r="AE94" s="110">
        <v>4.0412876605987504</v>
      </c>
      <c r="AF94" s="110">
        <v>0.94972480948348803</v>
      </c>
      <c r="AG94" s="110">
        <v>0.88345345556746402</v>
      </c>
      <c r="AH94" s="110">
        <v>0.90853067816399602</v>
      </c>
      <c r="AI94" s="110">
        <v>0.86284274183349297</v>
      </c>
      <c r="AJ94" s="110"/>
      <c r="AK94" s="110">
        <v>263.82024693489001</v>
      </c>
      <c r="AL94" s="110">
        <v>1</v>
      </c>
      <c r="AM94" s="110">
        <v>1</v>
      </c>
      <c r="AN94" s="110">
        <v>15.0991601943969</v>
      </c>
      <c r="AO94" s="110">
        <v>0.94030482641828905</v>
      </c>
      <c r="AP94" s="110">
        <v>0.86595553251744395</v>
      </c>
      <c r="AQ94" s="110">
        <v>0.89035308839427496</v>
      </c>
      <c r="AR94" s="111">
        <v>0.83943327660297995</v>
      </c>
    </row>
    <row r="96" spans="2:44">
      <c r="B96" s="18" t="s">
        <v>666</v>
      </c>
    </row>
    <row r="97" spans="2:44" ht="15.75" thickBot="1"/>
    <row r="98" spans="2:44">
      <c r="B98" s="225">
        <v>1</v>
      </c>
      <c r="C98" s="226">
        <v>50</v>
      </c>
      <c r="D98" s="226"/>
      <c r="E98" s="226">
        <v>6</v>
      </c>
      <c r="F98" s="226">
        <v>7</v>
      </c>
      <c r="G98" s="58"/>
      <c r="H98" s="58"/>
      <c r="I98" s="58"/>
      <c r="J98" s="58"/>
      <c r="K98" s="58"/>
      <c r="L98" s="58">
        <v>30.46</v>
      </c>
      <c r="M98" s="58"/>
      <c r="N98" s="58"/>
      <c r="O98" s="58"/>
      <c r="P98" s="58"/>
      <c r="Q98" s="58"/>
      <c r="R98">
        <v>116.595471858978</v>
      </c>
      <c r="S98">
        <v>1</v>
      </c>
      <c r="T98">
        <v>1</v>
      </c>
      <c r="U98">
        <v>4.9567127227783203</v>
      </c>
      <c r="V98" s="19">
        <v>0.87955625990491204</v>
      </c>
      <c r="W98">
        <v>0.88663648830098696</v>
      </c>
      <c r="X98">
        <v>0.79910758475467503</v>
      </c>
      <c r="Y98">
        <v>0.79516668348823605</v>
      </c>
      <c r="AB98">
        <v>132.84284925460801</v>
      </c>
      <c r="AC98">
        <v>1</v>
      </c>
      <c r="AD98">
        <v>1</v>
      </c>
      <c r="AE98">
        <v>2.9015760421752899</v>
      </c>
      <c r="AF98" s="19">
        <v>0.95630518451437596</v>
      </c>
      <c r="AG98">
        <v>0.88067339568146696</v>
      </c>
      <c r="AH98">
        <v>0.91660401526524704</v>
      </c>
      <c r="AI98">
        <v>0.88653012712519697</v>
      </c>
      <c r="AK98">
        <v>360.52777647972101</v>
      </c>
      <c r="AL98">
        <v>1</v>
      </c>
      <c r="AM98">
        <v>1</v>
      </c>
      <c r="AN98">
        <v>11.685995340347199</v>
      </c>
      <c r="AO98">
        <v>0.890876160289789</v>
      </c>
      <c r="AP98">
        <v>0.90462496700731099</v>
      </c>
      <c r="AQ98">
        <v>0.81945173996763898</v>
      </c>
      <c r="AR98">
        <v>0.83010307351892598</v>
      </c>
    </row>
    <row r="99" spans="2:44">
      <c r="B99" s="228">
        <v>2</v>
      </c>
      <c r="C99" s="206">
        <v>50</v>
      </c>
      <c r="D99" s="206"/>
      <c r="E99" s="206">
        <v>6</v>
      </c>
      <c r="F99" s="206">
        <v>7</v>
      </c>
      <c r="G99" s="108"/>
      <c r="H99" s="108"/>
      <c r="I99" s="108"/>
      <c r="J99" s="108"/>
      <c r="K99" s="108"/>
      <c r="L99" s="108">
        <v>2.88</v>
      </c>
      <c r="M99" s="108"/>
      <c r="N99" s="108"/>
      <c r="O99" s="108"/>
      <c r="P99" s="108"/>
      <c r="Q99" s="108"/>
      <c r="R99">
        <v>6.0491139888763401</v>
      </c>
      <c r="S99">
        <v>0.88295388207822501</v>
      </c>
      <c r="T99">
        <v>0.88295388207822501</v>
      </c>
      <c r="U99">
        <v>0.97507190704345703</v>
      </c>
      <c r="V99">
        <v>0.73964229114783697</v>
      </c>
      <c r="W99">
        <v>0.589195252037369</v>
      </c>
      <c r="X99">
        <v>0.37738876073981997</v>
      </c>
      <c r="Y99">
        <v>0.43027918410346999</v>
      </c>
      <c r="AB99">
        <v>30.259165763854899</v>
      </c>
      <c r="AC99">
        <v>0.88237011091651996</v>
      </c>
      <c r="AD99">
        <v>0.88237011091651996</v>
      </c>
      <c r="AE99">
        <v>0.10488080978393501</v>
      </c>
      <c r="AF99">
        <v>0.74688702739415802</v>
      </c>
      <c r="AG99">
        <v>0.61814561008193003</v>
      </c>
      <c r="AH99">
        <v>0.38572371737922601</v>
      </c>
      <c r="AI99">
        <v>0.440660149005205</v>
      </c>
      <c r="AK99">
        <v>69.795079469680701</v>
      </c>
      <c r="AL99">
        <v>0.88295388207822501</v>
      </c>
      <c r="AM99">
        <v>0.88295388207822501</v>
      </c>
      <c r="AN99">
        <v>1.94686651229858</v>
      </c>
      <c r="AO99">
        <v>0.74145347520941796</v>
      </c>
      <c r="AP99">
        <v>0.60482591167682898</v>
      </c>
      <c r="AQ99">
        <v>0.38461764471120702</v>
      </c>
      <c r="AR99">
        <v>0.43904431008466099</v>
      </c>
    </row>
    <row r="100" spans="2:44">
      <c r="B100" s="228">
        <v>1</v>
      </c>
      <c r="C100" s="206">
        <v>50</v>
      </c>
      <c r="D100" s="206"/>
      <c r="E100" s="206">
        <v>1</v>
      </c>
      <c r="F100" s="206">
        <v>7</v>
      </c>
      <c r="G100" s="108"/>
      <c r="H100" s="108"/>
      <c r="I100" s="108"/>
      <c r="J100" s="108"/>
      <c r="K100" s="108"/>
      <c r="L100" s="108">
        <v>59.09</v>
      </c>
      <c r="M100" s="108"/>
      <c r="N100" s="108"/>
      <c r="O100" s="108"/>
      <c r="P100" s="108"/>
      <c r="Q100" s="108"/>
      <c r="R100">
        <v>180.555408477783</v>
      </c>
      <c r="S100">
        <v>1</v>
      </c>
      <c r="T100">
        <v>1</v>
      </c>
      <c r="U100">
        <v>7.6249244213104204</v>
      </c>
      <c r="V100" s="19">
        <v>0.88634820013583804</v>
      </c>
      <c r="W100">
        <v>0.88687318879400001</v>
      </c>
      <c r="X100">
        <v>0.78953339074658502</v>
      </c>
      <c r="Y100">
        <v>0.78763242241058695</v>
      </c>
      <c r="AB100">
        <v>235.75793433189301</v>
      </c>
      <c r="AC100">
        <v>1</v>
      </c>
      <c r="AD100">
        <v>1</v>
      </c>
      <c r="AE100">
        <v>5.3032355308532697</v>
      </c>
      <c r="AF100" s="19">
        <v>0.95947475662214099</v>
      </c>
      <c r="AG100">
        <v>0.90927422262618396</v>
      </c>
      <c r="AH100">
        <v>0.93678320751156596</v>
      </c>
      <c r="AI100">
        <v>0.905024197559123</v>
      </c>
      <c r="AK100">
        <v>580.28953099250703</v>
      </c>
      <c r="AL100">
        <v>1</v>
      </c>
      <c r="AM100">
        <v>1</v>
      </c>
      <c r="AN100">
        <v>17.959377288818299</v>
      </c>
      <c r="AO100" s="19">
        <v>0.94091011999094398</v>
      </c>
      <c r="AP100">
        <v>0.90212854182242896</v>
      </c>
      <c r="AQ100">
        <v>0.90508598756165803</v>
      </c>
      <c r="AR100">
        <v>0.87575177461836895</v>
      </c>
    </row>
    <row r="101" spans="2:44" ht="15.75" thickBot="1">
      <c r="B101" s="230">
        <v>2</v>
      </c>
      <c r="C101" s="213">
        <v>50</v>
      </c>
      <c r="D101" s="213"/>
      <c r="E101" s="213">
        <v>1</v>
      </c>
      <c r="F101" s="213">
        <v>7</v>
      </c>
      <c r="G101" s="110"/>
      <c r="H101" s="110"/>
      <c r="I101" s="110"/>
      <c r="J101" s="110"/>
      <c r="K101" s="110"/>
      <c r="L101" s="110">
        <v>14.6</v>
      </c>
      <c r="M101" s="110"/>
      <c r="N101" s="110"/>
      <c r="O101" s="110"/>
      <c r="P101" s="110"/>
      <c r="Q101" s="110"/>
      <c r="R101">
        <v>39.651353359222398</v>
      </c>
      <c r="S101">
        <v>1</v>
      </c>
      <c r="T101">
        <v>1</v>
      </c>
      <c r="U101">
        <v>1.9313592910766599</v>
      </c>
      <c r="V101">
        <v>0.865519583427665</v>
      </c>
      <c r="W101">
        <v>0.91888175591830401</v>
      </c>
      <c r="X101">
        <v>0.74269986486470096</v>
      </c>
      <c r="Y101">
        <v>0.77169536835055996</v>
      </c>
      <c r="AB101">
        <v>30.658506393432599</v>
      </c>
      <c r="AC101">
        <v>1</v>
      </c>
      <c r="AD101">
        <v>1</v>
      </c>
      <c r="AE101">
        <v>0.90231966972350997</v>
      </c>
      <c r="AF101">
        <v>0.92800543355218401</v>
      </c>
      <c r="AG101">
        <v>0.88772835570337005</v>
      </c>
      <c r="AH101">
        <v>0.87178617381729395</v>
      </c>
      <c r="AI101">
        <v>0.85261681947690604</v>
      </c>
      <c r="AK101">
        <v>113.764046907424</v>
      </c>
      <c r="AL101">
        <v>1</v>
      </c>
      <c r="AM101">
        <v>1</v>
      </c>
      <c r="AN101">
        <v>4.0833103656768799</v>
      </c>
      <c r="AO101">
        <v>0.90332805071315303</v>
      </c>
      <c r="AP101">
        <v>0.85293617259948795</v>
      </c>
      <c r="AQ101">
        <v>0.880304407198086</v>
      </c>
      <c r="AR101">
        <v>0.82806028616288196</v>
      </c>
    </row>
    <row r="105" spans="2:44">
      <c r="S105" t="s">
        <v>646</v>
      </c>
      <c r="T105" t="s">
        <v>647</v>
      </c>
      <c r="V105" t="s">
        <v>648</v>
      </c>
      <c r="X105" t="s">
        <v>649</v>
      </c>
      <c r="Y105" t="s">
        <v>651</v>
      </c>
    </row>
    <row r="106" spans="2:44" ht="15.75" thickBot="1">
      <c r="S106" s="108">
        <v>0.78075313807531299</v>
      </c>
      <c r="T106" s="231">
        <v>0.80083682008368196</v>
      </c>
      <c r="V106">
        <v>0.95146443514644297</v>
      </c>
      <c r="X106" s="108">
        <v>0.88786610878660999</v>
      </c>
      <c r="Y106" s="231">
        <v>0.91297071129707097</v>
      </c>
    </row>
    <row r="107" spans="2:44" ht="15.75" thickBot="1">
      <c r="B107" s="18" t="s">
        <v>638</v>
      </c>
      <c r="C107" t="s">
        <v>620</v>
      </c>
      <c r="S107" s="229">
        <v>0.97952259784320805</v>
      </c>
      <c r="T107" s="110">
        <v>0.95892402762631701</v>
      </c>
      <c r="V107">
        <v>0.97491821155943204</v>
      </c>
      <c r="X107" s="229">
        <v>0.983763479946686</v>
      </c>
      <c r="Y107" s="110">
        <v>0.963770750030292</v>
      </c>
    </row>
    <row r="108" spans="2:44" ht="15.75" thickBot="1">
      <c r="B108" s="18" t="s">
        <v>639</v>
      </c>
      <c r="C108" t="s">
        <v>621</v>
      </c>
      <c r="S108" s="229">
        <v>0.919136325148179</v>
      </c>
      <c r="T108" s="110">
        <v>0.91395004233700206</v>
      </c>
      <c r="V108">
        <v>0.96740050804402999</v>
      </c>
      <c r="X108" s="229">
        <v>0.95311176968670597</v>
      </c>
      <c r="Y108" s="110">
        <v>0.94051651143099002</v>
      </c>
    </row>
    <row r="109" spans="2:44">
      <c r="B109" s="18" t="s">
        <v>640</v>
      </c>
      <c r="C109" t="s">
        <v>622</v>
      </c>
      <c r="R109" t="s">
        <v>645</v>
      </c>
      <c r="S109">
        <f>AVERAGE(S106:S108)</f>
        <v>0.89313735368890013</v>
      </c>
      <c r="T109">
        <f>AVERAGE(T106:T108)</f>
        <v>0.89123696334900038</v>
      </c>
      <c r="X109">
        <f>AVERAGE(X106:X108)</f>
        <v>0.94158045280666725</v>
      </c>
      <c r="Y109">
        <f>AVERAGE(Y106:Y108)</f>
        <v>0.939085990919451</v>
      </c>
    </row>
    <row r="112" spans="2:44">
      <c r="C112" s="18" t="s">
        <v>650</v>
      </c>
    </row>
    <row r="113" spans="3:12">
      <c r="D113" t="s">
        <v>641</v>
      </c>
      <c r="E113" t="s">
        <v>642</v>
      </c>
      <c r="F113" t="s">
        <v>643</v>
      </c>
      <c r="G113" t="s">
        <v>582</v>
      </c>
      <c r="H113" t="s">
        <v>644</v>
      </c>
      <c r="I113" t="s">
        <v>648</v>
      </c>
      <c r="J113" t="s">
        <v>651</v>
      </c>
    </row>
    <row r="114" spans="3:12">
      <c r="C114" s="18" t="s">
        <v>638</v>
      </c>
      <c r="D114">
        <v>0.99832635983263596</v>
      </c>
      <c r="E114">
        <v>0.99832635983263596</v>
      </c>
      <c r="F114">
        <v>1</v>
      </c>
      <c r="G114">
        <v>0.99748953974895305</v>
      </c>
      <c r="H114" s="108">
        <v>0.80083682008368196</v>
      </c>
      <c r="I114">
        <v>0.95146443514644297</v>
      </c>
      <c r="J114">
        <v>0.91297071129707097</v>
      </c>
    </row>
    <row r="115" spans="3:12">
      <c r="C115" s="18" t="s">
        <v>639</v>
      </c>
      <c r="D115" s="235">
        <v>0.3768326669090028</v>
      </c>
      <c r="E115" s="235">
        <v>0.38664727977705077</v>
      </c>
      <c r="F115" s="235">
        <v>0.37671149884890343</v>
      </c>
      <c r="G115">
        <v>0.98703501756936796</v>
      </c>
      <c r="H115" s="229">
        <v>0.95892402762631701</v>
      </c>
      <c r="I115">
        <v>0.97491821155943204</v>
      </c>
      <c r="J115">
        <v>0.963770750030292</v>
      </c>
    </row>
    <row r="116" spans="3:12">
      <c r="C116" s="18" t="s">
        <v>640</v>
      </c>
      <c r="D116" s="235">
        <v>0.45544030482641829</v>
      </c>
      <c r="E116" s="235">
        <v>0.46401354784081289</v>
      </c>
      <c r="F116" s="235">
        <v>0.45554614733276882</v>
      </c>
      <c r="G116">
        <v>0.98772226926333595</v>
      </c>
      <c r="H116" s="229">
        <v>0.91395004233700206</v>
      </c>
      <c r="I116">
        <v>0.96740050804402999</v>
      </c>
      <c r="J116">
        <v>0.94051651143099002</v>
      </c>
    </row>
    <row r="118" spans="3:12">
      <c r="C118" s="18" t="s">
        <v>636</v>
      </c>
    </row>
    <row r="119" spans="3:12">
      <c r="C119" s="127" t="s">
        <v>623</v>
      </c>
    </row>
    <row r="120" spans="3:12" ht="15.75" thickBot="1"/>
    <row r="121" spans="3:12">
      <c r="C121" s="153" t="s">
        <v>637</v>
      </c>
    </row>
    <row r="122" spans="3:12">
      <c r="D122" t="s">
        <v>641</v>
      </c>
      <c r="E122" t="s">
        <v>642</v>
      </c>
      <c r="F122" t="s">
        <v>643</v>
      </c>
      <c r="G122" t="s">
        <v>582</v>
      </c>
      <c r="H122" t="s">
        <v>667</v>
      </c>
      <c r="I122" t="s">
        <v>648</v>
      </c>
      <c r="J122" t="s">
        <v>668</v>
      </c>
    </row>
    <row r="123" spans="3:12">
      <c r="C123" s="18" t="s">
        <v>638</v>
      </c>
      <c r="D123" s="129">
        <v>0.99832635983263596</v>
      </c>
      <c r="E123" s="129">
        <v>0.99832635983263596</v>
      </c>
      <c r="F123" s="129">
        <v>1</v>
      </c>
      <c r="G123" s="129">
        <v>0.99748953974895305</v>
      </c>
      <c r="H123" s="108">
        <v>0.78075313807531299</v>
      </c>
      <c r="I123" s="129">
        <v>0.95146443514644297</v>
      </c>
      <c r="J123" s="232">
        <v>0.88786610878660999</v>
      </c>
      <c r="L123" t="s">
        <v>664</v>
      </c>
    </row>
    <row r="124" spans="3:12">
      <c r="C124" s="18" t="s">
        <v>639</v>
      </c>
      <c r="D124" s="235">
        <v>0.96554934823091243</v>
      </c>
      <c r="E124" s="235">
        <v>0.9906890130353817</v>
      </c>
      <c r="F124" s="235">
        <v>0.96554934823091243</v>
      </c>
      <c r="G124" s="129">
        <v>0.98261949099937895</v>
      </c>
      <c r="H124" s="129">
        <v>0.96896337678460498</v>
      </c>
      <c r="I124" s="129">
        <v>0.99099937926753501</v>
      </c>
      <c r="J124" s="129">
        <v>0.99162011173184295</v>
      </c>
      <c r="L124" t="s">
        <v>665</v>
      </c>
    </row>
    <row r="125" spans="3:12">
      <c r="C125" s="18" t="s">
        <v>640</v>
      </c>
      <c r="D125" s="235">
        <v>0.9744170251301788</v>
      </c>
      <c r="E125" s="235">
        <v>0.99275526375367895</v>
      </c>
      <c r="F125" s="235">
        <v>0.97486982114557397</v>
      </c>
      <c r="G125" s="129">
        <v>0.98369934344577703</v>
      </c>
      <c r="H125" s="129">
        <v>0.88634820013583804</v>
      </c>
      <c r="I125" s="129">
        <v>0.95947475662214099</v>
      </c>
      <c r="J125" s="129">
        <v>0.94091011999094398</v>
      </c>
    </row>
    <row r="132" spans="3:16">
      <c r="C132" s="18" t="s">
        <v>652</v>
      </c>
    </row>
    <row r="133" spans="3:16">
      <c r="D133" t="s">
        <v>641</v>
      </c>
      <c r="G133" t="s">
        <v>582</v>
      </c>
      <c r="H133" t="s">
        <v>654</v>
      </c>
      <c r="I133" t="s">
        <v>648</v>
      </c>
      <c r="J133" t="s">
        <v>651</v>
      </c>
      <c r="P133" t="s">
        <v>653</v>
      </c>
    </row>
    <row r="134" spans="3:16">
      <c r="C134" s="18" t="s">
        <v>638</v>
      </c>
      <c r="D134">
        <v>125596.915899</v>
      </c>
      <c r="G134">
        <v>7.2665900000000005E-2</v>
      </c>
      <c r="H134" s="163">
        <f>L54+R54</f>
        <v>7.3826559257507292</v>
      </c>
      <c r="I134" s="155">
        <f>L53+AB53</f>
        <v>26.2919459629058</v>
      </c>
      <c r="J134" s="155">
        <f>L54+AK54</f>
        <v>150.02434474944999</v>
      </c>
      <c r="P134">
        <f>C8*48+D8+E8*48+G8*48</f>
        <v>125596.915899</v>
      </c>
    </row>
    <row r="135" spans="3:16">
      <c r="C135" s="18" t="s">
        <v>639</v>
      </c>
      <c r="D135" s="235">
        <v>27697.652628000003</v>
      </c>
      <c r="E135" s="235"/>
      <c r="F135" s="235"/>
      <c r="G135">
        <v>0.51983900000000005</v>
      </c>
      <c r="H135" s="236">
        <f>L68+R68</f>
        <v>68.719911203384399</v>
      </c>
      <c r="I135" s="155">
        <f>L67+AB67</f>
        <v>366.91212689399703</v>
      </c>
      <c r="J135" s="155">
        <f>L68+AK68</f>
        <v>131.281188116073</v>
      </c>
      <c r="P135">
        <f>C9*48+D9+E9*48+G9*48</f>
        <v>27697.652628000003</v>
      </c>
    </row>
    <row r="136" spans="3:16">
      <c r="C136" s="18" t="s">
        <v>640</v>
      </c>
      <c r="D136" s="235">
        <v>149821.93100800001</v>
      </c>
      <c r="E136" s="235"/>
      <c r="F136" s="235"/>
      <c r="G136">
        <v>0.55712300000000003</v>
      </c>
      <c r="H136" s="236">
        <f>L89+R89</f>
        <v>113.69486740112301</v>
      </c>
      <c r="I136" s="155">
        <f>L88+AB88</f>
        <v>684.70858368873496</v>
      </c>
      <c r="J136" s="155">
        <f>L89+AK89</f>
        <v>242.20570495605401</v>
      </c>
      <c r="P136">
        <f>C10*48+D10+E10*48+G10*48</f>
        <v>149821.93100800001</v>
      </c>
    </row>
    <row r="138" spans="3:16">
      <c r="C138" s="18" t="s">
        <v>666</v>
      </c>
    </row>
    <row r="139" spans="3:16">
      <c r="C139" s="18" t="s">
        <v>652</v>
      </c>
    </row>
    <row r="140" spans="3:16">
      <c r="D140" t="s">
        <v>641</v>
      </c>
      <c r="G140" t="s">
        <v>582</v>
      </c>
      <c r="H140" s="18" t="s">
        <v>667</v>
      </c>
      <c r="I140" t="s">
        <v>669</v>
      </c>
      <c r="J140" t="s">
        <v>670</v>
      </c>
      <c r="P140" t="s">
        <v>673</v>
      </c>
    </row>
    <row r="141" spans="3:16">
      <c r="C141" s="18" t="s">
        <v>638</v>
      </c>
      <c r="D141">
        <v>125596.915899</v>
      </c>
      <c r="G141" s="108">
        <v>5.8320999999999998E-2</v>
      </c>
      <c r="H141" s="163">
        <f>L67+R67</f>
        <v>128.0201667499542</v>
      </c>
      <c r="I141" s="155">
        <f>L67+AB67</f>
        <v>366.91212689399703</v>
      </c>
      <c r="J141" s="155">
        <f>L67+AK67</f>
        <v>295.79494797706599</v>
      </c>
    </row>
    <row r="142" spans="3:16">
      <c r="C142" s="18" t="s">
        <v>639</v>
      </c>
      <c r="D142" s="235">
        <v>27697.652628000003</v>
      </c>
      <c r="E142" s="235"/>
      <c r="F142" s="235"/>
      <c r="G142" s="108">
        <v>0.16949900000000001</v>
      </c>
      <c r="H142" s="242">
        <f>L79+R79</f>
        <v>53.314559860229402</v>
      </c>
      <c r="I142" s="155">
        <f>L79+AB79</f>
        <v>72.374706192016603</v>
      </c>
      <c r="J142" s="155">
        <f>L79+AK79</f>
        <v>126.364787979125</v>
      </c>
    </row>
    <row r="143" spans="3:16" ht="15.75" thickBot="1">
      <c r="C143" s="18" t="s">
        <v>640</v>
      </c>
      <c r="D143" s="235">
        <v>149821.93100800001</v>
      </c>
      <c r="E143" s="235"/>
      <c r="F143" s="235"/>
      <c r="G143" s="110">
        <v>0.29464499999999999</v>
      </c>
      <c r="H143" s="242">
        <f>L100+R100</f>
        <v>239.64540847778301</v>
      </c>
      <c r="I143" s="155">
        <f>L100+AB100</f>
        <v>294.84793433189304</v>
      </c>
      <c r="J143" s="155">
        <f>L100+AK100</f>
        <v>639.37953099250706</v>
      </c>
    </row>
    <row r="146" spans="3:15">
      <c r="C146" t="s">
        <v>666</v>
      </c>
    </row>
    <row r="147" spans="3:15">
      <c r="C147" t="s">
        <v>678</v>
      </c>
    </row>
    <row r="148" spans="3:15">
      <c r="D148" t="s">
        <v>641</v>
      </c>
      <c r="G148" t="s">
        <v>582</v>
      </c>
      <c r="H148" t="s">
        <v>667</v>
      </c>
      <c r="I148" t="s">
        <v>669</v>
      </c>
      <c r="J148" t="s">
        <v>670</v>
      </c>
    </row>
    <row r="149" spans="3:15">
      <c r="C149" t="s">
        <v>638</v>
      </c>
      <c r="D149">
        <f>D141/60</f>
        <v>2093.2819316499999</v>
      </c>
      <c r="E149">
        <f t="shared" ref="E149:J149" si="0">E141/60</f>
        <v>0</v>
      </c>
      <c r="F149">
        <f t="shared" si="0"/>
        <v>0</v>
      </c>
      <c r="G149">
        <f t="shared" si="0"/>
        <v>9.7201666666666667E-4</v>
      </c>
      <c r="H149">
        <f t="shared" si="0"/>
        <v>2.1336694458325698</v>
      </c>
      <c r="I149">
        <f t="shared" si="0"/>
        <v>6.11520211489995</v>
      </c>
      <c r="J149">
        <f t="shared" si="0"/>
        <v>4.929915799617766</v>
      </c>
    </row>
    <row r="150" spans="3:15">
      <c r="C150" t="s">
        <v>639</v>
      </c>
      <c r="D150">
        <f t="shared" ref="D150:J150" si="1">D142/60</f>
        <v>461.62754380000007</v>
      </c>
      <c r="E150">
        <f t="shared" si="1"/>
        <v>0</v>
      </c>
      <c r="F150">
        <f t="shared" si="1"/>
        <v>0</v>
      </c>
      <c r="G150">
        <f t="shared" si="1"/>
        <v>2.8249833333333337E-3</v>
      </c>
      <c r="H150">
        <f t="shared" si="1"/>
        <v>0.88857599767049</v>
      </c>
      <c r="I150">
        <f t="shared" si="1"/>
        <v>1.2062451032002768</v>
      </c>
      <c r="J150">
        <f t="shared" si="1"/>
        <v>2.1060797996520835</v>
      </c>
    </row>
    <row r="151" spans="3:15">
      <c r="C151" t="s">
        <v>640</v>
      </c>
      <c r="D151">
        <f t="shared" ref="D151:J151" si="2">D143/60</f>
        <v>2497.032183466667</v>
      </c>
      <c r="E151">
        <f t="shared" si="2"/>
        <v>0</v>
      </c>
      <c r="F151">
        <f t="shared" si="2"/>
        <v>0</v>
      </c>
      <c r="G151">
        <f t="shared" si="2"/>
        <v>4.9107500000000002E-3</v>
      </c>
      <c r="H151">
        <f t="shared" si="2"/>
        <v>3.9940901412963834</v>
      </c>
      <c r="I151">
        <f t="shared" si="2"/>
        <v>4.9141322388648838</v>
      </c>
      <c r="J151">
        <f t="shared" si="2"/>
        <v>10.656325516541784</v>
      </c>
    </row>
    <row r="156" spans="3:15">
      <c r="C156" s="18" t="s">
        <v>656</v>
      </c>
      <c r="O156" s="18" t="s">
        <v>657</v>
      </c>
    </row>
    <row r="157" spans="3:15">
      <c r="D157" t="s">
        <v>641</v>
      </c>
      <c r="E157" t="s">
        <v>642</v>
      </c>
      <c r="F157" t="s">
        <v>643</v>
      </c>
      <c r="G157" t="s">
        <v>582</v>
      </c>
      <c r="H157" t="s">
        <v>654</v>
      </c>
      <c r="I157" t="s">
        <v>648</v>
      </c>
      <c r="J157" t="s">
        <v>651</v>
      </c>
    </row>
    <row r="158" spans="3:15">
      <c r="C158" s="18" t="s">
        <v>638</v>
      </c>
      <c r="D158">
        <f>L8*48</f>
        <v>1056</v>
      </c>
      <c r="E158">
        <f>R8*48</f>
        <v>432</v>
      </c>
      <c r="F158">
        <f>X8*48</f>
        <v>8736</v>
      </c>
      <c r="G158">
        <v>97.496341466903601</v>
      </c>
      <c r="H158">
        <v>0.45892405509948703</v>
      </c>
      <c r="I158">
        <v>0.85313057899475098</v>
      </c>
      <c r="J158">
        <v>4.59724688529968</v>
      </c>
    </row>
    <row r="159" spans="3:15">
      <c r="C159" s="18" t="s">
        <v>639</v>
      </c>
      <c r="D159">
        <f>L9*48</f>
        <v>3648</v>
      </c>
      <c r="E159">
        <f>R9*48</f>
        <v>2928</v>
      </c>
      <c r="F159">
        <f>X9*48</f>
        <v>25104</v>
      </c>
      <c r="G159">
        <v>1694.2896199226341</v>
      </c>
      <c r="H159">
        <v>2.8376822471618599</v>
      </c>
      <c r="I159">
        <v>4.52803206443786</v>
      </c>
      <c r="J159">
        <v>5.5267450809478698</v>
      </c>
    </row>
    <row r="160" spans="3:15">
      <c r="C160" s="18" t="s">
        <v>640</v>
      </c>
      <c r="D160">
        <f>L10*48</f>
        <v>5520</v>
      </c>
      <c r="E160">
        <f>R10*48</f>
        <v>4848</v>
      </c>
      <c r="F160">
        <f>X10*48</f>
        <v>52176</v>
      </c>
      <c r="G160">
        <v>1804.3564410209569</v>
      </c>
      <c r="H160">
        <v>6.0619790554046604</v>
      </c>
      <c r="I160">
        <v>19.3222396373748</v>
      </c>
      <c r="J160">
        <v>12.5859141349792</v>
      </c>
    </row>
    <row r="161" spans="3:15">
      <c r="C161" s="18"/>
    </row>
    <row r="162" spans="3:15">
      <c r="C162" s="18" t="s">
        <v>666</v>
      </c>
    </row>
    <row r="163" spans="3:15">
      <c r="C163" s="18" t="s">
        <v>656</v>
      </c>
      <c r="O163" s="18" t="s">
        <v>657</v>
      </c>
    </row>
    <row r="164" spans="3:15">
      <c r="D164" t="s">
        <v>641</v>
      </c>
      <c r="E164" t="s">
        <v>642</v>
      </c>
      <c r="F164" t="s">
        <v>643</v>
      </c>
      <c r="G164" t="s">
        <v>582</v>
      </c>
      <c r="H164" s="18" t="s">
        <v>667</v>
      </c>
      <c r="I164" t="s">
        <v>669</v>
      </c>
      <c r="J164" t="s">
        <v>670</v>
      </c>
    </row>
    <row r="165" spans="3:15">
      <c r="C165" s="18" t="s">
        <v>638</v>
      </c>
      <c r="D165">
        <v>1056</v>
      </c>
      <c r="E165">
        <v>432</v>
      </c>
      <c r="F165">
        <v>8736</v>
      </c>
      <c r="G165">
        <v>104.17766141891471</v>
      </c>
      <c r="H165">
        <f>U53</f>
        <v>1.2455406188964799</v>
      </c>
      <c r="I165">
        <f>AE53</f>
        <v>0.85313057899475098</v>
      </c>
      <c r="J165" s="108">
        <f>AN53</f>
        <v>3.0929989814758301</v>
      </c>
    </row>
    <row r="166" spans="3:15">
      <c r="C166" s="18" t="s">
        <v>639</v>
      </c>
      <c r="D166">
        <f>L29*48</f>
        <v>2160</v>
      </c>
      <c r="E166">
        <f>R29*48</f>
        <v>1296</v>
      </c>
      <c r="F166">
        <f>X29*48</f>
        <v>20784</v>
      </c>
      <c r="G166">
        <v>519.76590776443402</v>
      </c>
      <c r="H166">
        <f>U79</f>
        <v>1.5464217662811199</v>
      </c>
      <c r="I166">
        <f>AE79</f>
        <v>1.15382456779479</v>
      </c>
      <c r="J166" s="108">
        <f>AN79</f>
        <v>3.6346225738525302</v>
      </c>
    </row>
    <row r="167" spans="3:15">
      <c r="C167" s="18" t="s">
        <v>640</v>
      </c>
      <c r="D167">
        <f>L30*48</f>
        <v>5040</v>
      </c>
      <c r="E167">
        <f>R30*48</f>
        <v>2448</v>
      </c>
      <c r="F167">
        <f>X30*48</f>
        <v>38544</v>
      </c>
      <c r="G167">
        <v>606.37623691558804</v>
      </c>
      <c r="H167">
        <f>U100</f>
        <v>7.6249244213104204</v>
      </c>
      <c r="I167">
        <f>AE100</f>
        <v>5.3032355308532697</v>
      </c>
      <c r="J167" s="108">
        <f>AN100</f>
        <v>17.959377288818299</v>
      </c>
    </row>
    <row r="168" spans="3:15">
      <c r="C168" s="18"/>
    </row>
    <row r="169" spans="3:15">
      <c r="C169" s="18"/>
    </row>
    <row r="197" spans="1:36">
      <c r="A197" s="18" t="s">
        <v>666</v>
      </c>
      <c r="AJ197" s="18" t="s">
        <v>666</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478B9-EC56-4BED-B9E3-1B7C1AFCD5B0}">
  <sheetPr codeName="Sheet15"/>
  <dimension ref="A2:W37"/>
  <sheetViews>
    <sheetView topLeftCell="A4" zoomScaleNormal="100" workbookViewId="0">
      <selection activeCell="S34" sqref="S34"/>
    </sheetView>
  </sheetViews>
  <sheetFormatPr baseColWidth="10" defaultColWidth="9.140625" defaultRowHeight="15"/>
  <cols>
    <col min="10" max="10" width="12.140625" customWidth="1"/>
  </cols>
  <sheetData>
    <row r="2" spans="1:23">
      <c r="C2" s="18" t="s">
        <v>239</v>
      </c>
    </row>
    <row r="3" spans="1:23">
      <c r="C3" s="19" t="s">
        <v>315</v>
      </c>
      <c r="D3" s="19">
        <v>2</v>
      </c>
      <c r="E3" s="19"/>
    </row>
    <row r="4" spans="1:23">
      <c r="C4" s="19" t="s">
        <v>316</v>
      </c>
      <c r="D4" s="19">
        <v>10</v>
      </c>
      <c r="E4" s="19" t="s">
        <v>317</v>
      </c>
      <c r="F4" t="s">
        <v>322</v>
      </c>
    </row>
    <row r="5" spans="1:23">
      <c r="D5" s="18" t="s">
        <v>310</v>
      </c>
      <c r="M5" s="19" t="s">
        <v>323</v>
      </c>
      <c r="S5" s="19" t="s">
        <v>324</v>
      </c>
    </row>
    <row r="6" spans="1:23" ht="15.75" thickBot="1"/>
    <row r="7" spans="1:23" ht="15.75" thickBot="1">
      <c r="A7" t="s">
        <v>117</v>
      </c>
      <c r="B7" t="s">
        <v>338</v>
      </c>
      <c r="C7" s="4" t="s">
        <v>0</v>
      </c>
      <c r="D7" s="21" t="s">
        <v>1</v>
      </c>
      <c r="E7" s="24" t="s">
        <v>311</v>
      </c>
      <c r="F7" s="5" t="s">
        <v>126</v>
      </c>
      <c r="G7" s="5" t="s">
        <v>312</v>
      </c>
      <c r="H7" s="5" t="s">
        <v>318</v>
      </c>
      <c r="I7" s="108"/>
      <c r="J7" s="33" t="s">
        <v>340</v>
      </c>
      <c r="K7" t="s">
        <v>339</v>
      </c>
      <c r="M7" s="4" t="s">
        <v>54</v>
      </c>
      <c r="N7" s="5" t="s">
        <v>56</v>
      </c>
      <c r="O7" s="5" t="s">
        <v>57</v>
      </c>
      <c r="P7" s="38" t="s">
        <v>55</v>
      </c>
      <c r="Q7" s="5" t="s">
        <v>58</v>
      </c>
      <c r="S7" s="4" t="s">
        <v>54</v>
      </c>
      <c r="T7" s="5" t="s">
        <v>56</v>
      </c>
      <c r="U7" s="5" t="s">
        <v>57</v>
      </c>
      <c r="V7" s="38" t="s">
        <v>55</v>
      </c>
      <c r="W7" s="5" t="s">
        <v>58</v>
      </c>
    </row>
    <row r="8" spans="1:23">
      <c r="A8">
        <v>0</v>
      </c>
      <c r="B8">
        <v>-1</v>
      </c>
      <c r="C8">
        <v>500</v>
      </c>
      <c r="D8" t="s">
        <v>295</v>
      </c>
      <c r="E8">
        <v>10692</v>
      </c>
      <c r="F8">
        <v>476995</v>
      </c>
      <c r="G8">
        <v>2150.3200000000002</v>
      </c>
      <c r="H8">
        <v>9.6</v>
      </c>
      <c r="J8">
        <v>-1</v>
      </c>
      <c r="K8">
        <v>34.268999999999998</v>
      </c>
      <c r="M8">
        <v>37293.440000000002</v>
      </c>
      <c r="N8">
        <v>0.99</v>
      </c>
      <c r="O8">
        <v>0.99</v>
      </c>
      <c r="P8">
        <v>328.12</v>
      </c>
      <c r="Q8">
        <v>0.93700000000000006</v>
      </c>
      <c r="S8">
        <v>75348.17</v>
      </c>
      <c r="T8">
        <v>0.99</v>
      </c>
      <c r="U8">
        <v>0.99</v>
      </c>
      <c r="V8">
        <v>255.76</v>
      </c>
      <c r="W8">
        <v>0.96199999999999997</v>
      </c>
    </row>
    <row r="9" spans="1:23">
      <c r="A9">
        <v>0</v>
      </c>
      <c r="B9">
        <v>0</v>
      </c>
      <c r="C9">
        <v>501</v>
      </c>
      <c r="D9" t="s">
        <v>295</v>
      </c>
      <c r="E9">
        <v>10693</v>
      </c>
      <c r="F9">
        <v>476860</v>
      </c>
      <c r="G9">
        <v>2098.7399999999998</v>
      </c>
      <c r="H9">
        <v>9.6</v>
      </c>
      <c r="J9">
        <v>1.00057</v>
      </c>
      <c r="K9">
        <v>36</v>
      </c>
      <c r="M9">
        <v>30785.91</v>
      </c>
      <c r="N9">
        <v>0.99</v>
      </c>
      <c r="O9">
        <v>0.99</v>
      </c>
      <c r="P9">
        <v>385.61</v>
      </c>
      <c r="Q9">
        <v>0.93500000000000005</v>
      </c>
      <c r="S9">
        <v>53009.9314804077</v>
      </c>
      <c r="T9">
        <v>0.99</v>
      </c>
      <c r="U9">
        <v>0.99</v>
      </c>
      <c r="V9">
        <v>270.69545245170502</v>
      </c>
      <c r="W9">
        <v>0.96314496314496301</v>
      </c>
    </row>
    <row r="10" spans="1:23">
      <c r="A10">
        <v>50</v>
      </c>
      <c r="B10">
        <v>-1</v>
      </c>
      <c r="C10">
        <v>502</v>
      </c>
      <c r="D10" t="s">
        <v>295</v>
      </c>
      <c r="E10">
        <v>10694</v>
      </c>
      <c r="F10">
        <v>147686</v>
      </c>
      <c r="G10">
        <v>646.24</v>
      </c>
      <c r="H10">
        <v>3</v>
      </c>
      <c r="J10">
        <v>-1</v>
      </c>
      <c r="K10">
        <v>24.45</v>
      </c>
      <c r="M10">
        <v>22759.51</v>
      </c>
      <c r="N10">
        <v>0.99</v>
      </c>
      <c r="O10">
        <v>0.99</v>
      </c>
      <c r="P10">
        <v>160.13</v>
      </c>
      <c r="Q10">
        <v>0.92600000000000005</v>
      </c>
      <c r="S10">
        <v>36121.42</v>
      </c>
      <c r="T10">
        <v>0.99</v>
      </c>
      <c r="U10">
        <v>0.99</v>
      </c>
      <c r="V10">
        <v>132.1</v>
      </c>
      <c r="W10">
        <v>0.96299999999999997</v>
      </c>
    </row>
    <row r="11" spans="1:23">
      <c r="A11">
        <v>50</v>
      </c>
      <c r="B11">
        <v>0</v>
      </c>
      <c r="C11">
        <v>503</v>
      </c>
      <c r="D11" t="s">
        <v>295</v>
      </c>
      <c r="E11">
        <v>10695</v>
      </c>
      <c r="F11">
        <v>147522</v>
      </c>
      <c r="G11">
        <v>662.68</v>
      </c>
      <c r="H11">
        <v>3</v>
      </c>
      <c r="J11">
        <v>1.00057</v>
      </c>
      <c r="K11">
        <v>34.090000000000003</v>
      </c>
      <c r="M11">
        <v>15632.768539905501</v>
      </c>
      <c r="N11">
        <v>0.99</v>
      </c>
      <c r="O11">
        <v>0.99</v>
      </c>
      <c r="P11">
        <v>167.00250935554499</v>
      </c>
      <c r="Q11">
        <v>0.92813267813267797</v>
      </c>
      <c r="S11">
        <v>24054.778468847198</v>
      </c>
      <c r="T11">
        <v>0.99</v>
      </c>
      <c r="U11">
        <v>0.99</v>
      </c>
      <c r="V11">
        <v>92.027065992355304</v>
      </c>
      <c r="W11">
        <v>0.95147420147420103</v>
      </c>
    </row>
    <row r="12" spans="1:23">
      <c r="A12">
        <v>100</v>
      </c>
      <c r="B12">
        <v>-1</v>
      </c>
      <c r="C12">
        <v>504</v>
      </c>
      <c r="D12" t="s">
        <v>295</v>
      </c>
      <c r="E12">
        <v>10696</v>
      </c>
      <c r="F12">
        <v>76872</v>
      </c>
      <c r="G12">
        <v>343.74</v>
      </c>
      <c r="H12">
        <v>1.6</v>
      </c>
      <c r="J12">
        <v>-1</v>
      </c>
      <c r="K12">
        <v>21.71</v>
      </c>
      <c r="M12">
        <v>14314.16</v>
      </c>
      <c r="N12">
        <v>0.99</v>
      </c>
      <c r="O12">
        <v>0.99</v>
      </c>
      <c r="P12">
        <v>451.73</v>
      </c>
      <c r="Q12">
        <v>0.92200000000000004</v>
      </c>
      <c r="S12">
        <v>25824.28</v>
      </c>
      <c r="T12">
        <v>0.99</v>
      </c>
      <c r="U12">
        <v>0.99</v>
      </c>
      <c r="V12">
        <v>104.78</v>
      </c>
      <c r="W12">
        <v>0.96199999999999997</v>
      </c>
    </row>
    <row r="13" spans="1:23">
      <c r="A13">
        <v>100</v>
      </c>
      <c r="B13">
        <v>0</v>
      </c>
      <c r="C13">
        <v>505</v>
      </c>
      <c r="D13" t="s">
        <v>295</v>
      </c>
      <c r="E13">
        <v>10697</v>
      </c>
      <c r="F13">
        <v>76694</v>
      </c>
      <c r="G13">
        <v>352.87</v>
      </c>
      <c r="H13">
        <v>1.6</v>
      </c>
      <c r="J13">
        <v>1.0008300000000001</v>
      </c>
      <c r="K13">
        <v>31.63</v>
      </c>
      <c r="M13">
        <v>9854.6401491165107</v>
      </c>
      <c r="N13">
        <v>0.99</v>
      </c>
      <c r="O13">
        <v>0.99</v>
      </c>
      <c r="P13">
        <v>129.42521977424599</v>
      </c>
      <c r="Q13">
        <v>0.92321867321867301</v>
      </c>
      <c r="S13">
        <v>16407.7241270542</v>
      </c>
      <c r="T13">
        <v>0.99</v>
      </c>
      <c r="U13">
        <v>0.99</v>
      </c>
      <c r="V13">
        <v>68.106655597686697</v>
      </c>
      <c r="W13">
        <v>0.96683046683046603</v>
      </c>
    </row>
    <row r="17" spans="3:11" ht="18.75">
      <c r="C17" s="193" t="s">
        <v>537</v>
      </c>
    </row>
    <row r="19" spans="3:11">
      <c r="K19" t="s">
        <v>341</v>
      </c>
    </row>
    <row r="20" spans="3:11">
      <c r="K20">
        <f>F8-F9</f>
        <v>135</v>
      </c>
    </row>
    <row r="21" spans="3:11">
      <c r="K21">
        <f>F10-F11</f>
        <v>164</v>
      </c>
    </row>
    <row r="22" spans="3:11">
      <c r="K22">
        <f>F12-F13</f>
        <v>178</v>
      </c>
    </row>
    <row r="33" spans="11:16">
      <c r="K33" s="194"/>
    </row>
    <row r="34" spans="11:16" ht="21">
      <c r="K34" s="194" t="s">
        <v>538</v>
      </c>
      <c r="P34" s="194" t="s">
        <v>541</v>
      </c>
    </row>
    <row r="35" spans="11:16" ht="21">
      <c r="K35" s="194" t="s">
        <v>539</v>
      </c>
      <c r="P35" s="194" t="s">
        <v>540</v>
      </c>
    </row>
    <row r="36" spans="11:16" ht="21">
      <c r="P36" s="194" t="s">
        <v>542</v>
      </c>
    </row>
    <row r="37" spans="11:16" ht="21">
      <c r="P37" s="194" t="s">
        <v>543</v>
      </c>
    </row>
  </sheetData>
  <phoneticPr fontId="28" type="noConversion"/>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282C4-BA5F-4113-ADC1-EC2640D6D04C}">
  <sheetPr codeName="Sheet16"/>
  <dimension ref="A2:X43"/>
  <sheetViews>
    <sheetView topLeftCell="E59" zoomScale="130" zoomScaleNormal="130" workbookViewId="0">
      <selection activeCell="N82" sqref="N82"/>
    </sheetView>
  </sheetViews>
  <sheetFormatPr baseColWidth="10" defaultColWidth="9.140625" defaultRowHeight="15"/>
  <sheetData>
    <row r="2" spans="1:24">
      <c r="D2" s="18" t="s">
        <v>239</v>
      </c>
    </row>
    <row r="3" spans="1:24">
      <c r="D3" s="19" t="s">
        <v>315</v>
      </c>
      <c r="E3" s="19">
        <v>2</v>
      </c>
      <c r="F3" s="19"/>
    </row>
    <row r="4" spans="1:24">
      <c r="D4" s="19" t="s">
        <v>316</v>
      </c>
      <c r="E4" s="19">
        <v>10</v>
      </c>
      <c r="F4" s="19" t="s">
        <v>317</v>
      </c>
      <c r="G4" t="s">
        <v>322</v>
      </c>
    </row>
    <row r="5" spans="1:24">
      <c r="E5" s="18" t="s">
        <v>310</v>
      </c>
      <c r="N5" s="19" t="s">
        <v>323</v>
      </c>
      <c r="T5" s="19" t="s">
        <v>324</v>
      </c>
    </row>
    <row r="6" spans="1:24" ht="15.75" thickBot="1"/>
    <row r="7" spans="1:24" ht="15.75" thickBot="1">
      <c r="A7" t="s">
        <v>343</v>
      </c>
      <c r="B7" t="s">
        <v>117</v>
      </c>
      <c r="C7" t="s">
        <v>338</v>
      </c>
      <c r="D7" s="4" t="s">
        <v>0</v>
      </c>
      <c r="E7" s="21" t="s">
        <v>1</v>
      </c>
      <c r="F7" s="24" t="s">
        <v>311</v>
      </c>
      <c r="G7" s="5" t="s">
        <v>126</v>
      </c>
      <c r="H7" s="5" t="s">
        <v>312</v>
      </c>
      <c r="I7" s="5" t="s">
        <v>318</v>
      </c>
      <c r="J7" s="108"/>
      <c r="K7" s="33" t="s">
        <v>340</v>
      </c>
      <c r="L7" t="s">
        <v>339</v>
      </c>
      <c r="N7" s="4" t="s">
        <v>54</v>
      </c>
      <c r="O7" s="5" t="s">
        <v>56</v>
      </c>
      <c r="P7" s="5" t="s">
        <v>57</v>
      </c>
      <c r="Q7" s="38" t="s">
        <v>55</v>
      </c>
      <c r="R7" s="5" t="s">
        <v>58</v>
      </c>
      <c r="T7" s="4" t="s">
        <v>54</v>
      </c>
      <c r="U7" s="5" t="s">
        <v>56</v>
      </c>
      <c r="V7" s="5" t="s">
        <v>57</v>
      </c>
      <c r="W7" s="38" t="s">
        <v>55</v>
      </c>
      <c r="X7" s="5" t="s">
        <v>58</v>
      </c>
    </row>
    <row r="8" spans="1:24">
      <c r="A8">
        <v>1</v>
      </c>
      <c r="B8">
        <v>0</v>
      </c>
      <c r="C8">
        <v>-1</v>
      </c>
      <c r="D8">
        <v>500</v>
      </c>
      <c r="E8" t="s">
        <v>295</v>
      </c>
      <c r="F8">
        <v>10692</v>
      </c>
      <c r="G8">
        <v>476995</v>
      </c>
      <c r="H8">
        <v>2150.3200000000002</v>
      </c>
      <c r="I8">
        <v>9.6</v>
      </c>
      <c r="K8">
        <v>-1</v>
      </c>
      <c r="L8">
        <v>34.268999999999998</v>
      </c>
      <c r="N8">
        <v>37293.440000000002</v>
      </c>
      <c r="O8">
        <v>0.99</v>
      </c>
      <c r="P8">
        <v>0.99</v>
      </c>
      <c r="Q8">
        <v>328.12</v>
      </c>
      <c r="R8">
        <v>0.93700000000000006</v>
      </c>
      <c r="T8">
        <v>75348.17</v>
      </c>
      <c r="U8">
        <v>0.99</v>
      </c>
      <c r="V8">
        <v>0.99</v>
      </c>
      <c r="W8">
        <v>255.76</v>
      </c>
      <c r="X8">
        <v>0.96199999999999997</v>
      </c>
    </row>
    <row r="9" spans="1:24">
      <c r="A9">
        <v>2</v>
      </c>
      <c r="B9">
        <v>0</v>
      </c>
      <c r="C9">
        <v>-1</v>
      </c>
      <c r="D9">
        <v>500</v>
      </c>
      <c r="E9" t="s">
        <v>295</v>
      </c>
      <c r="F9">
        <v>10692</v>
      </c>
      <c r="G9">
        <v>9091</v>
      </c>
      <c r="H9">
        <v>53.18</v>
      </c>
      <c r="I9">
        <v>0.18</v>
      </c>
      <c r="N9">
        <v>503.72</v>
      </c>
      <c r="O9">
        <v>0.99</v>
      </c>
      <c r="P9">
        <v>0.99</v>
      </c>
      <c r="Q9">
        <v>24.74</v>
      </c>
      <c r="R9">
        <v>0.96299999999999997</v>
      </c>
      <c r="T9">
        <v>2847.44</v>
      </c>
      <c r="U9">
        <v>0.99</v>
      </c>
      <c r="V9">
        <v>0.99</v>
      </c>
      <c r="W9">
        <v>5.53</v>
      </c>
      <c r="X9">
        <v>0.94699999999999995</v>
      </c>
    </row>
    <row r="10" spans="1:24">
      <c r="A10">
        <v>1</v>
      </c>
      <c r="B10">
        <v>0</v>
      </c>
      <c r="C10">
        <v>0</v>
      </c>
      <c r="D10">
        <v>500</v>
      </c>
      <c r="E10" t="s">
        <v>295</v>
      </c>
      <c r="F10">
        <v>10692</v>
      </c>
      <c r="G10">
        <v>476860</v>
      </c>
      <c r="H10">
        <v>2098.7399999999998</v>
      </c>
      <c r="I10">
        <v>9.6</v>
      </c>
      <c r="K10">
        <v>1.00057</v>
      </c>
      <c r="L10">
        <v>36</v>
      </c>
      <c r="N10">
        <v>30785.91</v>
      </c>
      <c r="O10">
        <v>0.99</v>
      </c>
      <c r="P10">
        <v>0.99</v>
      </c>
      <c r="Q10">
        <v>385.61</v>
      </c>
      <c r="R10">
        <v>0.93500000000000005</v>
      </c>
      <c r="T10">
        <v>53009.9314804077</v>
      </c>
      <c r="U10">
        <v>0.99</v>
      </c>
      <c r="V10">
        <v>0.99</v>
      </c>
      <c r="W10">
        <v>270.69545245170502</v>
      </c>
      <c r="X10">
        <v>0.96314496314496301</v>
      </c>
    </row>
    <row r="11" spans="1:24">
      <c r="A11">
        <v>2</v>
      </c>
      <c r="B11">
        <v>0</v>
      </c>
      <c r="C11">
        <v>0</v>
      </c>
      <c r="D11">
        <v>500</v>
      </c>
      <c r="E11" t="s">
        <v>295</v>
      </c>
      <c r="F11">
        <v>10692</v>
      </c>
      <c r="G11">
        <v>8933</v>
      </c>
      <c r="H11">
        <v>54.36</v>
      </c>
      <c r="I11">
        <v>0.18</v>
      </c>
      <c r="N11">
        <v>2536.06</v>
      </c>
      <c r="O11">
        <v>0.99</v>
      </c>
      <c r="P11">
        <v>0.99</v>
      </c>
      <c r="Q11">
        <v>25.83</v>
      </c>
      <c r="R11">
        <v>0.96399999999999997</v>
      </c>
      <c r="T11">
        <v>2792.69</v>
      </c>
      <c r="U11">
        <v>0.99</v>
      </c>
      <c r="V11">
        <v>0.99</v>
      </c>
      <c r="W11">
        <v>8.83</v>
      </c>
      <c r="X11">
        <v>0.94399999999999995</v>
      </c>
    </row>
    <row r="12" spans="1:24">
      <c r="A12">
        <v>1</v>
      </c>
      <c r="B12">
        <v>50</v>
      </c>
      <c r="C12">
        <v>-1</v>
      </c>
      <c r="D12">
        <v>500</v>
      </c>
      <c r="E12" t="s">
        <v>295</v>
      </c>
      <c r="F12">
        <v>10692</v>
      </c>
      <c r="G12">
        <v>147686</v>
      </c>
      <c r="H12">
        <v>646.24</v>
      </c>
      <c r="I12">
        <v>3</v>
      </c>
      <c r="K12">
        <v>-1</v>
      </c>
      <c r="L12">
        <v>24.45</v>
      </c>
      <c r="N12">
        <v>22759.51</v>
      </c>
      <c r="O12">
        <v>0.99</v>
      </c>
      <c r="P12">
        <v>0.99</v>
      </c>
      <c r="Q12">
        <v>160.13</v>
      </c>
      <c r="R12">
        <v>0.92600000000000005</v>
      </c>
      <c r="T12">
        <v>36121.42</v>
      </c>
      <c r="U12">
        <v>0.99</v>
      </c>
      <c r="V12">
        <v>0.99</v>
      </c>
      <c r="W12">
        <v>132.1</v>
      </c>
      <c r="X12">
        <v>0.96299999999999997</v>
      </c>
    </row>
    <row r="13" spans="1:24">
      <c r="A13">
        <v>2</v>
      </c>
      <c r="B13">
        <v>50</v>
      </c>
      <c r="C13">
        <v>-1</v>
      </c>
      <c r="D13">
        <v>500</v>
      </c>
      <c r="E13" t="s">
        <v>295</v>
      </c>
      <c r="F13">
        <v>10692</v>
      </c>
      <c r="G13">
        <v>4308</v>
      </c>
      <c r="H13">
        <v>36.94</v>
      </c>
      <c r="I13">
        <v>0.08</v>
      </c>
      <c r="N13">
        <v>2222.58</v>
      </c>
      <c r="O13">
        <v>0.99</v>
      </c>
      <c r="P13">
        <v>0.99</v>
      </c>
      <c r="Q13">
        <v>39.15</v>
      </c>
      <c r="R13">
        <v>0.96499999999999997</v>
      </c>
      <c r="T13">
        <v>1724.9</v>
      </c>
      <c r="U13">
        <v>0.99</v>
      </c>
      <c r="V13">
        <v>0.99</v>
      </c>
      <c r="W13">
        <v>8.66</v>
      </c>
      <c r="X13">
        <v>0.93600000000000005</v>
      </c>
    </row>
    <row r="14" spans="1:24">
      <c r="A14">
        <v>1</v>
      </c>
      <c r="B14">
        <v>50</v>
      </c>
      <c r="C14">
        <v>0</v>
      </c>
      <c r="D14">
        <v>500</v>
      </c>
      <c r="E14" t="s">
        <v>295</v>
      </c>
      <c r="F14">
        <v>10692</v>
      </c>
      <c r="G14">
        <v>147522</v>
      </c>
      <c r="H14">
        <v>662.68</v>
      </c>
      <c r="I14">
        <v>3</v>
      </c>
      <c r="K14">
        <v>1.00057</v>
      </c>
      <c r="L14">
        <v>34.090000000000003</v>
      </c>
      <c r="N14">
        <v>15632.768539905501</v>
      </c>
      <c r="O14">
        <v>0.99</v>
      </c>
      <c r="P14">
        <v>0.99</v>
      </c>
      <c r="Q14">
        <v>167</v>
      </c>
      <c r="R14">
        <v>0.92800000000000005</v>
      </c>
      <c r="T14">
        <v>24054.778468847198</v>
      </c>
      <c r="U14">
        <v>0.99</v>
      </c>
      <c r="V14">
        <v>0.99</v>
      </c>
      <c r="W14">
        <v>92.027065992355304</v>
      </c>
      <c r="X14">
        <v>0.95147420147420103</v>
      </c>
    </row>
    <row r="15" spans="1:24">
      <c r="A15">
        <v>2</v>
      </c>
      <c r="B15">
        <v>50</v>
      </c>
      <c r="C15">
        <v>0</v>
      </c>
      <c r="D15">
        <v>500</v>
      </c>
      <c r="E15" t="s">
        <v>295</v>
      </c>
      <c r="F15">
        <v>10692</v>
      </c>
      <c r="G15">
        <v>4169</v>
      </c>
      <c r="H15">
        <v>39.340000000000003</v>
      </c>
      <c r="I15">
        <v>0.08</v>
      </c>
      <c r="N15">
        <v>2235.3000000000002</v>
      </c>
      <c r="O15">
        <v>0.99</v>
      </c>
      <c r="P15">
        <v>0.99</v>
      </c>
      <c r="Q15">
        <v>26.05</v>
      </c>
      <c r="R15">
        <v>0.96399999999999997</v>
      </c>
      <c r="T15">
        <v>1910.29</v>
      </c>
      <c r="U15">
        <v>0.99</v>
      </c>
      <c r="V15">
        <v>0.99</v>
      </c>
      <c r="W15">
        <v>10.87</v>
      </c>
      <c r="X15">
        <v>0.94499999999999995</v>
      </c>
    </row>
    <row r="16" spans="1:24">
      <c r="A16">
        <v>1</v>
      </c>
      <c r="B16">
        <v>100</v>
      </c>
      <c r="C16">
        <v>-1</v>
      </c>
      <c r="D16">
        <v>500</v>
      </c>
      <c r="E16" t="s">
        <v>295</v>
      </c>
      <c r="F16">
        <v>10692</v>
      </c>
      <c r="G16">
        <v>76872</v>
      </c>
      <c r="H16">
        <v>343.74</v>
      </c>
      <c r="I16">
        <v>1.6</v>
      </c>
      <c r="K16">
        <v>-1</v>
      </c>
      <c r="L16">
        <v>21.71</v>
      </c>
      <c r="N16">
        <v>14314.16</v>
      </c>
      <c r="O16">
        <v>0.99</v>
      </c>
      <c r="P16">
        <v>0.99</v>
      </c>
      <c r="Q16">
        <v>451.73</v>
      </c>
      <c r="R16">
        <v>0.92200000000000004</v>
      </c>
      <c r="T16">
        <v>25824.28</v>
      </c>
      <c r="U16">
        <v>0.99</v>
      </c>
      <c r="V16">
        <v>0.99</v>
      </c>
      <c r="W16">
        <v>104.78</v>
      </c>
      <c r="X16">
        <v>0.96199999999999997</v>
      </c>
    </row>
    <row r="17" spans="1:24">
      <c r="A17">
        <v>2</v>
      </c>
      <c r="B17">
        <v>100</v>
      </c>
      <c r="C17">
        <v>-1</v>
      </c>
      <c r="D17">
        <v>500</v>
      </c>
      <c r="E17" t="s">
        <v>295</v>
      </c>
      <c r="F17">
        <v>10692</v>
      </c>
      <c r="G17">
        <v>2753</v>
      </c>
      <c r="H17">
        <v>30.24</v>
      </c>
      <c r="I17">
        <v>0.05</v>
      </c>
      <c r="N17">
        <v>1922.73</v>
      </c>
      <c r="O17">
        <v>0.99</v>
      </c>
      <c r="P17">
        <v>0.99</v>
      </c>
      <c r="Q17">
        <v>81</v>
      </c>
      <c r="R17">
        <v>0.96599999999999997</v>
      </c>
      <c r="T17">
        <v>1309.08</v>
      </c>
      <c r="U17">
        <v>0.99</v>
      </c>
      <c r="V17">
        <v>0.99</v>
      </c>
      <c r="W17">
        <v>8.41</v>
      </c>
      <c r="X17">
        <v>0.93500000000000005</v>
      </c>
    </row>
    <row r="18" spans="1:24">
      <c r="A18">
        <v>1</v>
      </c>
      <c r="B18">
        <v>100</v>
      </c>
      <c r="C18">
        <v>0</v>
      </c>
      <c r="D18">
        <v>500</v>
      </c>
      <c r="E18" t="s">
        <v>295</v>
      </c>
      <c r="F18">
        <v>10692</v>
      </c>
      <c r="G18">
        <v>76694</v>
      </c>
      <c r="H18">
        <v>352.87</v>
      </c>
      <c r="I18">
        <v>1.6</v>
      </c>
      <c r="K18">
        <v>1.0008300000000001</v>
      </c>
      <c r="L18">
        <v>31.63</v>
      </c>
      <c r="N18">
        <v>9854.6401491165107</v>
      </c>
      <c r="O18">
        <v>0.99</v>
      </c>
      <c r="P18">
        <v>0.99</v>
      </c>
      <c r="Q18">
        <v>129.41999999999999</v>
      </c>
      <c r="R18">
        <v>0.92300000000000004</v>
      </c>
      <c r="T18">
        <v>16407.7241270542</v>
      </c>
      <c r="U18">
        <v>0.99</v>
      </c>
      <c r="V18">
        <v>0.99</v>
      </c>
      <c r="W18">
        <v>68.106655597686697</v>
      </c>
      <c r="X18">
        <v>0.96683046683046603</v>
      </c>
    </row>
    <row r="19" spans="1:24">
      <c r="A19">
        <v>2</v>
      </c>
      <c r="B19">
        <v>100</v>
      </c>
      <c r="C19">
        <v>0</v>
      </c>
      <c r="D19">
        <v>500</v>
      </c>
      <c r="E19" t="s">
        <v>295</v>
      </c>
      <c r="F19">
        <v>10692</v>
      </c>
      <c r="G19">
        <v>2604</v>
      </c>
      <c r="H19">
        <v>32.46</v>
      </c>
      <c r="I19">
        <v>0.05</v>
      </c>
      <c r="N19">
        <v>1651.31</v>
      </c>
      <c r="O19">
        <v>0.99</v>
      </c>
      <c r="P19">
        <v>0.99</v>
      </c>
      <c r="Q19">
        <v>52.02</v>
      </c>
      <c r="R19">
        <v>0.96699999999999997</v>
      </c>
      <c r="T19">
        <v>1516.98</v>
      </c>
      <c r="U19">
        <v>0.99</v>
      </c>
      <c r="V19">
        <v>0.99</v>
      </c>
      <c r="W19">
        <v>7.06</v>
      </c>
      <c r="X19">
        <v>0.93400000000000005</v>
      </c>
    </row>
    <row r="40" spans="4:21" ht="21">
      <c r="D40" s="194" t="s">
        <v>538</v>
      </c>
      <c r="E40" s="194" t="s">
        <v>545</v>
      </c>
      <c r="G40" t="s">
        <v>733</v>
      </c>
      <c r="N40" s="194" t="s">
        <v>541</v>
      </c>
      <c r="P40" s="194" t="s">
        <v>546</v>
      </c>
      <c r="S40" s="254" t="s">
        <v>734</v>
      </c>
      <c r="U40" s="254" t="s">
        <v>736</v>
      </c>
    </row>
    <row r="41" spans="4:21" ht="21">
      <c r="D41" s="194" t="s">
        <v>539</v>
      </c>
      <c r="E41" s="194" t="s">
        <v>544</v>
      </c>
      <c r="G41" t="s">
        <v>732</v>
      </c>
      <c r="N41" s="194" t="s">
        <v>540</v>
      </c>
      <c r="P41" s="194" t="s">
        <v>547</v>
      </c>
      <c r="S41" s="254" t="s">
        <v>735</v>
      </c>
      <c r="U41" s="254" t="s">
        <v>737</v>
      </c>
    </row>
    <row r="42" spans="4:21" ht="21">
      <c r="N42" s="194" t="s">
        <v>542</v>
      </c>
      <c r="P42" s="194" t="s">
        <v>548</v>
      </c>
      <c r="S42" s="194"/>
      <c r="U42" s="194"/>
    </row>
    <row r="43" spans="4:21" ht="21">
      <c r="N43" s="194" t="s">
        <v>543</v>
      </c>
      <c r="P43" s="194" t="s">
        <v>549</v>
      </c>
      <c r="S43" s="194"/>
      <c r="U43" s="194"/>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056F3-898F-43CA-B561-1056B1A0559D}">
  <sheetPr codeName="Sheet17"/>
  <dimension ref="A3:AU58"/>
  <sheetViews>
    <sheetView topLeftCell="A37" zoomScale="110" zoomScaleNormal="110" workbookViewId="0">
      <selection activeCell="C55" sqref="C55"/>
    </sheetView>
  </sheetViews>
  <sheetFormatPr baseColWidth="10" defaultColWidth="9.140625" defaultRowHeight="15"/>
  <sheetData>
    <row r="3" spans="6:47">
      <c r="F3" t="s">
        <v>222</v>
      </c>
    </row>
    <row r="5" spans="6:47">
      <c r="F5" s="18" t="s">
        <v>205</v>
      </c>
      <c r="Q5" s="18" t="s">
        <v>206</v>
      </c>
      <c r="AB5" s="18" t="s">
        <v>207</v>
      </c>
      <c r="AM5" s="18" t="s">
        <v>208</v>
      </c>
    </row>
    <row r="7" spans="6:47">
      <c r="F7" t="s">
        <v>199</v>
      </c>
      <c r="G7" t="s">
        <v>200</v>
      </c>
      <c r="I7" t="s">
        <v>201</v>
      </c>
      <c r="J7" t="s">
        <v>202</v>
      </c>
      <c r="K7" t="s">
        <v>55</v>
      </c>
      <c r="L7" t="s">
        <v>203</v>
      </c>
      <c r="N7" t="s">
        <v>204</v>
      </c>
      <c r="Q7" t="s">
        <v>199</v>
      </c>
      <c r="R7" t="s">
        <v>200</v>
      </c>
      <c r="T7" t="s">
        <v>201</v>
      </c>
      <c r="U7" t="s">
        <v>202</v>
      </c>
      <c r="V7" t="s">
        <v>55</v>
      </c>
      <c r="W7" t="s">
        <v>203</v>
      </c>
      <c r="Y7" t="s">
        <v>204</v>
      </c>
      <c r="AB7" t="s">
        <v>199</v>
      </c>
      <c r="AC7" t="s">
        <v>200</v>
      </c>
      <c r="AE7" t="s">
        <v>201</v>
      </c>
      <c r="AF7" t="s">
        <v>202</v>
      </c>
      <c r="AG7" t="s">
        <v>55</v>
      </c>
      <c r="AH7" t="s">
        <v>203</v>
      </c>
      <c r="AJ7" t="s">
        <v>204</v>
      </c>
      <c r="AM7" t="s">
        <v>199</v>
      </c>
      <c r="AN7" t="s">
        <v>200</v>
      </c>
      <c r="AP7" t="s">
        <v>201</v>
      </c>
      <c r="AQ7" t="s">
        <v>202</v>
      </c>
      <c r="AR7" t="s">
        <v>55</v>
      </c>
      <c r="AS7" t="s">
        <v>203</v>
      </c>
      <c r="AU7" t="s">
        <v>204</v>
      </c>
    </row>
    <row r="8" spans="6:47">
      <c r="F8">
        <v>2</v>
      </c>
      <c r="G8">
        <v>3</v>
      </c>
      <c r="J8">
        <v>0.23</v>
      </c>
      <c r="K8">
        <v>5.6000000000000001E-2</v>
      </c>
      <c r="L8">
        <v>0.94899999999999995</v>
      </c>
      <c r="N8">
        <v>80</v>
      </c>
      <c r="Q8">
        <v>2</v>
      </c>
      <c r="R8">
        <v>3</v>
      </c>
      <c r="U8">
        <v>2.63</v>
      </c>
      <c r="V8">
        <v>1.18</v>
      </c>
      <c r="W8">
        <v>0.91400000000000003</v>
      </c>
      <c r="Y8">
        <v>80</v>
      </c>
      <c r="AB8">
        <v>2</v>
      </c>
      <c r="AC8">
        <v>3</v>
      </c>
      <c r="AM8">
        <v>2</v>
      </c>
      <c r="AN8">
        <v>3</v>
      </c>
    </row>
    <row r="9" spans="6:47">
      <c r="F9">
        <v>2</v>
      </c>
      <c r="G9">
        <v>4</v>
      </c>
      <c r="J9">
        <v>0.36099999999999999</v>
      </c>
      <c r="K9">
        <v>8.6999999999999994E-2</v>
      </c>
      <c r="L9">
        <v>0.95399999999999996</v>
      </c>
      <c r="N9">
        <v>336</v>
      </c>
      <c r="Q9">
        <v>2</v>
      </c>
      <c r="R9">
        <v>4</v>
      </c>
      <c r="U9">
        <v>2.6</v>
      </c>
      <c r="V9">
        <v>0.69099999999999995</v>
      </c>
      <c r="W9">
        <v>0.95399999999999996</v>
      </c>
      <c r="Y9">
        <v>336</v>
      </c>
      <c r="AB9">
        <v>2</v>
      </c>
      <c r="AC9">
        <v>4</v>
      </c>
      <c r="AM9">
        <v>2</v>
      </c>
      <c r="AN9">
        <v>4</v>
      </c>
    </row>
    <row r="10" spans="6:47">
      <c r="F10">
        <v>2</v>
      </c>
      <c r="G10">
        <v>5</v>
      </c>
      <c r="J10">
        <v>1.4</v>
      </c>
      <c r="K10">
        <v>0.12</v>
      </c>
      <c r="L10">
        <v>0.97399999999999998</v>
      </c>
      <c r="N10">
        <v>1360</v>
      </c>
      <c r="Q10">
        <v>2</v>
      </c>
      <c r="R10">
        <v>5</v>
      </c>
      <c r="U10">
        <v>3.69</v>
      </c>
      <c r="V10">
        <v>0.874</v>
      </c>
      <c r="W10">
        <v>0.96599999999999997</v>
      </c>
      <c r="Y10">
        <v>1360</v>
      </c>
      <c r="AB10">
        <v>2</v>
      </c>
      <c r="AC10">
        <v>5</v>
      </c>
      <c r="AM10">
        <v>2</v>
      </c>
      <c r="AN10">
        <v>5</v>
      </c>
    </row>
    <row r="11" spans="6:47">
      <c r="F11">
        <v>2</v>
      </c>
      <c r="G11">
        <v>6</v>
      </c>
      <c r="J11">
        <v>2.13</v>
      </c>
      <c r="K11">
        <v>0.34799999999999998</v>
      </c>
      <c r="L11">
        <v>0.98599999999999999</v>
      </c>
      <c r="N11">
        <v>5435</v>
      </c>
      <c r="Q11">
        <v>2</v>
      </c>
      <c r="R11">
        <v>6</v>
      </c>
      <c r="U11">
        <v>7.11</v>
      </c>
      <c r="V11">
        <v>1.4</v>
      </c>
      <c r="W11">
        <v>0.96899999999999997</v>
      </c>
      <c r="Y11">
        <v>5456</v>
      </c>
      <c r="AB11">
        <v>2</v>
      </c>
      <c r="AC11">
        <v>6</v>
      </c>
      <c r="AM11">
        <v>2</v>
      </c>
      <c r="AN11">
        <v>6</v>
      </c>
    </row>
    <row r="12" spans="6:47">
      <c r="F12">
        <v>2</v>
      </c>
      <c r="G12">
        <v>7</v>
      </c>
      <c r="J12">
        <v>3.7229999999999999</v>
      </c>
      <c r="K12">
        <v>0.73899999999999999</v>
      </c>
      <c r="L12">
        <v>0.99</v>
      </c>
      <c r="N12">
        <v>18037</v>
      </c>
      <c r="Q12">
        <v>2</v>
      </c>
      <c r="R12">
        <v>7</v>
      </c>
      <c r="U12">
        <v>17.47</v>
      </c>
      <c r="V12">
        <v>2.86</v>
      </c>
      <c r="W12">
        <v>0.96599999999999997</v>
      </c>
      <c r="Y12">
        <v>21256</v>
      </c>
      <c r="AB12">
        <v>2</v>
      </c>
      <c r="AC12">
        <v>7</v>
      </c>
      <c r="AM12">
        <v>2</v>
      </c>
      <c r="AN12">
        <v>7</v>
      </c>
    </row>
    <row r="13" spans="6:47">
      <c r="F13">
        <v>2</v>
      </c>
      <c r="G13">
        <v>8</v>
      </c>
      <c r="J13">
        <v>5.74</v>
      </c>
      <c r="K13">
        <v>1.25</v>
      </c>
      <c r="L13">
        <v>0.98799999999999999</v>
      </c>
      <c r="N13">
        <v>33782</v>
      </c>
      <c r="Q13">
        <v>2</v>
      </c>
      <c r="R13">
        <v>8</v>
      </c>
      <c r="U13">
        <v>38.049999999999997</v>
      </c>
      <c r="V13">
        <v>7.62</v>
      </c>
      <c r="W13">
        <v>0.96499999999999997</v>
      </c>
      <c r="Y13">
        <v>60109</v>
      </c>
      <c r="AB13">
        <v>2</v>
      </c>
      <c r="AC13">
        <v>8</v>
      </c>
      <c r="AM13">
        <v>2</v>
      </c>
      <c r="AN13">
        <v>8</v>
      </c>
    </row>
    <row r="14" spans="6:47">
      <c r="F14">
        <v>2</v>
      </c>
      <c r="G14">
        <v>9</v>
      </c>
      <c r="J14">
        <v>6.6</v>
      </c>
      <c r="K14">
        <v>1.5</v>
      </c>
      <c r="L14">
        <v>0.99</v>
      </c>
      <c r="N14">
        <v>41913</v>
      </c>
      <c r="Q14">
        <v>2</v>
      </c>
      <c r="R14">
        <v>9</v>
      </c>
      <c r="AB14">
        <v>2</v>
      </c>
      <c r="AC14">
        <v>9</v>
      </c>
      <c r="AM14">
        <v>2</v>
      </c>
      <c r="AN14">
        <v>9</v>
      </c>
    </row>
    <row r="15" spans="6:47">
      <c r="F15">
        <v>2</v>
      </c>
      <c r="G15">
        <v>10</v>
      </c>
      <c r="J15">
        <v>6.96</v>
      </c>
      <c r="K15">
        <v>1.61</v>
      </c>
      <c r="L15">
        <v>0.98799999999999999</v>
      </c>
      <c r="N15">
        <v>44800</v>
      </c>
      <c r="Q15">
        <v>2</v>
      </c>
      <c r="R15">
        <v>10</v>
      </c>
      <c r="AB15">
        <v>2</v>
      </c>
      <c r="AC15">
        <v>10</v>
      </c>
      <c r="AM15">
        <v>2</v>
      </c>
      <c r="AN15">
        <v>10</v>
      </c>
    </row>
    <row r="16" spans="6:47">
      <c r="F16">
        <v>2</v>
      </c>
      <c r="G16">
        <v>11</v>
      </c>
    </row>
    <row r="17" spans="1:40">
      <c r="F17">
        <v>2</v>
      </c>
      <c r="G17">
        <v>12</v>
      </c>
    </row>
    <row r="18" spans="1:40">
      <c r="F18">
        <v>2</v>
      </c>
      <c r="G18">
        <v>13</v>
      </c>
    </row>
    <row r="19" spans="1:40">
      <c r="F19">
        <v>2</v>
      </c>
      <c r="G19">
        <v>14</v>
      </c>
    </row>
    <row r="20" spans="1:40">
      <c r="F20">
        <v>2</v>
      </c>
      <c r="G20">
        <v>15</v>
      </c>
    </row>
    <row r="23" spans="1:40">
      <c r="F23">
        <v>3</v>
      </c>
      <c r="G23">
        <v>5</v>
      </c>
      <c r="J23">
        <v>1.41</v>
      </c>
      <c r="K23">
        <v>0.11</v>
      </c>
      <c r="L23">
        <v>0.98399999999999999</v>
      </c>
      <c r="N23">
        <v>1344</v>
      </c>
      <c r="Q23">
        <v>3</v>
      </c>
      <c r="R23">
        <v>5</v>
      </c>
      <c r="U23">
        <v>3.9510000000000001</v>
      </c>
      <c r="V23">
        <v>1.17</v>
      </c>
      <c r="W23">
        <v>0.96799999999999997</v>
      </c>
      <c r="Y23">
        <v>1344</v>
      </c>
      <c r="AB23">
        <v>3</v>
      </c>
      <c r="AC23">
        <v>5</v>
      </c>
      <c r="AM23">
        <v>3</v>
      </c>
      <c r="AN23">
        <v>5</v>
      </c>
    </row>
    <row r="24" spans="1:40">
      <c r="A24" t="s">
        <v>300</v>
      </c>
      <c r="F24">
        <v>3</v>
      </c>
      <c r="G24">
        <v>6</v>
      </c>
      <c r="J24">
        <v>2.12</v>
      </c>
      <c r="K24">
        <v>0.28999999999999998</v>
      </c>
      <c r="L24">
        <v>0.99</v>
      </c>
      <c r="N24">
        <v>5419</v>
      </c>
      <c r="Q24">
        <v>3</v>
      </c>
      <c r="R24">
        <v>6</v>
      </c>
      <c r="U24">
        <v>7.58</v>
      </c>
      <c r="V24">
        <v>1.78</v>
      </c>
      <c r="W24">
        <v>0.97</v>
      </c>
      <c r="Y24">
        <v>5440</v>
      </c>
      <c r="AB24">
        <v>3</v>
      </c>
      <c r="AC24">
        <v>6</v>
      </c>
      <c r="AM24">
        <v>3</v>
      </c>
      <c r="AN24">
        <v>6</v>
      </c>
    </row>
    <row r="25" spans="1:40">
      <c r="A25" t="s">
        <v>301</v>
      </c>
      <c r="F25">
        <v>3</v>
      </c>
      <c r="G25">
        <v>7</v>
      </c>
      <c r="J25">
        <v>3.79</v>
      </c>
      <c r="K25">
        <v>0.89</v>
      </c>
      <c r="L25">
        <v>0.98399999999999999</v>
      </c>
      <c r="N25">
        <v>18021</v>
      </c>
      <c r="Q25">
        <v>3</v>
      </c>
      <c r="R25">
        <v>7</v>
      </c>
      <c r="U25">
        <v>18.73</v>
      </c>
      <c r="V25">
        <v>3.22</v>
      </c>
      <c r="W25">
        <v>0.96399999999999997</v>
      </c>
      <c r="Y25">
        <v>21240</v>
      </c>
      <c r="AB25">
        <v>3</v>
      </c>
      <c r="AC25">
        <v>7</v>
      </c>
      <c r="AM25">
        <v>3</v>
      </c>
      <c r="AN25">
        <v>7</v>
      </c>
    </row>
    <row r="26" spans="1:40">
      <c r="A26" t="s">
        <v>302</v>
      </c>
      <c r="F26">
        <v>3</v>
      </c>
      <c r="G26">
        <v>8</v>
      </c>
      <c r="J26">
        <v>5.65</v>
      </c>
      <c r="K26">
        <v>1.28</v>
      </c>
      <c r="L26">
        <v>0.98599999999999999</v>
      </c>
      <c r="N26">
        <v>33766</v>
      </c>
      <c r="Q26">
        <v>3</v>
      </c>
      <c r="R26">
        <v>8</v>
      </c>
      <c r="U26">
        <v>40.98</v>
      </c>
      <c r="V26">
        <v>7.16</v>
      </c>
      <c r="W26">
        <v>0.96599999999999997</v>
      </c>
      <c r="Y26">
        <v>60093</v>
      </c>
      <c r="AB26">
        <v>3</v>
      </c>
      <c r="AC26">
        <v>8</v>
      </c>
      <c r="AM26">
        <v>3</v>
      </c>
      <c r="AN26">
        <v>8</v>
      </c>
    </row>
    <row r="27" spans="1:40">
      <c r="A27" t="s">
        <v>303</v>
      </c>
      <c r="F27">
        <v>3</v>
      </c>
      <c r="G27">
        <v>9</v>
      </c>
      <c r="J27">
        <v>7.5</v>
      </c>
      <c r="K27">
        <v>2.37</v>
      </c>
      <c r="L27">
        <v>0.98599999999999999</v>
      </c>
      <c r="N27">
        <v>41897</v>
      </c>
      <c r="Q27">
        <v>3</v>
      </c>
      <c r="R27">
        <v>9</v>
      </c>
      <c r="AB27">
        <v>3</v>
      </c>
      <c r="AC27">
        <v>9</v>
      </c>
      <c r="AM27">
        <v>3</v>
      </c>
      <c r="AN27">
        <v>9</v>
      </c>
    </row>
    <row r="28" spans="1:40">
      <c r="F28">
        <v>3</v>
      </c>
      <c r="G28">
        <v>10</v>
      </c>
      <c r="J28">
        <v>7.3</v>
      </c>
      <c r="K28">
        <v>1.88</v>
      </c>
      <c r="L28">
        <v>0.98799999999999999</v>
      </c>
      <c r="N28">
        <v>44784</v>
      </c>
      <c r="Q28">
        <v>3</v>
      </c>
      <c r="R28">
        <v>10</v>
      </c>
      <c r="AB28">
        <v>3</v>
      </c>
      <c r="AC28">
        <v>10</v>
      </c>
      <c r="AM28">
        <v>3</v>
      </c>
      <c r="AN28">
        <v>10</v>
      </c>
    </row>
    <row r="29" spans="1:40">
      <c r="F29">
        <v>3</v>
      </c>
      <c r="G29">
        <v>15</v>
      </c>
      <c r="J29">
        <v>11.24</v>
      </c>
      <c r="K29">
        <v>3.24</v>
      </c>
      <c r="L29">
        <v>0.98399999999999999</v>
      </c>
      <c r="N29">
        <v>46896</v>
      </c>
      <c r="Q29">
        <v>3</v>
      </c>
      <c r="R29">
        <v>15</v>
      </c>
      <c r="AB29">
        <v>3</v>
      </c>
      <c r="AC29">
        <v>15</v>
      </c>
      <c r="AM29">
        <v>3</v>
      </c>
      <c r="AN29">
        <v>15</v>
      </c>
    </row>
    <row r="30" spans="1:40">
      <c r="F30">
        <v>3</v>
      </c>
      <c r="G30">
        <v>20</v>
      </c>
      <c r="J30">
        <v>7.35</v>
      </c>
      <c r="K30">
        <v>1.69</v>
      </c>
      <c r="L30">
        <v>0.98799999999999999</v>
      </c>
      <c r="N30">
        <v>46740</v>
      </c>
      <c r="Q30">
        <v>3</v>
      </c>
      <c r="R30">
        <v>20</v>
      </c>
      <c r="AB30">
        <v>3</v>
      </c>
      <c r="AC30">
        <v>20</v>
      </c>
      <c r="AM30">
        <v>3</v>
      </c>
      <c r="AN30">
        <v>20</v>
      </c>
    </row>
    <row r="31" spans="1:40">
      <c r="F31">
        <v>3</v>
      </c>
      <c r="G31">
        <v>25</v>
      </c>
      <c r="J31">
        <v>7.23</v>
      </c>
      <c r="K31">
        <v>2.06</v>
      </c>
      <c r="L31">
        <v>0.98799999999999999</v>
      </c>
      <c r="N31">
        <v>46068</v>
      </c>
      <c r="Q31">
        <v>3</v>
      </c>
      <c r="R31">
        <v>25</v>
      </c>
      <c r="AB31">
        <v>3</v>
      </c>
      <c r="AC31">
        <v>25</v>
      </c>
      <c r="AM31">
        <v>3</v>
      </c>
      <c r="AN31">
        <v>25</v>
      </c>
    </row>
    <row r="32" spans="1:40">
      <c r="F32">
        <v>3</v>
      </c>
      <c r="G32">
        <v>30</v>
      </c>
      <c r="J32">
        <v>7.13</v>
      </c>
      <c r="K32">
        <v>1.68</v>
      </c>
      <c r="L32">
        <v>0.98599999999999999</v>
      </c>
      <c r="N32">
        <v>45268</v>
      </c>
      <c r="Q32">
        <v>3</v>
      </c>
      <c r="R32">
        <v>30</v>
      </c>
      <c r="AB32">
        <v>3</v>
      </c>
      <c r="AC32">
        <v>30</v>
      </c>
      <c r="AM32">
        <v>3</v>
      </c>
      <c r="AN32">
        <v>30</v>
      </c>
    </row>
    <row r="35" spans="3:47">
      <c r="F35" t="s">
        <v>199</v>
      </c>
      <c r="G35" t="s">
        <v>200</v>
      </c>
      <c r="I35" t="s">
        <v>201</v>
      </c>
      <c r="J35" t="s">
        <v>202</v>
      </c>
      <c r="K35" t="s">
        <v>55</v>
      </c>
      <c r="L35" t="s">
        <v>203</v>
      </c>
      <c r="N35" t="s">
        <v>204</v>
      </c>
      <c r="Q35" t="s">
        <v>199</v>
      </c>
      <c r="R35" t="s">
        <v>200</v>
      </c>
      <c r="T35" t="s">
        <v>201</v>
      </c>
      <c r="U35" t="s">
        <v>202</v>
      </c>
      <c r="V35" t="s">
        <v>55</v>
      </c>
      <c r="W35" t="s">
        <v>203</v>
      </c>
      <c r="Y35" t="s">
        <v>204</v>
      </c>
      <c r="AB35" t="s">
        <v>199</v>
      </c>
      <c r="AC35" t="s">
        <v>200</v>
      </c>
      <c r="AE35" t="s">
        <v>201</v>
      </c>
      <c r="AF35" t="s">
        <v>202</v>
      </c>
      <c r="AG35" t="s">
        <v>55</v>
      </c>
      <c r="AH35" t="s">
        <v>203</v>
      </c>
      <c r="AJ35" t="s">
        <v>204</v>
      </c>
      <c r="AM35" t="s">
        <v>199</v>
      </c>
      <c r="AN35" t="s">
        <v>200</v>
      </c>
      <c r="AP35" t="s">
        <v>201</v>
      </c>
      <c r="AQ35" t="s">
        <v>202</v>
      </c>
      <c r="AR35" t="s">
        <v>55</v>
      </c>
      <c r="AS35" t="s">
        <v>203</v>
      </c>
      <c r="AU35" t="s">
        <v>204</v>
      </c>
    </row>
    <row r="36" spans="3:47">
      <c r="F36">
        <v>1</v>
      </c>
      <c r="G36">
        <v>1</v>
      </c>
      <c r="J36">
        <v>0.33</v>
      </c>
      <c r="K36">
        <v>7.1999999999999995E-2</v>
      </c>
      <c r="L36">
        <v>0.75700000000000001</v>
      </c>
      <c r="N36">
        <v>4</v>
      </c>
      <c r="Q36">
        <v>1</v>
      </c>
      <c r="R36">
        <v>1</v>
      </c>
      <c r="U36">
        <v>2.58</v>
      </c>
      <c r="V36">
        <v>1.137</v>
      </c>
      <c r="W36">
        <v>0.53</v>
      </c>
      <c r="Y36">
        <v>4</v>
      </c>
      <c r="AB36">
        <v>1</v>
      </c>
      <c r="AC36">
        <v>1</v>
      </c>
      <c r="AF36">
        <v>3.6</v>
      </c>
      <c r="AG36">
        <v>0.93100000000000005</v>
      </c>
      <c r="AH36">
        <v>0.5</v>
      </c>
      <c r="AJ36">
        <v>4</v>
      </c>
      <c r="AM36">
        <v>1</v>
      </c>
      <c r="AN36">
        <v>1</v>
      </c>
      <c r="AQ36">
        <v>7.81</v>
      </c>
      <c r="AR36">
        <v>1.56</v>
      </c>
      <c r="AS36">
        <v>0.5</v>
      </c>
      <c r="AU36">
        <v>4</v>
      </c>
    </row>
    <row r="37" spans="3:47">
      <c r="F37">
        <v>2</v>
      </c>
      <c r="G37">
        <v>2</v>
      </c>
      <c r="J37">
        <v>2.16</v>
      </c>
      <c r="K37">
        <v>0.31</v>
      </c>
      <c r="L37">
        <v>0.92900000000000005</v>
      </c>
      <c r="N37">
        <v>16</v>
      </c>
      <c r="Q37">
        <v>2</v>
      </c>
      <c r="R37">
        <v>2</v>
      </c>
      <c r="U37">
        <v>8.4499999999999993</v>
      </c>
      <c r="V37">
        <v>1.53</v>
      </c>
      <c r="W37">
        <v>0.85</v>
      </c>
      <c r="Y37">
        <v>16</v>
      </c>
      <c r="AB37">
        <v>2</v>
      </c>
      <c r="AC37">
        <v>2</v>
      </c>
      <c r="AF37">
        <v>25.556548118591301</v>
      </c>
      <c r="AG37">
        <v>4.3440957069396902</v>
      </c>
      <c r="AH37">
        <v>0.83854166666666596</v>
      </c>
      <c r="AJ37">
        <v>16</v>
      </c>
      <c r="AM37">
        <v>2</v>
      </c>
      <c r="AN37">
        <v>2</v>
      </c>
      <c r="AQ37">
        <v>42.315475463867102</v>
      </c>
      <c r="AR37">
        <v>7.2979261875152499</v>
      </c>
      <c r="AS37">
        <v>0.83447332421340603</v>
      </c>
      <c r="AT37" t="s">
        <v>309</v>
      </c>
      <c r="AU37">
        <v>16</v>
      </c>
    </row>
    <row r="38" spans="3:47">
      <c r="C38" t="s">
        <v>239</v>
      </c>
      <c r="F38">
        <v>3</v>
      </c>
      <c r="G38">
        <v>3</v>
      </c>
      <c r="J38">
        <v>2.31</v>
      </c>
      <c r="K38">
        <v>0.26</v>
      </c>
      <c r="L38">
        <v>0.95199999999999996</v>
      </c>
      <c r="N38">
        <v>64</v>
      </c>
      <c r="Q38">
        <v>3</v>
      </c>
      <c r="R38">
        <v>3</v>
      </c>
      <c r="U38">
        <v>9.25</v>
      </c>
      <c r="V38">
        <v>1.1599999999999999</v>
      </c>
      <c r="W38">
        <v>0.92800000000000005</v>
      </c>
      <c r="Y38">
        <v>64</v>
      </c>
      <c r="AB38">
        <v>3</v>
      </c>
      <c r="AC38">
        <v>3</v>
      </c>
      <c r="AF38">
        <v>29.659025907516401</v>
      </c>
      <c r="AG38">
        <v>3.29313969612121</v>
      </c>
      <c r="AH38">
        <v>0.92613636363636298</v>
      </c>
      <c r="AJ38">
        <v>64</v>
      </c>
      <c r="AM38">
        <v>3</v>
      </c>
      <c r="AN38">
        <v>3</v>
      </c>
      <c r="AQ38">
        <v>45.846851825714097</v>
      </c>
      <c r="AR38">
        <v>7.7533032894134504</v>
      </c>
      <c r="AS38">
        <v>0.92852257181942499</v>
      </c>
      <c r="AT38" t="s">
        <v>309</v>
      </c>
      <c r="AU38">
        <v>64</v>
      </c>
    </row>
    <row r="39" spans="3:47">
      <c r="C39" t="s">
        <v>308</v>
      </c>
      <c r="F39">
        <v>4</v>
      </c>
      <c r="G39">
        <v>4</v>
      </c>
      <c r="J39">
        <v>2.9</v>
      </c>
      <c r="K39">
        <v>0.26</v>
      </c>
      <c r="L39">
        <v>0.97699999999999998</v>
      </c>
      <c r="N39">
        <v>256</v>
      </c>
      <c r="Q39">
        <v>4</v>
      </c>
      <c r="R39">
        <v>4</v>
      </c>
      <c r="U39">
        <v>12.05</v>
      </c>
      <c r="V39">
        <v>1.21</v>
      </c>
      <c r="W39">
        <v>0.97599999999999998</v>
      </c>
      <c r="Y39">
        <v>256</v>
      </c>
      <c r="AB39">
        <v>4</v>
      </c>
      <c r="AC39">
        <v>4</v>
      </c>
      <c r="AF39">
        <v>38.499509572982703</v>
      </c>
      <c r="AG39">
        <v>3.3280947208404501</v>
      </c>
      <c r="AH39">
        <v>0.96543560606060597</v>
      </c>
      <c r="AJ39">
        <v>256</v>
      </c>
      <c r="AM39">
        <v>4</v>
      </c>
      <c r="AN39">
        <v>4</v>
      </c>
      <c r="AQ39">
        <v>57.978399515151899</v>
      </c>
      <c r="AR39">
        <v>6.5504477024078298</v>
      </c>
      <c r="AS39">
        <v>0.96272229822161404</v>
      </c>
      <c r="AT39" t="s">
        <v>309</v>
      </c>
      <c r="AU39">
        <v>256</v>
      </c>
    </row>
    <row r="40" spans="3:47">
      <c r="F40">
        <v>5</v>
      </c>
      <c r="G40">
        <v>5</v>
      </c>
      <c r="J40">
        <v>3.11</v>
      </c>
      <c r="K40">
        <v>0.22</v>
      </c>
      <c r="L40">
        <v>0.98399999999999999</v>
      </c>
      <c r="N40">
        <v>1024</v>
      </c>
      <c r="Q40">
        <v>5</v>
      </c>
      <c r="R40">
        <v>5</v>
      </c>
      <c r="U40">
        <v>18.11</v>
      </c>
      <c r="V40">
        <v>1.4</v>
      </c>
      <c r="W40">
        <v>0.97899999999999998</v>
      </c>
      <c r="Y40">
        <v>1024</v>
      </c>
      <c r="AB40">
        <v>5</v>
      </c>
      <c r="AC40">
        <v>5</v>
      </c>
      <c r="AF40">
        <v>49.617077112197798</v>
      </c>
      <c r="AG40">
        <v>3.9011042118072501</v>
      </c>
      <c r="AH40">
        <v>0.97111742424242398</v>
      </c>
      <c r="AJ40">
        <v>1024</v>
      </c>
      <c r="AM40">
        <v>5</v>
      </c>
      <c r="AN40">
        <v>5</v>
      </c>
      <c r="AQ40">
        <v>89.752926826476994</v>
      </c>
      <c r="AR40">
        <v>7.0976588726043701</v>
      </c>
      <c r="AS40">
        <v>0.97093023255813904</v>
      </c>
      <c r="AT40" t="s">
        <v>309</v>
      </c>
      <c r="AU40">
        <v>1024</v>
      </c>
    </row>
    <row r="41" spans="3:47">
      <c r="F41">
        <v>6</v>
      </c>
      <c r="G41">
        <v>6</v>
      </c>
      <c r="J41">
        <v>6.85</v>
      </c>
      <c r="K41">
        <v>0.33</v>
      </c>
      <c r="L41">
        <v>0.98399999999999999</v>
      </c>
      <c r="N41">
        <v>4075</v>
      </c>
      <c r="Q41">
        <v>6</v>
      </c>
      <c r="R41">
        <v>6</v>
      </c>
      <c r="U41">
        <v>35.46</v>
      </c>
      <c r="V41">
        <v>1.97</v>
      </c>
      <c r="W41">
        <v>0.97199999999999998</v>
      </c>
      <c r="Y41">
        <v>4096</v>
      </c>
      <c r="AB41">
        <v>6</v>
      </c>
      <c r="AC41">
        <v>6</v>
      </c>
      <c r="AF41">
        <v>89.679987192153902</v>
      </c>
      <c r="AG41">
        <v>5.1030166149139404</v>
      </c>
      <c r="AH41">
        <v>0.96448863636363602</v>
      </c>
      <c r="AJ41">
        <v>4096</v>
      </c>
      <c r="AM41">
        <v>6</v>
      </c>
      <c r="AN41">
        <v>6</v>
      </c>
      <c r="AQ41">
        <v>142.95802688598599</v>
      </c>
      <c r="AR41">
        <v>8.4575164318084699</v>
      </c>
      <c r="AS41">
        <v>0.95964432284541701</v>
      </c>
      <c r="AT41" t="s">
        <v>309</v>
      </c>
      <c r="AU41">
        <v>4096</v>
      </c>
    </row>
    <row r="42" spans="3:47">
      <c r="F42">
        <v>7</v>
      </c>
      <c r="G42">
        <v>7</v>
      </c>
      <c r="J42">
        <v>12.34</v>
      </c>
      <c r="K42">
        <v>0.67</v>
      </c>
      <c r="L42">
        <v>0.98599999999999999</v>
      </c>
      <c r="N42">
        <v>12657</v>
      </c>
      <c r="Q42">
        <v>7</v>
      </c>
      <c r="R42">
        <v>7</v>
      </c>
      <c r="U42">
        <v>89.34</v>
      </c>
      <c r="V42">
        <v>3.43</v>
      </c>
      <c r="W42">
        <v>0.96399999999999997</v>
      </c>
      <c r="Y42">
        <v>15800</v>
      </c>
      <c r="AB42">
        <v>7</v>
      </c>
      <c r="AC42">
        <v>7</v>
      </c>
      <c r="AF42">
        <v>233.478982448577</v>
      </c>
      <c r="AG42">
        <v>8.0947968959808296</v>
      </c>
      <c r="AH42">
        <v>0.95217803030303005</v>
      </c>
      <c r="AJ42">
        <v>16308</v>
      </c>
      <c r="AM42">
        <v>7</v>
      </c>
      <c r="AN42">
        <v>7</v>
      </c>
      <c r="AQ42">
        <v>395.92930006980799</v>
      </c>
      <c r="AR42">
        <v>13.130484819412199</v>
      </c>
      <c r="AS42">
        <v>0.92065663474692205</v>
      </c>
      <c r="AT42" t="s">
        <v>309</v>
      </c>
      <c r="AU42">
        <v>16373</v>
      </c>
    </row>
    <row r="43" spans="3:47">
      <c r="F43">
        <v>8</v>
      </c>
      <c r="G43">
        <v>8</v>
      </c>
      <c r="J43">
        <v>15.58</v>
      </c>
      <c r="K43">
        <v>0.92</v>
      </c>
      <c r="L43">
        <v>0.97699999999999998</v>
      </c>
      <c r="N43">
        <v>18610</v>
      </c>
      <c r="Q43">
        <v>8</v>
      </c>
      <c r="R43">
        <v>8</v>
      </c>
      <c r="U43">
        <v>165.79</v>
      </c>
      <c r="V43">
        <v>6.53</v>
      </c>
      <c r="W43">
        <v>0.96499999999999997</v>
      </c>
      <c r="Y43">
        <v>39698</v>
      </c>
      <c r="AB43">
        <v>8</v>
      </c>
      <c r="AC43">
        <v>8</v>
      </c>
      <c r="AF43">
        <v>1004.40805768966</v>
      </c>
      <c r="AG43">
        <v>21.656065702438301</v>
      </c>
      <c r="AH43">
        <v>0.93797348484848397</v>
      </c>
      <c r="AJ43">
        <v>58963</v>
      </c>
      <c r="AM43">
        <v>8</v>
      </c>
      <c r="AN43">
        <v>8</v>
      </c>
      <c r="AQ43">
        <v>1010.1692559719</v>
      </c>
      <c r="AR43">
        <v>25.119904518127399</v>
      </c>
      <c r="AS43">
        <v>0.91586867305061503</v>
      </c>
      <c r="AT43" t="s">
        <v>309</v>
      </c>
      <c r="AU43">
        <v>58963</v>
      </c>
    </row>
    <row r="44" spans="3:47">
      <c r="F44">
        <v>9</v>
      </c>
      <c r="G44">
        <v>9</v>
      </c>
      <c r="J44">
        <v>15.68</v>
      </c>
      <c r="K44">
        <v>0.91</v>
      </c>
      <c r="L44">
        <v>0.96299999999999997</v>
      </c>
      <c r="N44">
        <v>18253</v>
      </c>
      <c r="Q44">
        <v>9</v>
      </c>
      <c r="R44">
        <v>9</v>
      </c>
      <c r="U44">
        <v>194.31</v>
      </c>
      <c r="V44">
        <v>7.37</v>
      </c>
      <c r="W44">
        <v>0.96099999999999997</v>
      </c>
      <c r="Y44">
        <v>49798</v>
      </c>
      <c r="AB44">
        <v>9</v>
      </c>
      <c r="AC44">
        <v>9</v>
      </c>
      <c r="AF44">
        <v>1521.68616557121</v>
      </c>
      <c r="AG44">
        <v>30.2761149406433</v>
      </c>
      <c r="AH44">
        <v>0.93229166666666596</v>
      </c>
      <c r="AJ44">
        <v>117447</v>
      </c>
      <c r="AM44">
        <v>9</v>
      </c>
      <c r="AN44">
        <v>9</v>
      </c>
      <c r="AQ44">
        <v>1633.2452509403199</v>
      </c>
      <c r="AR44">
        <v>46.393347740173297</v>
      </c>
      <c r="AS44">
        <v>0.91176470588235203</v>
      </c>
      <c r="AT44" t="s">
        <v>309</v>
      </c>
      <c r="AU44">
        <v>117447</v>
      </c>
    </row>
    <row r="45" spans="3:47">
      <c r="F45">
        <v>10</v>
      </c>
      <c r="G45">
        <v>10</v>
      </c>
      <c r="J45">
        <v>16.95</v>
      </c>
      <c r="K45">
        <v>0.92</v>
      </c>
      <c r="L45">
        <v>0.93100000000000005</v>
      </c>
      <c r="N45">
        <v>16990</v>
      </c>
      <c r="Q45">
        <v>10</v>
      </c>
      <c r="R45">
        <v>10</v>
      </c>
      <c r="U45">
        <v>192.66</v>
      </c>
      <c r="V45">
        <v>6.95</v>
      </c>
      <c r="W45">
        <v>0.94099999999999995</v>
      </c>
      <c r="Y45">
        <v>46007</v>
      </c>
      <c r="AB45">
        <v>10</v>
      </c>
      <c r="AC45">
        <v>10</v>
      </c>
      <c r="AF45">
        <v>1651.1427526473999</v>
      </c>
      <c r="AG45">
        <v>34.182048082351599</v>
      </c>
      <c r="AH45">
        <v>0.91950757575757502</v>
      </c>
      <c r="AJ45">
        <v>123412</v>
      </c>
      <c r="AM45">
        <v>10</v>
      </c>
      <c r="AN45">
        <v>10</v>
      </c>
      <c r="AQ45">
        <v>1669.81589984893</v>
      </c>
      <c r="AR45">
        <v>43.643251419067298</v>
      </c>
      <c r="AS45">
        <v>0.90287277701778301</v>
      </c>
      <c r="AT45" t="s">
        <v>309</v>
      </c>
      <c r="AU45">
        <v>123412</v>
      </c>
    </row>
    <row r="46" spans="3:47">
      <c r="F46">
        <v>11</v>
      </c>
      <c r="G46">
        <v>11</v>
      </c>
      <c r="J46">
        <v>18.11</v>
      </c>
      <c r="K46">
        <v>0.93</v>
      </c>
      <c r="L46">
        <v>0.88800000000000001</v>
      </c>
      <c r="N46">
        <v>16295</v>
      </c>
      <c r="Q46">
        <v>11</v>
      </c>
      <c r="R46">
        <v>11</v>
      </c>
      <c r="U46">
        <v>186.25</v>
      </c>
      <c r="V46">
        <v>6.84</v>
      </c>
      <c r="W46">
        <v>0.91200000000000003</v>
      </c>
      <c r="Y46">
        <v>42173</v>
      </c>
      <c r="AB46">
        <v>11</v>
      </c>
      <c r="AC46">
        <v>11</v>
      </c>
      <c r="AF46">
        <v>698.18599653243996</v>
      </c>
      <c r="AG46">
        <v>21.388523578643799</v>
      </c>
      <c r="AH46">
        <v>0.91714015151515105</v>
      </c>
      <c r="AJ46">
        <v>71153</v>
      </c>
      <c r="AM46">
        <v>11</v>
      </c>
      <c r="AN46">
        <v>11</v>
      </c>
      <c r="AQ46">
        <v>1618.9537246227201</v>
      </c>
      <c r="AR46">
        <v>45.4036219120025</v>
      </c>
      <c r="AS46">
        <v>0.88987688098495199</v>
      </c>
      <c r="AT46" t="s">
        <v>309</v>
      </c>
      <c r="AU46">
        <v>108190</v>
      </c>
    </row>
    <row r="47" spans="3:47">
      <c r="F47">
        <v>12</v>
      </c>
      <c r="G47">
        <v>12</v>
      </c>
      <c r="J47">
        <v>19.64</v>
      </c>
      <c r="K47">
        <v>0.9</v>
      </c>
      <c r="L47">
        <v>0.91</v>
      </c>
      <c r="N47">
        <v>15849</v>
      </c>
      <c r="Q47">
        <v>12</v>
      </c>
      <c r="R47">
        <v>12</v>
      </c>
      <c r="U47">
        <v>193.47</v>
      </c>
      <c r="V47">
        <v>6.86</v>
      </c>
      <c r="W47">
        <v>0.91600000000000004</v>
      </c>
      <c r="Y47">
        <v>39941</v>
      </c>
      <c r="AB47">
        <v>12</v>
      </c>
      <c r="AC47">
        <v>12</v>
      </c>
      <c r="AF47">
        <v>682.94108271598805</v>
      </c>
      <c r="AG47">
        <v>23.006683826446501</v>
      </c>
      <c r="AH47">
        <v>0.91193181818181801</v>
      </c>
      <c r="AJ47">
        <v>66002</v>
      </c>
      <c r="AM47">
        <v>12</v>
      </c>
      <c r="AN47">
        <v>12</v>
      </c>
      <c r="AQ47">
        <v>1508.4266760349201</v>
      </c>
      <c r="AR47">
        <v>37.073779106140101</v>
      </c>
      <c r="AS47">
        <v>0.89842681258549895</v>
      </c>
      <c r="AT47" t="s">
        <v>309</v>
      </c>
      <c r="AU47">
        <v>98106</v>
      </c>
    </row>
    <row r="48" spans="3:47">
      <c r="F48">
        <v>13</v>
      </c>
      <c r="G48">
        <v>13</v>
      </c>
      <c r="J48">
        <v>18.28</v>
      </c>
      <c r="K48">
        <v>0.87</v>
      </c>
      <c r="L48">
        <v>0.89700000000000002</v>
      </c>
      <c r="N48">
        <v>15501</v>
      </c>
      <c r="Q48">
        <v>13</v>
      </c>
      <c r="R48">
        <v>13</v>
      </c>
      <c r="U48">
        <v>197.01</v>
      </c>
      <c r="V48">
        <v>6.83</v>
      </c>
      <c r="W48">
        <v>0.89800000000000002</v>
      </c>
      <c r="Y48">
        <v>38511</v>
      </c>
      <c r="AB48">
        <v>13</v>
      </c>
      <c r="AC48">
        <v>13</v>
      </c>
      <c r="AF48">
        <v>803.90354537963799</v>
      </c>
      <c r="AG48">
        <v>25.410305976867601</v>
      </c>
      <c r="AH48">
        <v>0.89772727272727204</v>
      </c>
      <c r="AJ48">
        <v>63014</v>
      </c>
      <c r="AM48">
        <v>13</v>
      </c>
      <c r="AN48">
        <v>13</v>
      </c>
      <c r="AQ48">
        <v>1455.06986498832</v>
      </c>
      <c r="AR48">
        <v>43.792527198791497</v>
      </c>
      <c r="AS48">
        <v>0.88406292749658</v>
      </c>
      <c r="AT48" t="s">
        <v>309</v>
      </c>
      <c r="AU48">
        <v>92743</v>
      </c>
    </row>
    <row r="49" spans="1:47">
      <c r="F49">
        <v>14</v>
      </c>
      <c r="G49">
        <v>14</v>
      </c>
      <c r="J49">
        <v>19.25</v>
      </c>
      <c r="K49">
        <v>0.88</v>
      </c>
      <c r="L49">
        <v>0.878</v>
      </c>
      <c r="N49">
        <v>15210</v>
      </c>
      <c r="Q49">
        <v>14</v>
      </c>
      <c r="R49">
        <v>14</v>
      </c>
      <c r="U49">
        <v>206.28</v>
      </c>
      <c r="V49">
        <v>7</v>
      </c>
      <c r="W49">
        <v>0.89200000000000002</v>
      </c>
      <c r="Y49">
        <v>37408</v>
      </c>
      <c r="AB49">
        <v>14</v>
      </c>
      <c r="AC49">
        <v>14</v>
      </c>
      <c r="AF49">
        <v>768.28183269500698</v>
      </c>
      <c r="AG49">
        <v>24.1002566814422</v>
      </c>
      <c r="AH49">
        <v>0.87878787878787801</v>
      </c>
      <c r="AJ49">
        <v>60839</v>
      </c>
      <c r="AM49">
        <v>14</v>
      </c>
      <c r="AN49">
        <v>14</v>
      </c>
      <c r="AQ49">
        <v>1612.6957626342701</v>
      </c>
      <c r="AR49">
        <v>43.090800046920698</v>
      </c>
      <c r="AS49">
        <v>0.86320109439124404</v>
      </c>
      <c r="AT49" t="s">
        <v>309</v>
      </c>
      <c r="AU49">
        <v>89227</v>
      </c>
    </row>
    <row r="50" spans="1:47">
      <c r="F50">
        <v>15</v>
      </c>
      <c r="G50">
        <v>15</v>
      </c>
      <c r="J50">
        <v>21.73</v>
      </c>
      <c r="K50">
        <v>1.0900000000000001</v>
      </c>
      <c r="L50">
        <v>0.876</v>
      </c>
      <c r="N50">
        <v>14898</v>
      </c>
      <c r="Q50">
        <v>15</v>
      </c>
      <c r="R50">
        <v>15</v>
      </c>
      <c r="U50">
        <v>209.79</v>
      </c>
      <c r="V50">
        <v>7</v>
      </c>
      <c r="W50">
        <v>0.879</v>
      </c>
      <c r="Y50">
        <v>36413</v>
      </c>
      <c r="AB50">
        <v>15</v>
      </c>
      <c r="AC50">
        <v>15</v>
      </c>
      <c r="AF50">
        <v>805.04590892791703</v>
      </c>
      <c r="AG50">
        <v>23.540143728256201</v>
      </c>
      <c r="AH50">
        <v>0.86221590909090895</v>
      </c>
      <c r="AJ50">
        <v>58952</v>
      </c>
      <c r="AM50">
        <v>15</v>
      </c>
      <c r="AN50">
        <v>15</v>
      </c>
      <c r="AQ50">
        <v>1608.0766453742899</v>
      </c>
      <c r="AR50">
        <v>39.7852141857147</v>
      </c>
      <c r="AS50">
        <v>0.84233926128590897</v>
      </c>
      <c r="AT50" t="s">
        <v>309</v>
      </c>
      <c r="AU50">
        <v>86345</v>
      </c>
    </row>
    <row r="51" spans="1:47">
      <c r="F51">
        <v>16</v>
      </c>
      <c r="G51">
        <v>16</v>
      </c>
      <c r="J51">
        <v>23.96</v>
      </c>
      <c r="K51">
        <v>1</v>
      </c>
      <c r="L51">
        <v>0.86299999999999999</v>
      </c>
      <c r="N51">
        <v>14595</v>
      </c>
      <c r="Q51">
        <v>16</v>
      </c>
      <c r="R51">
        <v>16</v>
      </c>
      <c r="U51">
        <v>221.44</v>
      </c>
      <c r="V51">
        <v>8</v>
      </c>
      <c r="W51">
        <v>0.86</v>
      </c>
      <c r="Y51">
        <v>35419</v>
      </c>
      <c r="AB51">
        <v>16</v>
      </c>
      <c r="AC51">
        <v>16</v>
      </c>
      <c r="AF51">
        <v>810.71586227416901</v>
      </c>
      <c r="AG51">
        <v>20.208428859710601</v>
      </c>
      <c r="AH51">
        <v>0.845643939393939</v>
      </c>
      <c r="AJ51">
        <v>57124</v>
      </c>
      <c r="AM51">
        <v>16</v>
      </c>
      <c r="AN51">
        <v>16</v>
      </c>
      <c r="AQ51">
        <v>1671.9463829994199</v>
      </c>
      <c r="AR51">
        <v>41.546790122985797</v>
      </c>
      <c r="AS51">
        <v>0.82079343365252999</v>
      </c>
      <c r="AT51" t="s">
        <v>309</v>
      </c>
      <c r="AU51">
        <v>83596</v>
      </c>
    </row>
    <row r="52" spans="1:47">
      <c r="F52">
        <v>17</v>
      </c>
      <c r="G52">
        <v>17</v>
      </c>
      <c r="J52">
        <v>24.14</v>
      </c>
      <c r="K52">
        <v>1.26</v>
      </c>
      <c r="L52">
        <v>0.83299999999999996</v>
      </c>
      <c r="N52">
        <v>14303</v>
      </c>
      <c r="Q52">
        <v>17</v>
      </c>
      <c r="R52">
        <v>17</v>
      </c>
      <c r="U52">
        <v>219.55</v>
      </c>
      <c r="V52">
        <v>7.34</v>
      </c>
      <c r="W52">
        <v>0.84299999999999997</v>
      </c>
      <c r="Y52">
        <v>34444</v>
      </c>
      <c r="AB52">
        <v>17</v>
      </c>
      <c r="AC52">
        <v>17</v>
      </c>
      <c r="AF52">
        <v>777.99742770194996</v>
      </c>
      <c r="AG52">
        <v>18.979772329330402</v>
      </c>
      <c r="AH52">
        <v>0.82481060606060597</v>
      </c>
      <c r="AJ52">
        <v>55330</v>
      </c>
      <c r="AM52">
        <v>17</v>
      </c>
      <c r="AN52">
        <v>17</v>
      </c>
      <c r="AQ52">
        <v>1704.63243603706</v>
      </c>
      <c r="AR52">
        <v>43.236484050750697</v>
      </c>
      <c r="AS52">
        <v>0.79958960328317297</v>
      </c>
      <c r="AT52" t="s">
        <v>309</v>
      </c>
      <c r="AU52">
        <v>80930</v>
      </c>
    </row>
    <row r="53" spans="1:47">
      <c r="F53">
        <v>18</v>
      </c>
      <c r="G53">
        <v>18</v>
      </c>
      <c r="J53">
        <v>24.5</v>
      </c>
      <c r="K53">
        <v>1.02</v>
      </c>
      <c r="L53">
        <v>0.81499999999999995</v>
      </c>
      <c r="N53">
        <v>13999</v>
      </c>
      <c r="Q53">
        <v>18</v>
      </c>
      <c r="R53">
        <v>18</v>
      </c>
      <c r="U53">
        <v>236.12</v>
      </c>
      <c r="V53">
        <v>7.38</v>
      </c>
      <c r="W53">
        <v>0.80800000000000005</v>
      </c>
      <c r="Y53">
        <v>33480</v>
      </c>
      <c r="AB53">
        <v>18</v>
      </c>
      <c r="AC53">
        <v>18</v>
      </c>
      <c r="AF53">
        <v>784.945854902267</v>
      </c>
      <c r="AG53">
        <v>21.3558204174041</v>
      </c>
      <c r="AH53">
        <v>0.79356060606060597</v>
      </c>
      <c r="AJ53">
        <v>53577</v>
      </c>
      <c r="AM53">
        <v>18</v>
      </c>
      <c r="AN53">
        <v>18</v>
      </c>
      <c r="AQ53">
        <v>1745.87952518463</v>
      </c>
      <c r="AR53">
        <v>42.106421470641997</v>
      </c>
      <c r="AS53">
        <v>0.77530779753761903</v>
      </c>
      <c r="AT53" t="s">
        <v>309</v>
      </c>
      <c r="AU53">
        <v>78319</v>
      </c>
    </row>
    <row r="54" spans="1:47">
      <c r="F54">
        <v>19</v>
      </c>
      <c r="G54">
        <v>19</v>
      </c>
      <c r="J54">
        <v>24.91</v>
      </c>
      <c r="K54">
        <v>1.01</v>
      </c>
      <c r="L54">
        <v>0.78500000000000003</v>
      </c>
      <c r="N54">
        <v>13697</v>
      </c>
      <c r="Q54">
        <v>19</v>
      </c>
      <c r="R54">
        <v>19</v>
      </c>
      <c r="U54">
        <v>252.86</v>
      </c>
      <c r="V54">
        <v>9.18</v>
      </c>
      <c r="W54">
        <v>0.78300000000000003</v>
      </c>
      <c r="Y54">
        <v>32500</v>
      </c>
      <c r="AB54">
        <v>19</v>
      </c>
      <c r="AC54">
        <v>19</v>
      </c>
      <c r="AF54">
        <v>781.58118295669499</v>
      </c>
      <c r="AG54">
        <v>19.804365396499598</v>
      </c>
      <c r="AH54">
        <v>0.76373106060606</v>
      </c>
      <c r="AJ54">
        <v>51814</v>
      </c>
      <c r="AM54">
        <v>19</v>
      </c>
      <c r="AN54">
        <v>19</v>
      </c>
      <c r="AQ54">
        <v>1836.88199877738</v>
      </c>
      <c r="AR54">
        <v>48.576996564865098</v>
      </c>
      <c r="AS54">
        <v>0.73974008207934305</v>
      </c>
      <c r="AT54" t="s">
        <v>309</v>
      </c>
      <c r="AU54">
        <v>75698</v>
      </c>
    </row>
    <row r="55" spans="1:47">
      <c r="A55" t="s">
        <v>304</v>
      </c>
      <c r="F55">
        <v>20</v>
      </c>
      <c r="G55">
        <v>20</v>
      </c>
      <c r="J55">
        <v>25.04</v>
      </c>
      <c r="K55">
        <v>1.02</v>
      </c>
      <c r="L55">
        <v>0.751</v>
      </c>
      <c r="N55">
        <v>13409</v>
      </c>
      <c r="Q55">
        <v>20</v>
      </c>
      <c r="R55">
        <v>20</v>
      </c>
      <c r="U55">
        <v>241</v>
      </c>
      <c r="V55">
        <v>7.89</v>
      </c>
      <c r="W55">
        <v>0.752</v>
      </c>
      <c r="Y55">
        <v>31551</v>
      </c>
      <c r="AB55">
        <v>20</v>
      </c>
      <c r="AC55">
        <v>20</v>
      </c>
      <c r="AF55">
        <v>855.29917383193902</v>
      </c>
      <c r="AG55">
        <v>22.123364448547299</v>
      </c>
      <c r="AH55">
        <v>0.73011363636363602</v>
      </c>
      <c r="AJ55">
        <v>50114</v>
      </c>
      <c r="AM55">
        <v>20</v>
      </c>
      <c r="AN55">
        <v>20</v>
      </c>
      <c r="AQ55">
        <v>1844.14390015602</v>
      </c>
      <c r="AR55">
        <v>43.679245710372903</v>
      </c>
      <c r="AS55">
        <v>0.70998632010943896</v>
      </c>
      <c r="AT55" t="s">
        <v>309</v>
      </c>
      <c r="AU55">
        <v>73163</v>
      </c>
    </row>
    <row r="56" spans="1:47">
      <c r="A56" t="s">
        <v>305</v>
      </c>
      <c r="F56">
        <v>25</v>
      </c>
      <c r="G56">
        <v>25</v>
      </c>
      <c r="J56">
        <v>25.92</v>
      </c>
      <c r="K56">
        <v>1.08</v>
      </c>
      <c r="L56">
        <v>0.63600000000000001</v>
      </c>
      <c r="N56">
        <v>11981</v>
      </c>
      <c r="Q56">
        <v>25</v>
      </c>
      <c r="R56">
        <v>25</v>
      </c>
      <c r="W56" s="18">
        <v>0.66400000000000003</v>
      </c>
      <c r="Y56">
        <v>28849</v>
      </c>
      <c r="AB56">
        <v>25</v>
      </c>
      <c r="AC56">
        <v>25</v>
      </c>
      <c r="AM56">
        <v>25</v>
      </c>
      <c r="AN56">
        <v>25</v>
      </c>
    </row>
    <row r="57" spans="1:47">
      <c r="A57" t="s">
        <v>306</v>
      </c>
      <c r="F57">
        <v>30</v>
      </c>
      <c r="G57">
        <v>30</v>
      </c>
      <c r="J57">
        <v>27.65</v>
      </c>
      <c r="K57">
        <v>1.08</v>
      </c>
      <c r="L57">
        <v>0.51300000000000001</v>
      </c>
      <c r="N57">
        <v>10631</v>
      </c>
      <c r="Q57">
        <v>30</v>
      </c>
      <c r="R57">
        <v>30</v>
      </c>
      <c r="W57" s="18">
        <v>0.45400000000000001</v>
      </c>
      <c r="Y57">
        <v>23005</v>
      </c>
      <c r="AB57">
        <v>30</v>
      </c>
      <c r="AC57">
        <v>30</v>
      </c>
      <c r="AM57">
        <v>30</v>
      </c>
      <c r="AN57">
        <v>30</v>
      </c>
    </row>
    <row r="58" spans="1:47">
      <c r="A58" t="s">
        <v>307</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AA0D7-D5A0-449A-B5C5-C93161B26A6E}">
  <sheetPr codeName="Sheet18"/>
  <dimension ref="B2:AU49"/>
  <sheetViews>
    <sheetView topLeftCell="AU31" zoomScale="120" zoomScaleNormal="120" workbookViewId="0">
      <selection activeCell="BK49" sqref="BK49"/>
    </sheetView>
  </sheetViews>
  <sheetFormatPr baseColWidth="10" defaultColWidth="9.140625" defaultRowHeight="15"/>
  <sheetData>
    <row r="2" spans="2:47">
      <c r="B2" t="s">
        <v>329</v>
      </c>
      <c r="F2" s="18" t="s">
        <v>325</v>
      </c>
      <c r="Q2" s="18" t="s">
        <v>326</v>
      </c>
      <c r="AB2" s="18" t="s">
        <v>327</v>
      </c>
      <c r="AN2" s="18" t="s">
        <v>328</v>
      </c>
    </row>
    <row r="4" spans="2:47">
      <c r="F4" t="s">
        <v>199</v>
      </c>
      <c r="G4" t="s">
        <v>200</v>
      </c>
      <c r="I4" t="s">
        <v>201</v>
      </c>
      <c r="J4" t="s">
        <v>202</v>
      </c>
      <c r="K4" t="s">
        <v>55</v>
      </c>
      <c r="L4" t="s">
        <v>203</v>
      </c>
      <c r="N4" t="s">
        <v>204</v>
      </c>
      <c r="Q4" t="s">
        <v>199</v>
      </c>
      <c r="R4" t="s">
        <v>200</v>
      </c>
      <c r="T4" t="s">
        <v>201</v>
      </c>
      <c r="U4" t="s">
        <v>202</v>
      </c>
      <c r="V4" t="s">
        <v>55</v>
      </c>
      <c r="W4" t="s">
        <v>203</v>
      </c>
      <c r="Y4" t="s">
        <v>204</v>
      </c>
      <c r="AB4" t="s">
        <v>199</v>
      </c>
      <c r="AC4" t="s">
        <v>200</v>
      </c>
      <c r="AE4" t="s">
        <v>201</v>
      </c>
      <c r="AF4" t="s">
        <v>202</v>
      </c>
      <c r="AG4" t="s">
        <v>55</v>
      </c>
      <c r="AH4" t="s">
        <v>203</v>
      </c>
      <c r="AJ4" t="s">
        <v>204</v>
      </c>
      <c r="AM4" t="s">
        <v>199</v>
      </c>
      <c r="AN4" t="s">
        <v>200</v>
      </c>
      <c r="AP4" t="s">
        <v>201</v>
      </c>
      <c r="AQ4" t="s">
        <v>202</v>
      </c>
      <c r="AR4" t="s">
        <v>55</v>
      </c>
      <c r="AS4" t="s">
        <v>203</v>
      </c>
      <c r="AU4" t="s">
        <v>204</v>
      </c>
    </row>
    <row r="5" spans="2:47">
      <c r="F5">
        <v>1</v>
      </c>
      <c r="G5">
        <v>1</v>
      </c>
      <c r="J5">
        <v>0.33</v>
      </c>
      <c r="K5">
        <v>7.1999999999999995E-2</v>
      </c>
      <c r="L5">
        <v>0.75700000000000001</v>
      </c>
      <c r="N5">
        <v>4</v>
      </c>
      <c r="Q5">
        <v>1</v>
      </c>
      <c r="R5">
        <v>1</v>
      </c>
      <c r="U5">
        <v>2.58</v>
      </c>
      <c r="V5">
        <v>1.137</v>
      </c>
      <c r="W5">
        <v>0.53</v>
      </c>
      <c r="Y5">
        <v>4</v>
      </c>
      <c r="AB5">
        <v>1</v>
      </c>
      <c r="AC5">
        <v>1</v>
      </c>
      <c r="AF5">
        <v>3.6</v>
      </c>
      <c r="AG5">
        <v>0.93100000000000005</v>
      </c>
      <c r="AH5">
        <v>0.5</v>
      </c>
      <c r="AJ5">
        <v>4</v>
      </c>
      <c r="AM5">
        <v>1</v>
      </c>
      <c r="AN5">
        <v>1</v>
      </c>
      <c r="AQ5">
        <v>7.81</v>
      </c>
      <c r="AR5">
        <v>1.56</v>
      </c>
      <c r="AS5">
        <v>0.5</v>
      </c>
      <c r="AU5">
        <v>4</v>
      </c>
    </row>
    <row r="6" spans="2:47">
      <c r="F6">
        <v>2</v>
      </c>
      <c r="G6">
        <v>2</v>
      </c>
      <c r="J6">
        <v>2.16</v>
      </c>
      <c r="K6">
        <v>0.31</v>
      </c>
      <c r="L6">
        <v>0.92900000000000005</v>
      </c>
      <c r="N6">
        <v>16</v>
      </c>
      <c r="Q6">
        <v>2</v>
      </c>
      <c r="R6">
        <v>2</v>
      </c>
      <c r="U6">
        <v>8.4499999999999993</v>
      </c>
      <c r="V6">
        <v>1.53</v>
      </c>
      <c r="W6">
        <v>0.85</v>
      </c>
      <c r="Y6">
        <v>16</v>
      </c>
      <c r="AB6">
        <v>2</v>
      </c>
      <c r="AC6">
        <v>2</v>
      </c>
      <c r="AF6">
        <v>25.556548118591301</v>
      </c>
      <c r="AG6">
        <v>4.3440957069396902</v>
      </c>
      <c r="AH6">
        <v>0.83854166666666596</v>
      </c>
      <c r="AJ6">
        <v>16</v>
      </c>
      <c r="AM6">
        <v>2</v>
      </c>
      <c r="AN6">
        <v>2</v>
      </c>
      <c r="AQ6">
        <v>42.315475463867102</v>
      </c>
      <c r="AR6">
        <v>7.2979261875152499</v>
      </c>
      <c r="AS6">
        <v>0.83447332421340603</v>
      </c>
      <c r="AT6" t="s">
        <v>309</v>
      </c>
      <c r="AU6">
        <v>16</v>
      </c>
    </row>
    <row r="7" spans="2:47">
      <c r="C7" t="s">
        <v>239</v>
      </c>
      <c r="F7">
        <v>3</v>
      </c>
      <c r="G7">
        <v>3</v>
      </c>
      <c r="J7">
        <v>2.31</v>
      </c>
      <c r="K7">
        <v>0.26</v>
      </c>
      <c r="L7">
        <v>0.95199999999999996</v>
      </c>
      <c r="N7">
        <v>64</v>
      </c>
      <c r="Q7">
        <v>3</v>
      </c>
      <c r="R7">
        <v>3</v>
      </c>
      <c r="U7">
        <v>9.25</v>
      </c>
      <c r="V7">
        <v>1.1599999999999999</v>
      </c>
      <c r="W7">
        <v>0.92800000000000005</v>
      </c>
      <c r="Y7">
        <v>64</v>
      </c>
      <c r="AB7">
        <v>3</v>
      </c>
      <c r="AC7">
        <v>3</v>
      </c>
      <c r="AF7">
        <v>29.659025907516401</v>
      </c>
      <c r="AG7">
        <v>3.29313969612121</v>
      </c>
      <c r="AH7">
        <v>0.92613636363636298</v>
      </c>
      <c r="AJ7">
        <v>64</v>
      </c>
      <c r="AM7">
        <v>3</v>
      </c>
      <c r="AN7">
        <v>3</v>
      </c>
      <c r="AQ7">
        <v>45.846851825714097</v>
      </c>
      <c r="AR7">
        <v>7.7533032894134504</v>
      </c>
      <c r="AS7">
        <v>0.92852257181942499</v>
      </c>
      <c r="AT7" t="s">
        <v>309</v>
      </c>
      <c r="AU7">
        <v>64</v>
      </c>
    </row>
    <row r="8" spans="2:47">
      <c r="C8" t="s">
        <v>308</v>
      </c>
      <c r="F8">
        <v>4</v>
      </c>
      <c r="G8">
        <v>4</v>
      </c>
      <c r="J8">
        <v>2.9</v>
      </c>
      <c r="K8">
        <v>0.26</v>
      </c>
      <c r="L8">
        <v>0.97699999999999998</v>
      </c>
      <c r="N8">
        <v>256</v>
      </c>
      <c r="Q8">
        <v>4</v>
      </c>
      <c r="R8">
        <v>4</v>
      </c>
      <c r="U8">
        <v>12.05</v>
      </c>
      <c r="V8">
        <v>1.21</v>
      </c>
      <c r="W8">
        <v>0.97599999999999998</v>
      </c>
      <c r="Y8">
        <v>256</v>
      </c>
      <c r="AB8">
        <v>4</v>
      </c>
      <c r="AC8">
        <v>4</v>
      </c>
      <c r="AF8">
        <v>38.499509572982703</v>
      </c>
      <c r="AG8">
        <v>3.3280947208404501</v>
      </c>
      <c r="AH8">
        <v>0.96543560606060597</v>
      </c>
      <c r="AJ8">
        <v>256</v>
      </c>
      <c r="AM8">
        <v>4</v>
      </c>
      <c r="AN8">
        <v>4</v>
      </c>
      <c r="AQ8">
        <v>57.978399515151899</v>
      </c>
      <c r="AR8">
        <v>6.5504477024078298</v>
      </c>
      <c r="AS8">
        <v>0.96272229822161404</v>
      </c>
      <c r="AT8" t="s">
        <v>309</v>
      </c>
      <c r="AU8">
        <v>256</v>
      </c>
    </row>
    <row r="9" spans="2:47">
      <c r="F9">
        <v>5</v>
      </c>
      <c r="G9">
        <v>5</v>
      </c>
      <c r="J9">
        <v>3.11</v>
      </c>
      <c r="K9">
        <v>0.22</v>
      </c>
      <c r="L9">
        <v>0.98399999999999999</v>
      </c>
      <c r="N9">
        <v>1024</v>
      </c>
      <c r="Q9">
        <v>5</v>
      </c>
      <c r="R9">
        <v>5</v>
      </c>
      <c r="U9">
        <v>18.11</v>
      </c>
      <c r="V9">
        <v>1.4</v>
      </c>
      <c r="W9">
        <v>0.97899999999999998</v>
      </c>
      <c r="Y9">
        <v>1024</v>
      </c>
      <c r="AB9">
        <v>5</v>
      </c>
      <c r="AC9">
        <v>5</v>
      </c>
      <c r="AF9">
        <v>49.617077112197798</v>
      </c>
      <c r="AG9">
        <v>3.9011042118072501</v>
      </c>
      <c r="AH9">
        <v>0.97111742424242398</v>
      </c>
      <c r="AJ9">
        <v>1024</v>
      </c>
      <c r="AM9">
        <v>5</v>
      </c>
      <c r="AN9">
        <v>5</v>
      </c>
      <c r="AQ9">
        <v>89.752926826476994</v>
      </c>
      <c r="AR9">
        <v>7.0976588726043701</v>
      </c>
      <c r="AS9">
        <v>0.97093023255813904</v>
      </c>
      <c r="AT9" t="s">
        <v>309</v>
      </c>
      <c r="AU9">
        <v>1024</v>
      </c>
    </row>
    <row r="10" spans="2:47">
      <c r="F10">
        <v>6</v>
      </c>
      <c r="G10">
        <v>6</v>
      </c>
      <c r="J10">
        <v>6.85</v>
      </c>
      <c r="K10">
        <v>0.33</v>
      </c>
      <c r="L10">
        <v>0.98399999999999999</v>
      </c>
      <c r="N10">
        <v>4075</v>
      </c>
      <c r="Q10">
        <v>6</v>
      </c>
      <c r="R10">
        <v>6</v>
      </c>
      <c r="U10">
        <v>35.46</v>
      </c>
      <c r="V10">
        <v>1.97</v>
      </c>
      <c r="W10">
        <v>0.97199999999999998</v>
      </c>
      <c r="Y10">
        <v>4096</v>
      </c>
      <c r="AB10">
        <v>6</v>
      </c>
      <c r="AC10">
        <v>6</v>
      </c>
      <c r="AF10">
        <v>89.679987192153902</v>
      </c>
      <c r="AG10">
        <v>5.1030166149139404</v>
      </c>
      <c r="AH10">
        <v>0.96448863636363602</v>
      </c>
      <c r="AJ10">
        <v>4096</v>
      </c>
      <c r="AM10">
        <v>6</v>
      </c>
      <c r="AN10">
        <v>6</v>
      </c>
      <c r="AQ10">
        <v>142.95802688598599</v>
      </c>
      <c r="AR10">
        <v>8.4575164318084699</v>
      </c>
      <c r="AS10">
        <v>0.95964432284541701</v>
      </c>
      <c r="AT10" t="s">
        <v>309</v>
      </c>
      <c r="AU10">
        <v>4096</v>
      </c>
    </row>
    <row r="11" spans="2:47">
      <c r="F11">
        <v>7</v>
      </c>
      <c r="G11">
        <v>7</v>
      </c>
      <c r="J11">
        <v>12.34</v>
      </c>
      <c r="K11">
        <v>0.67</v>
      </c>
      <c r="L11">
        <v>0.98599999999999999</v>
      </c>
      <c r="N11">
        <v>12657</v>
      </c>
      <c r="Q11">
        <v>7</v>
      </c>
      <c r="R11">
        <v>7</v>
      </c>
      <c r="U11">
        <v>89.34</v>
      </c>
      <c r="V11">
        <v>3.43</v>
      </c>
      <c r="W11">
        <v>0.96399999999999997</v>
      </c>
      <c r="Y11">
        <v>15800</v>
      </c>
      <c r="AB11">
        <v>7</v>
      </c>
      <c r="AC11">
        <v>7</v>
      </c>
      <c r="AF11">
        <v>233.478982448577</v>
      </c>
      <c r="AG11">
        <v>8.0947968959808296</v>
      </c>
      <c r="AH11">
        <v>0.95217803030303005</v>
      </c>
      <c r="AJ11">
        <v>16308</v>
      </c>
      <c r="AM11">
        <v>7</v>
      </c>
      <c r="AN11">
        <v>7</v>
      </c>
      <c r="AQ11">
        <v>395.92930006980799</v>
      </c>
      <c r="AR11">
        <v>13.130484819412199</v>
      </c>
      <c r="AS11">
        <v>0.92065663474692205</v>
      </c>
      <c r="AT11" t="s">
        <v>309</v>
      </c>
      <c r="AU11">
        <v>16373</v>
      </c>
    </row>
    <row r="12" spans="2:47">
      <c r="F12">
        <v>8</v>
      </c>
      <c r="G12">
        <v>8</v>
      </c>
      <c r="J12">
        <v>15.58</v>
      </c>
      <c r="K12">
        <v>0.92</v>
      </c>
      <c r="L12">
        <v>0.97699999999999998</v>
      </c>
      <c r="N12">
        <v>18610</v>
      </c>
      <c r="Q12">
        <v>8</v>
      </c>
      <c r="R12">
        <v>8</v>
      </c>
      <c r="U12">
        <v>165.79</v>
      </c>
      <c r="V12">
        <v>6.53</v>
      </c>
      <c r="W12">
        <v>0.96499999999999997</v>
      </c>
      <c r="Y12">
        <v>39698</v>
      </c>
      <c r="AB12">
        <v>8</v>
      </c>
      <c r="AC12">
        <v>8</v>
      </c>
      <c r="AF12">
        <v>1004.40805768966</v>
      </c>
      <c r="AG12">
        <v>21.656065702438301</v>
      </c>
      <c r="AH12">
        <v>0.93797348484848397</v>
      </c>
      <c r="AJ12">
        <v>58963</v>
      </c>
      <c r="AM12">
        <v>8</v>
      </c>
      <c r="AN12">
        <v>8</v>
      </c>
      <c r="AQ12">
        <v>1010.1692559719</v>
      </c>
      <c r="AR12">
        <v>25.119904518127399</v>
      </c>
      <c r="AS12">
        <v>0.91586867305061503</v>
      </c>
      <c r="AT12" t="s">
        <v>309</v>
      </c>
      <c r="AU12">
        <v>58963</v>
      </c>
    </row>
    <row r="13" spans="2:47">
      <c r="F13">
        <v>9</v>
      </c>
      <c r="G13">
        <v>9</v>
      </c>
      <c r="J13">
        <v>15.68</v>
      </c>
      <c r="K13">
        <v>0.91</v>
      </c>
      <c r="L13">
        <v>0.96299999999999997</v>
      </c>
      <c r="N13">
        <v>18253</v>
      </c>
      <c r="Q13">
        <v>9</v>
      </c>
      <c r="R13">
        <v>9</v>
      </c>
      <c r="U13">
        <v>194.31</v>
      </c>
      <c r="V13">
        <v>7.37</v>
      </c>
      <c r="W13">
        <v>0.96099999999999997</v>
      </c>
      <c r="Y13">
        <v>49798</v>
      </c>
      <c r="AB13">
        <v>9</v>
      </c>
      <c r="AC13">
        <v>9</v>
      </c>
      <c r="AF13">
        <v>1521.68616557121</v>
      </c>
      <c r="AG13">
        <v>30.2761149406433</v>
      </c>
      <c r="AH13">
        <v>0.93229166666666596</v>
      </c>
      <c r="AJ13">
        <v>117447</v>
      </c>
      <c r="AM13">
        <v>9</v>
      </c>
      <c r="AN13">
        <v>9</v>
      </c>
      <c r="AQ13">
        <v>1633.2452509403199</v>
      </c>
      <c r="AR13">
        <v>46.393347740173297</v>
      </c>
      <c r="AS13">
        <v>0.91176470588235203</v>
      </c>
      <c r="AT13" t="s">
        <v>309</v>
      </c>
      <c r="AU13">
        <v>117447</v>
      </c>
    </row>
    <row r="14" spans="2:47">
      <c r="F14">
        <v>10</v>
      </c>
      <c r="G14">
        <v>10</v>
      </c>
      <c r="J14">
        <v>16.95</v>
      </c>
      <c r="K14">
        <v>0.92</v>
      </c>
      <c r="L14">
        <v>0.93100000000000005</v>
      </c>
      <c r="N14">
        <v>16990</v>
      </c>
      <c r="Q14">
        <v>10</v>
      </c>
      <c r="R14">
        <v>10</v>
      </c>
      <c r="U14">
        <v>192.66</v>
      </c>
      <c r="V14">
        <v>6.95</v>
      </c>
      <c r="W14">
        <v>0.94099999999999995</v>
      </c>
      <c r="Y14">
        <v>46007</v>
      </c>
      <c r="AB14">
        <v>10</v>
      </c>
      <c r="AC14">
        <v>10</v>
      </c>
      <c r="AF14">
        <v>1651.1427526473999</v>
      </c>
      <c r="AG14">
        <v>34.182048082351599</v>
      </c>
      <c r="AH14">
        <v>0.91950757575757502</v>
      </c>
      <c r="AJ14">
        <v>123412</v>
      </c>
      <c r="AM14">
        <v>10</v>
      </c>
      <c r="AN14">
        <v>10</v>
      </c>
      <c r="AQ14">
        <v>1669.81589984893</v>
      </c>
      <c r="AR14">
        <v>43.643251419067298</v>
      </c>
      <c r="AS14">
        <v>0.90287277701778301</v>
      </c>
      <c r="AT14" t="s">
        <v>309</v>
      </c>
      <c r="AU14">
        <v>123412</v>
      </c>
    </row>
    <row r="15" spans="2:47">
      <c r="F15">
        <v>11</v>
      </c>
      <c r="G15">
        <v>11</v>
      </c>
      <c r="J15">
        <v>18.11</v>
      </c>
      <c r="K15">
        <v>0.93</v>
      </c>
      <c r="L15">
        <v>0.88800000000000001</v>
      </c>
      <c r="N15">
        <v>16295</v>
      </c>
      <c r="Q15">
        <v>11</v>
      </c>
      <c r="R15">
        <v>11</v>
      </c>
      <c r="U15">
        <v>186.25</v>
      </c>
      <c r="V15">
        <v>6.84</v>
      </c>
      <c r="W15">
        <v>0.91200000000000003</v>
      </c>
      <c r="Y15">
        <v>42173</v>
      </c>
      <c r="AB15">
        <v>11</v>
      </c>
      <c r="AC15">
        <v>11</v>
      </c>
      <c r="AF15">
        <v>698.18599653243996</v>
      </c>
      <c r="AG15">
        <v>21.388523578643799</v>
      </c>
      <c r="AH15">
        <v>0.91714015151515105</v>
      </c>
      <c r="AJ15">
        <v>71153</v>
      </c>
      <c r="AM15">
        <v>11</v>
      </c>
      <c r="AN15">
        <v>11</v>
      </c>
      <c r="AQ15">
        <v>1618.9537246227201</v>
      </c>
      <c r="AR15">
        <v>45.4036219120025</v>
      </c>
      <c r="AS15">
        <v>0.88987688098495199</v>
      </c>
      <c r="AT15" t="s">
        <v>309</v>
      </c>
      <c r="AU15">
        <v>108190</v>
      </c>
    </row>
    <row r="16" spans="2:47">
      <c r="F16">
        <v>12</v>
      </c>
      <c r="G16">
        <v>12</v>
      </c>
      <c r="J16">
        <v>19.64</v>
      </c>
      <c r="K16">
        <v>0.9</v>
      </c>
      <c r="L16">
        <v>0.91</v>
      </c>
      <c r="N16">
        <v>15849</v>
      </c>
      <c r="Q16">
        <v>12</v>
      </c>
      <c r="R16">
        <v>12</v>
      </c>
      <c r="U16">
        <v>193.47</v>
      </c>
      <c r="V16">
        <v>6.86</v>
      </c>
      <c r="W16">
        <v>0.91600000000000004</v>
      </c>
      <c r="Y16">
        <v>39941</v>
      </c>
      <c r="AB16">
        <v>12</v>
      </c>
      <c r="AC16">
        <v>12</v>
      </c>
      <c r="AF16">
        <v>682.94108271598805</v>
      </c>
      <c r="AG16">
        <v>23.006683826446501</v>
      </c>
      <c r="AH16">
        <v>0.91193181818181801</v>
      </c>
      <c r="AJ16">
        <v>66002</v>
      </c>
      <c r="AM16">
        <v>12</v>
      </c>
      <c r="AN16">
        <v>12</v>
      </c>
      <c r="AQ16">
        <v>1508.4266760349201</v>
      </c>
      <c r="AR16">
        <v>37.073779106140101</v>
      </c>
      <c r="AS16">
        <v>0.89842681258549895</v>
      </c>
      <c r="AT16" t="s">
        <v>309</v>
      </c>
      <c r="AU16">
        <v>98106</v>
      </c>
    </row>
    <row r="17" spans="3:47">
      <c r="F17">
        <v>13</v>
      </c>
      <c r="G17">
        <v>13</v>
      </c>
      <c r="J17">
        <v>18.28</v>
      </c>
      <c r="K17">
        <v>0.87</v>
      </c>
      <c r="L17">
        <v>0.89700000000000002</v>
      </c>
      <c r="N17">
        <v>15501</v>
      </c>
      <c r="Q17">
        <v>13</v>
      </c>
      <c r="R17">
        <v>13</v>
      </c>
      <c r="U17">
        <v>197.01</v>
      </c>
      <c r="V17">
        <v>6.83</v>
      </c>
      <c r="W17">
        <v>0.89800000000000002</v>
      </c>
      <c r="Y17">
        <v>38511</v>
      </c>
      <c r="AB17">
        <v>13</v>
      </c>
      <c r="AC17">
        <v>13</v>
      </c>
      <c r="AF17">
        <v>803.90354537963799</v>
      </c>
      <c r="AG17">
        <v>25.410305976867601</v>
      </c>
      <c r="AH17">
        <v>0.89772727272727204</v>
      </c>
      <c r="AJ17">
        <v>63014</v>
      </c>
      <c r="AM17">
        <v>13</v>
      </c>
      <c r="AN17">
        <v>13</v>
      </c>
      <c r="AQ17">
        <v>1455.06986498832</v>
      </c>
      <c r="AR17">
        <v>43.792527198791497</v>
      </c>
      <c r="AS17">
        <v>0.88406292749658</v>
      </c>
      <c r="AT17" t="s">
        <v>309</v>
      </c>
      <c r="AU17">
        <v>92743</v>
      </c>
    </row>
    <row r="18" spans="3:47">
      <c r="F18">
        <v>14</v>
      </c>
      <c r="G18">
        <v>14</v>
      </c>
      <c r="J18">
        <v>19.25</v>
      </c>
      <c r="K18">
        <v>0.88</v>
      </c>
      <c r="L18">
        <v>0.878</v>
      </c>
      <c r="N18">
        <v>15210</v>
      </c>
      <c r="Q18">
        <v>14</v>
      </c>
      <c r="R18">
        <v>14</v>
      </c>
      <c r="U18">
        <v>206.28</v>
      </c>
      <c r="V18">
        <v>7</v>
      </c>
      <c r="W18">
        <v>0.89200000000000002</v>
      </c>
      <c r="Y18">
        <v>37408</v>
      </c>
      <c r="AB18">
        <v>14</v>
      </c>
      <c r="AC18">
        <v>14</v>
      </c>
      <c r="AF18">
        <v>768.28183269500698</v>
      </c>
      <c r="AG18">
        <v>24.1002566814422</v>
      </c>
      <c r="AH18">
        <v>0.87878787878787801</v>
      </c>
      <c r="AJ18">
        <v>60839</v>
      </c>
      <c r="AM18">
        <v>14</v>
      </c>
      <c r="AN18">
        <v>14</v>
      </c>
      <c r="AQ18">
        <v>1612.6957626342701</v>
      </c>
      <c r="AR18">
        <v>43.090800046920698</v>
      </c>
      <c r="AS18">
        <v>0.86320109439124404</v>
      </c>
      <c r="AT18" t="s">
        <v>309</v>
      </c>
      <c r="AU18">
        <v>89227</v>
      </c>
    </row>
    <row r="19" spans="3:47">
      <c r="F19">
        <v>15</v>
      </c>
      <c r="G19">
        <v>15</v>
      </c>
      <c r="J19">
        <v>21.73</v>
      </c>
      <c r="K19">
        <v>1.0900000000000001</v>
      </c>
      <c r="L19">
        <v>0.876</v>
      </c>
      <c r="N19">
        <v>14898</v>
      </c>
      <c r="Q19">
        <v>15</v>
      </c>
      <c r="R19">
        <v>15</v>
      </c>
      <c r="U19">
        <v>209.79</v>
      </c>
      <c r="V19">
        <v>7</v>
      </c>
      <c r="W19">
        <v>0.879</v>
      </c>
      <c r="Y19">
        <v>36413</v>
      </c>
      <c r="AB19">
        <v>15</v>
      </c>
      <c r="AC19">
        <v>15</v>
      </c>
      <c r="AF19">
        <v>805.04590892791703</v>
      </c>
      <c r="AG19">
        <v>23.540143728256201</v>
      </c>
      <c r="AH19">
        <v>0.86221590909090895</v>
      </c>
      <c r="AJ19">
        <v>58952</v>
      </c>
      <c r="AM19">
        <v>15</v>
      </c>
      <c r="AN19">
        <v>15</v>
      </c>
      <c r="AQ19">
        <v>1608.0766453742899</v>
      </c>
      <c r="AR19">
        <v>39.7852141857147</v>
      </c>
      <c r="AS19">
        <v>0.84233926128590897</v>
      </c>
      <c r="AT19" t="s">
        <v>309</v>
      </c>
      <c r="AU19">
        <v>86345</v>
      </c>
    </row>
    <row r="20" spans="3:47">
      <c r="F20">
        <v>16</v>
      </c>
      <c r="G20">
        <v>16</v>
      </c>
      <c r="J20">
        <v>23.96</v>
      </c>
      <c r="K20">
        <v>1</v>
      </c>
      <c r="L20">
        <v>0.86299999999999999</v>
      </c>
      <c r="N20">
        <v>14595</v>
      </c>
      <c r="Q20">
        <v>16</v>
      </c>
      <c r="R20">
        <v>16</v>
      </c>
      <c r="U20">
        <v>221.44</v>
      </c>
      <c r="V20">
        <v>8</v>
      </c>
      <c r="W20">
        <v>0.86</v>
      </c>
      <c r="Y20">
        <v>35419</v>
      </c>
      <c r="AB20">
        <v>16</v>
      </c>
      <c r="AC20">
        <v>16</v>
      </c>
      <c r="AF20">
        <v>810.71586227416901</v>
      </c>
      <c r="AG20">
        <v>20.208428859710601</v>
      </c>
      <c r="AH20">
        <v>0.845643939393939</v>
      </c>
      <c r="AJ20">
        <v>57124</v>
      </c>
      <c r="AM20">
        <v>16</v>
      </c>
      <c r="AN20">
        <v>16</v>
      </c>
      <c r="AQ20">
        <v>1671.9463829994199</v>
      </c>
      <c r="AR20">
        <v>41.546790122985797</v>
      </c>
      <c r="AS20">
        <v>0.82079343365252999</v>
      </c>
      <c r="AT20" t="s">
        <v>309</v>
      </c>
      <c r="AU20">
        <v>83596</v>
      </c>
    </row>
    <row r="21" spans="3:47">
      <c r="F21">
        <v>17</v>
      </c>
      <c r="G21">
        <v>17</v>
      </c>
      <c r="J21">
        <v>24.14</v>
      </c>
      <c r="K21">
        <v>1.26</v>
      </c>
      <c r="L21">
        <v>0.83299999999999996</v>
      </c>
      <c r="N21">
        <v>14303</v>
      </c>
      <c r="Q21">
        <v>17</v>
      </c>
      <c r="R21">
        <v>17</v>
      </c>
      <c r="U21">
        <v>219.55</v>
      </c>
      <c r="V21">
        <v>7.34</v>
      </c>
      <c r="W21">
        <v>0.84299999999999997</v>
      </c>
      <c r="Y21">
        <v>34444</v>
      </c>
      <c r="AB21">
        <v>17</v>
      </c>
      <c r="AC21">
        <v>17</v>
      </c>
      <c r="AF21">
        <v>777.99742770194996</v>
      </c>
      <c r="AG21">
        <v>18.979772329330402</v>
      </c>
      <c r="AH21">
        <v>0.82481060606060597</v>
      </c>
      <c r="AJ21">
        <v>55330</v>
      </c>
      <c r="AM21">
        <v>17</v>
      </c>
      <c r="AN21">
        <v>17</v>
      </c>
      <c r="AQ21">
        <v>1704.63243603706</v>
      </c>
      <c r="AR21">
        <v>43.236484050750697</v>
      </c>
      <c r="AS21">
        <v>0.79958960328317297</v>
      </c>
      <c r="AT21" t="s">
        <v>309</v>
      </c>
      <c r="AU21">
        <v>80930</v>
      </c>
    </row>
    <row r="22" spans="3:47">
      <c r="F22">
        <v>18</v>
      </c>
      <c r="G22">
        <v>18</v>
      </c>
      <c r="J22">
        <v>24.5</v>
      </c>
      <c r="K22">
        <v>1.02</v>
      </c>
      <c r="L22">
        <v>0.81499999999999995</v>
      </c>
      <c r="N22">
        <v>13999</v>
      </c>
      <c r="Q22">
        <v>18</v>
      </c>
      <c r="R22">
        <v>18</v>
      </c>
      <c r="U22">
        <v>236.12</v>
      </c>
      <c r="V22">
        <v>7.38</v>
      </c>
      <c r="W22">
        <v>0.80800000000000005</v>
      </c>
      <c r="Y22">
        <v>33480</v>
      </c>
      <c r="AB22">
        <v>18</v>
      </c>
      <c r="AC22">
        <v>18</v>
      </c>
      <c r="AF22">
        <v>784.945854902267</v>
      </c>
      <c r="AG22">
        <v>21.3558204174041</v>
      </c>
      <c r="AH22">
        <v>0.79356060606060597</v>
      </c>
      <c r="AJ22">
        <v>53577</v>
      </c>
      <c r="AM22">
        <v>18</v>
      </c>
      <c r="AN22">
        <v>18</v>
      </c>
      <c r="AQ22">
        <v>1745.87952518463</v>
      </c>
      <c r="AR22">
        <v>42.106421470641997</v>
      </c>
      <c r="AS22">
        <v>0.77530779753761903</v>
      </c>
      <c r="AT22" t="s">
        <v>309</v>
      </c>
      <c r="AU22">
        <v>78319</v>
      </c>
    </row>
    <row r="23" spans="3:47">
      <c r="F23">
        <v>19</v>
      </c>
      <c r="G23">
        <v>19</v>
      </c>
      <c r="J23">
        <v>24.91</v>
      </c>
      <c r="K23">
        <v>1.01</v>
      </c>
      <c r="L23">
        <v>0.78500000000000003</v>
      </c>
      <c r="N23">
        <v>13697</v>
      </c>
      <c r="Q23">
        <v>19</v>
      </c>
      <c r="R23">
        <v>19</v>
      </c>
      <c r="U23">
        <v>252.86</v>
      </c>
      <c r="V23">
        <v>9.18</v>
      </c>
      <c r="W23">
        <v>0.78300000000000003</v>
      </c>
      <c r="Y23">
        <v>32500</v>
      </c>
      <c r="AB23">
        <v>19</v>
      </c>
      <c r="AC23">
        <v>19</v>
      </c>
      <c r="AF23">
        <v>781.58118295669499</v>
      </c>
      <c r="AG23">
        <v>19.804365396499598</v>
      </c>
      <c r="AH23">
        <v>0.76373106060606</v>
      </c>
      <c r="AJ23">
        <v>51814</v>
      </c>
      <c r="AM23">
        <v>19</v>
      </c>
      <c r="AN23">
        <v>19</v>
      </c>
      <c r="AQ23">
        <v>1836.88199877738</v>
      </c>
      <c r="AR23">
        <v>48.576996564865098</v>
      </c>
      <c r="AS23">
        <v>0.73974008207934305</v>
      </c>
      <c r="AT23" t="s">
        <v>309</v>
      </c>
      <c r="AU23">
        <v>75698</v>
      </c>
    </row>
    <row r="24" spans="3:47">
      <c r="F24">
        <v>20</v>
      </c>
      <c r="G24">
        <v>20</v>
      </c>
      <c r="J24">
        <v>25.04</v>
      </c>
      <c r="K24">
        <v>1.02</v>
      </c>
      <c r="L24">
        <v>0.751</v>
      </c>
      <c r="N24">
        <v>13409</v>
      </c>
      <c r="Q24">
        <v>20</v>
      </c>
      <c r="R24">
        <v>20</v>
      </c>
      <c r="U24">
        <v>241</v>
      </c>
      <c r="V24">
        <v>7.89</v>
      </c>
      <c r="W24">
        <v>0.752</v>
      </c>
      <c r="Y24">
        <v>31551</v>
      </c>
      <c r="AB24">
        <v>20</v>
      </c>
      <c r="AC24">
        <v>20</v>
      </c>
      <c r="AF24">
        <v>855.29917383193902</v>
      </c>
      <c r="AG24">
        <v>22.123364448547299</v>
      </c>
      <c r="AH24">
        <v>0.73011363636363602</v>
      </c>
      <c r="AJ24">
        <v>50114</v>
      </c>
      <c r="AM24">
        <v>20</v>
      </c>
      <c r="AN24">
        <v>20</v>
      </c>
      <c r="AQ24">
        <v>1844.14390015602</v>
      </c>
      <c r="AR24">
        <v>43.679245710372903</v>
      </c>
      <c r="AS24">
        <v>0.70998632010943896</v>
      </c>
      <c r="AT24" t="s">
        <v>309</v>
      </c>
      <c r="AU24">
        <v>73163</v>
      </c>
    </row>
    <row r="25" spans="3:47">
      <c r="W25" s="18"/>
    </row>
    <row r="26" spans="3:47">
      <c r="W26" s="18"/>
    </row>
    <row r="29" spans="3:47">
      <c r="F29" t="s">
        <v>199</v>
      </c>
      <c r="G29" t="s">
        <v>200</v>
      </c>
      <c r="I29" t="s">
        <v>201</v>
      </c>
      <c r="J29" t="s">
        <v>202</v>
      </c>
      <c r="K29" t="s">
        <v>55</v>
      </c>
      <c r="L29" t="s">
        <v>203</v>
      </c>
      <c r="N29" t="s">
        <v>204</v>
      </c>
      <c r="Q29" t="s">
        <v>199</v>
      </c>
      <c r="R29" t="s">
        <v>200</v>
      </c>
      <c r="T29" t="s">
        <v>201</v>
      </c>
      <c r="U29" t="s">
        <v>202</v>
      </c>
      <c r="V29" t="s">
        <v>55</v>
      </c>
      <c r="W29" t="s">
        <v>203</v>
      </c>
      <c r="Y29" t="s">
        <v>204</v>
      </c>
      <c r="AB29" t="s">
        <v>199</v>
      </c>
      <c r="AC29" t="s">
        <v>200</v>
      </c>
      <c r="AE29" t="s">
        <v>201</v>
      </c>
      <c r="AF29" t="s">
        <v>202</v>
      </c>
      <c r="AG29" t="s">
        <v>55</v>
      </c>
      <c r="AH29" t="s">
        <v>203</v>
      </c>
      <c r="AJ29" t="s">
        <v>204</v>
      </c>
      <c r="AM29" t="s">
        <v>199</v>
      </c>
      <c r="AN29" t="s">
        <v>200</v>
      </c>
      <c r="AP29" t="s">
        <v>201</v>
      </c>
      <c r="AQ29" t="s">
        <v>202</v>
      </c>
      <c r="AR29" t="s">
        <v>55</v>
      </c>
      <c r="AS29" t="s">
        <v>203</v>
      </c>
      <c r="AU29" t="s">
        <v>204</v>
      </c>
    </row>
    <row r="30" spans="3:47">
      <c r="F30">
        <v>1</v>
      </c>
      <c r="G30">
        <v>1</v>
      </c>
      <c r="J30">
        <v>6.9633674621581996</v>
      </c>
      <c r="K30">
        <v>3.2912015914916902E-2</v>
      </c>
      <c r="L30">
        <v>0.67808219178082196</v>
      </c>
      <c r="N30">
        <v>4</v>
      </c>
      <c r="Q30">
        <v>1</v>
      </c>
      <c r="R30">
        <v>1</v>
      </c>
      <c r="U30">
        <v>39.061628580093299</v>
      </c>
      <c r="V30">
        <v>0.81880807876586903</v>
      </c>
      <c r="W30">
        <v>0.46560000000000001</v>
      </c>
      <c r="Y30">
        <v>4</v>
      </c>
      <c r="AB30">
        <v>1</v>
      </c>
      <c r="AC30">
        <v>1</v>
      </c>
      <c r="AF30">
        <v>112.87998247146599</v>
      </c>
      <c r="AG30">
        <v>1.4232695102691599</v>
      </c>
      <c r="AH30">
        <v>0.44507575757575701</v>
      </c>
      <c r="AJ30">
        <v>4</v>
      </c>
      <c r="AM30">
        <v>1</v>
      </c>
      <c r="AN30">
        <v>1</v>
      </c>
      <c r="AQ30">
        <v>189.132514238357</v>
      </c>
      <c r="AR30">
        <v>1.8600227832794101</v>
      </c>
      <c r="AS30">
        <v>0.43980848153214702</v>
      </c>
      <c r="AU30">
        <v>4</v>
      </c>
    </row>
    <row r="31" spans="3:47">
      <c r="F31">
        <v>2</v>
      </c>
      <c r="G31">
        <v>2</v>
      </c>
      <c r="J31">
        <v>4.1103198528289697</v>
      </c>
      <c r="K31">
        <v>0.139627695083618</v>
      </c>
      <c r="L31">
        <v>0.86757990867579904</v>
      </c>
      <c r="N31">
        <v>16</v>
      </c>
      <c r="Q31">
        <v>2</v>
      </c>
      <c r="R31">
        <v>2</v>
      </c>
      <c r="U31">
        <v>33.964807033538797</v>
      </c>
      <c r="V31">
        <v>0.92004966735839799</v>
      </c>
      <c r="W31">
        <v>0.77039999999999997</v>
      </c>
      <c r="Y31">
        <v>16</v>
      </c>
      <c r="AB31">
        <v>2</v>
      </c>
      <c r="AC31">
        <v>2</v>
      </c>
      <c r="AF31">
        <v>56.952564716339097</v>
      </c>
      <c r="AG31">
        <v>1.5169641971588099</v>
      </c>
      <c r="AH31">
        <v>0.75331439393939303</v>
      </c>
      <c r="AJ31">
        <v>16</v>
      </c>
      <c r="AM31">
        <v>2</v>
      </c>
      <c r="AN31">
        <v>2</v>
      </c>
      <c r="AQ31">
        <v>94.348322629928504</v>
      </c>
      <c r="AR31">
        <v>0.65576004981994596</v>
      </c>
      <c r="AS31">
        <v>0.73700410396716798</v>
      </c>
      <c r="AU31">
        <v>16</v>
      </c>
    </row>
    <row r="32" spans="3:47">
      <c r="C32" t="s">
        <v>239</v>
      </c>
      <c r="F32">
        <v>3</v>
      </c>
      <c r="G32">
        <v>3</v>
      </c>
      <c r="J32">
        <v>1.30151939392089</v>
      </c>
      <c r="K32">
        <v>3.2912731170654297E-2</v>
      </c>
      <c r="L32">
        <v>0.931506849315068</v>
      </c>
      <c r="N32">
        <v>64</v>
      </c>
      <c r="Q32">
        <v>3</v>
      </c>
      <c r="R32">
        <v>3</v>
      </c>
      <c r="U32">
        <v>11.307420015335</v>
      </c>
      <c r="V32">
        <v>0.202457904815673</v>
      </c>
      <c r="W32">
        <v>0.89600000000000002</v>
      </c>
      <c r="Y32">
        <v>64</v>
      </c>
      <c r="AB32">
        <v>3</v>
      </c>
      <c r="AC32">
        <v>3</v>
      </c>
      <c r="AF32">
        <v>20.3540103435516</v>
      </c>
      <c r="AG32">
        <v>0.46276283264160101</v>
      </c>
      <c r="AH32">
        <v>0.90056818181818099</v>
      </c>
      <c r="AJ32">
        <v>64</v>
      </c>
      <c r="AM32">
        <v>3</v>
      </c>
      <c r="AN32">
        <v>3</v>
      </c>
      <c r="AQ32">
        <v>30.568636894226</v>
      </c>
      <c r="AR32">
        <v>0.63133502006530695</v>
      </c>
      <c r="AS32">
        <v>0.88611491108071105</v>
      </c>
      <c r="AU32">
        <v>64</v>
      </c>
    </row>
    <row r="33" spans="3:47">
      <c r="C33" t="s">
        <v>330</v>
      </c>
      <c r="F33">
        <v>4</v>
      </c>
      <c r="G33">
        <v>4</v>
      </c>
      <c r="J33">
        <v>1.45311450958251</v>
      </c>
      <c r="K33">
        <v>5.9838294982910101E-2</v>
      </c>
      <c r="L33">
        <v>0.965753424657534</v>
      </c>
      <c r="N33">
        <v>256</v>
      </c>
      <c r="Q33">
        <v>4</v>
      </c>
      <c r="R33">
        <v>4</v>
      </c>
      <c r="U33">
        <v>9.4648368358612007</v>
      </c>
      <c r="V33">
        <v>0.27029752731323198</v>
      </c>
      <c r="W33">
        <v>0.95679999999999998</v>
      </c>
      <c r="Y33">
        <v>256</v>
      </c>
      <c r="AB33">
        <v>4</v>
      </c>
      <c r="AC33">
        <v>4</v>
      </c>
      <c r="AF33">
        <v>16.940661430358801</v>
      </c>
      <c r="AG33">
        <v>0.59740233421325595</v>
      </c>
      <c r="AH33">
        <v>0.94791666666666596</v>
      </c>
      <c r="AJ33">
        <v>256</v>
      </c>
      <c r="AM33">
        <v>4</v>
      </c>
      <c r="AN33">
        <v>4</v>
      </c>
      <c r="AQ33">
        <v>29.351234197616499</v>
      </c>
      <c r="AR33">
        <v>0.83228325843811002</v>
      </c>
      <c r="AS33">
        <v>0.93536251709986296</v>
      </c>
      <c r="AU33">
        <v>256</v>
      </c>
    </row>
    <row r="34" spans="3:47">
      <c r="F34">
        <v>5</v>
      </c>
      <c r="G34">
        <v>5</v>
      </c>
      <c r="J34">
        <v>3.3311231136321999</v>
      </c>
      <c r="K34">
        <v>0.105716943740844</v>
      </c>
      <c r="L34">
        <v>0.97260273972602695</v>
      </c>
      <c r="N34">
        <v>1024</v>
      </c>
      <c r="Q34">
        <v>5</v>
      </c>
      <c r="R34">
        <v>5</v>
      </c>
      <c r="U34">
        <v>17.276509046554501</v>
      </c>
      <c r="V34">
        <v>0.62233424186706499</v>
      </c>
      <c r="W34">
        <v>0.97440000000000004</v>
      </c>
      <c r="Y34">
        <v>1024</v>
      </c>
      <c r="AB34">
        <v>5</v>
      </c>
      <c r="AC34">
        <v>5</v>
      </c>
      <c r="AF34">
        <v>33.231098651885901</v>
      </c>
      <c r="AG34">
        <v>1.11054110527038</v>
      </c>
      <c r="AH34">
        <v>0.96164772727272696</v>
      </c>
      <c r="AJ34">
        <v>1024</v>
      </c>
      <c r="AM34">
        <v>5</v>
      </c>
      <c r="AN34">
        <v>5</v>
      </c>
      <c r="AQ34">
        <v>49.279403209686201</v>
      </c>
      <c r="AR34">
        <v>1.58925676345825</v>
      </c>
      <c r="AS34">
        <v>0.95861833105335104</v>
      </c>
      <c r="AU34">
        <v>1024</v>
      </c>
    </row>
    <row r="35" spans="3:47">
      <c r="F35">
        <v>6</v>
      </c>
      <c r="G35">
        <v>6</v>
      </c>
      <c r="J35">
        <v>17.276073455810501</v>
      </c>
      <c r="K35">
        <v>0.25033259391784601</v>
      </c>
      <c r="L35">
        <v>0.97945205479452002</v>
      </c>
      <c r="N35">
        <v>4075</v>
      </c>
      <c r="Q35">
        <v>6</v>
      </c>
      <c r="R35">
        <v>6</v>
      </c>
      <c r="U35">
        <v>66.686434984207096</v>
      </c>
      <c r="V35">
        <v>1.6157150268554601</v>
      </c>
      <c r="W35">
        <v>0.98240000000000005</v>
      </c>
      <c r="Y35">
        <v>4096</v>
      </c>
      <c r="AB35">
        <v>6</v>
      </c>
      <c r="AC35">
        <v>6</v>
      </c>
      <c r="AF35">
        <v>107.904637575149</v>
      </c>
      <c r="AG35">
        <v>2.2689502239227202</v>
      </c>
      <c r="AH35">
        <v>0.97821969696969702</v>
      </c>
      <c r="AJ35">
        <v>4096</v>
      </c>
      <c r="AM35">
        <v>6</v>
      </c>
      <c r="AN35">
        <v>6</v>
      </c>
      <c r="AQ35">
        <v>178.66986799240101</v>
      </c>
      <c r="AR35">
        <v>2.3898129463195801</v>
      </c>
      <c r="AS35">
        <v>0.96887824897400798</v>
      </c>
      <c r="AU35">
        <v>4096</v>
      </c>
    </row>
    <row r="36" spans="3:47">
      <c r="F36">
        <v>7</v>
      </c>
      <c r="G36">
        <v>7</v>
      </c>
      <c r="J36">
        <v>39.897732734680098</v>
      </c>
      <c r="K36">
        <v>0.84475564956664995</v>
      </c>
      <c r="L36">
        <v>0.99086757990867502</v>
      </c>
      <c r="N36">
        <v>12657</v>
      </c>
      <c r="Q36">
        <v>7</v>
      </c>
      <c r="R36">
        <v>7</v>
      </c>
      <c r="U36">
        <v>258.40153098106299</v>
      </c>
      <c r="V36">
        <v>2.21213603019714</v>
      </c>
      <c r="W36">
        <v>0.98399999999999999</v>
      </c>
      <c r="Y36">
        <v>15800</v>
      </c>
      <c r="AB36">
        <v>7</v>
      </c>
      <c r="AC36">
        <v>7</v>
      </c>
      <c r="AF36">
        <v>411.45243930816599</v>
      </c>
      <c r="AG36">
        <v>2.81247806549072</v>
      </c>
      <c r="AH36">
        <v>0.98248106060606</v>
      </c>
      <c r="AJ36">
        <v>16308</v>
      </c>
      <c r="AM36">
        <v>7</v>
      </c>
      <c r="AN36">
        <v>7</v>
      </c>
      <c r="AQ36">
        <v>436.21541166305502</v>
      </c>
      <c r="AR36">
        <v>4.0355381965637198</v>
      </c>
      <c r="AS36">
        <v>0.979480164158686</v>
      </c>
      <c r="AU36">
        <v>16373</v>
      </c>
    </row>
    <row r="37" spans="3:47">
      <c r="F37">
        <v>8</v>
      </c>
      <c r="G37">
        <v>8</v>
      </c>
      <c r="J37">
        <v>64.760830879211397</v>
      </c>
      <c r="K37">
        <v>0.826790571212768</v>
      </c>
      <c r="L37">
        <v>0.99086757990867502</v>
      </c>
      <c r="N37">
        <v>18610</v>
      </c>
      <c r="Q37">
        <v>8</v>
      </c>
      <c r="R37">
        <v>8</v>
      </c>
      <c r="U37">
        <v>406.63143920898398</v>
      </c>
      <c r="V37">
        <v>4.5009143352508501</v>
      </c>
      <c r="W37">
        <v>0.98240000000000005</v>
      </c>
      <c r="Y37">
        <v>39698</v>
      </c>
      <c r="AB37">
        <v>8</v>
      </c>
      <c r="AC37">
        <v>8</v>
      </c>
      <c r="AF37">
        <v>1339.2353672981201</v>
      </c>
      <c r="AG37">
        <v>10.004502534866299</v>
      </c>
      <c r="AH37">
        <v>0.98058712121212099</v>
      </c>
      <c r="AJ37">
        <v>58963</v>
      </c>
      <c r="AM37">
        <v>8</v>
      </c>
      <c r="AN37">
        <v>8</v>
      </c>
      <c r="AQ37">
        <v>1361.4496743678999</v>
      </c>
      <c r="AR37">
        <v>14.1940166950225</v>
      </c>
      <c r="AS37">
        <v>0.97811217510259896</v>
      </c>
      <c r="AU37">
        <v>58963</v>
      </c>
    </row>
    <row r="38" spans="3:47">
      <c r="F38">
        <v>9</v>
      </c>
      <c r="G38">
        <v>9</v>
      </c>
      <c r="J38">
        <v>74.734093427657996</v>
      </c>
      <c r="K38">
        <v>0.70113921165466297</v>
      </c>
      <c r="L38">
        <v>0.988584474885844</v>
      </c>
      <c r="N38">
        <v>18253</v>
      </c>
      <c r="Q38">
        <v>9</v>
      </c>
      <c r="R38">
        <v>9</v>
      </c>
      <c r="U38">
        <v>555.94305300712494</v>
      </c>
      <c r="V38">
        <v>5.5956640243530202</v>
      </c>
      <c r="W38">
        <v>0.98480000000000001</v>
      </c>
      <c r="Y38">
        <v>49798</v>
      </c>
      <c r="AB38">
        <v>9</v>
      </c>
      <c r="AC38">
        <v>9</v>
      </c>
      <c r="AF38">
        <v>2503.4145741462698</v>
      </c>
      <c r="AG38">
        <v>19.886869907379101</v>
      </c>
      <c r="AH38">
        <v>0.97964015151515105</v>
      </c>
      <c r="AJ38">
        <v>117447</v>
      </c>
      <c r="AM38">
        <v>9</v>
      </c>
      <c r="AN38">
        <v>9</v>
      </c>
      <c r="AQ38">
        <v>2596.85447907447</v>
      </c>
      <c r="AR38">
        <v>28.389455318450899</v>
      </c>
      <c r="AS38">
        <v>0.97571819425444595</v>
      </c>
      <c r="AU38">
        <v>117447</v>
      </c>
    </row>
    <row r="39" spans="3:47">
      <c r="F39">
        <v>10</v>
      </c>
      <c r="G39">
        <v>10</v>
      </c>
      <c r="J39">
        <v>102.677793741226</v>
      </c>
      <c r="K39">
        <v>0.66821527481079102</v>
      </c>
      <c r="L39">
        <v>0.988584474885844</v>
      </c>
      <c r="N39">
        <v>16990</v>
      </c>
      <c r="Q39">
        <v>10</v>
      </c>
      <c r="R39">
        <v>10</v>
      </c>
      <c r="U39">
        <v>604.64007878303505</v>
      </c>
      <c r="V39">
        <v>4.9547464847564697</v>
      </c>
      <c r="W39">
        <v>0.97919999999999996</v>
      </c>
      <c r="Y39">
        <v>46007</v>
      </c>
      <c r="AB39">
        <v>10</v>
      </c>
      <c r="AC39">
        <v>10</v>
      </c>
      <c r="AF39">
        <v>2322.6917479038202</v>
      </c>
      <c r="AG39">
        <v>23.214461088180499</v>
      </c>
      <c r="AH39">
        <v>0.97869318181818099</v>
      </c>
      <c r="AJ39">
        <v>123412</v>
      </c>
      <c r="AM39">
        <v>10</v>
      </c>
      <c r="AN39">
        <v>10</v>
      </c>
      <c r="AQ39">
        <v>2348.84880900383</v>
      </c>
      <c r="AR39">
        <v>31.261837244033799</v>
      </c>
      <c r="AS39">
        <v>0.97503419972640204</v>
      </c>
      <c r="AU39">
        <v>123412</v>
      </c>
    </row>
    <row r="40" spans="3:47">
      <c r="F40">
        <v>11</v>
      </c>
      <c r="G40">
        <v>11</v>
      </c>
      <c r="J40">
        <v>115.418099641799</v>
      </c>
      <c r="K40">
        <v>0.64726734161376898</v>
      </c>
      <c r="L40">
        <v>0.97945205479452002</v>
      </c>
      <c r="N40">
        <v>16295</v>
      </c>
      <c r="Q40">
        <v>11</v>
      </c>
      <c r="R40">
        <v>11</v>
      </c>
      <c r="U40">
        <v>801.85119867324795</v>
      </c>
      <c r="V40">
        <v>5.1525988578796298</v>
      </c>
      <c r="W40">
        <v>0.97040000000000004</v>
      </c>
      <c r="Y40">
        <v>42173</v>
      </c>
      <c r="AB40">
        <v>11</v>
      </c>
      <c r="AC40">
        <v>11</v>
      </c>
      <c r="AF40">
        <v>1707.6851642131801</v>
      </c>
      <c r="AG40">
        <v>13.228551149368201</v>
      </c>
      <c r="AH40">
        <v>0.96401515151515105</v>
      </c>
      <c r="AJ40">
        <v>71153</v>
      </c>
      <c r="AM40">
        <v>11</v>
      </c>
      <c r="AN40">
        <v>11</v>
      </c>
      <c r="AQ40">
        <v>3292.0872559547402</v>
      </c>
      <c r="AR40">
        <v>28.5625545978546</v>
      </c>
      <c r="AS40">
        <v>0.96580027359781095</v>
      </c>
      <c r="AU40">
        <v>108190</v>
      </c>
    </row>
    <row r="41" spans="3:47">
      <c r="F41">
        <v>12</v>
      </c>
      <c r="G41">
        <v>12</v>
      </c>
      <c r="J41">
        <v>149.22927474975501</v>
      </c>
      <c r="K41">
        <v>0.66625237464904696</v>
      </c>
      <c r="L41">
        <v>0.95890410958904104</v>
      </c>
      <c r="N41">
        <v>15849</v>
      </c>
      <c r="Q41">
        <v>12</v>
      </c>
      <c r="R41">
        <v>12</v>
      </c>
      <c r="U41">
        <v>1108.1550135612399</v>
      </c>
      <c r="V41">
        <v>4.2577226161956698</v>
      </c>
      <c r="W41">
        <v>0.92400000000000004</v>
      </c>
      <c r="Y41">
        <v>39941</v>
      </c>
      <c r="AB41">
        <v>12</v>
      </c>
      <c r="AC41">
        <v>12</v>
      </c>
      <c r="AF41">
        <v>2370.7638182639998</v>
      </c>
      <c r="AG41">
        <v>12.910109758377001</v>
      </c>
      <c r="AH41">
        <v>0.89962121212121204</v>
      </c>
      <c r="AJ41">
        <v>66002</v>
      </c>
      <c r="AM41">
        <v>12</v>
      </c>
      <c r="AN41">
        <v>12</v>
      </c>
      <c r="AQ41">
        <v>5046.1314003467496</v>
      </c>
      <c r="AR41">
        <v>23.101933479309</v>
      </c>
      <c r="AS41">
        <v>0.85738714090287205</v>
      </c>
      <c r="AU41">
        <v>98106</v>
      </c>
    </row>
    <row r="42" spans="3:47">
      <c r="F42">
        <v>13</v>
      </c>
      <c r="G42">
        <v>13</v>
      </c>
      <c r="J42">
        <v>217.82540440559299</v>
      </c>
      <c r="K42">
        <v>0.62435483932495095</v>
      </c>
      <c r="L42">
        <v>0.90639269406392697</v>
      </c>
      <c r="N42">
        <v>15501</v>
      </c>
      <c r="Q42">
        <v>13</v>
      </c>
      <c r="R42">
        <v>13</v>
      </c>
      <c r="U42">
        <v>1316.8294169902799</v>
      </c>
      <c r="V42">
        <v>5.0018818378448398</v>
      </c>
      <c r="W42">
        <v>0.876</v>
      </c>
      <c r="Y42">
        <v>38511</v>
      </c>
      <c r="AB42">
        <v>13</v>
      </c>
      <c r="AC42">
        <v>13</v>
      </c>
      <c r="AF42">
        <v>2953.7794172763802</v>
      </c>
      <c r="AG42">
        <v>10.343087673187201</v>
      </c>
      <c r="AH42">
        <v>0.85416666666666596</v>
      </c>
      <c r="AJ42">
        <v>63014</v>
      </c>
      <c r="AM42">
        <v>13</v>
      </c>
      <c r="AN42">
        <v>13</v>
      </c>
      <c r="AQ42">
        <v>5096.1857802867798</v>
      </c>
      <c r="AR42">
        <v>32.742902040481503</v>
      </c>
      <c r="AS42">
        <v>0.82352941176470495</v>
      </c>
      <c r="AU42">
        <v>92743</v>
      </c>
    </row>
    <row r="43" spans="3:47">
      <c r="F43">
        <v>14</v>
      </c>
      <c r="G43">
        <v>14</v>
      </c>
      <c r="J43">
        <v>202.50387477874699</v>
      </c>
      <c r="K43">
        <v>0.62632632255554199</v>
      </c>
      <c r="L43">
        <v>0.90410958904109495</v>
      </c>
      <c r="N43">
        <v>15210</v>
      </c>
      <c r="Q43">
        <v>14</v>
      </c>
      <c r="R43">
        <v>14</v>
      </c>
      <c r="U43">
        <v>1367.1483652591701</v>
      </c>
      <c r="V43">
        <v>4.8300414085388104</v>
      </c>
      <c r="W43">
        <v>0.87360000000000004</v>
      </c>
      <c r="Y43">
        <v>37408</v>
      </c>
      <c r="AB43">
        <v>14</v>
      </c>
      <c r="AC43">
        <v>14</v>
      </c>
      <c r="AF43">
        <v>2598.2863943576799</v>
      </c>
      <c r="AG43">
        <v>9.9936795234680105</v>
      </c>
      <c r="AH43">
        <v>0.84232954545454497</v>
      </c>
      <c r="AJ43">
        <v>60839</v>
      </c>
      <c r="AM43">
        <v>14</v>
      </c>
      <c r="AN43">
        <v>14</v>
      </c>
      <c r="AQ43">
        <v>4686.8158946037202</v>
      </c>
      <c r="AR43">
        <v>23.354361534118599</v>
      </c>
      <c r="AS43">
        <v>0.81019151846785198</v>
      </c>
      <c r="AU43">
        <v>89227</v>
      </c>
    </row>
    <row r="44" spans="3:47">
      <c r="F44">
        <v>15</v>
      </c>
      <c r="G44">
        <v>15</v>
      </c>
      <c r="J44">
        <v>212.71190500259399</v>
      </c>
      <c r="K44">
        <v>0.60638928413391102</v>
      </c>
      <c r="L44">
        <v>0.88127853881278495</v>
      </c>
      <c r="N44">
        <v>14898</v>
      </c>
      <c r="Q44">
        <v>15</v>
      </c>
      <c r="R44">
        <v>15</v>
      </c>
      <c r="U44">
        <v>1315.4899356365199</v>
      </c>
      <c r="V44">
        <v>4.88293385505676</v>
      </c>
      <c r="W44">
        <v>0.84960000000000002</v>
      </c>
      <c r="Y44">
        <v>36413</v>
      </c>
      <c r="AB44">
        <v>15</v>
      </c>
      <c r="AC44">
        <v>15</v>
      </c>
      <c r="AF44">
        <v>2635.5505518913201</v>
      </c>
      <c r="AG44">
        <v>10.536566019058199</v>
      </c>
      <c r="AH44">
        <v>0.82007575757575701</v>
      </c>
      <c r="AJ44">
        <v>58952</v>
      </c>
      <c r="AM44">
        <v>15</v>
      </c>
      <c r="AN44">
        <v>15</v>
      </c>
      <c r="AQ44">
        <v>4839.8686487674704</v>
      </c>
      <c r="AR44">
        <v>21.612664699554401</v>
      </c>
      <c r="AS44">
        <v>0.79001367989056004</v>
      </c>
      <c r="AU44">
        <v>86345</v>
      </c>
    </row>
    <row r="45" spans="3:47">
      <c r="F45">
        <v>16</v>
      </c>
      <c r="G45">
        <v>16</v>
      </c>
      <c r="J45">
        <v>219.937732696533</v>
      </c>
      <c r="K45">
        <v>0.61335873603820801</v>
      </c>
      <c r="L45">
        <v>0.85159817351598099</v>
      </c>
      <c r="N45">
        <v>14595</v>
      </c>
      <c r="Q45">
        <v>16</v>
      </c>
      <c r="R45">
        <v>16</v>
      </c>
      <c r="U45">
        <v>1106.7222421169199</v>
      </c>
      <c r="V45">
        <v>4.3521659374236998</v>
      </c>
      <c r="W45">
        <v>0.83440000000000003</v>
      </c>
      <c r="Y45">
        <v>35419</v>
      </c>
      <c r="AB45">
        <v>16</v>
      </c>
      <c r="AC45">
        <v>16</v>
      </c>
      <c r="AF45">
        <v>2812.0713291168199</v>
      </c>
      <c r="AG45">
        <v>10.083190441131499</v>
      </c>
      <c r="AH45">
        <v>0.80303030303030298</v>
      </c>
      <c r="AJ45">
        <v>57124</v>
      </c>
      <c r="AM45">
        <v>16</v>
      </c>
      <c r="AN45">
        <v>16</v>
      </c>
      <c r="AQ45">
        <v>4147.2059669494602</v>
      </c>
      <c r="AR45">
        <v>19.7225067615509</v>
      </c>
      <c r="AS45">
        <v>0.76675786593707196</v>
      </c>
      <c r="AU45">
        <v>83596</v>
      </c>
    </row>
    <row r="46" spans="3:47">
      <c r="F46">
        <v>17</v>
      </c>
      <c r="G46">
        <v>17</v>
      </c>
      <c r="J46">
        <v>211.94693660735999</v>
      </c>
      <c r="K46">
        <v>0.59939622879028298</v>
      </c>
      <c r="L46">
        <v>0.83333333333333304</v>
      </c>
      <c r="N46">
        <v>14303</v>
      </c>
      <c r="Q46">
        <v>17</v>
      </c>
      <c r="R46">
        <v>17</v>
      </c>
      <c r="U46">
        <v>1057.6122407913199</v>
      </c>
      <c r="V46">
        <v>3.7619614601135201</v>
      </c>
      <c r="W46">
        <v>0.80640000000000001</v>
      </c>
      <c r="Y46">
        <v>34444</v>
      </c>
      <c r="AB46">
        <v>17</v>
      </c>
      <c r="AC46">
        <v>17</v>
      </c>
      <c r="AF46">
        <v>2248.19420361518</v>
      </c>
      <c r="AG46">
        <v>9.3369522094726491</v>
      </c>
      <c r="AH46">
        <v>0.78693181818181801</v>
      </c>
      <c r="AJ46">
        <v>55330</v>
      </c>
      <c r="AM46">
        <v>17</v>
      </c>
      <c r="AN46">
        <v>17</v>
      </c>
      <c r="AQ46">
        <v>6037.2616977691596</v>
      </c>
      <c r="AR46">
        <v>23.8696510791778</v>
      </c>
      <c r="AS46">
        <v>0.74487004103967103</v>
      </c>
      <c r="AU46">
        <v>80930</v>
      </c>
    </row>
    <row r="47" spans="3:47">
      <c r="F47">
        <v>18</v>
      </c>
      <c r="G47">
        <v>18</v>
      </c>
      <c r="J47">
        <v>197.064222335815</v>
      </c>
      <c r="K47">
        <v>0.60442852973937899</v>
      </c>
      <c r="L47">
        <v>0.79908675799086704</v>
      </c>
      <c r="N47">
        <v>13999</v>
      </c>
      <c r="Q47">
        <v>18</v>
      </c>
      <c r="R47">
        <v>18</v>
      </c>
      <c r="U47">
        <v>991.71013116836502</v>
      </c>
      <c r="V47">
        <v>3.4350666999816801</v>
      </c>
      <c r="W47">
        <v>0.77600000000000002</v>
      </c>
      <c r="Y47">
        <v>33480</v>
      </c>
      <c r="AB47">
        <v>18</v>
      </c>
      <c r="AC47">
        <v>18</v>
      </c>
      <c r="AF47">
        <v>2000.55752539634</v>
      </c>
      <c r="AG47">
        <v>9.1649799346923793</v>
      </c>
      <c r="AH47">
        <v>0.75473484848484795</v>
      </c>
      <c r="AJ47">
        <v>53577</v>
      </c>
      <c r="AM47">
        <v>18</v>
      </c>
      <c r="AN47">
        <v>18</v>
      </c>
      <c r="AQ47">
        <v>3845.2058095931998</v>
      </c>
      <c r="AR47">
        <v>20.7166135311126</v>
      </c>
      <c r="AS47">
        <v>0.72229822161422697</v>
      </c>
      <c r="AU47">
        <v>78319</v>
      </c>
    </row>
    <row r="48" spans="3:47">
      <c r="F48">
        <v>19</v>
      </c>
      <c r="G48">
        <v>19</v>
      </c>
      <c r="J48">
        <v>211.457600116729</v>
      </c>
      <c r="K48">
        <v>0.63232254981994596</v>
      </c>
      <c r="L48">
        <v>0.74885844748858399</v>
      </c>
      <c r="N48">
        <v>13697</v>
      </c>
      <c r="Q48">
        <v>19</v>
      </c>
      <c r="R48">
        <v>19</v>
      </c>
      <c r="U48">
        <v>1045.44330644607</v>
      </c>
      <c r="V48">
        <v>4.4477052688598597</v>
      </c>
      <c r="W48">
        <v>0.74319999999999997</v>
      </c>
      <c r="Y48">
        <v>32500</v>
      </c>
      <c r="AB48">
        <v>19</v>
      </c>
      <c r="AC48">
        <v>19</v>
      </c>
      <c r="AF48">
        <v>2430.6718740463202</v>
      </c>
      <c r="AG48">
        <v>8.6017577648162806</v>
      </c>
      <c r="AH48">
        <v>0.72490530303030298</v>
      </c>
      <c r="AJ48">
        <v>51814</v>
      </c>
      <c r="AM48">
        <v>19</v>
      </c>
      <c r="AN48">
        <v>19</v>
      </c>
      <c r="AQ48">
        <v>3584.8138728141698</v>
      </c>
      <c r="AR48">
        <v>18.043204069137499</v>
      </c>
      <c r="AS48">
        <v>0.69151846785225701</v>
      </c>
      <c r="AU48">
        <v>75698</v>
      </c>
    </row>
    <row r="49" spans="6:47">
      <c r="F49">
        <v>20</v>
      </c>
      <c r="G49">
        <v>20</v>
      </c>
      <c r="J49">
        <v>208.48244094848599</v>
      </c>
      <c r="K49">
        <v>0.76894378662109297</v>
      </c>
      <c r="L49">
        <v>0.73059360730593603</v>
      </c>
      <c r="N49">
        <v>13409</v>
      </c>
      <c r="Q49">
        <v>20</v>
      </c>
      <c r="R49">
        <v>20</v>
      </c>
      <c r="U49">
        <v>982.83521151542595</v>
      </c>
      <c r="V49">
        <v>3.7473504543304399</v>
      </c>
      <c r="W49">
        <v>0.71279999999999999</v>
      </c>
      <c r="Y49">
        <v>31551</v>
      </c>
      <c r="AB49">
        <v>20</v>
      </c>
      <c r="AC49">
        <v>20</v>
      </c>
      <c r="AF49">
        <v>2126.4822595119399</v>
      </c>
      <c r="AG49">
        <v>8.1903352737426705</v>
      </c>
      <c r="AH49">
        <v>0.69176136363636298</v>
      </c>
      <c r="AJ49">
        <v>50114</v>
      </c>
      <c r="AM49">
        <v>20</v>
      </c>
      <c r="AN49">
        <v>20</v>
      </c>
      <c r="AQ49">
        <v>3835.1972398757898</v>
      </c>
      <c r="AR49">
        <v>22.8713698387146</v>
      </c>
      <c r="AS49">
        <v>0.66381668946648398</v>
      </c>
      <c r="AU49">
        <v>73163</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C3E53-2BD4-44CC-A114-0E08ED9C4916}">
  <sheetPr codeName="Sheet19"/>
  <dimension ref="B3:BU24"/>
  <sheetViews>
    <sheetView topLeftCell="A20" zoomScale="110" zoomScaleNormal="110" workbookViewId="0">
      <selection activeCell="P42" sqref="P42"/>
    </sheetView>
  </sheetViews>
  <sheetFormatPr baseColWidth="10" defaultColWidth="9.140625" defaultRowHeight="15"/>
  <sheetData>
    <row r="3" spans="2:31">
      <c r="B3" s="18" t="s">
        <v>331</v>
      </c>
      <c r="D3" s="18" t="s">
        <v>342</v>
      </c>
      <c r="L3" s="18" t="s">
        <v>323</v>
      </c>
      <c r="S3" s="18" t="s">
        <v>324</v>
      </c>
    </row>
    <row r="4" spans="2:31" ht="15.75" thickBot="1"/>
    <row r="5" spans="2:31" ht="15.75" thickBot="1">
      <c r="B5" t="s">
        <v>199</v>
      </c>
      <c r="C5" t="s">
        <v>200</v>
      </c>
      <c r="D5" t="s">
        <v>117</v>
      </c>
      <c r="E5" s="4" t="s">
        <v>0</v>
      </c>
      <c r="F5" s="21" t="s">
        <v>1</v>
      </c>
      <c r="G5" s="24" t="s">
        <v>311</v>
      </c>
      <c r="H5" s="5" t="s">
        <v>126</v>
      </c>
      <c r="I5" s="5" t="s">
        <v>312</v>
      </c>
      <c r="J5" s="5" t="s">
        <v>332</v>
      </c>
      <c r="L5" t="s">
        <v>202</v>
      </c>
      <c r="M5" t="s">
        <v>55</v>
      </c>
      <c r="N5" t="s">
        <v>203</v>
      </c>
      <c r="P5" t="s">
        <v>204</v>
      </c>
      <c r="S5" t="s">
        <v>202</v>
      </c>
      <c r="T5" t="s">
        <v>55</v>
      </c>
      <c r="U5" t="s">
        <v>203</v>
      </c>
      <c r="W5" t="s">
        <v>204</v>
      </c>
      <c r="Y5" t="s">
        <v>200</v>
      </c>
      <c r="Z5" t="s">
        <v>333</v>
      </c>
      <c r="AA5" t="s">
        <v>334</v>
      </c>
      <c r="AB5" t="s">
        <v>335</v>
      </c>
      <c r="AD5" t="s">
        <v>336</v>
      </c>
      <c r="AE5" t="s">
        <v>337</v>
      </c>
    </row>
    <row r="6" spans="2:31">
      <c r="B6">
        <v>2</v>
      </c>
      <c r="C6">
        <v>2</v>
      </c>
      <c r="D6">
        <v>0</v>
      </c>
      <c r="E6">
        <v>350</v>
      </c>
      <c r="F6" t="s">
        <v>62</v>
      </c>
      <c r="G6">
        <v>6337</v>
      </c>
      <c r="H6">
        <v>16</v>
      </c>
      <c r="I6">
        <v>0.85</v>
      </c>
      <c r="J6">
        <v>0.24</v>
      </c>
      <c r="L6">
        <v>28.124941110610902</v>
      </c>
      <c r="M6">
        <v>4.2191388607025102</v>
      </c>
      <c r="N6">
        <v>0.83276333789329604</v>
      </c>
      <c r="P6">
        <v>16</v>
      </c>
      <c r="S6">
        <v>109.947009325027</v>
      </c>
      <c r="T6">
        <v>0.27495527267455999</v>
      </c>
      <c r="U6">
        <v>0.74863201094391196</v>
      </c>
      <c r="W6">
        <v>16</v>
      </c>
      <c r="Y6">
        <v>2</v>
      </c>
      <c r="Z6">
        <f>I6/60</f>
        <v>1.4166666666666666E-2</v>
      </c>
      <c r="AA6">
        <f>L6/60</f>
        <v>0.46874901851018169</v>
      </c>
      <c r="AB6">
        <f>S6/60</f>
        <v>1.8324501554171166</v>
      </c>
      <c r="AD6">
        <f>Z6+AA6</f>
        <v>0.48291568517684835</v>
      </c>
      <c r="AE6">
        <f>Z6+AB6</f>
        <v>1.8466168220837833</v>
      </c>
    </row>
    <row r="7" spans="2:31">
      <c r="B7">
        <v>2</v>
      </c>
      <c r="C7">
        <v>3</v>
      </c>
      <c r="D7">
        <v>0</v>
      </c>
      <c r="E7">
        <v>350</v>
      </c>
      <c r="F7" t="s">
        <v>62</v>
      </c>
      <c r="G7">
        <v>6337</v>
      </c>
      <c r="H7">
        <v>80</v>
      </c>
      <c r="I7">
        <v>1.2</v>
      </c>
      <c r="J7">
        <v>1.01</v>
      </c>
      <c r="L7">
        <v>37.898480892181396</v>
      </c>
      <c r="M7">
        <v>4.0848221778869602</v>
      </c>
      <c r="N7">
        <v>0.92783857729138097</v>
      </c>
      <c r="P7">
        <v>80</v>
      </c>
      <c r="S7">
        <v>47.4616665840148</v>
      </c>
      <c r="T7">
        <v>0.28383946418762201</v>
      </c>
      <c r="U7">
        <v>0.87517099863201098</v>
      </c>
      <c r="W7">
        <v>80</v>
      </c>
      <c r="Y7">
        <v>3</v>
      </c>
      <c r="Z7">
        <f t="shared" ref="Z7:Z24" si="0">I7/60</f>
        <v>0.02</v>
      </c>
      <c r="AA7">
        <f t="shared" ref="AA7:AA24" si="1">L7/60</f>
        <v>0.63164134820302331</v>
      </c>
      <c r="AB7">
        <f t="shared" ref="AB7:AB24" si="2">S7/60</f>
        <v>0.79102777640024668</v>
      </c>
      <c r="AD7">
        <f t="shared" ref="AD7:AD24" si="3">Z7+AA7</f>
        <v>0.65164134820302333</v>
      </c>
      <c r="AE7">
        <f t="shared" ref="AE7:AE24" si="4">Z7+AB7</f>
        <v>0.8110277764002467</v>
      </c>
    </row>
    <row r="8" spans="2:31">
      <c r="B8">
        <v>2</v>
      </c>
      <c r="C8">
        <v>4</v>
      </c>
      <c r="D8">
        <v>0</v>
      </c>
      <c r="E8">
        <v>350</v>
      </c>
      <c r="F8" t="s">
        <v>62</v>
      </c>
      <c r="G8">
        <v>6337</v>
      </c>
      <c r="H8">
        <v>336</v>
      </c>
      <c r="I8">
        <v>2.99</v>
      </c>
      <c r="J8">
        <v>4.1100000000000003</v>
      </c>
      <c r="L8">
        <v>56.951058626174898</v>
      </c>
      <c r="M8">
        <v>4.2320799827575604</v>
      </c>
      <c r="N8">
        <v>0.96101231190150405</v>
      </c>
      <c r="P8">
        <v>336</v>
      </c>
      <c r="S8">
        <v>37.039695739746001</v>
      </c>
      <c r="T8">
        <v>0.458179712295532</v>
      </c>
      <c r="U8">
        <v>0.91621067031463699</v>
      </c>
      <c r="W8">
        <v>336</v>
      </c>
      <c r="Y8">
        <v>4</v>
      </c>
      <c r="Z8">
        <f t="shared" si="0"/>
        <v>4.9833333333333334E-2</v>
      </c>
      <c r="AA8">
        <f t="shared" si="1"/>
        <v>0.94918431043624829</v>
      </c>
      <c r="AB8">
        <f t="shared" si="2"/>
        <v>0.61732826232909999</v>
      </c>
      <c r="AD8">
        <f t="shared" si="3"/>
        <v>0.99901764376958158</v>
      </c>
      <c r="AE8">
        <f t="shared" si="4"/>
        <v>0.66716159566243327</v>
      </c>
    </row>
    <row r="9" spans="2:31">
      <c r="B9">
        <v>2</v>
      </c>
      <c r="C9">
        <v>5</v>
      </c>
      <c r="D9">
        <v>0</v>
      </c>
      <c r="E9">
        <v>350</v>
      </c>
      <c r="F9" t="s">
        <v>62</v>
      </c>
      <c r="G9">
        <v>6337</v>
      </c>
      <c r="H9">
        <v>1360</v>
      </c>
      <c r="I9">
        <v>7.03</v>
      </c>
      <c r="J9">
        <v>16.489999999999998</v>
      </c>
      <c r="L9">
        <v>87.636791229248004</v>
      </c>
      <c r="M9">
        <v>5.3540263175964302</v>
      </c>
      <c r="N9">
        <v>0.97400820793433596</v>
      </c>
      <c r="P9">
        <v>1360</v>
      </c>
      <c r="S9">
        <v>62.775805473327601</v>
      </c>
      <c r="T9">
        <v>0.74054002761840798</v>
      </c>
      <c r="U9">
        <v>0.94391244870041002</v>
      </c>
      <c r="W9">
        <v>1360</v>
      </c>
      <c r="Y9">
        <v>5</v>
      </c>
      <c r="Z9">
        <f t="shared" si="0"/>
        <v>0.11716666666666667</v>
      </c>
      <c r="AA9">
        <f t="shared" si="1"/>
        <v>1.4606131871541335</v>
      </c>
      <c r="AB9">
        <f t="shared" si="2"/>
        <v>1.0462634245554601</v>
      </c>
      <c r="AD9">
        <f t="shared" si="3"/>
        <v>1.5777798538208001</v>
      </c>
      <c r="AE9">
        <f t="shared" si="4"/>
        <v>1.1634300912221267</v>
      </c>
    </row>
    <row r="10" spans="2:31">
      <c r="B10">
        <v>2</v>
      </c>
      <c r="C10">
        <v>6</v>
      </c>
      <c r="D10">
        <v>0</v>
      </c>
      <c r="E10">
        <v>350</v>
      </c>
      <c r="F10" t="s">
        <v>62</v>
      </c>
      <c r="G10">
        <v>6337</v>
      </c>
      <c r="H10">
        <v>5456</v>
      </c>
      <c r="I10">
        <v>18.91</v>
      </c>
      <c r="J10">
        <v>66.03</v>
      </c>
      <c r="L10">
        <v>161.709709644317</v>
      </c>
      <c r="M10">
        <v>7.2617344856262198</v>
      </c>
      <c r="N10">
        <v>0.973666210670314</v>
      </c>
      <c r="P10">
        <v>5456</v>
      </c>
      <c r="S10">
        <v>337.77014589309601</v>
      </c>
      <c r="T10">
        <v>2.9532775878906201</v>
      </c>
      <c r="U10">
        <v>0.95964432284541701</v>
      </c>
      <c r="W10">
        <v>5456</v>
      </c>
      <c r="Y10">
        <v>6</v>
      </c>
      <c r="Z10">
        <f t="shared" si="0"/>
        <v>0.31516666666666665</v>
      </c>
      <c r="AA10">
        <f t="shared" si="1"/>
        <v>2.6951618274052835</v>
      </c>
      <c r="AB10">
        <f t="shared" si="2"/>
        <v>5.6295024315516002</v>
      </c>
      <c r="AD10">
        <f t="shared" si="3"/>
        <v>3.0103284940719504</v>
      </c>
      <c r="AE10">
        <f t="shared" si="4"/>
        <v>5.9446690982182666</v>
      </c>
    </row>
    <row r="11" spans="2:31">
      <c r="B11">
        <v>2</v>
      </c>
      <c r="C11">
        <v>7</v>
      </c>
      <c r="D11">
        <v>0</v>
      </c>
      <c r="E11">
        <v>350</v>
      </c>
      <c r="F11" t="s">
        <v>62</v>
      </c>
      <c r="G11">
        <v>6337</v>
      </c>
      <c r="H11">
        <v>21829</v>
      </c>
      <c r="I11">
        <v>61.55</v>
      </c>
      <c r="J11">
        <v>264.05</v>
      </c>
      <c r="L11">
        <v>534.53267168998696</v>
      </c>
      <c r="M11">
        <v>19.367918968200598</v>
      </c>
      <c r="N11">
        <v>0.95280437756497904</v>
      </c>
      <c r="P11">
        <v>21829</v>
      </c>
      <c r="S11">
        <v>929.14296245574894</v>
      </c>
      <c r="T11">
        <v>7.2500243186950604</v>
      </c>
      <c r="U11">
        <v>0.97058823529411697</v>
      </c>
      <c r="W11">
        <v>21829</v>
      </c>
      <c r="Y11">
        <v>7</v>
      </c>
      <c r="Z11">
        <f t="shared" si="0"/>
        <v>1.0258333333333334</v>
      </c>
      <c r="AA11">
        <f t="shared" si="1"/>
        <v>8.9088778614997821</v>
      </c>
      <c r="AB11">
        <f t="shared" si="2"/>
        <v>15.48571604092915</v>
      </c>
      <c r="AD11">
        <f t="shared" si="3"/>
        <v>9.934711194833115</v>
      </c>
      <c r="AE11">
        <f t="shared" si="4"/>
        <v>16.511549374262483</v>
      </c>
    </row>
    <row r="12" spans="2:31">
      <c r="B12">
        <v>2</v>
      </c>
      <c r="C12">
        <v>8</v>
      </c>
      <c r="D12">
        <v>0</v>
      </c>
      <c r="E12">
        <v>350</v>
      </c>
      <c r="F12" t="s">
        <v>62</v>
      </c>
      <c r="G12">
        <v>6337</v>
      </c>
      <c r="H12">
        <v>80794</v>
      </c>
      <c r="I12">
        <v>210.62</v>
      </c>
      <c r="J12">
        <v>977.26</v>
      </c>
      <c r="L12">
        <v>2113.4020891189498</v>
      </c>
      <c r="M12">
        <v>43.129229307174597</v>
      </c>
      <c r="N12">
        <v>0.94083447332421299</v>
      </c>
      <c r="P12">
        <v>80794</v>
      </c>
      <c r="S12">
        <v>2508.1196889877301</v>
      </c>
      <c r="T12">
        <v>36.5361003875732</v>
      </c>
      <c r="U12">
        <v>0.97229822161422697</v>
      </c>
      <c r="W12">
        <v>80794</v>
      </c>
      <c r="Y12">
        <v>8</v>
      </c>
      <c r="Z12">
        <f t="shared" si="0"/>
        <v>3.5103333333333335</v>
      </c>
      <c r="AA12">
        <f t="shared" si="1"/>
        <v>35.223368151982498</v>
      </c>
      <c r="AB12">
        <f t="shared" si="2"/>
        <v>41.80199481646217</v>
      </c>
      <c r="AD12">
        <f t="shared" si="3"/>
        <v>38.733701485315834</v>
      </c>
      <c r="AE12">
        <f t="shared" si="4"/>
        <v>45.312328149795505</v>
      </c>
    </row>
    <row r="13" spans="2:31">
      <c r="B13">
        <v>2</v>
      </c>
      <c r="C13">
        <v>9</v>
      </c>
      <c r="D13">
        <v>0</v>
      </c>
      <c r="E13">
        <v>350</v>
      </c>
      <c r="F13" t="s">
        <v>62</v>
      </c>
      <c r="G13">
        <v>6337</v>
      </c>
      <c r="H13">
        <v>198261</v>
      </c>
      <c r="I13">
        <v>506.54</v>
      </c>
      <c r="J13">
        <v>2398.19</v>
      </c>
      <c r="L13">
        <v>4469.9928758144297</v>
      </c>
      <c r="M13">
        <v>85.428767681121798</v>
      </c>
      <c r="N13">
        <v>0.944938440492476</v>
      </c>
      <c r="P13">
        <v>198261</v>
      </c>
      <c r="S13">
        <v>6289.2683525085404</v>
      </c>
      <c r="T13">
        <v>59.662121295928898</v>
      </c>
      <c r="U13">
        <v>0.97400820793433596</v>
      </c>
      <c r="W13">
        <v>198261</v>
      </c>
      <c r="Y13">
        <v>9</v>
      </c>
      <c r="Z13">
        <f t="shared" si="0"/>
        <v>8.4423333333333339</v>
      </c>
      <c r="AA13">
        <f t="shared" si="1"/>
        <v>74.499881263573826</v>
      </c>
      <c r="AB13">
        <f t="shared" si="2"/>
        <v>104.82113920847567</v>
      </c>
      <c r="AD13">
        <f t="shared" si="3"/>
        <v>82.942214596907164</v>
      </c>
      <c r="AE13">
        <f t="shared" si="4"/>
        <v>113.26347254180901</v>
      </c>
    </row>
    <row r="14" spans="2:31">
      <c r="B14">
        <v>2</v>
      </c>
      <c r="C14">
        <v>10</v>
      </c>
      <c r="D14">
        <v>0</v>
      </c>
      <c r="E14">
        <v>350</v>
      </c>
      <c r="F14" t="s">
        <v>62</v>
      </c>
      <c r="G14">
        <v>6337</v>
      </c>
      <c r="H14">
        <v>321748</v>
      </c>
      <c r="I14">
        <v>824.76</v>
      </c>
      <c r="J14">
        <v>3892.05</v>
      </c>
      <c r="L14">
        <v>6584.9299807548496</v>
      </c>
      <c r="M14">
        <v>123.431921482086</v>
      </c>
      <c r="N14">
        <v>0.95212038303693503</v>
      </c>
      <c r="P14">
        <v>321748</v>
      </c>
      <c r="S14">
        <v>8584.7037315368598</v>
      </c>
      <c r="T14">
        <v>103.00950026512101</v>
      </c>
      <c r="U14">
        <v>0.96477428180574498</v>
      </c>
      <c r="W14">
        <v>321748</v>
      </c>
      <c r="Y14">
        <v>10</v>
      </c>
      <c r="Z14">
        <f t="shared" si="0"/>
        <v>13.746</v>
      </c>
      <c r="AA14">
        <f t="shared" si="1"/>
        <v>109.74883301258083</v>
      </c>
      <c r="AB14">
        <f t="shared" si="2"/>
        <v>143.07839552561433</v>
      </c>
      <c r="AD14">
        <f t="shared" si="3"/>
        <v>123.49483301258083</v>
      </c>
      <c r="AE14">
        <f t="shared" si="4"/>
        <v>156.82439552561434</v>
      </c>
    </row>
    <row r="15" spans="2:31">
      <c r="B15">
        <v>2</v>
      </c>
      <c r="C15">
        <v>11</v>
      </c>
      <c r="D15">
        <v>0</v>
      </c>
      <c r="E15">
        <v>350</v>
      </c>
      <c r="F15" t="s">
        <v>62</v>
      </c>
      <c r="G15">
        <v>6337</v>
      </c>
      <c r="H15">
        <v>430033</v>
      </c>
      <c r="I15">
        <v>1097.8699999999999</v>
      </c>
      <c r="J15">
        <v>5202.12</v>
      </c>
      <c r="L15">
        <v>8169.59307074546</v>
      </c>
      <c r="M15">
        <v>171.352618932724</v>
      </c>
      <c r="N15">
        <v>0.95143638850889101</v>
      </c>
      <c r="P15">
        <v>430033</v>
      </c>
      <c r="S15">
        <v>16068.7542393207</v>
      </c>
      <c r="T15">
        <v>203.11177277565</v>
      </c>
      <c r="U15">
        <v>0.965458276333789</v>
      </c>
      <c r="W15">
        <v>430033</v>
      </c>
      <c r="Y15">
        <v>11</v>
      </c>
      <c r="Z15">
        <f t="shared" si="0"/>
        <v>18.297833333333333</v>
      </c>
      <c r="AA15">
        <f t="shared" si="1"/>
        <v>136.15988451242433</v>
      </c>
      <c r="AB15">
        <f t="shared" si="2"/>
        <v>267.81257065534498</v>
      </c>
      <c r="AD15">
        <f t="shared" si="3"/>
        <v>154.45771784575766</v>
      </c>
      <c r="AE15">
        <f t="shared" si="4"/>
        <v>286.11040398867834</v>
      </c>
    </row>
    <row r="16" spans="2:31">
      <c r="B16">
        <v>2</v>
      </c>
      <c r="C16">
        <v>12</v>
      </c>
      <c r="D16">
        <v>0</v>
      </c>
      <c r="E16">
        <v>350</v>
      </c>
      <c r="F16" t="s">
        <v>62</v>
      </c>
      <c r="G16">
        <v>6337</v>
      </c>
      <c r="H16">
        <v>528200</v>
      </c>
      <c r="I16">
        <v>1358.39</v>
      </c>
      <c r="J16">
        <v>6389.87</v>
      </c>
      <c r="L16">
        <v>8553.10272073745</v>
      </c>
      <c r="M16">
        <v>265.72699069976801</v>
      </c>
      <c r="N16">
        <v>0.95075239398084799</v>
      </c>
      <c r="P16">
        <v>528200</v>
      </c>
      <c r="S16">
        <v>18167.9750261306</v>
      </c>
      <c r="T16">
        <v>247.34347629547099</v>
      </c>
      <c r="U16">
        <v>0.96477428180574498</v>
      </c>
      <c r="W16">
        <v>528200</v>
      </c>
      <c r="Y16">
        <v>12</v>
      </c>
      <c r="Z16">
        <f t="shared" si="0"/>
        <v>22.639833333333335</v>
      </c>
      <c r="AA16">
        <f t="shared" si="1"/>
        <v>142.55171201229084</v>
      </c>
      <c r="AB16">
        <f t="shared" si="2"/>
        <v>302.79958376884332</v>
      </c>
      <c r="AD16">
        <f t="shared" si="3"/>
        <v>165.19154534562418</v>
      </c>
      <c r="AE16">
        <f t="shared" si="4"/>
        <v>325.43941710217666</v>
      </c>
    </row>
    <row r="17" spans="2:73">
      <c r="B17">
        <v>2</v>
      </c>
      <c r="C17">
        <v>13</v>
      </c>
      <c r="D17">
        <v>0</v>
      </c>
      <c r="E17">
        <v>350</v>
      </c>
      <c r="F17" t="s">
        <v>62</v>
      </c>
      <c r="G17">
        <v>6337</v>
      </c>
      <c r="H17">
        <v>620986</v>
      </c>
      <c r="I17">
        <v>1604.15</v>
      </c>
      <c r="J17">
        <v>7512.6</v>
      </c>
      <c r="L17">
        <v>8589.7617444991993</v>
      </c>
      <c r="M17">
        <v>342.69533681869501</v>
      </c>
      <c r="N17">
        <v>0.95212038303693503</v>
      </c>
      <c r="P17">
        <v>620986</v>
      </c>
      <c r="S17">
        <v>20168.583022594401</v>
      </c>
      <c r="T17">
        <v>200.51003599166799</v>
      </c>
      <c r="U17">
        <v>0.94870041039671604</v>
      </c>
      <c r="W17">
        <v>620986</v>
      </c>
      <c r="Y17">
        <v>13</v>
      </c>
      <c r="Z17">
        <f t="shared" si="0"/>
        <v>26.735833333333336</v>
      </c>
      <c r="AA17">
        <f t="shared" si="1"/>
        <v>143.16269574165332</v>
      </c>
      <c r="AB17">
        <f t="shared" si="2"/>
        <v>336.14305037657334</v>
      </c>
      <c r="AD17">
        <f t="shared" si="3"/>
        <v>169.89852907498667</v>
      </c>
      <c r="AE17">
        <f t="shared" si="4"/>
        <v>362.87888370990669</v>
      </c>
    </row>
    <row r="18" spans="2:73">
      <c r="B18">
        <v>2</v>
      </c>
      <c r="C18">
        <v>14</v>
      </c>
      <c r="D18">
        <v>0</v>
      </c>
      <c r="E18">
        <v>350</v>
      </c>
      <c r="F18" t="s">
        <v>62</v>
      </c>
      <c r="G18">
        <v>6337</v>
      </c>
      <c r="H18">
        <v>710250</v>
      </c>
      <c r="I18">
        <v>1828.94</v>
      </c>
      <c r="J18">
        <v>8592.7999999999993</v>
      </c>
      <c r="L18">
        <v>12755.7314388751</v>
      </c>
      <c r="M18">
        <v>277.99285340309098</v>
      </c>
      <c r="N18">
        <v>0.95348837209302295</v>
      </c>
      <c r="P18">
        <v>710250</v>
      </c>
      <c r="S18">
        <v>23675.827424287701</v>
      </c>
      <c r="T18">
        <v>401.94008564949002</v>
      </c>
      <c r="U18">
        <v>0.944938440492476</v>
      </c>
      <c r="W18">
        <v>710250</v>
      </c>
      <c r="Y18">
        <v>14</v>
      </c>
      <c r="Z18">
        <f t="shared" si="0"/>
        <v>30.482333333333333</v>
      </c>
      <c r="AA18">
        <f t="shared" si="1"/>
        <v>212.59552398125166</v>
      </c>
      <c r="AB18">
        <f t="shared" si="2"/>
        <v>394.59712373812835</v>
      </c>
      <c r="AD18">
        <f t="shared" si="3"/>
        <v>243.077857314585</v>
      </c>
      <c r="AE18">
        <f t="shared" si="4"/>
        <v>425.07945707146166</v>
      </c>
    </row>
    <row r="19" spans="2:73">
      <c r="B19">
        <v>2</v>
      </c>
      <c r="C19">
        <v>15</v>
      </c>
      <c r="D19">
        <v>0</v>
      </c>
      <c r="E19">
        <v>350</v>
      </c>
      <c r="F19" t="s">
        <v>62</v>
      </c>
      <c r="G19">
        <v>6337</v>
      </c>
      <c r="H19">
        <v>796623</v>
      </c>
      <c r="I19">
        <v>2062.75</v>
      </c>
      <c r="J19">
        <v>9638.09</v>
      </c>
      <c r="L19">
        <v>15024.765050888</v>
      </c>
      <c r="M19">
        <v>293.39669013023303</v>
      </c>
      <c r="N19">
        <v>0.94972640218878202</v>
      </c>
      <c r="P19">
        <v>796623</v>
      </c>
      <c r="S19">
        <v>32566.8617591857</v>
      </c>
      <c r="T19">
        <v>261.29187011718699</v>
      </c>
      <c r="U19">
        <v>0.94938440492475995</v>
      </c>
      <c r="W19">
        <v>796623</v>
      </c>
      <c r="Y19">
        <v>15</v>
      </c>
      <c r="Z19">
        <f t="shared" si="0"/>
        <v>34.37916666666667</v>
      </c>
      <c r="AA19">
        <f t="shared" si="1"/>
        <v>250.41275084813333</v>
      </c>
      <c r="AB19">
        <f t="shared" si="2"/>
        <v>542.78102931976161</v>
      </c>
      <c r="AD19">
        <f t="shared" si="3"/>
        <v>284.79191751479999</v>
      </c>
      <c r="AE19">
        <f t="shared" si="4"/>
        <v>577.16019598642833</v>
      </c>
    </row>
    <row r="20" spans="2:73">
      <c r="B20">
        <v>2</v>
      </c>
      <c r="C20">
        <v>16</v>
      </c>
      <c r="D20">
        <v>0</v>
      </c>
      <c r="E20">
        <v>350</v>
      </c>
      <c r="F20" t="s">
        <v>62</v>
      </c>
      <c r="G20">
        <v>6337</v>
      </c>
      <c r="H20">
        <v>880243</v>
      </c>
      <c r="I20">
        <v>2319.61</v>
      </c>
      <c r="J20">
        <v>10650.15</v>
      </c>
      <c r="L20">
        <v>11918.0438210964</v>
      </c>
      <c r="M20">
        <v>514.603767633438</v>
      </c>
      <c r="N20">
        <v>0.95109439124487005</v>
      </c>
      <c r="P20">
        <v>880243</v>
      </c>
      <c r="S20">
        <v>34750.249359130801</v>
      </c>
      <c r="T20">
        <v>446.84070134162903</v>
      </c>
      <c r="U20">
        <v>0.94528043775649795</v>
      </c>
      <c r="W20">
        <v>880243</v>
      </c>
      <c r="Y20">
        <v>16</v>
      </c>
      <c r="Z20">
        <f t="shared" si="0"/>
        <v>38.660166666666669</v>
      </c>
      <c r="AA20">
        <f t="shared" si="1"/>
        <v>198.63406368494</v>
      </c>
      <c r="AB20">
        <f t="shared" si="2"/>
        <v>579.17082265218005</v>
      </c>
      <c r="AD20">
        <f t="shared" si="3"/>
        <v>237.29423035160667</v>
      </c>
      <c r="AE20">
        <f t="shared" si="4"/>
        <v>617.83098931884672</v>
      </c>
    </row>
    <row r="21" spans="2:73">
      <c r="B21">
        <v>2</v>
      </c>
      <c r="C21">
        <v>17</v>
      </c>
      <c r="D21">
        <v>0</v>
      </c>
      <c r="E21">
        <v>350</v>
      </c>
      <c r="F21" t="s">
        <v>62</v>
      </c>
      <c r="G21">
        <v>6337</v>
      </c>
      <c r="H21">
        <v>961196</v>
      </c>
      <c r="I21">
        <v>2489.21</v>
      </c>
      <c r="J21">
        <v>11630.01</v>
      </c>
      <c r="L21">
        <v>18633.705668449398</v>
      </c>
      <c r="M21">
        <v>508.13822007179198</v>
      </c>
      <c r="N21">
        <v>0.95041039671682603</v>
      </c>
      <c r="P21">
        <v>961196</v>
      </c>
      <c r="S21">
        <v>33163.8253817558</v>
      </c>
      <c r="T21">
        <v>341.98846578598</v>
      </c>
      <c r="U21">
        <v>0.94049247606019104</v>
      </c>
      <c r="W21">
        <v>961196</v>
      </c>
      <c r="Y21">
        <v>17</v>
      </c>
      <c r="Z21">
        <f t="shared" si="0"/>
        <v>41.486833333333337</v>
      </c>
      <c r="AA21">
        <f t="shared" si="1"/>
        <v>310.56176114082331</v>
      </c>
      <c r="AB21">
        <f t="shared" si="2"/>
        <v>552.73042302926331</v>
      </c>
      <c r="AD21">
        <f t="shared" si="3"/>
        <v>352.04859447415663</v>
      </c>
      <c r="AE21">
        <f t="shared" si="4"/>
        <v>594.21725636259669</v>
      </c>
    </row>
    <row r="22" spans="2:73">
      <c r="B22">
        <v>2</v>
      </c>
      <c r="C22">
        <v>18</v>
      </c>
      <c r="D22">
        <v>0</v>
      </c>
      <c r="E22">
        <v>350</v>
      </c>
      <c r="F22" t="s">
        <v>62</v>
      </c>
      <c r="G22">
        <v>6337</v>
      </c>
      <c r="H22">
        <v>1039533</v>
      </c>
      <c r="I22">
        <v>2702.28</v>
      </c>
      <c r="J22">
        <v>12578.28</v>
      </c>
      <c r="L22">
        <v>19678.362526416699</v>
      </c>
      <c r="M22">
        <v>419.420090675354</v>
      </c>
      <c r="N22">
        <v>0.95041039671682603</v>
      </c>
      <c r="P22">
        <v>1039533</v>
      </c>
      <c r="S22">
        <v>33220.414011716799</v>
      </c>
      <c r="T22">
        <v>354.977473974227</v>
      </c>
      <c r="U22">
        <v>0.93946648426812496</v>
      </c>
      <c r="W22">
        <v>1039533</v>
      </c>
      <c r="Y22">
        <v>18</v>
      </c>
      <c r="Z22">
        <f t="shared" si="0"/>
        <v>45.038000000000004</v>
      </c>
      <c r="AA22">
        <f t="shared" si="1"/>
        <v>327.97270877361166</v>
      </c>
      <c r="AB22">
        <f t="shared" si="2"/>
        <v>553.6735668619466</v>
      </c>
      <c r="AD22">
        <f t="shared" si="3"/>
        <v>373.01070877361167</v>
      </c>
      <c r="AE22">
        <f t="shared" si="4"/>
        <v>598.71156686194661</v>
      </c>
    </row>
    <row r="23" spans="2:73" ht="18.75">
      <c r="B23">
        <v>2</v>
      </c>
      <c r="C23">
        <v>19</v>
      </c>
      <c r="D23">
        <v>0</v>
      </c>
      <c r="E23">
        <v>350</v>
      </c>
      <c r="F23" t="s">
        <v>62</v>
      </c>
      <c r="G23">
        <v>6337</v>
      </c>
      <c r="H23">
        <v>1115246</v>
      </c>
      <c r="I23">
        <v>2893.37</v>
      </c>
      <c r="J23">
        <v>13494.86</v>
      </c>
      <c r="L23">
        <v>14672.969181537601</v>
      </c>
      <c r="M23">
        <v>669.96407747268597</v>
      </c>
      <c r="N23">
        <v>0.953146374829001</v>
      </c>
      <c r="P23">
        <v>1115246</v>
      </c>
      <c r="S23">
        <v>33543.128592491099</v>
      </c>
      <c r="T23">
        <v>381.51005697250298</v>
      </c>
      <c r="U23">
        <v>0.94767441860465096</v>
      </c>
      <c r="W23">
        <v>1115246</v>
      </c>
      <c r="Y23">
        <v>19</v>
      </c>
      <c r="Z23">
        <f t="shared" si="0"/>
        <v>48.222833333333334</v>
      </c>
      <c r="AA23">
        <f t="shared" si="1"/>
        <v>244.54948635896002</v>
      </c>
      <c r="AB23">
        <f t="shared" si="2"/>
        <v>559.05214320818493</v>
      </c>
      <c r="AD23">
        <f t="shared" si="3"/>
        <v>292.77231969229337</v>
      </c>
      <c r="AE23">
        <f t="shared" si="4"/>
        <v>607.2749765415183</v>
      </c>
      <c r="BU23" s="193" t="s">
        <v>530</v>
      </c>
    </row>
    <row r="24" spans="2:73">
      <c r="B24">
        <v>2</v>
      </c>
      <c r="C24">
        <v>20</v>
      </c>
      <c r="D24">
        <v>0</v>
      </c>
      <c r="E24">
        <v>350</v>
      </c>
      <c r="F24" t="s">
        <v>62</v>
      </c>
      <c r="G24">
        <v>6337</v>
      </c>
      <c r="H24">
        <v>1188422</v>
      </c>
      <c r="I24">
        <v>3093.73</v>
      </c>
      <c r="J24">
        <v>14380.79</v>
      </c>
      <c r="L24">
        <v>16558.4129920005</v>
      </c>
      <c r="M24">
        <v>697.61178112029995</v>
      </c>
      <c r="N24">
        <v>0.95006839945280397</v>
      </c>
      <c r="P24">
        <v>1188422</v>
      </c>
      <c r="S24">
        <v>28100.657114505699</v>
      </c>
      <c r="T24">
        <v>395.49453496932898</v>
      </c>
      <c r="U24">
        <v>0.94015047879616898</v>
      </c>
      <c r="W24">
        <v>1188422</v>
      </c>
      <c r="Y24">
        <v>20</v>
      </c>
      <c r="Z24">
        <f t="shared" si="0"/>
        <v>51.56216666666667</v>
      </c>
      <c r="AA24">
        <f t="shared" si="1"/>
        <v>275.973549866675</v>
      </c>
      <c r="AB24">
        <f t="shared" si="2"/>
        <v>468.34428524176167</v>
      </c>
      <c r="AD24">
        <f t="shared" si="3"/>
        <v>327.53571653334166</v>
      </c>
      <c r="AE24">
        <f t="shared" si="4"/>
        <v>519.90645190842838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815E-8B9B-4516-B888-50DB920EF95D}">
  <sheetPr codeName="Sheet20"/>
  <dimension ref="B3:Z119"/>
  <sheetViews>
    <sheetView topLeftCell="A94" zoomScale="80" zoomScaleNormal="80" workbookViewId="0">
      <selection activeCell="P111" sqref="P111"/>
    </sheetView>
  </sheetViews>
  <sheetFormatPr baseColWidth="10" defaultColWidth="9.140625" defaultRowHeight="15"/>
  <cols>
    <col min="3" max="3" width="10.28515625" customWidth="1"/>
    <col min="4" max="4" width="16.7109375" customWidth="1"/>
    <col min="5" max="5" width="14.85546875" customWidth="1"/>
  </cols>
  <sheetData>
    <row r="3" spans="3:26">
      <c r="C3" t="s">
        <v>221</v>
      </c>
      <c r="D3" t="s">
        <v>239</v>
      </c>
      <c r="E3" t="s">
        <v>240</v>
      </c>
      <c r="J3" t="s">
        <v>241</v>
      </c>
      <c r="P3" t="s">
        <v>242</v>
      </c>
      <c r="V3" t="s">
        <v>243</v>
      </c>
    </row>
    <row r="5" spans="3:26">
      <c r="C5" t="s">
        <v>209</v>
      </c>
      <c r="D5" t="s">
        <v>210</v>
      </c>
      <c r="E5" t="s">
        <v>211</v>
      </c>
      <c r="F5" t="s">
        <v>212</v>
      </c>
      <c r="H5" t="s">
        <v>220</v>
      </c>
      <c r="J5" t="s">
        <v>209</v>
      </c>
      <c r="K5" t="s">
        <v>210</v>
      </c>
      <c r="L5" t="s">
        <v>211</v>
      </c>
      <c r="M5" t="s">
        <v>212</v>
      </c>
      <c r="N5" t="s">
        <v>224</v>
      </c>
      <c r="P5" t="s">
        <v>209</v>
      </c>
      <c r="Q5" t="s">
        <v>210</v>
      </c>
      <c r="R5" t="s">
        <v>211</v>
      </c>
      <c r="S5" t="s">
        <v>212</v>
      </c>
      <c r="T5" t="s">
        <v>224</v>
      </c>
      <c r="V5" t="s">
        <v>209</v>
      </c>
      <c r="W5" t="s">
        <v>210</v>
      </c>
      <c r="X5" t="s">
        <v>211</v>
      </c>
      <c r="Y5" t="s">
        <v>212</v>
      </c>
      <c r="Z5" t="s">
        <v>224</v>
      </c>
    </row>
    <row r="6" spans="3:26">
      <c r="C6" t="s">
        <v>213</v>
      </c>
      <c r="D6">
        <v>0.98256399999999999</v>
      </c>
      <c r="E6">
        <v>5.2300000000000003E-3</v>
      </c>
      <c r="F6">
        <v>28.270505</v>
      </c>
      <c r="H6" s="18">
        <v>1</v>
      </c>
      <c r="J6" t="s">
        <v>225</v>
      </c>
      <c r="K6">
        <v>0.98092699999999999</v>
      </c>
      <c r="L6">
        <v>5.2940000000000001E-3</v>
      </c>
      <c r="M6">
        <v>273.236943</v>
      </c>
      <c r="N6" s="18">
        <v>0.98489899999999997</v>
      </c>
      <c r="P6" t="s">
        <v>225</v>
      </c>
      <c r="Q6">
        <v>0.97530399999999995</v>
      </c>
      <c r="R6">
        <v>6.0699999999999999E-3</v>
      </c>
      <c r="S6">
        <v>1027.2876209999999</v>
      </c>
      <c r="T6" s="18">
        <v>0.97516099999999994</v>
      </c>
      <c r="V6" t="s">
        <v>225</v>
      </c>
      <c r="W6">
        <v>0.96189400000000003</v>
      </c>
      <c r="X6">
        <v>3.075E-3</v>
      </c>
      <c r="Y6">
        <v>4473.4639219999999</v>
      </c>
      <c r="Z6" s="18">
        <v>0.96617500000000001</v>
      </c>
    </row>
    <row r="7" spans="3:26">
      <c r="C7" t="s">
        <v>214</v>
      </c>
      <c r="D7">
        <v>0.93640999999999996</v>
      </c>
      <c r="E7">
        <v>1.4721E-2</v>
      </c>
      <c r="F7">
        <v>46.678418999999998</v>
      </c>
      <c r="H7">
        <v>0.96172248803827698</v>
      </c>
      <c r="J7" t="s">
        <v>226</v>
      </c>
      <c r="K7">
        <v>0.91687600000000002</v>
      </c>
      <c r="L7">
        <v>1.0638999999999999E-2</v>
      </c>
      <c r="M7">
        <v>814.07943899999998</v>
      </c>
      <c r="N7">
        <v>0.930369</v>
      </c>
      <c r="P7" t="s">
        <v>226</v>
      </c>
      <c r="Q7">
        <v>0.82265200000000005</v>
      </c>
      <c r="R7">
        <v>4.071E-3</v>
      </c>
      <c r="S7">
        <v>2173.1044740000002</v>
      </c>
      <c r="T7">
        <v>0.85593600000000003</v>
      </c>
      <c r="V7" t="s">
        <v>226</v>
      </c>
      <c r="W7">
        <v>0.82150400000000001</v>
      </c>
      <c r="X7">
        <v>7.8019999999999999E-3</v>
      </c>
      <c r="Y7">
        <v>6514.7605119999998</v>
      </c>
      <c r="Z7">
        <v>0.85786300000000004</v>
      </c>
    </row>
    <row r="8" spans="3:26">
      <c r="C8" t="s">
        <v>215</v>
      </c>
      <c r="D8">
        <v>0.98256399999999999</v>
      </c>
      <c r="E8">
        <v>5.2300000000000003E-3</v>
      </c>
      <c r="F8">
        <v>14.367101999999999</v>
      </c>
      <c r="H8" s="18">
        <v>0.995215311004784</v>
      </c>
      <c r="J8" t="s">
        <v>227</v>
      </c>
      <c r="K8">
        <v>0.98344500000000001</v>
      </c>
      <c r="L8">
        <v>5.5100000000000001E-3</v>
      </c>
      <c r="M8">
        <v>193.36709200000001</v>
      </c>
      <c r="N8" s="18">
        <v>0.98993299999999995</v>
      </c>
      <c r="P8" t="s">
        <v>227</v>
      </c>
      <c r="Q8">
        <v>0.977433</v>
      </c>
      <c r="R8">
        <v>3.2539999999999999E-3</v>
      </c>
      <c r="S8">
        <v>710.38711000000001</v>
      </c>
      <c r="T8" s="18">
        <v>0.97814199999999996</v>
      </c>
      <c r="V8" t="s">
        <v>227</v>
      </c>
      <c r="W8">
        <v>0.96559600000000001</v>
      </c>
      <c r="X8">
        <v>4.2779999999999997E-3</v>
      </c>
      <c r="Y8">
        <v>2262.1219129999999</v>
      </c>
      <c r="Z8" s="18">
        <v>0.97049300000000005</v>
      </c>
    </row>
    <row r="9" spans="3:26">
      <c r="C9" t="s">
        <v>216</v>
      </c>
      <c r="D9">
        <v>0.94461499999999998</v>
      </c>
      <c r="E9">
        <v>1.5004E-2</v>
      </c>
      <c r="F9">
        <v>27.812263000000002</v>
      </c>
      <c r="H9">
        <v>0.95215311004784597</v>
      </c>
      <c r="J9" t="s">
        <v>228</v>
      </c>
      <c r="K9">
        <v>0.94602900000000001</v>
      </c>
      <c r="L9">
        <v>1.3396E-2</v>
      </c>
      <c r="M9">
        <v>266.90365200000002</v>
      </c>
      <c r="N9">
        <v>0.956376</v>
      </c>
      <c r="P9" t="s">
        <v>228</v>
      </c>
      <c r="Q9">
        <v>0.95230899999999996</v>
      </c>
      <c r="R9">
        <v>4.3449999999999999E-3</v>
      </c>
      <c r="S9">
        <v>1011.525272</v>
      </c>
      <c r="T9">
        <v>0.96174899999999997</v>
      </c>
      <c r="V9" t="s">
        <v>228</v>
      </c>
      <c r="W9">
        <v>0.90172799999999997</v>
      </c>
      <c r="X9">
        <v>1.3257E-2</v>
      </c>
      <c r="Y9">
        <v>2703.5945149999998</v>
      </c>
      <c r="Z9">
        <v>0.92047500000000004</v>
      </c>
    </row>
    <row r="10" spans="3:26">
      <c r="C10" t="s">
        <v>217</v>
      </c>
      <c r="D10">
        <v>0.90051300000000001</v>
      </c>
      <c r="E10">
        <v>8.3320000000000009E-3</v>
      </c>
      <c r="F10">
        <v>36.050756</v>
      </c>
      <c r="H10">
        <v>0.91866028708133896</v>
      </c>
      <c r="J10" t="s">
        <v>229</v>
      </c>
      <c r="K10">
        <v>0.84670199999999995</v>
      </c>
      <c r="L10">
        <v>1.0092E-2</v>
      </c>
      <c r="M10">
        <v>797.50300200000004</v>
      </c>
      <c r="N10">
        <v>0.86996600000000002</v>
      </c>
      <c r="P10" t="s">
        <v>229</v>
      </c>
      <c r="Q10">
        <v>0.833731</v>
      </c>
      <c r="R10">
        <v>1.8012E-2</v>
      </c>
      <c r="S10">
        <v>4550.80411</v>
      </c>
      <c r="T10">
        <v>0.87680100000000005</v>
      </c>
      <c r="V10" t="s">
        <v>229</v>
      </c>
      <c r="W10">
        <v>0.811477</v>
      </c>
      <c r="X10">
        <v>1.0985999999999999E-2</v>
      </c>
      <c r="Y10">
        <v>15416.639088</v>
      </c>
      <c r="Z10">
        <v>0.830874</v>
      </c>
    </row>
    <row r="11" spans="3:26">
      <c r="C11" t="s">
        <v>218</v>
      </c>
      <c r="D11">
        <v>0.98358999999999996</v>
      </c>
      <c r="E11">
        <v>3.8379999999999998E-3</v>
      </c>
      <c r="F11">
        <v>132.90688499999999</v>
      </c>
      <c r="H11" s="18">
        <v>0.98803827751196105</v>
      </c>
      <c r="J11" t="s">
        <v>230</v>
      </c>
      <c r="K11">
        <v>0.97912299999999997</v>
      </c>
      <c r="L11">
        <v>1.0607E-2</v>
      </c>
      <c r="M11">
        <v>714.37105899999995</v>
      </c>
      <c r="N11" s="18">
        <v>0.99328899999999998</v>
      </c>
      <c r="P11" t="s">
        <v>230</v>
      </c>
      <c r="Q11">
        <v>0.98296899999999998</v>
      </c>
      <c r="R11">
        <v>3.496E-3</v>
      </c>
      <c r="S11">
        <v>2891.482066</v>
      </c>
      <c r="T11" s="18">
        <v>0.98907100000000003</v>
      </c>
      <c r="V11" t="s">
        <v>230</v>
      </c>
      <c r="W11">
        <v>0.98102299999999998</v>
      </c>
      <c r="X11">
        <v>4.2459999999999998E-3</v>
      </c>
      <c r="Y11">
        <v>5611.9702010000001</v>
      </c>
      <c r="Z11" s="18">
        <v>0.98668599999999995</v>
      </c>
    </row>
    <row r="12" spans="3:26">
      <c r="C12" t="s">
        <v>219</v>
      </c>
      <c r="D12">
        <v>0.98153800000000002</v>
      </c>
      <c r="E12">
        <v>2.5119999999999999E-3</v>
      </c>
      <c r="F12">
        <v>254.29550399999999</v>
      </c>
      <c r="H12" s="18">
        <v>0.99760765550239205</v>
      </c>
      <c r="J12" t="s">
        <v>231</v>
      </c>
      <c r="K12">
        <v>0.98056500000000002</v>
      </c>
      <c r="L12">
        <v>6.1879999999999999E-3</v>
      </c>
      <c r="M12">
        <v>3013.1558450000002</v>
      </c>
      <c r="N12" s="18">
        <v>0.98993299999999995</v>
      </c>
      <c r="P12" t="s">
        <v>231</v>
      </c>
      <c r="Q12">
        <v>0.97189999999999999</v>
      </c>
      <c r="R12">
        <v>7.6819999999999996E-3</v>
      </c>
      <c r="S12">
        <v>12113.266884999999</v>
      </c>
      <c r="T12" s="18">
        <v>0.97814199999999996</v>
      </c>
      <c r="V12" t="s">
        <v>231</v>
      </c>
      <c r="W12">
        <v>0.96467099999999995</v>
      </c>
      <c r="X12">
        <v>6.045E-3</v>
      </c>
      <c r="Y12">
        <v>33744.966395000003</v>
      </c>
      <c r="Z12" s="18">
        <v>0.97157300000000002</v>
      </c>
    </row>
    <row r="19" spans="3:26">
      <c r="C19" t="s">
        <v>222</v>
      </c>
      <c r="D19" t="s">
        <v>223</v>
      </c>
      <c r="E19" t="s">
        <v>232</v>
      </c>
      <c r="J19" t="s">
        <v>233</v>
      </c>
      <c r="P19" t="s">
        <v>234</v>
      </c>
      <c r="V19" t="s">
        <v>235</v>
      </c>
    </row>
    <row r="21" spans="3:26">
      <c r="C21" t="s">
        <v>209</v>
      </c>
      <c r="D21" t="s">
        <v>210</v>
      </c>
      <c r="E21" t="s">
        <v>211</v>
      </c>
      <c r="F21" t="s">
        <v>212</v>
      </c>
      <c r="G21" t="s">
        <v>224</v>
      </c>
      <c r="J21" t="s">
        <v>209</v>
      </c>
      <c r="K21" t="s">
        <v>210</v>
      </c>
      <c r="L21" t="s">
        <v>211</v>
      </c>
      <c r="M21" t="s">
        <v>212</v>
      </c>
      <c r="N21" t="s">
        <v>224</v>
      </c>
      <c r="P21" t="s">
        <v>209</v>
      </c>
      <c r="Q21" t="s">
        <v>210</v>
      </c>
      <c r="R21" t="s">
        <v>211</v>
      </c>
      <c r="S21" t="s">
        <v>212</v>
      </c>
      <c r="T21" t="s">
        <v>224</v>
      </c>
      <c r="V21" t="s">
        <v>209</v>
      </c>
      <c r="W21" t="s">
        <v>210</v>
      </c>
      <c r="X21" t="s">
        <v>211</v>
      </c>
      <c r="Y21" t="s">
        <v>212</v>
      </c>
      <c r="Z21" t="s">
        <v>224</v>
      </c>
    </row>
    <row r="22" spans="3:26">
      <c r="C22" t="s">
        <v>225</v>
      </c>
      <c r="D22">
        <v>0.97901499999999997</v>
      </c>
      <c r="E22">
        <v>1.2022E-2</v>
      </c>
      <c r="F22">
        <v>4.8570029999999997</v>
      </c>
      <c r="G22" s="18">
        <v>0.97909400000000002</v>
      </c>
      <c r="J22" t="s">
        <v>225</v>
      </c>
      <c r="K22">
        <v>0.96008400000000005</v>
      </c>
      <c r="L22">
        <v>6.7210000000000004E-3</v>
      </c>
      <c r="M22">
        <v>17.490670999999999</v>
      </c>
      <c r="N22" s="18">
        <v>0.97674399999999995</v>
      </c>
      <c r="P22" t="s">
        <v>225</v>
      </c>
      <c r="Q22">
        <v>0.95991099999999996</v>
      </c>
      <c r="R22">
        <v>1.0383E-2</v>
      </c>
      <c r="S22">
        <v>41.171593000000001</v>
      </c>
      <c r="T22" s="18">
        <v>0.97028999999999999</v>
      </c>
      <c r="V22" t="s">
        <v>225</v>
      </c>
      <c r="W22">
        <v>0.94904200000000005</v>
      </c>
      <c r="X22">
        <v>4.8040000000000001E-3</v>
      </c>
      <c r="Y22">
        <v>60.618516</v>
      </c>
      <c r="Z22" s="18">
        <v>0.97265999999999997</v>
      </c>
    </row>
    <row r="23" spans="3:26">
      <c r="C23" t="s">
        <v>226</v>
      </c>
      <c r="D23">
        <v>0.82178200000000001</v>
      </c>
      <c r="E23">
        <v>2.8655E-2</v>
      </c>
      <c r="F23">
        <v>2.2015370000000001</v>
      </c>
      <c r="G23">
        <v>0.84669000000000005</v>
      </c>
      <c r="J23" t="s">
        <v>226</v>
      </c>
      <c r="K23">
        <v>0.79411799999999999</v>
      </c>
      <c r="L23">
        <v>1.2481000000000001E-2</v>
      </c>
      <c r="M23">
        <v>10.005623999999999</v>
      </c>
      <c r="N23">
        <v>0.81028199999999995</v>
      </c>
      <c r="P23" t="s">
        <v>226</v>
      </c>
      <c r="Q23">
        <v>0.54164000000000001</v>
      </c>
      <c r="R23">
        <v>2.1298000000000001E-2</v>
      </c>
      <c r="S23">
        <v>32.365994000000001</v>
      </c>
      <c r="T23">
        <v>0.60217399999999999</v>
      </c>
      <c r="V23" t="s">
        <v>226</v>
      </c>
      <c r="W23">
        <v>0.55084599999999995</v>
      </c>
      <c r="X23">
        <v>1.746E-2</v>
      </c>
      <c r="Y23">
        <v>53.094014999999999</v>
      </c>
      <c r="Z23">
        <v>0.61934800000000001</v>
      </c>
    </row>
    <row r="24" spans="3:26">
      <c r="C24" t="s">
        <v>227</v>
      </c>
      <c r="D24">
        <v>0.98350400000000004</v>
      </c>
      <c r="E24">
        <v>1.2928E-2</v>
      </c>
      <c r="F24">
        <v>1.7082029999999999</v>
      </c>
      <c r="G24" s="18">
        <v>0.97560999999999998</v>
      </c>
      <c r="J24" t="s">
        <v>227</v>
      </c>
      <c r="K24">
        <v>0.96533599999999997</v>
      </c>
      <c r="L24">
        <v>8.0289999999999997E-3</v>
      </c>
      <c r="M24">
        <v>8.6131930000000008</v>
      </c>
      <c r="N24" s="18">
        <v>0.98408799999999996</v>
      </c>
      <c r="P24" t="s">
        <v>227</v>
      </c>
      <c r="Q24">
        <v>0.95804699999999998</v>
      </c>
      <c r="R24">
        <v>1.1079E-2</v>
      </c>
      <c r="S24">
        <v>23.353811</v>
      </c>
      <c r="T24" s="18">
        <v>0.96376799999999996</v>
      </c>
      <c r="V24" t="s">
        <v>227</v>
      </c>
      <c r="W24">
        <v>0.95219799999999999</v>
      </c>
      <c r="X24">
        <v>5.9059999999999998E-3</v>
      </c>
      <c r="Y24">
        <v>37.068021000000002</v>
      </c>
      <c r="Z24" s="18">
        <v>0.96582500000000004</v>
      </c>
    </row>
    <row r="25" spans="3:26">
      <c r="C25" t="s">
        <v>228</v>
      </c>
      <c r="D25">
        <v>0.89959599999999995</v>
      </c>
      <c r="E25">
        <v>3.7138999999999998E-2</v>
      </c>
      <c r="F25">
        <v>1.3842950000000001</v>
      </c>
      <c r="G25">
        <v>0.90940799999999999</v>
      </c>
      <c r="J25" t="s">
        <v>228</v>
      </c>
      <c r="K25">
        <v>0.90283599999999997</v>
      </c>
      <c r="L25">
        <v>2.196E-2</v>
      </c>
      <c r="M25">
        <v>10.859956</v>
      </c>
      <c r="N25">
        <v>0.90208100000000002</v>
      </c>
      <c r="P25" t="s">
        <v>228</v>
      </c>
      <c r="Q25">
        <v>0.82129700000000005</v>
      </c>
      <c r="R25">
        <v>4.3872000000000001E-2</v>
      </c>
      <c r="S25">
        <v>33.736201000000001</v>
      </c>
      <c r="T25">
        <v>0.80072500000000002</v>
      </c>
      <c r="V25" t="s">
        <v>228</v>
      </c>
      <c r="W25">
        <v>0.66448700000000005</v>
      </c>
      <c r="X25">
        <v>3.6514999999999999E-2</v>
      </c>
      <c r="Y25">
        <v>54.879950999999998</v>
      </c>
      <c r="Z25">
        <v>0.63932699999999998</v>
      </c>
    </row>
    <row r="26" spans="3:26">
      <c r="C26" t="s">
        <v>229</v>
      </c>
      <c r="D26">
        <v>0.74842299999999995</v>
      </c>
      <c r="E26">
        <v>3.6763999999999998E-2</v>
      </c>
      <c r="F26">
        <v>1.7311810000000001</v>
      </c>
      <c r="G26">
        <v>0.79790899999999998</v>
      </c>
      <c r="J26" t="s">
        <v>229</v>
      </c>
      <c r="K26">
        <v>0.67645900000000003</v>
      </c>
      <c r="L26">
        <v>1.4484E-2</v>
      </c>
      <c r="M26">
        <v>11.596864</v>
      </c>
      <c r="N26">
        <v>0.68298700000000001</v>
      </c>
      <c r="P26" t="s">
        <v>229</v>
      </c>
      <c r="Q26">
        <v>0.59633400000000003</v>
      </c>
      <c r="R26">
        <v>8.8959999999999994E-3</v>
      </c>
      <c r="S26">
        <v>30.370913000000002</v>
      </c>
      <c r="T26">
        <v>0.657246</v>
      </c>
      <c r="V26" t="s">
        <v>229</v>
      </c>
      <c r="W26">
        <v>0.59526500000000004</v>
      </c>
      <c r="X26">
        <v>1.3715E-2</v>
      </c>
      <c r="Y26">
        <v>41.059714999999997</v>
      </c>
      <c r="Z26">
        <v>0.63249200000000005</v>
      </c>
    </row>
    <row r="27" spans="3:26">
      <c r="C27" t="s">
        <v>230</v>
      </c>
      <c r="D27">
        <v>0.99250400000000005</v>
      </c>
      <c r="E27">
        <v>8.2360000000000003E-3</v>
      </c>
      <c r="F27">
        <v>19.731570000000001</v>
      </c>
      <c r="G27" s="18">
        <v>1</v>
      </c>
      <c r="J27" t="s">
        <v>230</v>
      </c>
      <c r="K27">
        <v>0.98791799999999996</v>
      </c>
      <c r="L27">
        <v>2.6879999999999999E-3</v>
      </c>
      <c r="M27">
        <v>104.639922</v>
      </c>
      <c r="N27" s="18">
        <v>0.99387999999999999</v>
      </c>
      <c r="P27" t="s">
        <v>230</v>
      </c>
      <c r="Q27">
        <v>0.98446199999999995</v>
      </c>
      <c r="R27">
        <v>3.6819999999999999E-3</v>
      </c>
      <c r="S27">
        <v>170.431173</v>
      </c>
      <c r="T27" s="18">
        <v>0.98985500000000004</v>
      </c>
      <c r="V27" t="s">
        <v>230</v>
      </c>
      <c r="W27">
        <v>0.97970699999999999</v>
      </c>
      <c r="X27">
        <v>2.0170000000000001E-3</v>
      </c>
      <c r="Y27">
        <v>203.32603399999999</v>
      </c>
      <c r="Z27" s="18">
        <v>0.98580400000000001</v>
      </c>
    </row>
    <row r="28" spans="3:26">
      <c r="C28" t="s">
        <v>231</v>
      </c>
      <c r="D28">
        <v>0.94754799999999995</v>
      </c>
      <c r="E28">
        <v>2.4729999999999999E-2</v>
      </c>
      <c r="F28">
        <v>4.9801010000000003</v>
      </c>
      <c r="G28" s="18">
        <v>0.96167199999999997</v>
      </c>
      <c r="J28" t="s">
        <v>231</v>
      </c>
      <c r="K28">
        <v>0.93171999999999999</v>
      </c>
      <c r="L28">
        <v>1.3703999999999999E-2</v>
      </c>
      <c r="M28">
        <v>45.551974999999999</v>
      </c>
      <c r="N28" s="18">
        <v>0.96205600000000002</v>
      </c>
      <c r="P28" t="s">
        <v>231</v>
      </c>
      <c r="Q28">
        <v>0.90739499999999995</v>
      </c>
      <c r="R28">
        <v>2.1072E-2</v>
      </c>
      <c r="S28">
        <v>118.969601</v>
      </c>
      <c r="T28" s="18">
        <v>0.93260900000000002</v>
      </c>
      <c r="V28" t="s">
        <v>231</v>
      </c>
      <c r="W28">
        <v>0.90078899999999995</v>
      </c>
      <c r="X28">
        <v>9.8279999999999999E-3</v>
      </c>
      <c r="Y28">
        <v>219.78508099999999</v>
      </c>
      <c r="Z28" s="18">
        <v>0.93690899999999999</v>
      </c>
    </row>
    <row r="29" spans="3:26">
      <c r="C29" s="19" t="s">
        <v>400</v>
      </c>
      <c r="F29" s="127">
        <v>12.96</v>
      </c>
      <c r="G29" s="19">
        <v>1</v>
      </c>
      <c r="M29" s="127">
        <v>55.73</v>
      </c>
      <c r="N29" s="127">
        <v>0.995</v>
      </c>
      <c r="S29" s="127">
        <v>131.76</v>
      </c>
      <c r="T29" s="127">
        <v>0.98799999999999999</v>
      </c>
      <c r="Y29" s="127">
        <v>174.06</v>
      </c>
      <c r="Z29" s="127">
        <v>0.98799999999999999</v>
      </c>
    </row>
    <row r="30" spans="3:26">
      <c r="C30" s="19" t="s">
        <v>401</v>
      </c>
      <c r="F30" s="127">
        <v>14.15</v>
      </c>
      <c r="G30" s="127">
        <v>0.996</v>
      </c>
      <c r="M30" s="127">
        <v>76.040000000000006</v>
      </c>
      <c r="N30" s="127">
        <v>0.99199999999999999</v>
      </c>
      <c r="S30" s="127">
        <v>114.18</v>
      </c>
      <c r="T30" s="127">
        <v>0.98899999999999999</v>
      </c>
      <c r="Y30" s="127">
        <v>183.5</v>
      </c>
      <c r="Z30" s="127">
        <v>0.99199999999999999</v>
      </c>
    </row>
    <row r="31" spans="3:26">
      <c r="C31" s="19" t="s">
        <v>402</v>
      </c>
      <c r="F31" s="127">
        <v>37.74</v>
      </c>
      <c r="G31" s="19">
        <v>1</v>
      </c>
      <c r="M31" s="127">
        <v>261.39999999999998</v>
      </c>
      <c r="N31" s="127">
        <v>0.997</v>
      </c>
      <c r="S31" s="127">
        <v>651.16999999999996</v>
      </c>
      <c r="T31" s="127">
        <v>0.98899999999999999</v>
      </c>
      <c r="Y31" s="127">
        <v>1240.98</v>
      </c>
      <c r="Z31" s="127">
        <v>0.98699999999999999</v>
      </c>
    </row>
    <row r="32" spans="3:26">
      <c r="C32" s="19" t="s">
        <v>403</v>
      </c>
      <c r="F32" s="127">
        <v>34.799999999999997</v>
      </c>
      <c r="G32" s="127">
        <v>0.996</v>
      </c>
      <c r="M32" s="127">
        <v>274.48</v>
      </c>
      <c r="N32" s="127">
        <v>0.996</v>
      </c>
      <c r="S32" s="127">
        <v>678.4</v>
      </c>
      <c r="T32" s="127">
        <v>0.99099999999999999</v>
      </c>
      <c r="Y32" s="127">
        <v>1259.8599999999999</v>
      </c>
      <c r="Z32" s="127">
        <v>0.99099999999999999</v>
      </c>
    </row>
    <row r="34" spans="2:18">
      <c r="C34" t="s">
        <v>280</v>
      </c>
    </row>
    <row r="40" spans="2:18" s="44" customFormat="1">
      <c r="B40" s="103" t="s">
        <v>236</v>
      </c>
    </row>
    <row r="41" spans="2:18" s="126" customFormat="1">
      <c r="B41" s="125"/>
    </row>
    <row r="42" spans="2:18" s="126" customFormat="1">
      <c r="B42" t="s">
        <v>398</v>
      </c>
      <c r="G42" t="s">
        <v>399</v>
      </c>
      <c r="H42"/>
      <c r="I42"/>
      <c r="J42"/>
      <c r="N42" t="s">
        <v>244</v>
      </c>
      <c r="O42"/>
      <c r="P42"/>
      <c r="Q42"/>
      <c r="R42"/>
    </row>
    <row r="44" spans="2:18">
      <c r="B44" t="s">
        <v>0</v>
      </c>
      <c r="C44" t="s">
        <v>237</v>
      </c>
      <c r="D44" t="s">
        <v>238</v>
      </c>
      <c r="G44" t="s">
        <v>0</v>
      </c>
      <c r="H44" t="s">
        <v>237</v>
      </c>
      <c r="I44" t="s">
        <v>238</v>
      </c>
      <c r="N44" t="s">
        <v>0</v>
      </c>
      <c r="O44" t="s">
        <v>237</v>
      </c>
      <c r="P44" t="s">
        <v>238</v>
      </c>
    </row>
    <row r="45" spans="2:18">
      <c r="B45">
        <v>50</v>
      </c>
      <c r="C45">
        <v>1</v>
      </c>
      <c r="D45">
        <v>12.96</v>
      </c>
      <c r="G45">
        <v>50</v>
      </c>
      <c r="H45">
        <v>0.996</v>
      </c>
      <c r="I45">
        <v>14.15</v>
      </c>
      <c r="N45">
        <v>50</v>
      </c>
      <c r="O45">
        <v>0.98899999999999999</v>
      </c>
      <c r="P45">
        <v>124.73</v>
      </c>
    </row>
    <row r="46" spans="2:18">
      <c r="B46">
        <v>150</v>
      </c>
      <c r="C46">
        <v>0.995</v>
      </c>
      <c r="D46">
        <v>55.73</v>
      </c>
      <c r="G46">
        <v>150</v>
      </c>
      <c r="H46">
        <v>0.99199999999999999</v>
      </c>
      <c r="I46">
        <v>76.040000000000006</v>
      </c>
      <c r="N46">
        <v>150</v>
      </c>
      <c r="O46">
        <v>0.995</v>
      </c>
      <c r="P46">
        <v>1417.32</v>
      </c>
    </row>
    <row r="47" spans="2:18">
      <c r="B47">
        <v>250</v>
      </c>
      <c r="C47">
        <v>0.98899999999999999</v>
      </c>
      <c r="D47">
        <v>114.18</v>
      </c>
      <c r="G47">
        <v>250</v>
      </c>
      <c r="H47">
        <v>0.98799999999999999</v>
      </c>
      <c r="I47">
        <v>131.76</v>
      </c>
      <c r="N47">
        <v>250</v>
      </c>
      <c r="O47">
        <v>0.98799999999999999</v>
      </c>
      <c r="P47">
        <v>9460.7999999999993</v>
      </c>
    </row>
    <row r="48" spans="2:18">
      <c r="B48">
        <v>350</v>
      </c>
      <c r="C48">
        <v>0.98799999999999999</v>
      </c>
      <c r="D48">
        <v>174.06</v>
      </c>
      <c r="G48">
        <v>350</v>
      </c>
      <c r="H48">
        <v>0.99199999999999999</v>
      </c>
      <c r="I48">
        <v>183.5</v>
      </c>
      <c r="N48">
        <v>350</v>
      </c>
      <c r="O48">
        <v>0.98499999999999999</v>
      </c>
      <c r="P48">
        <v>10080.969999999999</v>
      </c>
    </row>
    <row r="50" spans="2:19">
      <c r="B50" s="124"/>
      <c r="C50" s="124"/>
      <c r="D50" s="124"/>
      <c r="E50" s="124"/>
      <c r="F50" s="124"/>
      <c r="S50" t="s">
        <v>275</v>
      </c>
    </row>
    <row r="51" spans="2:19">
      <c r="S51" t="s">
        <v>276</v>
      </c>
    </row>
    <row r="52" spans="2:19">
      <c r="B52" t="s">
        <v>397</v>
      </c>
      <c r="G52" t="s">
        <v>396</v>
      </c>
      <c r="S52" t="s">
        <v>277</v>
      </c>
    </row>
    <row r="53" spans="2:19">
      <c r="S53" t="s">
        <v>278</v>
      </c>
    </row>
    <row r="54" spans="2:19">
      <c r="B54" t="s">
        <v>0</v>
      </c>
      <c r="C54" t="s">
        <v>237</v>
      </c>
      <c r="D54" t="s">
        <v>238</v>
      </c>
      <c r="G54" t="s">
        <v>0</v>
      </c>
      <c r="H54" t="s">
        <v>237</v>
      </c>
      <c r="I54" t="s">
        <v>238</v>
      </c>
      <c r="S54" t="s">
        <v>279</v>
      </c>
    </row>
    <row r="55" spans="2:19">
      <c r="B55">
        <v>50</v>
      </c>
      <c r="C55">
        <v>1</v>
      </c>
      <c r="D55">
        <v>37.74</v>
      </c>
      <c r="G55">
        <v>50</v>
      </c>
      <c r="H55">
        <v>0.996</v>
      </c>
      <c r="I55">
        <v>34.799999999999997</v>
      </c>
    </row>
    <row r="56" spans="2:19">
      <c r="B56">
        <v>150</v>
      </c>
      <c r="C56">
        <v>0.997</v>
      </c>
      <c r="D56">
        <v>261.39999999999998</v>
      </c>
      <c r="G56">
        <v>150</v>
      </c>
      <c r="H56">
        <v>0.996</v>
      </c>
      <c r="I56">
        <v>274.48</v>
      </c>
    </row>
    <row r="57" spans="2:19">
      <c r="B57">
        <v>250</v>
      </c>
      <c r="C57">
        <v>0.98899999999999999</v>
      </c>
      <c r="D57">
        <v>651.16999999999996</v>
      </c>
      <c r="G57">
        <v>250</v>
      </c>
      <c r="H57">
        <v>0.99099999999999999</v>
      </c>
      <c r="I57">
        <v>678.4</v>
      </c>
    </row>
    <row r="58" spans="2:19">
      <c r="B58">
        <v>350</v>
      </c>
      <c r="C58">
        <v>0.98699999999999999</v>
      </c>
      <c r="D58">
        <v>1240.98</v>
      </c>
      <c r="G58">
        <v>350</v>
      </c>
      <c r="H58">
        <v>0.99099999999999999</v>
      </c>
      <c r="I58">
        <v>1259.8599999999999</v>
      </c>
    </row>
    <row r="99" spans="2:7" s="44" customFormat="1">
      <c r="B99" s="103" t="s">
        <v>245</v>
      </c>
    </row>
    <row r="100" spans="2:7" s="44" customFormat="1">
      <c r="B100" s="103"/>
    </row>
    <row r="106" spans="2:7">
      <c r="B106" t="s">
        <v>253</v>
      </c>
    </row>
    <row r="107" spans="2:7">
      <c r="D107" t="s">
        <v>249</v>
      </c>
      <c r="E107" t="s">
        <v>250</v>
      </c>
      <c r="F107" t="s">
        <v>251</v>
      </c>
      <c r="G107" t="s">
        <v>252</v>
      </c>
    </row>
    <row r="108" spans="2:7">
      <c r="B108" t="s">
        <v>246</v>
      </c>
      <c r="D108">
        <v>50</v>
      </c>
      <c r="E108">
        <v>400</v>
      </c>
      <c r="F108">
        <v>400</v>
      </c>
      <c r="G108">
        <v>400</v>
      </c>
    </row>
    <row r="109" spans="2:7">
      <c r="B109" t="s">
        <v>247</v>
      </c>
      <c r="D109">
        <v>50</v>
      </c>
      <c r="E109">
        <v>50</v>
      </c>
      <c r="F109">
        <v>50</v>
      </c>
      <c r="G109">
        <v>50</v>
      </c>
    </row>
    <row r="110" spans="2:7">
      <c r="B110" t="s">
        <v>248</v>
      </c>
      <c r="D110">
        <v>500</v>
      </c>
      <c r="E110">
        <v>700</v>
      </c>
      <c r="F110">
        <v>700</v>
      </c>
      <c r="G110">
        <v>500</v>
      </c>
    </row>
    <row r="115" spans="2:7">
      <c r="B115" t="s">
        <v>254</v>
      </c>
    </row>
    <row r="116" spans="2:7">
      <c r="D116" t="s">
        <v>249</v>
      </c>
      <c r="E116" t="s">
        <v>250</v>
      </c>
      <c r="F116" t="s">
        <v>251</v>
      </c>
      <c r="G116" t="s">
        <v>252</v>
      </c>
    </row>
    <row r="117" spans="2:7">
      <c r="B117" t="s">
        <v>246</v>
      </c>
      <c r="D117">
        <v>100</v>
      </c>
    </row>
    <row r="118" spans="2:7">
      <c r="B118" t="s">
        <v>247</v>
      </c>
      <c r="D118">
        <v>50</v>
      </c>
    </row>
    <row r="119" spans="2:7">
      <c r="B119" t="s">
        <v>248</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FD528-8082-497C-A87B-79E2ED30EB1E}">
  <sheetPr codeName="Sheet21"/>
  <dimension ref="B2:CH107"/>
  <sheetViews>
    <sheetView topLeftCell="U84" zoomScale="70" zoomScaleNormal="70" workbookViewId="0">
      <selection activeCell="CF80" sqref="CF80"/>
    </sheetView>
  </sheetViews>
  <sheetFormatPr baseColWidth="10" defaultColWidth="9.140625" defaultRowHeight="15"/>
  <cols>
    <col min="2" max="2" width="13.140625" customWidth="1"/>
  </cols>
  <sheetData>
    <row r="2" spans="2:57" ht="18">
      <c r="B2" s="173" t="s">
        <v>500</v>
      </c>
      <c r="D2" s="174" t="s">
        <v>501</v>
      </c>
      <c r="I2" s="182" t="s">
        <v>502</v>
      </c>
      <c r="P2" s="182" t="s">
        <v>503</v>
      </c>
      <c r="AD2" t="s">
        <v>556</v>
      </c>
      <c r="AN2" s="182" t="s">
        <v>558</v>
      </c>
    </row>
    <row r="4" spans="2:57">
      <c r="B4" s="19" t="s">
        <v>492</v>
      </c>
      <c r="C4" s="175" t="s">
        <v>117</v>
      </c>
      <c r="D4" s="177" t="s">
        <v>493</v>
      </c>
      <c r="E4" s="178" t="s">
        <v>494</v>
      </c>
      <c r="F4" s="180" t="s">
        <v>495</v>
      </c>
      <c r="G4" s="19"/>
      <c r="P4" s="19" t="s">
        <v>492</v>
      </c>
      <c r="Q4" s="19" t="s">
        <v>117</v>
      </c>
      <c r="R4" s="19" t="s">
        <v>493</v>
      </c>
      <c r="S4" s="19" t="s">
        <v>494</v>
      </c>
      <c r="T4" s="19" t="s">
        <v>495</v>
      </c>
      <c r="U4" s="19"/>
      <c r="AF4" s="19" t="s">
        <v>492</v>
      </c>
      <c r="AG4" s="175" t="s">
        <v>117</v>
      </c>
      <c r="AH4" s="177" t="s">
        <v>493</v>
      </c>
      <c r="AI4" s="178" t="s">
        <v>494</v>
      </c>
      <c r="AJ4" s="180" t="s">
        <v>495</v>
      </c>
      <c r="AK4" s="19"/>
      <c r="AT4" s="19" t="s">
        <v>492</v>
      </c>
      <c r="AU4" s="19" t="s">
        <v>117</v>
      </c>
      <c r="AV4" s="19" t="s">
        <v>493</v>
      </c>
      <c r="AW4" s="19" t="s">
        <v>494</v>
      </c>
      <c r="AX4" s="19" t="s">
        <v>495</v>
      </c>
      <c r="AY4" s="19"/>
    </row>
    <row r="5" spans="2:57">
      <c r="B5" s="127">
        <v>100</v>
      </c>
      <c r="C5" s="176">
        <v>0</v>
      </c>
      <c r="D5">
        <v>2</v>
      </c>
      <c r="E5" s="179">
        <v>5</v>
      </c>
      <c r="F5" s="181">
        <v>1</v>
      </c>
      <c r="I5" t="s">
        <v>496</v>
      </c>
      <c r="J5" t="s">
        <v>497</v>
      </c>
      <c r="K5" t="s">
        <v>498</v>
      </c>
      <c r="L5" t="s">
        <v>499</v>
      </c>
      <c r="M5" t="s">
        <v>220</v>
      </c>
      <c r="P5">
        <v>500</v>
      </c>
      <c r="Q5">
        <v>0</v>
      </c>
      <c r="R5">
        <v>2</v>
      </c>
      <c r="S5">
        <v>5</v>
      </c>
      <c r="T5">
        <v>1</v>
      </c>
      <c r="W5" t="s">
        <v>496</v>
      </c>
      <c r="X5" t="s">
        <v>497</v>
      </c>
      <c r="Y5" t="s">
        <v>498</v>
      </c>
      <c r="Z5" t="s">
        <v>499</v>
      </c>
      <c r="AA5" t="s">
        <v>220</v>
      </c>
      <c r="AF5" s="127">
        <v>100</v>
      </c>
      <c r="AG5" s="176">
        <v>0</v>
      </c>
      <c r="AH5">
        <v>5</v>
      </c>
      <c r="AI5" s="179">
        <v>5</v>
      </c>
      <c r="AJ5" s="181">
        <v>1</v>
      </c>
      <c r="AM5" t="s">
        <v>496</v>
      </c>
      <c r="AN5" t="s">
        <v>497</v>
      </c>
      <c r="AO5" t="s">
        <v>498</v>
      </c>
      <c r="AP5" t="s">
        <v>499</v>
      </c>
      <c r="AQ5" t="s">
        <v>220</v>
      </c>
      <c r="AT5">
        <v>500</v>
      </c>
      <c r="AU5">
        <v>0</v>
      </c>
      <c r="AV5">
        <v>5</v>
      </c>
      <c r="AW5">
        <v>5</v>
      </c>
      <c r="AX5">
        <v>1</v>
      </c>
      <c r="BA5" t="s">
        <v>496</v>
      </c>
      <c r="BB5" t="s">
        <v>497</v>
      </c>
      <c r="BC5" t="s">
        <v>498</v>
      </c>
      <c r="BD5" t="s">
        <v>499</v>
      </c>
      <c r="BE5" t="s">
        <v>220</v>
      </c>
    </row>
    <row r="6" spans="2:57">
      <c r="B6" s="127"/>
      <c r="C6" s="176"/>
      <c r="E6" s="179"/>
      <c r="F6" s="181"/>
      <c r="I6" t="s">
        <v>323</v>
      </c>
      <c r="J6">
        <v>0.986711</v>
      </c>
      <c r="K6">
        <v>4.7530000000000003E-3</v>
      </c>
      <c r="L6">
        <v>9.0537609999999997</v>
      </c>
      <c r="M6">
        <v>0.98884799999999995</v>
      </c>
      <c r="W6" t="s">
        <v>323</v>
      </c>
      <c r="X6">
        <v>0.959094</v>
      </c>
      <c r="Y6">
        <v>3.1930000000000001E-3</v>
      </c>
      <c r="Z6">
        <v>155.98665299999999</v>
      </c>
      <c r="AA6">
        <v>0.96554700000000004</v>
      </c>
      <c r="AF6" s="127"/>
      <c r="AG6" s="176"/>
      <c r="AI6" s="179"/>
      <c r="AJ6" s="181"/>
      <c r="AM6" t="s">
        <v>323</v>
      </c>
      <c r="AN6">
        <v>0.982989</v>
      </c>
      <c r="AO6">
        <v>3.1870000000000002E-3</v>
      </c>
      <c r="AP6">
        <v>11.899877</v>
      </c>
      <c r="AQ6">
        <v>0.98141299999999998</v>
      </c>
      <c r="BA6" t="s">
        <v>323</v>
      </c>
      <c r="BB6">
        <v>0.94606999999999997</v>
      </c>
      <c r="BC6">
        <v>3.3549999999999999E-3</v>
      </c>
      <c r="BD6">
        <v>70.503107</v>
      </c>
      <c r="BE6">
        <v>0.95506100000000005</v>
      </c>
    </row>
    <row r="7" spans="2:57">
      <c r="B7" s="127"/>
      <c r="C7" s="176"/>
      <c r="E7" s="179"/>
      <c r="F7" s="181"/>
      <c r="I7" t="s">
        <v>687</v>
      </c>
      <c r="J7">
        <v>0.95480799999999999</v>
      </c>
      <c r="K7">
        <v>9.9629999999999996E-3</v>
      </c>
      <c r="L7">
        <v>6.04678</v>
      </c>
      <c r="M7">
        <v>0.96902100000000002</v>
      </c>
      <c r="W7" t="s">
        <v>687</v>
      </c>
      <c r="X7">
        <v>0.92093899999999995</v>
      </c>
      <c r="Y7">
        <v>5.5539999999999999E-3</v>
      </c>
      <c r="Z7">
        <v>185.50354899999999</v>
      </c>
      <c r="AA7">
        <v>0.93216299999999996</v>
      </c>
      <c r="AF7" s="127"/>
      <c r="AG7" s="176"/>
      <c r="AI7" s="179"/>
      <c r="AJ7" s="181"/>
      <c r="AM7" t="s">
        <v>687</v>
      </c>
      <c r="AN7">
        <v>0.90643499999999999</v>
      </c>
      <c r="AO7">
        <v>9.9830000000000006E-3</v>
      </c>
      <c r="AP7">
        <v>8.7245419999999996</v>
      </c>
      <c r="AQ7">
        <v>0.90830200000000005</v>
      </c>
      <c r="BA7" t="s">
        <v>687</v>
      </c>
      <c r="BB7">
        <v>0.76593699999999998</v>
      </c>
      <c r="BC7">
        <v>6.3800000000000003E-3</v>
      </c>
      <c r="BD7">
        <v>120.55626100000001</v>
      </c>
      <c r="BE7">
        <v>0.80141200000000001</v>
      </c>
    </row>
    <row r="8" spans="2:57">
      <c r="B8" s="127"/>
      <c r="C8" s="176"/>
      <c r="E8" s="179"/>
      <c r="F8" s="181"/>
      <c r="I8" t="s">
        <v>519</v>
      </c>
      <c r="J8">
        <v>0.98085999999999995</v>
      </c>
      <c r="K8">
        <v>3.1099999999999999E-3</v>
      </c>
      <c r="L8">
        <v>5.3052149999999996</v>
      </c>
      <c r="M8">
        <v>0.99132600000000004</v>
      </c>
      <c r="W8" t="s">
        <v>519</v>
      </c>
      <c r="X8">
        <v>0.951206</v>
      </c>
      <c r="Y8">
        <v>4.731E-3</v>
      </c>
      <c r="Z8">
        <v>93.391020999999995</v>
      </c>
      <c r="AA8">
        <v>0.96062499999999995</v>
      </c>
      <c r="AF8" s="127"/>
      <c r="AG8" s="176"/>
      <c r="AI8" s="179"/>
      <c r="AJ8" s="181"/>
      <c r="AM8" t="s">
        <v>519</v>
      </c>
      <c r="AN8">
        <v>0.98351599999999995</v>
      </c>
      <c r="AO8">
        <v>7.7850000000000003E-3</v>
      </c>
      <c r="AP8">
        <v>11.555164</v>
      </c>
      <c r="AQ8">
        <v>0.98389099999999996</v>
      </c>
      <c r="BA8" t="s">
        <v>519</v>
      </c>
      <c r="BB8">
        <v>0.93001999999999996</v>
      </c>
      <c r="BC8">
        <v>4.8710000000000003E-3</v>
      </c>
      <c r="BD8">
        <v>53.495213999999997</v>
      </c>
      <c r="BE8">
        <v>0.93965299999999996</v>
      </c>
    </row>
    <row r="9" spans="2:57">
      <c r="B9" s="127"/>
      <c r="C9" s="176"/>
      <c r="E9" s="179"/>
      <c r="F9" s="181"/>
      <c r="I9" t="s">
        <v>688</v>
      </c>
      <c r="J9">
        <v>0.39711800000000003</v>
      </c>
      <c r="K9">
        <v>3.0327E-2</v>
      </c>
      <c r="L9">
        <v>2.5538660000000002</v>
      </c>
      <c r="M9">
        <v>0.385378</v>
      </c>
      <c r="W9" t="s">
        <v>688</v>
      </c>
      <c r="X9">
        <v>0.177568</v>
      </c>
      <c r="Y9">
        <v>1.1240999999999999E-2</v>
      </c>
      <c r="Z9">
        <v>87.239095000000006</v>
      </c>
      <c r="AA9">
        <v>0.21570700000000001</v>
      </c>
      <c r="AF9" s="127"/>
      <c r="AG9" s="176"/>
      <c r="AI9" s="179"/>
      <c r="AJ9" s="181"/>
      <c r="AM9" t="s">
        <v>688</v>
      </c>
      <c r="AN9">
        <v>0.47207100000000002</v>
      </c>
      <c r="AO9">
        <v>3.8058000000000002E-2</v>
      </c>
      <c r="AP9">
        <v>4.9617760000000004</v>
      </c>
      <c r="AQ9">
        <v>0.43618299999999999</v>
      </c>
      <c r="BA9" t="s">
        <v>688</v>
      </c>
      <c r="BB9">
        <v>0.17894399999999999</v>
      </c>
      <c r="BC9">
        <v>1.0815999999999999E-2</v>
      </c>
      <c r="BD9">
        <v>43.526398</v>
      </c>
      <c r="BE9">
        <v>0.21763299999999999</v>
      </c>
    </row>
    <row r="10" spans="2:57">
      <c r="B10" s="127"/>
      <c r="C10" s="176"/>
      <c r="E10" s="179"/>
      <c r="F10" s="181"/>
      <c r="I10" t="s">
        <v>689</v>
      </c>
      <c r="J10">
        <v>0.70865900000000004</v>
      </c>
      <c r="K10">
        <v>1.7311E-2</v>
      </c>
      <c r="L10">
        <v>3.6796470000000001</v>
      </c>
      <c r="M10">
        <v>0.71127600000000002</v>
      </c>
      <c r="W10" t="s">
        <v>689</v>
      </c>
      <c r="X10">
        <v>0.57736699999999996</v>
      </c>
      <c r="Y10">
        <v>1.2695E-2</v>
      </c>
      <c r="Z10">
        <v>59.543353000000003</v>
      </c>
      <c r="AA10">
        <v>0.60838899999999996</v>
      </c>
      <c r="AF10" s="127"/>
      <c r="AG10" s="176"/>
      <c r="AI10" s="179"/>
      <c r="AJ10" s="181"/>
      <c r="AM10" t="s">
        <v>689</v>
      </c>
      <c r="AN10">
        <v>0.69964899999999997</v>
      </c>
      <c r="AO10">
        <v>2.5340000000000001E-2</v>
      </c>
      <c r="AP10">
        <v>7.1884959999999998</v>
      </c>
      <c r="AQ10">
        <v>0.71871099999999999</v>
      </c>
      <c r="BA10" t="s">
        <v>689</v>
      </c>
      <c r="BB10">
        <v>0.55370200000000003</v>
      </c>
      <c r="BC10">
        <v>1.2532E-2</v>
      </c>
      <c r="BD10">
        <v>26.512955000000002</v>
      </c>
      <c r="BE10">
        <v>0.57329300000000005</v>
      </c>
    </row>
    <row r="11" spans="2:57">
      <c r="B11" s="127"/>
      <c r="C11" s="176"/>
      <c r="E11" s="179"/>
      <c r="F11" s="181"/>
      <c r="I11" t="s">
        <v>522</v>
      </c>
      <c r="J11">
        <v>0.97660800000000003</v>
      </c>
      <c r="K11">
        <v>3.0990000000000002E-3</v>
      </c>
      <c r="L11">
        <v>20.690004999999999</v>
      </c>
      <c r="M11">
        <v>0.98389099999999996</v>
      </c>
      <c r="W11" t="s">
        <v>522</v>
      </c>
      <c r="X11">
        <v>0.95698399999999995</v>
      </c>
      <c r="Y11">
        <v>3.529E-3</v>
      </c>
      <c r="Z11">
        <v>191.60111900000001</v>
      </c>
      <c r="AA11">
        <v>0.96319299999999997</v>
      </c>
      <c r="AF11" s="127"/>
      <c r="AG11" s="176"/>
      <c r="AI11" s="179"/>
      <c r="AJ11" s="181"/>
      <c r="AM11" t="s">
        <v>522</v>
      </c>
      <c r="AN11">
        <v>0.993085</v>
      </c>
      <c r="AO11">
        <v>4.3210000000000002E-3</v>
      </c>
      <c r="AP11">
        <v>63.315987999999997</v>
      </c>
      <c r="AQ11">
        <v>0.99380400000000002</v>
      </c>
      <c r="BA11" t="s">
        <v>522</v>
      </c>
      <c r="BB11">
        <v>0.96927399999999997</v>
      </c>
      <c r="BC11">
        <v>3.8479999999999999E-3</v>
      </c>
      <c r="BD11">
        <v>149.00306</v>
      </c>
      <c r="BE11">
        <v>0.97539100000000001</v>
      </c>
    </row>
    <row r="12" spans="2:57">
      <c r="B12" s="127"/>
      <c r="C12" s="176"/>
      <c r="E12" s="179"/>
      <c r="F12" s="181"/>
      <c r="I12" t="s">
        <v>690</v>
      </c>
      <c r="J12">
        <v>0.93461099999999997</v>
      </c>
      <c r="K12">
        <v>1.0704999999999999E-2</v>
      </c>
      <c r="L12">
        <v>22.812671999999999</v>
      </c>
      <c r="M12">
        <v>0.96406400000000003</v>
      </c>
      <c r="W12" t="s">
        <v>690</v>
      </c>
      <c r="X12">
        <v>0.88489399999999996</v>
      </c>
      <c r="Y12">
        <v>3.2550000000000001E-3</v>
      </c>
      <c r="Z12">
        <v>516.57323699999995</v>
      </c>
      <c r="AA12">
        <v>0.92916799999999999</v>
      </c>
      <c r="AF12" s="127"/>
      <c r="AG12" s="176"/>
      <c r="AI12" s="179"/>
      <c r="AJ12" s="181"/>
      <c r="AM12" t="s">
        <v>690</v>
      </c>
      <c r="AN12">
        <v>0.98032600000000003</v>
      </c>
      <c r="AO12">
        <v>5.7369999999999999E-3</v>
      </c>
      <c r="AP12">
        <v>47.662838000000001</v>
      </c>
      <c r="AQ12">
        <v>0.97893399999999997</v>
      </c>
      <c r="BA12" t="s">
        <v>690</v>
      </c>
      <c r="BB12">
        <v>0.93882399999999999</v>
      </c>
      <c r="BC12">
        <v>5.7460000000000002E-3</v>
      </c>
      <c r="BD12">
        <v>530.33921699999996</v>
      </c>
      <c r="BE12">
        <v>0.95377699999999999</v>
      </c>
    </row>
    <row r="13" spans="2:57">
      <c r="B13" s="127"/>
      <c r="C13" s="176"/>
      <c r="E13" s="179"/>
      <c r="F13" s="181"/>
      <c r="I13" t="s">
        <v>557</v>
      </c>
      <c r="L13">
        <v>187.76</v>
      </c>
      <c r="M13">
        <v>0.99</v>
      </c>
      <c r="W13" t="s">
        <v>557</v>
      </c>
      <c r="Z13">
        <v>1155.73</v>
      </c>
      <c r="AA13">
        <v>0.96899999999999997</v>
      </c>
      <c r="AF13" s="127"/>
      <c r="AG13" s="176"/>
      <c r="AI13" s="179"/>
      <c r="AJ13" s="181"/>
      <c r="AM13" t="s">
        <v>557</v>
      </c>
      <c r="AP13">
        <v>205.66</v>
      </c>
      <c r="AQ13">
        <v>0.995</v>
      </c>
      <c r="BA13" t="s">
        <v>557</v>
      </c>
      <c r="BD13">
        <v>1155.93</v>
      </c>
      <c r="BE13">
        <v>0.97699999999999998</v>
      </c>
    </row>
    <row r="14" spans="2:57">
      <c r="B14" s="127"/>
      <c r="C14" s="176"/>
      <c r="E14" s="179"/>
      <c r="F14" s="181"/>
      <c r="AF14" s="127"/>
      <c r="AG14" s="176"/>
      <c r="AI14" s="179"/>
      <c r="AJ14" s="181"/>
    </row>
    <row r="15" spans="2:57">
      <c r="B15" s="127">
        <v>100</v>
      </c>
      <c r="C15" s="176">
        <v>0</v>
      </c>
      <c r="D15">
        <v>2</v>
      </c>
      <c r="E15" s="179">
        <v>5</v>
      </c>
      <c r="F15" s="181">
        <v>2</v>
      </c>
      <c r="I15" t="s">
        <v>496</v>
      </c>
      <c r="J15" t="s">
        <v>497</v>
      </c>
      <c r="K15" t="s">
        <v>498</v>
      </c>
      <c r="L15" t="s">
        <v>499</v>
      </c>
      <c r="M15" t="s">
        <v>220</v>
      </c>
      <c r="P15">
        <v>500</v>
      </c>
      <c r="Q15">
        <v>0</v>
      </c>
      <c r="R15">
        <v>2</v>
      </c>
      <c r="S15">
        <v>5</v>
      </c>
      <c r="T15">
        <v>2</v>
      </c>
      <c r="W15" t="s">
        <v>496</v>
      </c>
      <c r="X15" t="s">
        <v>497</v>
      </c>
      <c r="Y15" t="s">
        <v>498</v>
      </c>
      <c r="Z15" t="s">
        <v>499</v>
      </c>
      <c r="AA15" t="s">
        <v>220</v>
      </c>
      <c r="AF15" s="127">
        <v>100</v>
      </c>
      <c r="AG15" s="176">
        <v>0</v>
      </c>
      <c r="AH15">
        <v>5</v>
      </c>
      <c r="AI15" s="179">
        <v>5</v>
      </c>
      <c r="AJ15" s="181">
        <v>2</v>
      </c>
      <c r="AM15" t="s">
        <v>496</v>
      </c>
      <c r="AN15" t="s">
        <v>497</v>
      </c>
      <c r="AO15" t="s">
        <v>498</v>
      </c>
      <c r="AP15" t="s">
        <v>499</v>
      </c>
      <c r="AQ15" t="s">
        <v>220</v>
      </c>
      <c r="AT15">
        <v>500</v>
      </c>
      <c r="AU15">
        <v>0</v>
      </c>
      <c r="AV15">
        <v>5</v>
      </c>
      <c r="AW15">
        <v>5</v>
      </c>
      <c r="AX15">
        <v>2</v>
      </c>
      <c r="BA15" t="s">
        <v>496</v>
      </c>
      <c r="BB15" t="s">
        <v>497</v>
      </c>
      <c r="BC15" t="s">
        <v>498</v>
      </c>
      <c r="BD15" t="s">
        <v>499</v>
      </c>
      <c r="BE15" t="s">
        <v>220</v>
      </c>
    </row>
    <row r="16" spans="2:57">
      <c r="B16" s="127"/>
      <c r="C16" s="176"/>
      <c r="E16" s="179"/>
      <c r="F16" s="181"/>
      <c r="I16" t="s">
        <v>323</v>
      </c>
      <c r="J16">
        <v>0.98830399999999996</v>
      </c>
      <c r="K16">
        <v>6.2040000000000003E-3</v>
      </c>
      <c r="L16">
        <v>9.2479759999999995</v>
      </c>
      <c r="M16">
        <v>0.98636900000000005</v>
      </c>
      <c r="W16" t="s">
        <v>323</v>
      </c>
      <c r="X16">
        <v>0.95790200000000003</v>
      </c>
      <c r="Y16">
        <v>3.0149999999999999E-3</v>
      </c>
      <c r="Z16">
        <v>167.43921800000001</v>
      </c>
      <c r="AA16">
        <v>0.96447700000000003</v>
      </c>
      <c r="AF16" s="127"/>
      <c r="AG16" s="176"/>
      <c r="AI16" s="179"/>
      <c r="AJ16" s="181"/>
      <c r="AM16" t="s">
        <v>323</v>
      </c>
      <c r="AN16">
        <v>0.98192199999999996</v>
      </c>
      <c r="AO16">
        <v>3.1120000000000002E-3</v>
      </c>
      <c r="AP16">
        <v>11.373234999999999</v>
      </c>
      <c r="AQ16">
        <v>0.98636900000000005</v>
      </c>
      <c r="BA16" t="s">
        <v>323</v>
      </c>
      <c r="BB16">
        <v>0.94735400000000003</v>
      </c>
      <c r="BC16">
        <v>6.5319999999999996E-3</v>
      </c>
      <c r="BD16">
        <v>71.439927999999995</v>
      </c>
      <c r="BE16">
        <v>0.95249300000000003</v>
      </c>
    </row>
    <row r="17" spans="2:57">
      <c r="B17" s="127"/>
      <c r="C17" s="176"/>
      <c r="E17" s="179"/>
      <c r="F17" s="181"/>
      <c r="I17" t="s">
        <v>687</v>
      </c>
      <c r="J17">
        <v>0.95480799999999999</v>
      </c>
      <c r="K17">
        <v>9.9629999999999996E-3</v>
      </c>
      <c r="L17">
        <v>5.870641</v>
      </c>
      <c r="M17">
        <v>0.96902100000000002</v>
      </c>
      <c r="W17" t="s">
        <v>687</v>
      </c>
      <c r="X17">
        <v>0.92093899999999995</v>
      </c>
      <c r="Y17">
        <v>5.5539999999999999E-3</v>
      </c>
      <c r="Z17">
        <v>183.172877</v>
      </c>
      <c r="AA17">
        <v>0.93216299999999996</v>
      </c>
      <c r="AF17" s="127"/>
      <c r="AG17" s="176"/>
      <c r="AI17" s="179"/>
      <c r="AJ17" s="181"/>
      <c r="AM17" t="s">
        <v>687</v>
      </c>
      <c r="AN17">
        <v>0.904837</v>
      </c>
      <c r="AO17">
        <v>9.4369999999999992E-3</v>
      </c>
      <c r="AP17">
        <v>8.6837660000000003</v>
      </c>
      <c r="AQ17">
        <v>0.91202000000000005</v>
      </c>
      <c r="BA17" t="s">
        <v>687</v>
      </c>
      <c r="BB17">
        <v>0.76593699999999998</v>
      </c>
      <c r="BC17">
        <v>6.3800000000000003E-3</v>
      </c>
      <c r="BD17">
        <v>119.788085</v>
      </c>
      <c r="BE17">
        <v>0.80141200000000001</v>
      </c>
    </row>
    <row r="18" spans="2:57">
      <c r="B18" s="127"/>
      <c r="C18" s="176"/>
      <c r="E18" s="179"/>
      <c r="F18" s="181"/>
      <c r="I18" t="s">
        <v>519</v>
      </c>
      <c r="J18">
        <v>0.98936599999999997</v>
      </c>
      <c r="K18">
        <v>4.4530000000000004E-3</v>
      </c>
      <c r="L18">
        <v>5.5231589999999997</v>
      </c>
      <c r="M18">
        <v>0.99132600000000004</v>
      </c>
      <c r="W18" t="s">
        <v>519</v>
      </c>
      <c r="X18">
        <v>0.95368299999999995</v>
      </c>
      <c r="Y18">
        <v>4.3270000000000001E-3</v>
      </c>
      <c r="Z18">
        <v>93.835431</v>
      </c>
      <c r="AA18">
        <v>0.96447700000000003</v>
      </c>
      <c r="AF18" s="127"/>
      <c r="AG18" s="176"/>
      <c r="AI18" s="179"/>
      <c r="AJ18" s="181"/>
      <c r="AM18" t="s">
        <v>519</v>
      </c>
      <c r="AN18">
        <v>0.98245499999999997</v>
      </c>
      <c r="AO18">
        <v>5.973E-3</v>
      </c>
      <c r="AP18">
        <v>10.706313</v>
      </c>
      <c r="AQ18">
        <v>0.98265199999999997</v>
      </c>
      <c r="BA18" t="s">
        <v>519</v>
      </c>
      <c r="BB18">
        <v>0.93121100000000001</v>
      </c>
      <c r="BC18">
        <v>2.3440000000000002E-3</v>
      </c>
      <c r="BD18">
        <v>54.652921999999997</v>
      </c>
      <c r="BE18">
        <v>0.93922499999999998</v>
      </c>
    </row>
    <row r="19" spans="2:57">
      <c r="B19" s="127"/>
      <c r="C19" s="176"/>
      <c r="E19" s="179"/>
      <c r="F19" s="181"/>
      <c r="I19" t="s">
        <v>688</v>
      </c>
      <c r="J19">
        <v>0.39605400000000002</v>
      </c>
      <c r="K19">
        <v>3.0755000000000001E-2</v>
      </c>
      <c r="L19">
        <v>2.3426879999999999</v>
      </c>
      <c r="M19">
        <v>0.38290000000000002</v>
      </c>
      <c r="W19" t="s">
        <v>688</v>
      </c>
      <c r="X19">
        <v>0.177568</v>
      </c>
      <c r="Y19">
        <v>1.1240999999999999E-2</v>
      </c>
      <c r="Z19">
        <v>84.132579000000007</v>
      </c>
      <c r="AA19">
        <v>0.21570700000000001</v>
      </c>
      <c r="AF19" s="127"/>
      <c r="AG19" s="176"/>
      <c r="AI19" s="179"/>
      <c r="AJ19" s="181"/>
      <c r="AM19" t="s">
        <v>688</v>
      </c>
      <c r="AN19">
        <v>0.47207399999999999</v>
      </c>
      <c r="AO19">
        <v>4.0264000000000001E-2</v>
      </c>
      <c r="AP19">
        <v>5.2934840000000003</v>
      </c>
      <c r="AQ19">
        <v>0.44237900000000002</v>
      </c>
      <c r="BA19" t="s">
        <v>688</v>
      </c>
      <c r="BB19">
        <v>0.17894399999999999</v>
      </c>
      <c r="BC19">
        <v>1.0815999999999999E-2</v>
      </c>
      <c r="BD19">
        <v>44.563738000000001</v>
      </c>
      <c r="BE19">
        <v>0.21763299999999999</v>
      </c>
    </row>
    <row r="20" spans="2:57">
      <c r="B20" s="127"/>
      <c r="C20" s="176"/>
      <c r="E20" s="179"/>
      <c r="F20" s="181"/>
      <c r="I20" t="s">
        <v>689</v>
      </c>
      <c r="J20">
        <v>0.71132799999999996</v>
      </c>
      <c r="K20">
        <v>2.4527E-2</v>
      </c>
      <c r="L20">
        <v>4.0056390000000004</v>
      </c>
      <c r="M20">
        <v>0.71251500000000001</v>
      </c>
      <c r="W20" t="s">
        <v>689</v>
      </c>
      <c r="X20">
        <v>0.57764099999999996</v>
      </c>
      <c r="Y20">
        <v>8.8749999999999992E-3</v>
      </c>
      <c r="Z20">
        <v>63.29598</v>
      </c>
      <c r="AA20">
        <v>0.61138499999999996</v>
      </c>
      <c r="AF20" s="127"/>
      <c r="AG20" s="176"/>
      <c r="AI20" s="179"/>
      <c r="AJ20" s="181"/>
      <c r="AM20" t="s">
        <v>689</v>
      </c>
      <c r="AN20">
        <v>0.69272400000000001</v>
      </c>
      <c r="AO20">
        <v>1.7146000000000002E-2</v>
      </c>
      <c r="AP20">
        <v>7.6197350000000004</v>
      </c>
      <c r="AQ20">
        <v>0.71003700000000003</v>
      </c>
      <c r="BA20" t="s">
        <v>689</v>
      </c>
      <c r="BB20">
        <v>0.555446</v>
      </c>
      <c r="BC20">
        <v>1.2819000000000001E-2</v>
      </c>
      <c r="BD20">
        <v>27.527974</v>
      </c>
      <c r="BE20">
        <v>0.57650299999999999</v>
      </c>
    </row>
    <row r="21" spans="2:57">
      <c r="B21" s="127"/>
      <c r="C21" s="176"/>
      <c r="E21" s="179"/>
      <c r="F21" s="181"/>
      <c r="I21" t="s">
        <v>522</v>
      </c>
      <c r="J21">
        <v>0.98352200000000001</v>
      </c>
      <c r="K21">
        <v>3.895E-3</v>
      </c>
      <c r="L21">
        <v>21.535654999999998</v>
      </c>
      <c r="M21">
        <v>0.98141299999999998</v>
      </c>
      <c r="W21" t="s">
        <v>522</v>
      </c>
      <c r="X21">
        <v>0.95469099999999996</v>
      </c>
      <c r="Y21">
        <v>5.1869999999999998E-3</v>
      </c>
      <c r="Z21">
        <v>186.45751300000001</v>
      </c>
      <c r="AA21">
        <v>0.96041100000000001</v>
      </c>
      <c r="AF21" s="127"/>
      <c r="AG21" s="176"/>
      <c r="AI21" s="179"/>
      <c r="AJ21" s="181"/>
      <c r="AM21" t="s">
        <v>522</v>
      </c>
      <c r="AN21">
        <v>0.99202400000000002</v>
      </c>
      <c r="AO21">
        <v>2.382E-3</v>
      </c>
      <c r="AP21">
        <v>48.076805999999998</v>
      </c>
      <c r="AQ21">
        <v>0.98760800000000004</v>
      </c>
      <c r="BA21" t="s">
        <v>522</v>
      </c>
      <c r="BB21">
        <v>0.968449</v>
      </c>
      <c r="BC21">
        <v>5.1050000000000002E-3</v>
      </c>
      <c r="BD21">
        <v>153.14981900000001</v>
      </c>
      <c r="BE21">
        <v>0.97239500000000001</v>
      </c>
    </row>
    <row r="22" spans="2:57">
      <c r="B22" s="127"/>
      <c r="C22" s="176"/>
      <c r="E22" s="179"/>
      <c r="F22" s="181"/>
      <c r="I22" t="s">
        <v>690</v>
      </c>
      <c r="J22">
        <v>0.93407899999999999</v>
      </c>
      <c r="K22">
        <v>9.7090000000000006E-3</v>
      </c>
      <c r="L22">
        <v>21.150352000000002</v>
      </c>
      <c r="M22">
        <v>0.96406400000000003</v>
      </c>
      <c r="W22" t="s">
        <v>690</v>
      </c>
      <c r="X22">
        <v>0.88489399999999996</v>
      </c>
      <c r="Y22">
        <v>3.2550000000000001E-3</v>
      </c>
      <c r="Z22">
        <v>525.14187200000003</v>
      </c>
      <c r="AA22">
        <v>0.92916799999999999</v>
      </c>
      <c r="AF22" s="127"/>
      <c r="AG22" s="176"/>
      <c r="AI22" s="179"/>
      <c r="AJ22" s="181"/>
      <c r="AM22" t="s">
        <v>690</v>
      </c>
      <c r="AN22">
        <v>0.98085800000000001</v>
      </c>
      <c r="AO22">
        <v>6.1640000000000002E-3</v>
      </c>
      <c r="AP22">
        <v>40.325944999999997</v>
      </c>
      <c r="AQ22">
        <v>0.97893399999999997</v>
      </c>
      <c r="BA22" t="s">
        <v>690</v>
      </c>
      <c r="BB22">
        <v>0.93882399999999999</v>
      </c>
      <c r="BC22">
        <v>5.7460000000000002E-3</v>
      </c>
      <c r="BD22">
        <v>527.10008700000003</v>
      </c>
      <c r="BE22">
        <v>0.95377699999999999</v>
      </c>
    </row>
    <row r="23" spans="2:57">
      <c r="B23" s="127"/>
      <c r="C23" s="176"/>
      <c r="E23" s="179"/>
      <c r="F23" s="181"/>
      <c r="I23" t="s">
        <v>557</v>
      </c>
      <c r="L23">
        <v>256.89</v>
      </c>
      <c r="M23">
        <v>0.99</v>
      </c>
      <c r="W23" t="s">
        <v>557</v>
      </c>
      <c r="Z23">
        <v>1388.27</v>
      </c>
      <c r="AA23">
        <v>0.97</v>
      </c>
      <c r="AF23" s="127"/>
      <c r="AG23" s="176"/>
      <c r="AI23" s="179"/>
      <c r="AJ23" s="181"/>
      <c r="AM23" t="s">
        <v>557</v>
      </c>
      <c r="AP23">
        <v>205.88</v>
      </c>
      <c r="AQ23">
        <v>0.995</v>
      </c>
      <c r="BA23" t="s">
        <v>557</v>
      </c>
      <c r="BD23">
        <v>1185.47</v>
      </c>
      <c r="BE23">
        <v>0.97899999999999998</v>
      </c>
    </row>
    <row r="24" spans="2:57">
      <c r="B24" s="127"/>
      <c r="C24" s="176"/>
      <c r="E24" s="179"/>
      <c r="F24" s="181"/>
      <c r="AF24" s="127"/>
      <c r="AG24" s="176"/>
      <c r="AI24" s="179"/>
      <c r="AJ24" s="181"/>
    </row>
    <row r="25" spans="2:57">
      <c r="B25" s="127">
        <v>100</v>
      </c>
      <c r="C25" s="176">
        <v>0</v>
      </c>
      <c r="D25">
        <v>2</v>
      </c>
      <c r="E25" s="179">
        <v>10</v>
      </c>
      <c r="F25" s="181">
        <v>1</v>
      </c>
      <c r="I25" t="s">
        <v>496</v>
      </c>
      <c r="J25" t="s">
        <v>497</v>
      </c>
      <c r="K25" t="s">
        <v>498</v>
      </c>
      <c r="L25" t="s">
        <v>499</v>
      </c>
      <c r="M25" t="s">
        <v>220</v>
      </c>
      <c r="P25">
        <v>500</v>
      </c>
      <c r="Q25">
        <v>0</v>
      </c>
      <c r="R25">
        <v>2</v>
      </c>
      <c r="S25">
        <v>10</v>
      </c>
      <c r="T25">
        <v>1</v>
      </c>
      <c r="W25" t="s">
        <v>496</v>
      </c>
      <c r="X25" t="s">
        <v>497</v>
      </c>
      <c r="Y25" t="s">
        <v>498</v>
      </c>
      <c r="Z25" t="s">
        <v>499</v>
      </c>
      <c r="AA25" t="s">
        <v>220</v>
      </c>
      <c r="AF25" s="127">
        <v>100</v>
      </c>
      <c r="AG25" s="176">
        <v>0</v>
      </c>
      <c r="AH25">
        <v>7</v>
      </c>
      <c r="AI25" s="179">
        <v>7</v>
      </c>
      <c r="AJ25" s="181">
        <v>1</v>
      </c>
      <c r="AM25" t="s">
        <v>496</v>
      </c>
      <c r="AN25" t="s">
        <v>497</v>
      </c>
      <c r="AO25" t="s">
        <v>498</v>
      </c>
      <c r="AP25" t="s">
        <v>499</v>
      </c>
      <c r="AQ25" t="s">
        <v>220</v>
      </c>
      <c r="AT25">
        <v>500</v>
      </c>
      <c r="AU25">
        <v>0</v>
      </c>
      <c r="AV25">
        <v>7</v>
      </c>
      <c r="AW25">
        <v>7</v>
      </c>
      <c r="AX25">
        <v>1</v>
      </c>
      <c r="BA25" t="s">
        <v>496</v>
      </c>
      <c r="BB25" t="s">
        <v>497</v>
      </c>
      <c r="BC25" t="s">
        <v>498</v>
      </c>
      <c r="BD25" t="s">
        <v>499</v>
      </c>
      <c r="BE25" t="s">
        <v>220</v>
      </c>
    </row>
    <row r="26" spans="2:57">
      <c r="B26" s="127"/>
      <c r="C26" s="176"/>
      <c r="E26" s="179"/>
      <c r="F26" s="181"/>
      <c r="I26" t="s">
        <v>323</v>
      </c>
      <c r="J26">
        <v>0.98618300000000003</v>
      </c>
      <c r="K26">
        <v>7.391E-3</v>
      </c>
      <c r="L26">
        <v>108.05708799999999</v>
      </c>
      <c r="M26">
        <v>0.97769499999999998</v>
      </c>
      <c r="W26" t="s">
        <v>323</v>
      </c>
      <c r="X26">
        <v>0.95395799999999997</v>
      </c>
      <c r="Y26">
        <v>2.8189999999999999E-3</v>
      </c>
      <c r="Z26">
        <v>14000.018883999999</v>
      </c>
      <c r="AA26">
        <v>0.96340700000000001</v>
      </c>
      <c r="AF26" s="127"/>
      <c r="AG26" s="176"/>
      <c r="AI26" s="179"/>
      <c r="AJ26" s="181"/>
      <c r="AM26" t="s">
        <v>323</v>
      </c>
      <c r="AN26">
        <v>0.98192900000000005</v>
      </c>
      <c r="AO26">
        <v>6.5830000000000003E-3</v>
      </c>
      <c r="AP26">
        <v>22.781949000000001</v>
      </c>
      <c r="AQ26">
        <v>0.98017299999999996</v>
      </c>
      <c r="BA26" t="s">
        <v>323</v>
      </c>
      <c r="BB26">
        <v>0.91708699999999999</v>
      </c>
      <c r="BC26">
        <v>5.189E-3</v>
      </c>
      <c r="BD26">
        <v>1471.2880540000001</v>
      </c>
      <c r="BE26">
        <v>0.92959599999999998</v>
      </c>
    </row>
    <row r="27" spans="2:57">
      <c r="B27" s="127"/>
      <c r="C27" s="176"/>
      <c r="E27" s="179"/>
      <c r="F27" s="181"/>
      <c r="I27" t="s">
        <v>687</v>
      </c>
      <c r="J27">
        <v>0.96703700000000004</v>
      </c>
      <c r="K27">
        <v>9.3109999999999998E-3</v>
      </c>
      <c r="L27">
        <v>192.15899999999999</v>
      </c>
      <c r="M27">
        <v>0.97769499999999998</v>
      </c>
      <c r="W27" t="s">
        <v>687</v>
      </c>
      <c r="X27">
        <v>0.91424399999999995</v>
      </c>
      <c r="Y27">
        <v>3.7629999999999999E-3</v>
      </c>
      <c r="Z27">
        <v>37830.451861000001</v>
      </c>
      <c r="AA27">
        <v>0.92938200000000004</v>
      </c>
      <c r="AF27" s="127"/>
      <c r="AG27" s="176"/>
      <c r="AI27" s="179"/>
      <c r="AJ27" s="181"/>
      <c r="AM27" t="s">
        <v>687</v>
      </c>
      <c r="AN27">
        <v>0.74587700000000001</v>
      </c>
      <c r="AO27">
        <v>1.7238E-2</v>
      </c>
      <c r="AP27">
        <v>22.704777</v>
      </c>
      <c r="AQ27">
        <v>0.75960300000000003</v>
      </c>
      <c r="BA27" t="s">
        <v>687</v>
      </c>
      <c r="BB27">
        <v>0.47656700000000002</v>
      </c>
      <c r="BC27">
        <v>1.1027E-2</v>
      </c>
      <c r="BD27">
        <v>742.59242099999994</v>
      </c>
      <c r="BE27">
        <v>0.52471599999999996</v>
      </c>
    </row>
    <row r="28" spans="2:57">
      <c r="B28" s="127"/>
      <c r="C28" s="176"/>
      <c r="E28" s="179"/>
      <c r="F28" s="181"/>
      <c r="I28" t="s">
        <v>519</v>
      </c>
      <c r="J28">
        <v>0.98936900000000005</v>
      </c>
      <c r="K28">
        <v>4.4460000000000003E-3</v>
      </c>
      <c r="L28">
        <v>69.761156</v>
      </c>
      <c r="M28">
        <v>0.98636900000000005</v>
      </c>
      <c r="W28" t="s">
        <v>519</v>
      </c>
      <c r="X28">
        <v>0.95799299999999998</v>
      </c>
      <c r="Y28">
        <v>3.5349999999999999E-3</v>
      </c>
      <c r="Z28">
        <v>7866.7089299999998</v>
      </c>
      <c r="AA28">
        <v>0.96661699999999995</v>
      </c>
      <c r="AF28" s="127"/>
      <c r="AG28" s="176"/>
      <c r="AI28" s="179"/>
      <c r="AJ28" s="181"/>
      <c r="AM28" t="s">
        <v>519</v>
      </c>
      <c r="AN28">
        <v>0.98299300000000001</v>
      </c>
      <c r="AO28">
        <v>6.4060000000000002E-3</v>
      </c>
      <c r="AP28">
        <v>12.313292000000001</v>
      </c>
      <c r="AQ28">
        <v>0.98389099999999996</v>
      </c>
      <c r="BA28" t="s">
        <v>519</v>
      </c>
      <c r="BB28">
        <v>0.91561999999999999</v>
      </c>
      <c r="BC28">
        <v>6.79E-3</v>
      </c>
      <c r="BD28">
        <v>324.42678699999999</v>
      </c>
      <c r="BE28">
        <v>0.92488800000000004</v>
      </c>
    </row>
    <row r="29" spans="2:57">
      <c r="B29" s="127"/>
      <c r="C29" s="176"/>
      <c r="E29" s="179"/>
      <c r="F29" s="181"/>
      <c r="I29" t="s">
        <v>688</v>
      </c>
      <c r="J29">
        <v>0.96171799999999996</v>
      </c>
      <c r="K29">
        <v>9.4699999999999993E-3</v>
      </c>
      <c r="L29">
        <v>89.379683</v>
      </c>
      <c r="M29">
        <v>0.95662899999999995</v>
      </c>
      <c r="W29" t="s">
        <v>688</v>
      </c>
      <c r="X29">
        <v>0.839862</v>
      </c>
      <c r="Y29">
        <v>1.4633E-2</v>
      </c>
      <c r="Z29">
        <v>12463.395767</v>
      </c>
      <c r="AA29">
        <v>0.85469700000000004</v>
      </c>
      <c r="AF29" s="127"/>
      <c r="AG29" s="176"/>
      <c r="AI29" s="179"/>
      <c r="AJ29" s="181"/>
      <c r="AM29" t="s">
        <v>688</v>
      </c>
      <c r="AN29">
        <v>0.97553900000000004</v>
      </c>
      <c r="AO29">
        <v>6.8230000000000001E-3</v>
      </c>
      <c r="AP29">
        <v>9.7405279999999994</v>
      </c>
      <c r="AQ29">
        <v>0.96530400000000005</v>
      </c>
      <c r="BA29" t="s">
        <v>688</v>
      </c>
      <c r="BB29">
        <v>0.72998600000000002</v>
      </c>
      <c r="BC29">
        <v>3.2679E-2</v>
      </c>
      <c r="BD29">
        <v>276.13039300000003</v>
      </c>
      <c r="BE29">
        <v>0.71324600000000005</v>
      </c>
    </row>
    <row r="30" spans="2:57">
      <c r="B30" s="127"/>
      <c r="C30" s="176"/>
      <c r="E30" s="179"/>
      <c r="F30" s="181"/>
      <c r="I30" t="s">
        <v>689</v>
      </c>
      <c r="J30">
        <v>0.877197</v>
      </c>
      <c r="K30">
        <v>1.6655E-2</v>
      </c>
      <c r="L30">
        <v>237.583618</v>
      </c>
      <c r="M30">
        <v>0.88723700000000005</v>
      </c>
      <c r="W30" t="s">
        <v>689</v>
      </c>
      <c r="X30">
        <v>0.81170399999999998</v>
      </c>
      <c r="Y30">
        <v>9.0419999999999997E-3</v>
      </c>
      <c r="Z30">
        <v>78142.807826999997</v>
      </c>
      <c r="AA30">
        <v>0.83779199999999998</v>
      </c>
      <c r="AF30" s="127"/>
      <c r="AG30" s="176"/>
      <c r="AI30" s="179"/>
      <c r="AJ30" s="181"/>
      <c r="AM30" t="s">
        <v>689</v>
      </c>
      <c r="AN30">
        <v>0.84212100000000001</v>
      </c>
      <c r="AO30">
        <v>1.9356999999999999E-2</v>
      </c>
      <c r="AP30">
        <v>24.151883000000002</v>
      </c>
      <c r="AQ30">
        <v>0.845105</v>
      </c>
      <c r="BA30" t="s">
        <v>689</v>
      </c>
      <c r="BB30">
        <v>0.65349100000000004</v>
      </c>
      <c r="BC30">
        <v>8.3929999999999994E-3</v>
      </c>
      <c r="BD30">
        <v>932.61645699999997</v>
      </c>
      <c r="BE30">
        <v>0.66766499999999995</v>
      </c>
    </row>
    <row r="31" spans="2:57">
      <c r="B31" s="127"/>
      <c r="C31" s="176"/>
      <c r="E31" s="179"/>
      <c r="F31" s="181"/>
      <c r="I31" t="s">
        <v>522</v>
      </c>
      <c r="J31">
        <v>0.98564499999999999</v>
      </c>
      <c r="K31">
        <v>6.4279999999999997E-3</v>
      </c>
      <c r="L31">
        <v>620.52502200000004</v>
      </c>
      <c r="M31">
        <v>0.98884799999999995</v>
      </c>
      <c r="W31" t="s">
        <v>522</v>
      </c>
      <c r="X31">
        <v>0.978904</v>
      </c>
      <c r="Y31">
        <v>2.8010000000000001E-3</v>
      </c>
      <c r="Z31">
        <v>13046.895087000001</v>
      </c>
      <c r="AA31">
        <v>0.98758800000000002</v>
      </c>
      <c r="AF31" s="127"/>
      <c r="AG31" s="176"/>
      <c r="AI31" s="179"/>
      <c r="AJ31" s="181"/>
      <c r="AM31" t="s">
        <v>522</v>
      </c>
      <c r="AN31">
        <v>0.99734199999999995</v>
      </c>
      <c r="AO31">
        <v>1.6819999999999999E-3</v>
      </c>
      <c r="AP31">
        <v>81.033377999999999</v>
      </c>
      <c r="AQ31">
        <v>0.99132600000000004</v>
      </c>
      <c r="BA31" t="s">
        <v>522</v>
      </c>
      <c r="BB31">
        <v>0.98211499999999996</v>
      </c>
      <c r="BC31">
        <v>2.5300000000000001E-3</v>
      </c>
      <c r="BD31">
        <v>428.22645</v>
      </c>
      <c r="BE31">
        <v>0.98972800000000005</v>
      </c>
    </row>
    <row r="32" spans="2:57">
      <c r="B32" s="127"/>
      <c r="C32" s="176"/>
      <c r="E32" s="179"/>
      <c r="F32" s="181"/>
      <c r="I32" t="s">
        <v>690</v>
      </c>
      <c r="J32">
        <v>0.97341599999999995</v>
      </c>
      <c r="K32">
        <v>9.5219999999999992E-3</v>
      </c>
      <c r="L32">
        <v>1069.0156019999999</v>
      </c>
      <c r="M32">
        <v>0.98884799999999995</v>
      </c>
      <c r="W32" t="s">
        <v>690</v>
      </c>
      <c r="X32">
        <v>0.92873600000000001</v>
      </c>
      <c r="Y32">
        <v>4.3930000000000002E-3</v>
      </c>
      <c r="Z32">
        <v>143127.18002599999</v>
      </c>
      <c r="AA32">
        <v>0.96340700000000001</v>
      </c>
      <c r="AF32" s="127"/>
      <c r="AG32" s="176"/>
      <c r="AI32" s="179"/>
      <c r="AJ32" s="181"/>
      <c r="AM32" t="s">
        <v>690</v>
      </c>
      <c r="AN32">
        <v>0.94576700000000002</v>
      </c>
      <c r="AO32">
        <v>1.3328E-2</v>
      </c>
      <c r="AP32">
        <v>140.90784600000001</v>
      </c>
      <c r="AQ32">
        <v>0.95662899999999995</v>
      </c>
      <c r="BA32" t="s">
        <v>690</v>
      </c>
      <c r="BB32">
        <v>0.85380299999999998</v>
      </c>
      <c r="BC32">
        <v>6.4219999999999998E-3</v>
      </c>
      <c r="BD32">
        <v>4125.9357170000003</v>
      </c>
      <c r="BE32">
        <v>0.88037699999999997</v>
      </c>
    </row>
    <row r="33" spans="2:57">
      <c r="B33" s="127"/>
      <c r="C33" s="176"/>
      <c r="E33" s="179"/>
      <c r="F33" s="181"/>
      <c r="I33" t="s">
        <v>557</v>
      </c>
      <c r="L33">
        <v>813.15</v>
      </c>
      <c r="M33">
        <v>0.98699999999999999</v>
      </c>
      <c r="W33" t="s">
        <v>557</v>
      </c>
      <c r="Z33">
        <v>46151.43</v>
      </c>
      <c r="AA33">
        <v>0.98299999999999998</v>
      </c>
      <c r="AF33" s="127"/>
      <c r="AG33" s="176"/>
      <c r="AI33" s="179"/>
      <c r="AJ33" s="181"/>
      <c r="AM33" t="s">
        <v>557</v>
      </c>
      <c r="AP33">
        <v>134.68</v>
      </c>
      <c r="AQ33">
        <v>0.98799999999999999</v>
      </c>
      <c r="BA33" t="s">
        <v>557</v>
      </c>
      <c r="BD33">
        <v>1861.09</v>
      </c>
      <c r="BE33">
        <v>0.97899999999999998</v>
      </c>
    </row>
    <row r="34" spans="2:57">
      <c r="B34" s="127"/>
      <c r="C34" s="176"/>
      <c r="E34" s="179"/>
      <c r="F34" s="181"/>
      <c r="AF34" s="127"/>
      <c r="AG34" s="176"/>
      <c r="AI34" s="179"/>
      <c r="AJ34" s="181"/>
    </row>
    <row r="35" spans="2:57">
      <c r="B35" s="127">
        <v>100</v>
      </c>
      <c r="C35" s="176">
        <v>0</v>
      </c>
      <c r="D35">
        <v>2</v>
      </c>
      <c r="E35" s="179">
        <v>10</v>
      </c>
      <c r="F35" s="181">
        <v>2</v>
      </c>
      <c r="I35" t="s">
        <v>496</v>
      </c>
      <c r="J35" t="s">
        <v>497</v>
      </c>
      <c r="K35" t="s">
        <v>498</v>
      </c>
      <c r="L35" t="s">
        <v>499</v>
      </c>
      <c r="M35" t="s">
        <v>220</v>
      </c>
      <c r="P35">
        <v>500</v>
      </c>
      <c r="Q35">
        <v>0</v>
      </c>
      <c r="R35">
        <v>2</v>
      </c>
      <c r="S35">
        <v>10</v>
      </c>
      <c r="T35">
        <v>2</v>
      </c>
      <c r="W35" t="s">
        <v>496</v>
      </c>
      <c r="X35" t="s">
        <v>497</v>
      </c>
      <c r="Y35" t="s">
        <v>498</v>
      </c>
      <c r="Z35" t="s">
        <v>499</v>
      </c>
      <c r="AA35" t="s">
        <v>220</v>
      </c>
      <c r="AF35" s="127">
        <v>100</v>
      </c>
      <c r="AG35" s="176">
        <v>0</v>
      </c>
      <c r="AH35">
        <v>7</v>
      </c>
      <c r="AI35" s="179">
        <v>7</v>
      </c>
      <c r="AJ35" s="181">
        <v>2</v>
      </c>
      <c r="AM35" t="s">
        <v>496</v>
      </c>
      <c r="AN35" t="s">
        <v>497</v>
      </c>
      <c r="AO35" t="s">
        <v>498</v>
      </c>
      <c r="AP35" t="s">
        <v>499</v>
      </c>
      <c r="AQ35" t="s">
        <v>220</v>
      </c>
      <c r="AT35">
        <v>500</v>
      </c>
      <c r="AU35">
        <v>0</v>
      </c>
      <c r="AV35">
        <v>7</v>
      </c>
      <c r="AW35">
        <v>7</v>
      </c>
      <c r="AX35">
        <v>2</v>
      </c>
      <c r="BA35" t="s">
        <v>496</v>
      </c>
      <c r="BB35" t="s">
        <v>497</v>
      </c>
      <c r="BC35" t="s">
        <v>498</v>
      </c>
      <c r="BD35" t="s">
        <v>499</v>
      </c>
      <c r="BE35" t="s">
        <v>220</v>
      </c>
    </row>
    <row r="36" spans="2:57">
      <c r="B36" s="127"/>
      <c r="C36" s="176"/>
      <c r="E36" s="179"/>
      <c r="F36" s="181"/>
      <c r="I36" t="s">
        <v>323</v>
      </c>
      <c r="J36">
        <v>0.98511199999999999</v>
      </c>
      <c r="K36">
        <v>2.7209999999999999E-3</v>
      </c>
      <c r="L36">
        <v>39.583472</v>
      </c>
      <c r="M36">
        <v>0.99380400000000002</v>
      </c>
      <c r="W36" t="s">
        <v>323</v>
      </c>
      <c r="X36">
        <v>0.94882100000000003</v>
      </c>
      <c r="Y36">
        <v>4.9779999999999998E-3</v>
      </c>
      <c r="Z36">
        <v>1895.5440129999999</v>
      </c>
      <c r="AA36">
        <v>0.962337</v>
      </c>
      <c r="AF36" s="127"/>
      <c r="AG36" s="176"/>
      <c r="AI36" s="179"/>
      <c r="AJ36" s="181"/>
      <c r="AM36" t="s">
        <v>323</v>
      </c>
      <c r="AN36">
        <v>0.84314999999999996</v>
      </c>
      <c r="AO36">
        <v>2.4468E-2</v>
      </c>
      <c r="AP36">
        <v>8.46631</v>
      </c>
      <c r="AQ36">
        <v>0.87856299999999998</v>
      </c>
      <c r="BA36" t="s">
        <v>323</v>
      </c>
      <c r="BB36">
        <v>0.85948899999999995</v>
      </c>
      <c r="BC36">
        <v>5.8580000000000004E-3</v>
      </c>
      <c r="BD36">
        <v>345.83589599999999</v>
      </c>
      <c r="BE36">
        <v>0.88979200000000003</v>
      </c>
    </row>
    <row r="37" spans="2:57">
      <c r="B37" s="127"/>
      <c r="C37" s="176"/>
      <c r="E37" s="179"/>
      <c r="F37" s="181"/>
      <c r="I37" t="s">
        <v>687</v>
      </c>
      <c r="J37">
        <v>0.95799800000000002</v>
      </c>
      <c r="K37">
        <v>5.176E-3</v>
      </c>
      <c r="L37">
        <v>37.548637999999997</v>
      </c>
      <c r="M37">
        <v>0.97769499999999998</v>
      </c>
      <c r="W37" t="s">
        <v>687</v>
      </c>
      <c r="X37">
        <v>0.92946899999999999</v>
      </c>
      <c r="Y37">
        <v>5.0870000000000004E-3</v>
      </c>
      <c r="Z37">
        <v>1431.652756</v>
      </c>
      <c r="AA37">
        <v>0.94414699999999996</v>
      </c>
      <c r="AF37" s="127"/>
      <c r="AG37" s="176"/>
      <c r="AI37" s="179"/>
      <c r="AJ37" s="181"/>
      <c r="AM37" t="s">
        <v>687</v>
      </c>
      <c r="AN37">
        <v>0.68473200000000001</v>
      </c>
      <c r="AO37">
        <v>1.2876E-2</v>
      </c>
      <c r="AP37">
        <v>3.929405</v>
      </c>
      <c r="AQ37">
        <v>0.70136299999999996</v>
      </c>
      <c r="BA37" t="s">
        <v>687</v>
      </c>
      <c r="BB37">
        <v>0.46152399999999999</v>
      </c>
      <c r="BC37">
        <v>1.1591000000000001E-2</v>
      </c>
      <c r="BD37">
        <v>336.42415999999997</v>
      </c>
      <c r="BE37">
        <v>0.49454300000000001</v>
      </c>
    </row>
    <row r="38" spans="2:57">
      <c r="B38" s="127"/>
      <c r="C38" s="176"/>
      <c r="E38" s="179"/>
      <c r="F38" s="181"/>
      <c r="I38" t="s">
        <v>519</v>
      </c>
      <c r="J38">
        <v>0.98830399999999996</v>
      </c>
      <c r="K38">
        <v>5.4780000000000002E-3</v>
      </c>
      <c r="L38">
        <v>18.256716999999998</v>
      </c>
      <c r="M38">
        <v>0.99132600000000004</v>
      </c>
      <c r="W38" t="s">
        <v>519</v>
      </c>
      <c r="X38">
        <v>0.94863799999999998</v>
      </c>
      <c r="Y38">
        <v>4.9969999999999997E-3</v>
      </c>
      <c r="Z38">
        <v>486.74718200000001</v>
      </c>
      <c r="AA38">
        <v>0.95955500000000005</v>
      </c>
      <c r="AF38" s="127"/>
      <c r="AG38" s="176"/>
      <c r="AI38" s="179"/>
      <c r="AJ38" s="181"/>
      <c r="AM38" t="s">
        <v>519</v>
      </c>
      <c r="AN38">
        <v>0.83730700000000002</v>
      </c>
      <c r="AO38">
        <v>1.8932000000000001E-2</v>
      </c>
      <c r="AP38">
        <v>6.2993969999999999</v>
      </c>
      <c r="AQ38">
        <v>0.87980199999999997</v>
      </c>
      <c r="BA38" t="s">
        <v>519</v>
      </c>
      <c r="BB38">
        <v>0.85215099999999999</v>
      </c>
      <c r="BC38">
        <v>6.6530000000000001E-3</v>
      </c>
      <c r="BD38">
        <v>253.464854</v>
      </c>
      <c r="BE38">
        <v>0.87716700000000003</v>
      </c>
    </row>
    <row r="39" spans="2:57">
      <c r="B39" s="127"/>
      <c r="C39" s="176"/>
      <c r="E39" s="179"/>
      <c r="F39" s="181"/>
      <c r="I39" t="s">
        <v>688</v>
      </c>
      <c r="J39">
        <v>0.65547699999999998</v>
      </c>
      <c r="K39">
        <v>3.6923999999999998E-2</v>
      </c>
      <c r="L39">
        <v>11.653884</v>
      </c>
      <c r="M39">
        <v>0.64560099999999998</v>
      </c>
      <c r="W39" t="s">
        <v>688</v>
      </c>
      <c r="X39">
        <v>0.50454200000000005</v>
      </c>
      <c r="Y39">
        <v>1.9732E-2</v>
      </c>
      <c r="Z39">
        <v>464.08935700000001</v>
      </c>
      <c r="AA39">
        <v>0.51037900000000003</v>
      </c>
      <c r="AF39" s="127"/>
      <c r="AG39" s="176"/>
      <c r="AI39" s="179"/>
      <c r="AJ39" s="181"/>
      <c r="AM39" t="s">
        <v>688</v>
      </c>
      <c r="AN39">
        <v>0.77936300000000003</v>
      </c>
      <c r="AO39">
        <v>1.9136E-2</v>
      </c>
      <c r="AP39">
        <v>2.2929729999999999</v>
      </c>
      <c r="AQ39">
        <v>0.78562600000000005</v>
      </c>
      <c r="BA39" t="s">
        <v>688</v>
      </c>
      <c r="BB39">
        <v>0.65413399999999999</v>
      </c>
      <c r="BC39">
        <v>2.0375000000000001E-2</v>
      </c>
      <c r="BD39">
        <v>108.679636</v>
      </c>
      <c r="BE39">
        <v>0.64754999999999996</v>
      </c>
    </row>
    <row r="40" spans="2:57">
      <c r="B40" s="127"/>
      <c r="C40" s="176"/>
      <c r="E40" s="179"/>
      <c r="F40" s="181"/>
      <c r="I40" t="s">
        <v>689</v>
      </c>
      <c r="J40">
        <v>0.74269399999999997</v>
      </c>
      <c r="K40">
        <v>2.1774999999999999E-2</v>
      </c>
      <c r="L40">
        <v>17.784455999999999</v>
      </c>
      <c r="M40">
        <v>0.75836400000000004</v>
      </c>
      <c r="W40" t="s">
        <v>689</v>
      </c>
      <c r="X40">
        <v>0.70485299999999995</v>
      </c>
      <c r="Y40">
        <v>8.5889999999999994E-3</v>
      </c>
      <c r="Z40">
        <v>2306.1915589999999</v>
      </c>
      <c r="AA40">
        <v>0.74577400000000005</v>
      </c>
      <c r="AF40" s="127"/>
      <c r="AG40" s="176"/>
      <c r="AI40" s="179"/>
      <c r="AJ40" s="181"/>
      <c r="AM40" t="s">
        <v>689</v>
      </c>
      <c r="AN40">
        <v>0.73045599999999999</v>
      </c>
      <c r="AO40">
        <v>1.4928E-2</v>
      </c>
      <c r="AP40">
        <v>3.2426119999999998</v>
      </c>
      <c r="AQ40">
        <v>0.74473400000000001</v>
      </c>
      <c r="BA40" t="s">
        <v>689</v>
      </c>
      <c r="BB40">
        <v>0.61561100000000002</v>
      </c>
      <c r="BC40">
        <v>1.061E-2</v>
      </c>
      <c r="BD40">
        <v>224.52766099999999</v>
      </c>
      <c r="BE40">
        <v>0.656752</v>
      </c>
    </row>
    <row r="41" spans="2:57">
      <c r="B41" s="127"/>
      <c r="C41" s="176"/>
      <c r="E41" s="179"/>
      <c r="F41" s="181"/>
      <c r="I41" t="s">
        <v>522</v>
      </c>
      <c r="J41">
        <v>0.98936599999999997</v>
      </c>
      <c r="K41">
        <v>4.4530000000000004E-3</v>
      </c>
      <c r="L41">
        <v>51.665500000000002</v>
      </c>
      <c r="M41">
        <v>0.98884799999999995</v>
      </c>
      <c r="W41" t="s">
        <v>522</v>
      </c>
      <c r="X41">
        <v>0.97541999999999995</v>
      </c>
      <c r="Y41">
        <v>4.2960000000000003E-3</v>
      </c>
      <c r="Z41">
        <v>627.795973</v>
      </c>
      <c r="AA41">
        <v>0.98245199999999999</v>
      </c>
      <c r="AF41" s="127"/>
      <c r="AG41" s="176"/>
      <c r="AI41" s="179"/>
      <c r="AJ41" s="181"/>
      <c r="AM41" t="s">
        <v>522</v>
      </c>
      <c r="AN41">
        <v>0.85484400000000005</v>
      </c>
      <c r="AO41">
        <v>2.1485000000000001E-2</v>
      </c>
      <c r="AP41">
        <v>33.744942000000002</v>
      </c>
      <c r="AQ41">
        <v>0.87732299999999996</v>
      </c>
      <c r="BA41" t="s">
        <v>522</v>
      </c>
      <c r="BB41">
        <v>0.93130400000000002</v>
      </c>
      <c r="BC41">
        <v>3.859E-3</v>
      </c>
      <c r="BD41">
        <v>728.68210999999997</v>
      </c>
      <c r="BE41">
        <v>0.94329099999999999</v>
      </c>
    </row>
    <row r="42" spans="2:57">
      <c r="B42" s="127"/>
      <c r="C42" s="176"/>
      <c r="E42" s="179"/>
      <c r="F42" s="181"/>
      <c r="I42" t="s">
        <v>690</v>
      </c>
      <c r="J42">
        <v>0.95002699999999995</v>
      </c>
      <c r="K42">
        <v>7.7799999999999996E-3</v>
      </c>
      <c r="L42">
        <v>21.360695</v>
      </c>
      <c r="M42">
        <v>0.97645599999999999</v>
      </c>
      <c r="W42" t="s">
        <v>690</v>
      </c>
      <c r="X42">
        <v>0.91937999999999998</v>
      </c>
      <c r="Y42">
        <v>3.7330000000000002E-3</v>
      </c>
      <c r="Z42">
        <v>4284.4520110000003</v>
      </c>
      <c r="AA42">
        <v>0.95698700000000003</v>
      </c>
      <c r="AF42" s="127"/>
      <c r="AG42" s="176"/>
      <c r="AI42" s="179"/>
      <c r="AJ42" s="181"/>
      <c r="AM42" t="s">
        <v>690</v>
      </c>
      <c r="AN42">
        <v>0.81178799999999995</v>
      </c>
      <c r="AO42">
        <v>1.3561E-2</v>
      </c>
      <c r="AP42">
        <v>13.184695</v>
      </c>
      <c r="AQ42">
        <v>0.85873600000000005</v>
      </c>
      <c r="BA42" t="s">
        <v>690</v>
      </c>
      <c r="BB42">
        <v>0.81757400000000002</v>
      </c>
      <c r="BC42">
        <v>5.2440000000000004E-3</v>
      </c>
      <c r="BD42">
        <v>840.37000899999998</v>
      </c>
      <c r="BE42">
        <v>0.86111700000000002</v>
      </c>
    </row>
    <row r="43" spans="2:57">
      <c r="B43" s="127"/>
      <c r="C43" s="176"/>
      <c r="E43" s="179"/>
      <c r="F43" s="181"/>
      <c r="I43" t="s">
        <v>557</v>
      </c>
      <c r="L43">
        <v>194.15</v>
      </c>
      <c r="M43">
        <v>0.98799999999999999</v>
      </c>
      <c r="W43" t="s">
        <v>557</v>
      </c>
      <c r="Z43">
        <v>3459.94</v>
      </c>
      <c r="AA43">
        <v>0.98499999999999999</v>
      </c>
      <c r="AF43" s="127"/>
      <c r="AG43" s="176"/>
      <c r="AI43" s="179"/>
      <c r="AJ43" s="181"/>
      <c r="AM43" t="s">
        <v>557</v>
      </c>
      <c r="AP43">
        <v>424.22</v>
      </c>
      <c r="AQ43">
        <v>0.89400000000000002</v>
      </c>
      <c r="BA43" t="s">
        <v>557</v>
      </c>
      <c r="BD43">
        <v>1629.09</v>
      </c>
      <c r="BE43">
        <v>0.94399999999999995</v>
      </c>
    </row>
    <row r="44" spans="2:57">
      <c r="B44" s="127"/>
      <c r="C44" s="176"/>
      <c r="E44" s="179"/>
      <c r="F44" s="181"/>
      <c r="AF44" s="127"/>
      <c r="AG44" s="176"/>
      <c r="AI44" s="179"/>
      <c r="AJ44" s="181"/>
    </row>
    <row r="45" spans="2:57">
      <c r="B45" s="19" t="s">
        <v>492</v>
      </c>
      <c r="C45" s="175" t="s">
        <v>117</v>
      </c>
      <c r="D45" s="177" t="s">
        <v>493</v>
      </c>
      <c r="E45" s="178" t="s">
        <v>494</v>
      </c>
      <c r="F45" s="180" t="s">
        <v>495</v>
      </c>
      <c r="G45" s="19"/>
      <c r="P45" s="19" t="s">
        <v>492</v>
      </c>
      <c r="Q45" s="19" t="s">
        <v>117</v>
      </c>
      <c r="R45" s="19" t="s">
        <v>493</v>
      </c>
      <c r="S45" s="19" t="s">
        <v>494</v>
      </c>
      <c r="T45" s="19" t="s">
        <v>495</v>
      </c>
      <c r="U45" s="19"/>
      <c r="AF45" s="19" t="s">
        <v>492</v>
      </c>
      <c r="AG45" s="175" t="s">
        <v>117</v>
      </c>
      <c r="AH45" s="177" t="s">
        <v>493</v>
      </c>
      <c r="AI45" s="178" t="s">
        <v>494</v>
      </c>
      <c r="AJ45" s="180" t="s">
        <v>495</v>
      </c>
      <c r="AK45" s="19"/>
      <c r="AT45" s="19" t="s">
        <v>492</v>
      </c>
      <c r="AU45" s="19" t="s">
        <v>117</v>
      </c>
      <c r="AV45" s="19" t="s">
        <v>493</v>
      </c>
      <c r="AW45" s="19" t="s">
        <v>494</v>
      </c>
      <c r="AX45" s="19" t="s">
        <v>495</v>
      </c>
      <c r="AY45" s="19"/>
    </row>
    <row r="46" spans="2:57">
      <c r="B46" s="127">
        <v>100</v>
      </c>
      <c r="C46" s="176">
        <v>50</v>
      </c>
      <c r="D46">
        <v>2</v>
      </c>
      <c r="E46" s="179">
        <v>5</v>
      </c>
      <c r="F46" s="181">
        <v>1</v>
      </c>
      <c r="I46" t="s">
        <v>496</v>
      </c>
      <c r="J46" t="s">
        <v>497</v>
      </c>
      <c r="K46" t="s">
        <v>498</v>
      </c>
      <c r="L46" t="s">
        <v>499</v>
      </c>
      <c r="M46" t="s">
        <v>220</v>
      </c>
      <c r="P46">
        <v>500</v>
      </c>
      <c r="Q46">
        <v>50</v>
      </c>
      <c r="R46">
        <v>2</v>
      </c>
      <c r="S46">
        <v>5</v>
      </c>
      <c r="T46">
        <v>1</v>
      </c>
      <c r="W46" t="s">
        <v>496</v>
      </c>
      <c r="X46" t="s">
        <v>497</v>
      </c>
      <c r="Y46" t="s">
        <v>498</v>
      </c>
      <c r="Z46" t="s">
        <v>499</v>
      </c>
      <c r="AA46" t="s">
        <v>220</v>
      </c>
      <c r="AF46" s="127">
        <v>100</v>
      </c>
      <c r="AG46" s="176">
        <v>50</v>
      </c>
      <c r="AH46">
        <v>5</v>
      </c>
      <c r="AI46" s="179">
        <v>5</v>
      </c>
      <c r="AJ46" s="181">
        <v>1</v>
      </c>
      <c r="AM46" t="s">
        <v>496</v>
      </c>
      <c r="AN46" t="s">
        <v>497</v>
      </c>
      <c r="AO46" t="s">
        <v>498</v>
      </c>
      <c r="AP46" t="s">
        <v>499</v>
      </c>
      <c r="AQ46" t="s">
        <v>220</v>
      </c>
      <c r="AT46">
        <v>500</v>
      </c>
      <c r="AU46">
        <v>50</v>
      </c>
      <c r="AV46">
        <v>5</v>
      </c>
      <c r="AW46">
        <v>5</v>
      </c>
      <c r="AX46">
        <v>1</v>
      </c>
      <c r="BA46" t="s">
        <v>496</v>
      </c>
      <c r="BB46" t="s">
        <v>497</v>
      </c>
      <c r="BC46" t="s">
        <v>498</v>
      </c>
      <c r="BD46" t="s">
        <v>499</v>
      </c>
      <c r="BE46" t="s">
        <v>220</v>
      </c>
    </row>
    <row r="47" spans="2:57">
      <c r="B47" s="127"/>
      <c r="C47" s="176"/>
      <c r="E47" s="179"/>
      <c r="F47" s="181"/>
      <c r="I47" t="s">
        <v>323</v>
      </c>
      <c r="J47">
        <v>0.98777199999999998</v>
      </c>
      <c r="K47">
        <v>4.6389999999999999E-3</v>
      </c>
      <c r="L47">
        <v>8.4092769999999994</v>
      </c>
      <c r="M47">
        <v>0.98760800000000004</v>
      </c>
      <c r="W47" t="s">
        <v>323</v>
      </c>
      <c r="X47">
        <v>0.95982800000000001</v>
      </c>
      <c r="Y47">
        <v>3.6979999999999999E-3</v>
      </c>
      <c r="Z47">
        <v>164.319345</v>
      </c>
      <c r="AA47">
        <v>0.96426299999999998</v>
      </c>
      <c r="AF47" s="127"/>
      <c r="AG47" s="176"/>
      <c r="AI47" s="179"/>
      <c r="AJ47" s="181"/>
      <c r="AM47" t="s">
        <v>323</v>
      </c>
      <c r="AN47">
        <v>0.98458299999999999</v>
      </c>
      <c r="AO47">
        <v>3.5270000000000002E-3</v>
      </c>
      <c r="AP47">
        <v>11.723048</v>
      </c>
      <c r="AQ47">
        <v>0.98512999999999995</v>
      </c>
      <c r="BA47" t="s">
        <v>323</v>
      </c>
      <c r="BB47">
        <v>0.94872999999999996</v>
      </c>
      <c r="BC47">
        <v>3.898E-3</v>
      </c>
      <c r="BD47">
        <v>72.331154999999995</v>
      </c>
      <c r="BE47">
        <v>0.95377699999999999</v>
      </c>
    </row>
    <row r="48" spans="2:57">
      <c r="B48" s="127"/>
      <c r="C48" s="176"/>
      <c r="E48" s="179"/>
      <c r="F48" s="181"/>
      <c r="I48" t="s">
        <v>687</v>
      </c>
      <c r="J48">
        <v>0.95480799999999999</v>
      </c>
      <c r="K48">
        <v>9.9629999999999996E-3</v>
      </c>
      <c r="L48">
        <v>6.1360859999999997</v>
      </c>
      <c r="M48">
        <v>0.96902100000000002</v>
      </c>
      <c r="W48" t="s">
        <v>687</v>
      </c>
      <c r="X48">
        <v>0.92093899999999995</v>
      </c>
      <c r="Y48">
        <v>5.5539999999999999E-3</v>
      </c>
      <c r="Z48">
        <v>195.441453</v>
      </c>
      <c r="AA48">
        <v>0.93216299999999996</v>
      </c>
      <c r="AF48" s="127"/>
      <c r="AG48" s="176"/>
      <c r="AI48" s="179"/>
      <c r="AJ48" s="181"/>
      <c r="AM48" t="s">
        <v>687</v>
      </c>
      <c r="AN48">
        <v>0.90643499999999999</v>
      </c>
      <c r="AO48">
        <v>9.9830000000000006E-3</v>
      </c>
      <c r="AP48">
        <v>8.9646539999999995</v>
      </c>
      <c r="AQ48">
        <v>0.90830200000000005</v>
      </c>
      <c r="BA48" t="s">
        <v>687</v>
      </c>
      <c r="BB48">
        <v>0.76593699999999998</v>
      </c>
      <c r="BC48">
        <v>6.3800000000000003E-3</v>
      </c>
      <c r="BD48">
        <v>116.225954</v>
      </c>
      <c r="BE48">
        <v>0.80141200000000001</v>
      </c>
    </row>
    <row r="49" spans="2:57">
      <c r="B49" s="127"/>
      <c r="C49" s="176"/>
      <c r="E49" s="179"/>
      <c r="F49" s="181"/>
      <c r="I49" t="s">
        <v>519</v>
      </c>
      <c r="J49">
        <v>0.98510900000000001</v>
      </c>
      <c r="K49">
        <v>7.6379999999999998E-3</v>
      </c>
      <c r="L49">
        <v>6.0088540000000004</v>
      </c>
      <c r="M49">
        <v>0.98884799999999995</v>
      </c>
      <c r="W49" t="s">
        <v>519</v>
      </c>
      <c r="X49">
        <v>0.95478300000000005</v>
      </c>
      <c r="Y49">
        <v>5.6039999999999996E-3</v>
      </c>
      <c r="Z49">
        <v>102.62347800000001</v>
      </c>
      <c r="AA49">
        <v>0.96447700000000003</v>
      </c>
      <c r="AF49" s="127"/>
      <c r="AG49" s="176"/>
      <c r="AI49" s="179"/>
      <c r="AJ49" s="181"/>
      <c r="AM49" t="s">
        <v>519</v>
      </c>
      <c r="AN49">
        <v>0.98458299999999999</v>
      </c>
      <c r="AO49">
        <v>4.5750000000000001E-3</v>
      </c>
      <c r="AP49">
        <v>12.008692999999999</v>
      </c>
      <c r="AQ49">
        <v>0.98141299999999998</v>
      </c>
      <c r="BA49" t="s">
        <v>519</v>
      </c>
      <c r="BB49">
        <v>0.93121100000000001</v>
      </c>
      <c r="BC49">
        <v>5.7140000000000003E-3</v>
      </c>
      <c r="BD49">
        <v>52.187052999999999</v>
      </c>
      <c r="BE49">
        <v>0.94029499999999999</v>
      </c>
    </row>
    <row r="50" spans="2:57">
      <c r="B50" s="127"/>
      <c r="C50" s="176"/>
      <c r="E50" s="179"/>
      <c r="F50" s="181"/>
      <c r="I50" t="s">
        <v>688</v>
      </c>
      <c r="J50">
        <v>0.39711800000000003</v>
      </c>
      <c r="K50">
        <v>3.0327E-2</v>
      </c>
      <c r="L50">
        <v>2.347569</v>
      </c>
      <c r="M50">
        <v>0.385378</v>
      </c>
      <c r="W50" t="s">
        <v>688</v>
      </c>
      <c r="X50">
        <v>0.177568</v>
      </c>
      <c r="Y50">
        <v>1.1240999999999999E-2</v>
      </c>
      <c r="Z50">
        <v>83.079868000000005</v>
      </c>
      <c r="AA50">
        <v>0.21570700000000001</v>
      </c>
      <c r="AF50" s="127"/>
      <c r="AG50" s="176"/>
      <c r="AI50" s="179"/>
      <c r="AJ50" s="181"/>
      <c r="AM50" t="s">
        <v>688</v>
      </c>
      <c r="AN50">
        <v>0.47207100000000002</v>
      </c>
      <c r="AO50">
        <v>3.8058000000000002E-2</v>
      </c>
      <c r="AP50">
        <v>5.2597759999999996</v>
      </c>
      <c r="AQ50">
        <v>0.43618299999999999</v>
      </c>
      <c r="BA50" t="s">
        <v>688</v>
      </c>
      <c r="BB50">
        <v>0.17894399999999999</v>
      </c>
      <c r="BC50">
        <v>1.0815999999999999E-2</v>
      </c>
      <c r="BD50">
        <v>41.143514000000003</v>
      </c>
      <c r="BE50">
        <v>0.21763299999999999</v>
      </c>
    </row>
    <row r="51" spans="2:57">
      <c r="B51" s="127"/>
      <c r="C51" s="176"/>
      <c r="E51" s="179"/>
      <c r="F51" s="181"/>
      <c r="I51" t="s">
        <v>689</v>
      </c>
      <c r="J51">
        <v>0.70653100000000002</v>
      </c>
      <c r="K51">
        <v>1.1547999999999999E-2</v>
      </c>
      <c r="L51">
        <v>3.7465259999999998</v>
      </c>
      <c r="M51">
        <v>0.71251500000000001</v>
      </c>
      <c r="W51" t="s">
        <v>689</v>
      </c>
      <c r="X51">
        <v>0.58406199999999997</v>
      </c>
      <c r="Y51">
        <v>1.042E-2</v>
      </c>
      <c r="Z51">
        <v>52.266035000000002</v>
      </c>
      <c r="AA51">
        <v>0.61459399999999997</v>
      </c>
      <c r="AF51" s="127"/>
      <c r="AG51" s="176"/>
      <c r="AI51" s="179"/>
      <c r="AJ51" s="181"/>
      <c r="AM51" t="s">
        <v>689</v>
      </c>
      <c r="AN51">
        <v>0.69804900000000003</v>
      </c>
      <c r="AO51">
        <v>2.8240000000000001E-2</v>
      </c>
      <c r="AP51">
        <v>7.2773399999999997</v>
      </c>
      <c r="AQ51">
        <v>0.72490699999999997</v>
      </c>
      <c r="BA51" t="s">
        <v>689</v>
      </c>
      <c r="BB51">
        <v>0.55452800000000002</v>
      </c>
      <c r="BC51">
        <v>1.1749000000000001E-2</v>
      </c>
      <c r="BD51">
        <v>31.707964</v>
      </c>
      <c r="BE51">
        <v>0.57521900000000004</v>
      </c>
    </row>
    <row r="52" spans="2:57">
      <c r="B52" s="127"/>
      <c r="C52" s="176"/>
      <c r="E52" s="179"/>
      <c r="F52" s="181"/>
      <c r="I52" t="s">
        <v>522</v>
      </c>
      <c r="J52">
        <v>0.98139299999999996</v>
      </c>
      <c r="K52">
        <v>2.9129999999999998E-3</v>
      </c>
      <c r="L52">
        <v>20.553798</v>
      </c>
      <c r="M52">
        <v>0.98512999999999995</v>
      </c>
      <c r="W52" t="s">
        <v>522</v>
      </c>
      <c r="X52">
        <v>0.95670900000000003</v>
      </c>
      <c r="Y52">
        <v>4.0150000000000003E-3</v>
      </c>
      <c r="Z52">
        <v>183.284154</v>
      </c>
      <c r="AA52">
        <v>0.965333</v>
      </c>
      <c r="AF52" s="127"/>
      <c r="AG52" s="176"/>
      <c r="AI52" s="179"/>
      <c r="AJ52" s="181"/>
      <c r="AM52" t="s">
        <v>522</v>
      </c>
      <c r="AN52">
        <v>0.99149100000000001</v>
      </c>
      <c r="AO52">
        <v>3.5309999999999999E-3</v>
      </c>
      <c r="AP52">
        <v>48.732332999999997</v>
      </c>
      <c r="AQ52">
        <v>0.99504300000000001</v>
      </c>
      <c r="BA52" t="s">
        <v>522</v>
      </c>
      <c r="BB52">
        <v>0.96643100000000004</v>
      </c>
      <c r="BC52">
        <v>3.8449999999999999E-3</v>
      </c>
      <c r="BD52">
        <v>148.09597299999999</v>
      </c>
      <c r="BE52">
        <v>0.97496300000000002</v>
      </c>
    </row>
    <row r="53" spans="2:57">
      <c r="B53" s="127"/>
      <c r="C53" s="176"/>
      <c r="E53" s="179"/>
      <c r="F53" s="181"/>
      <c r="I53" t="s">
        <v>690</v>
      </c>
      <c r="J53">
        <v>0.93461099999999997</v>
      </c>
      <c r="K53">
        <v>1.0704999999999999E-2</v>
      </c>
      <c r="L53">
        <v>20.669748999999999</v>
      </c>
      <c r="M53">
        <v>0.96406400000000003</v>
      </c>
      <c r="W53" t="s">
        <v>690</v>
      </c>
      <c r="X53">
        <v>0.88489399999999996</v>
      </c>
      <c r="Y53">
        <v>3.2550000000000001E-3</v>
      </c>
      <c r="Z53">
        <v>520.24044600000002</v>
      </c>
      <c r="AA53">
        <v>0.92916799999999999</v>
      </c>
      <c r="AF53" s="127"/>
      <c r="AG53" s="176"/>
      <c r="AI53" s="179"/>
      <c r="AJ53" s="181"/>
      <c r="AM53" t="s">
        <v>690</v>
      </c>
      <c r="AN53">
        <v>0.98032600000000003</v>
      </c>
      <c r="AO53">
        <v>5.7369999999999999E-3</v>
      </c>
      <c r="AP53">
        <v>44.289872000000003</v>
      </c>
      <c r="AQ53">
        <v>0.97893399999999997</v>
      </c>
      <c r="BA53" t="s">
        <v>690</v>
      </c>
      <c r="BB53">
        <v>0.93882399999999999</v>
      </c>
      <c r="BC53">
        <v>5.7460000000000002E-3</v>
      </c>
      <c r="BD53">
        <v>522.30206499999997</v>
      </c>
      <c r="BE53">
        <v>0.95377699999999999</v>
      </c>
    </row>
    <row r="54" spans="2:57">
      <c r="B54" s="127"/>
      <c r="C54" s="176"/>
      <c r="E54" s="179"/>
      <c r="F54" s="181"/>
      <c r="I54" t="s">
        <v>557</v>
      </c>
      <c r="L54">
        <v>245.18</v>
      </c>
      <c r="M54">
        <v>0.98499999999999999</v>
      </c>
      <c r="W54" t="s">
        <v>557</v>
      </c>
      <c r="Z54">
        <v>1336.45</v>
      </c>
      <c r="AA54">
        <v>0.96899999999999997</v>
      </c>
      <c r="AF54" s="127"/>
      <c r="AG54" s="176"/>
      <c r="AI54" s="179"/>
      <c r="AJ54" s="181"/>
      <c r="AM54" t="s">
        <v>557</v>
      </c>
      <c r="AP54">
        <v>223.5</v>
      </c>
      <c r="AQ54">
        <v>0.98799999999999999</v>
      </c>
      <c r="BA54" t="s">
        <v>557</v>
      </c>
      <c r="BD54">
        <v>1188.8</v>
      </c>
      <c r="BE54">
        <v>0.97699999999999998</v>
      </c>
    </row>
    <row r="55" spans="2:57">
      <c r="B55" s="127"/>
      <c r="C55" s="176"/>
      <c r="E55" s="179"/>
      <c r="F55" s="181"/>
      <c r="AF55" s="127"/>
      <c r="AG55" s="176"/>
      <c r="AI55" s="179"/>
      <c r="AJ55" s="181"/>
    </row>
    <row r="56" spans="2:57">
      <c r="B56" s="127">
        <v>100</v>
      </c>
      <c r="C56" s="176">
        <v>50</v>
      </c>
      <c r="D56">
        <v>2</v>
      </c>
      <c r="E56" s="179">
        <v>5</v>
      </c>
      <c r="F56" s="181">
        <v>2</v>
      </c>
      <c r="I56" t="s">
        <v>496</v>
      </c>
      <c r="J56" t="s">
        <v>497</v>
      </c>
      <c r="K56" t="s">
        <v>498</v>
      </c>
      <c r="L56" t="s">
        <v>499</v>
      </c>
      <c r="M56" t="s">
        <v>220</v>
      </c>
      <c r="P56">
        <v>500</v>
      </c>
      <c r="Q56">
        <v>50</v>
      </c>
      <c r="R56">
        <v>2</v>
      </c>
      <c r="S56">
        <v>5</v>
      </c>
      <c r="T56">
        <v>2</v>
      </c>
      <c r="W56" t="s">
        <v>496</v>
      </c>
      <c r="X56" t="s">
        <v>497</v>
      </c>
      <c r="Y56" t="s">
        <v>498</v>
      </c>
      <c r="Z56" t="s">
        <v>499</v>
      </c>
      <c r="AA56" t="s">
        <v>220</v>
      </c>
      <c r="AF56" s="127">
        <v>100</v>
      </c>
      <c r="AG56" s="176">
        <v>50</v>
      </c>
      <c r="AH56">
        <v>5</v>
      </c>
      <c r="AI56" s="179">
        <v>5</v>
      </c>
      <c r="AJ56" s="181">
        <v>2</v>
      </c>
      <c r="AM56" t="s">
        <v>496</v>
      </c>
      <c r="AN56" t="s">
        <v>497</v>
      </c>
      <c r="AO56" t="s">
        <v>498</v>
      </c>
      <c r="AP56" t="s">
        <v>499</v>
      </c>
      <c r="AQ56" t="s">
        <v>220</v>
      </c>
      <c r="AT56">
        <v>500</v>
      </c>
      <c r="AU56">
        <v>50</v>
      </c>
      <c r="AV56">
        <v>5</v>
      </c>
      <c r="AW56">
        <v>5</v>
      </c>
      <c r="AX56">
        <v>2</v>
      </c>
      <c r="BA56" t="s">
        <v>496</v>
      </c>
      <c r="BB56" t="s">
        <v>497</v>
      </c>
      <c r="BC56" t="s">
        <v>498</v>
      </c>
      <c r="BD56" t="s">
        <v>499</v>
      </c>
      <c r="BE56" t="s">
        <v>220</v>
      </c>
    </row>
    <row r="57" spans="2:57">
      <c r="B57" s="127"/>
      <c r="C57" s="176"/>
      <c r="E57" s="179"/>
      <c r="F57" s="181"/>
      <c r="I57" t="s">
        <v>323</v>
      </c>
      <c r="J57">
        <v>0.98511800000000005</v>
      </c>
      <c r="K57">
        <v>3.588E-3</v>
      </c>
      <c r="L57">
        <v>8.6196619999999999</v>
      </c>
      <c r="M57">
        <v>0.98636900000000005</v>
      </c>
      <c r="W57" t="s">
        <v>323</v>
      </c>
      <c r="X57">
        <v>0.95973600000000003</v>
      </c>
      <c r="Y57">
        <v>4.1619999999999999E-3</v>
      </c>
      <c r="Z57">
        <v>155.883703</v>
      </c>
      <c r="AA57">
        <v>0.96511899999999995</v>
      </c>
      <c r="AF57" s="127"/>
      <c r="AG57" s="176"/>
      <c r="AI57" s="179"/>
      <c r="AJ57" s="181"/>
      <c r="AM57" t="s">
        <v>323</v>
      </c>
      <c r="AN57">
        <v>0.98671299999999995</v>
      </c>
      <c r="AO57">
        <v>11.293799999999999</v>
      </c>
      <c r="AP57">
        <v>11.293799999999999</v>
      </c>
      <c r="AQ57">
        <v>0.98017299999999996</v>
      </c>
      <c r="BA57" t="s">
        <v>323</v>
      </c>
      <c r="BB57">
        <v>0.94964599999999999</v>
      </c>
      <c r="BC57">
        <v>5.3090000000000004E-3</v>
      </c>
      <c r="BD57">
        <v>72.236335999999994</v>
      </c>
      <c r="BE57">
        <v>0.956345</v>
      </c>
    </row>
    <row r="58" spans="2:57">
      <c r="B58" s="127"/>
      <c r="C58" s="176"/>
      <c r="E58" s="179"/>
      <c r="F58" s="181"/>
      <c r="I58" t="s">
        <v>687</v>
      </c>
      <c r="J58">
        <v>0.952681</v>
      </c>
      <c r="K58">
        <v>1.1472E-2</v>
      </c>
      <c r="L58">
        <v>6.2000909999999996</v>
      </c>
      <c r="M58">
        <v>0.96902100000000002</v>
      </c>
      <c r="W58" t="s">
        <v>687</v>
      </c>
      <c r="X58">
        <v>0.92093899999999995</v>
      </c>
      <c r="Y58">
        <v>5.5539999999999999E-3</v>
      </c>
      <c r="Z58">
        <v>183.89028500000001</v>
      </c>
      <c r="AA58">
        <v>0.93216299999999996</v>
      </c>
      <c r="AF58" s="127"/>
      <c r="AG58" s="176"/>
      <c r="AI58" s="179"/>
      <c r="AJ58" s="181"/>
      <c r="AM58" t="s">
        <v>687</v>
      </c>
      <c r="AN58">
        <v>0.89632900000000004</v>
      </c>
      <c r="AO58">
        <v>7.295598</v>
      </c>
      <c r="AP58">
        <v>7.295598</v>
      </c>
      <c r="AQ58">
        <v>0.90458499999999997</v>
      </c>
      <c r="BA58" t="s">
        <v>687</v>
      </c>
      <c r="BB58">
        <v>0.76593699999999998</v>
      </c>
      <c r="BC58">
        <v>6.3800000000000003E-3</v>
      </c>
      <c r="BD58">
        <v>117.345179</v>
      </c>
      <c r="BE58">
        <v>0.80141200000000001</v>
      </c>
    </row>
    <row r="59" spans="2:57">
      <c r="B59" s="127"/>
      <c r="C59" s="176"/>
      <c r="E59" s="179"/>
      <c r="F59" s="181"/>
      <c r="I59" t="s">
        <v>519</v>
      </c>
      <c r="J59">
        <v>0.98352099999999998</v>
      </c>
      <c r="K59">
        <v>9.1179999999999994E-3</v>
      </c>
      <c r="L59">
        <v>7.2640339999999997</v>
      </c>
      <c r="M59">
        <v>0.98636900000000005</v>
      </c>
      <c r="W59" t="s">
        <v>519</v>
      </c>
      <c r="X59">
        <v>0.95386599999999999</v>
      </c>
      <c r="Y59">
        <v>3.7420000000000001E-3</v>
      </c>
      <c r="Z59">
        <v>100.199716</v>
      </c>
      <c r="AA59">
        <v>0.96041100000000001</v>
      </c>
      <c r="AF59" s="127"/>
      <c r="AG59" s="176"/>
      <c r="AI59" s="179"/>
      <c r="AJ59" s="181"/>
      <c r="AM59" t="s">
        <v>519</v>
      </c>
      <c r="AN59">
        <v>0.9798</v>
      </c>
      <c r="AO59">
        <v>9.7119239999999998</v>
      </c>
      <c r="AP59">
        <v>9.7119239999999998</v>
      </c>
      <c r="AQ59">
        <v>0.98017299999999996</v>
      </c>
      <c r="BA59" t="s">
        <v>519</v>
      </c>
      <c r="BB59">
        <v>0.93084500000000003</v>
      </c>
      <c r="BC59">
        <v>6.6090000000000003E-3</v>
      </c>
      <c r="BD59">
        <v>54.614924000000002</v>
      </c>
      <c r="BE59">
        <v>0.94286300000000001</v>
      </c>
    </row>
    <row r="60" spans="2:57">
      <c r="B60" s="127"/>
      <c r="C60" s="176"/>
      <c r="E60" s="179"/>
      <c r="F60" s="181"/>
      <c r="I60" t="s">
        <v>688</v>
      </c>
      <c r="J60">
        <v>0.38116699999999998</v>
      </c>
      <c r="K60">
        <v>2.6100000000000002E-2</v>
      </c>
      <c r="L60">
        <v>2.699757</v>
      </c>
      <c r="M60">
        <v>0.37174699999999999</v>
      </c>
      <c r="W60" t="s">
        <v>688</v>
      </c>
      <c r="X60">
        <v>0.177568</v>
      </c>
      <c r="Y60">
        <v>1.1240999999999999E-2</v>
      </c>
      <c r="Z60">
        <v>136.96201099999999</v>
      </c>
      <c r="AA60">
        <v>0.21570700000000001</v>
      </c>
      <c r="AF60" s="127"/>
      <c r="AG60" s="176"/>
      <c r="AI60" s="179"/>
      <c r="AJ60" s="181"/>
      <c r="AM60" t="s">
        <v>688</v>
      </c>
      <c r="AN60">
        <v>0.46304499999999998</v>
      </c>
      <c r="AO60">
        <v>3.5307919999999999</v>
      </c>
      <c r="AP60">
        <v>3.5307919999999999</v>
      </c>
      <c r="AQ60">
        <v>0.42998799999999998</v>
      </c>
      <c r="BA60" t="s">
        <v>688</v>
      </c>
      <c r="BB60">
        <v>0.17894399999999999</v>
      </c>
      <c r="BC60">
        <v>1.0815999999999999E-2</v>
      </c>
      <c r="BD60">
        <v>43.591431</v>
      </c>
      <c r="BE60">
        <v>0.21763299999999999</v>
      </c>
    </row>
    <row r="61" spans="2:57">
      <c r="B61" s="127"/>
      <c r="C61" s="176"/>
      <c r="E61" s="179"/>
      <c r="F61" s="181"/>
      <c r="I61" t="s">
        <v>689</v>
      </c>
      <c r="J61">
        <v>0.68580300000000005</v>
      </c>
      <c r="K61">
        <v>2.3052E-2</v>
      </c>
      <c r="L61">
        <v>4.2278719999999996</v>
      </c>
      <c r="M61">
        <v>0.74101600000000001</v>
      </c>
      <c r="W61" t="s">
        <v>689</v>
      </c>
      <c r="X61">
        <v>0.57773399999999997</v>
      </c>
      <c r="Y61">
        <v>1.3479E-2</v>
      </c>
      <c r="Z61">
        <v>53.176506000000003</v>
      </c>
      <c r="AA61">
        <v>0.61181300000000005</v>
      </c>
      <c r="AF61" s="127"/>
      <c r="AG61" s="176"/>
      <c r="AI61" s="179"/>
      <c r="AJ61" s="181"/>
      <c r="AM61" t="s">
        <v>689</v>
      </c>
      <c r="AN61">
        <v>0.69698599999999999</v>
      </c>
      <c r="AO61">
        <v>5.2197389999999997</v>
      </c>
      <c r="AP61">
        <v>5.2197389999999997</v>
      </c>
      <c r="AQ61">
        <v>0.70631999999999995</v>
      </c>
      <c r="BA61" t="s">
        <v>689</v>
      </c>
      <c r="BB61">
        <v>0.55535199999999996</v>
      </c>
      <c r="BC61">
        <v>9.0360000000000006E-3</v>
      </c>
      <c r="BD61">
        <v>27.518508000000001</v>
      </c>
      <c r="BE61">
        <v>0.579071</v>
      </c>
    </row>
    <row r="62" spans="2:57">
      <c r="B62" s="127"/>
      <c r="C62" s="176"/>
      <c r="E62" s="179"/>
      <c r="F62" s="181"/>
      <c r="I62" t="s">
        <v>522</v>
      </c>
      <c r="J62">
        <v>0.98192299999999999</v>
      </c>
      <c r="K62">
        <v>5.1609999999999998E-3</v>
      </c>
      <c r="L62">
        <v>20.267790000000002</v>
      </c>
      <c r="M62">
        <v>0.98265199999999997</v>
      </c>
      <c r="W62" t="s">
        <v>522</v>
      </c>
      <c r="X62">
        <v>0.954874</v>
      </c>
      <c r="Y62">
        <v>2.3930000000000002E-3</v>
      </c>
      <c r="Z62">
        <v>170.564425</v>
      </c>
      <c r="AA62">
        <v>0.96190900000000001</v>
      </c>
      <c r="AF62" s="127"/>
      <c r="AG62" s="176"/>
      <c r="AI62" s="179"/>
      <c r="AJ62" s="181"/>
      <c r="AM62" t="s">
        <v>522</v>
      </c>
      <c r="AN62">
        <v>0.99149399999999999</v>
      </c>
      <c r="AO62">
        <v>34.610987000000002</v>
      </c>
      <c r="AP62">
        <v>34.610987000000002</v>
      </c>
      <c r="AQ62">
        <v>0.99008700000000005</v>
      </c>
      <c r="BA62" t="s">
        <v>522</v>
      </c>
      <c r="BB62">
        <v>0.96707299999999996</v>
      </c>
      <c r="BC62">
        <v>1.6770000000000001E-3</v>
      </c>
      <c r="BD62">
        <v>153.395127</v>
      </c>
      <c r="BE62">
        <v>0.97410699999999995</v>
      </c>
    </row>
    <row r="63" spans="2:57">
      <c r="B63" s="127"/>
      <c r="C63" s="176"/>
      <c r="E63" s="179"/>
      <c r="F63" s="181"/>
      <c r="I63" t="s">
        <v>690</v>
      </c>
      <c r="J63">
        <v>0.92876300000000001</v>
      </c>
      <c r="K63">
        <v>9.4129999999999995E-3</v>
      </c>
      <c r="L63">
        <v>13.474599</v>
      </c>
      <c r="M63">
        <v>0.96158600000000005</v>
      </c>
      <c r="W63" t="s">
        <v>690</v>
      </c>
      <c r="X63">
        <v>0.88489399999999996</v>
      </c>
      <c r="Y63">
        <v>3.2550000000000001E-3</v>
      </c>
      <c r="Z63">
        <v>506.10913599999998</v>
      </c>
      <c r="AA63">
        <v>0.92916799999999999</v>
      </c>
      <c r="AF63" s="127"/>
      <c r="AG63" s="176"/>
      <c r="AI63" s="179"/>
      <c r="AJ63" s="181"/>
      <c r="AM63" t="s">
        <v>690</v>
      </c>
      <c r="AN63">
        <v>0.97819999999999996</v>
      </c>
      <c r="AO63">
        <v>33.682397999999999</v>
      </c>
      <c r="AP63">
        <v>33.682397999999999</v>
      </c>
      <c r="AQ63">
        <v>0.97893399999999997</v>
      </c>
      <c r="BA63" t="s">
        <v>690</v>
      </c>
      <c r="BB63">
        <v>0.93882399999999999</v>
      </c>
      <c r="BC63">
        <v>5.7460000000000002E-3</v>
      </c>
      <c r="BD63">
        <v>509.99266899999998</v>
      </c>
      <c r="BE63">
        <v>0.95377699999999999</v>
      </c>
    </row>
    <row r="64" spans="2:57">
      <c r="B64" s="127"/>
      <c r="C64" s="176"/>
      <c r="E64" s="179"/>
      <c r="F64" s="181"/>
      <c r="I64" t="s">
        <v>557</v>
      </c>
      <c r="L64">
        <v>205.49</v>
      </c>
      <c r="M64">
        <v>0.98699999999999999</v>
      </c>
      <c r="W64" t="s">
        <v>557</v>
      </c>
      <c r="Z64">
        <v>1182.0899999999999</v>
      </c>
      <c r="AA64">
        <v>0.96799999999999997</v>
      </c>
      <c r="AF64" s="127"/>
      <c r="AG64" s="176"/>
      <c r="AI64" s="179"/>
      <c r="AJ64" s="181"/>
      <c r="AM64" t="s">
        <v>557</v>
      </c>
      <c r="AP64">
        <v>185.83</v>
      </c>
      <c r="AQ64">
        <v>0.99</v>
      </c>
      <c r="BA64" t="s">
        <v>557</v>
      </c>
      <c r="BD64">
        <v>1170.5</v>
      </c>
      <c r="BE64">
        <v>0.97899999999999998</v>
      </c>
    </row>
    <row r="65" spans="2:86">
      <c r="B65" s="127"/>
      <c r="C65" s="176"/>
      <c r="E65" s="179"/>
      <c r="F65" s="181"/>
      <c r="AF65" s="127"/>
      <c r="AG65" s="176"/>
      <c r="AI65" s="179"/>
      <c r="AJ65" s="181"/>
    </row>
    <row r="66" spans="2:86">
      <c r="B66" s="127">
        <v>100</v>
      </c>
      <c r="C66" s="176">
        <v>50</v>
      </c>
      <c r="D66">
        <v>2</v>
      </c>
      <c r="E66" s="179">
        <v>10</v>
      </c>
      <c r="F66" s="181">
        <v>1</v>
      </c>
      <c r="I66" t="s">
        <v>496</v>
      </c>
      <c r="J66" t="s">
        <v>497</v>
      </c>
      <c r="K66" t="s">
        <v>498</v>
      </c>
      <c r="L66" t="s">
        <v>499</v>
      </c>
      <c r="M66" t="s">
        <v>220</v>
      </c>
      <c r="P66">
        <v>500</v>
      </c>
      <c r="Q66">
        <v>50</v>
      </c>
      <c r="R66">
        <v>2</v>
      </c>
      <c r="S66">
        <v>10</v>
      </c>
      <c r="T66">
        <v>1</v>
      </c>
      <c r="W66" t="s">
        <v>496</v>
      </c>
      <c r="X66" t="s">
        <v>497</v>
      </c>
      <c r="Y66" t="s">
        <v>498</v>
      </c>
      <c r="Z66" t="s">
        <v>499</v>
      </c>
      <c r="AA66" t="s">
        <v>220</v>
      </c>
      <c r="AF66" s="127">
        <v>100</v>
      </c>
      <c r="AG66" s="176">
        <v>50</v>
      </c>
      <c r="AH66">
        <v>7</v>
      </c>
      <c r="AI66" s="179">
        <v>7</v>
      </c>
      <c r="AJ66" s="181">
        <v>1</v>
      </c>
      <c r="AM66" t="s">
        <v>496</v>
      </c>
      <c r="AN66" t="s">
        <v>497</v>
      </c>
      <c r="AO66" t="s">
        <v>498</v>
      </c>
      <c r="AP66" t="s">
        <v>499</v>
      </c>
      <c r="AQ66" t="s">
        <v>220</v>
      </c>
      <c r="AT66">
        <v>500</v>
      </c>
      <c r="AU66">
        <v>50</v>
      </c>
      <c r="AV66">
        <v>7</v>
      </c>
      <c r="AW66">
        <v>7</v>
      </c>
      <c r="AX66">
        <v>1</v>
      </c>
      <c r="BA66" t="s">
        <v>496</v>
      </c>
      <c r="BB66" t="s">
        <v>497</v>
      </c>
      <c r="BC66" t="s">
        <v>498</v>
      </c>
      <c r="BD66" t="s">
        <v>499</v>
      </c>
      <c r="BE66" t="s">
        <v>220</v>
      </c>
    </row>
    <row r="67" spans="2:86">
      <c r="B67" s="127"/>
      <c r="C67" s="176"/>
      <c r="E67" s="179"/>
      <c r="F67" s="181"/>
      <c r="I67" t="s">
        <v>323</v>
      </c>
      <c r="J67">
        <v>0.98352200000000001</v>
      </c>
      <c r="K67">
        <v>7.208E-3</v>
      </c>
      <c r="L67">
        <v>46.048166999999999</v>
      </c>
      <c r="M67">
        <v>0.97645599999999999</v>
      </c>
      <c r="W67" t="s">
        <v>323</v>
      </c>
      <c r="X67">
        <v>0.94606999999999997</v>
      </c>
      <c r="Y67">
        <v>2.8519999999999999E-3</v>
      </c>
      <c r="Z67">
        <v>6121.59267</v>
      </c>
      <c r="AA67">
        <v>0.95955500000000005</v>
      </c>
      <c r="AF67" s="127"/>
      <c r="AG67" s="176"/>
      <c r="AI67" s="179"/>
      <c r="AJ67" s="181"/>
      <c r="AM67" t="s">
        <v>323</v>
      </c>
      <c r="AN67">
        <v>0.98246100000000003</v>
      </c>
      <c r="AO67">
        <v>6.1830000000000001E-3</v>
      </c>
      <c r="AP67">
        <v>18.052178000000001</v>
      </c>
      <c r="AQ67">
        <v>0.975217</v>
      </c>
      <c r="BA67" t="s">
        <v>323</v>
      </c>
      <c r="BB67">
        <v>0.91745399999999999</v>
      </c>
      <c r="BC67">
        <v>6.117E-3</v>
      </c>
      <c r="BD67">
        <v>1486.262168</v>
      </c>
      <c r="BE67">
        <v>0.93237700000000001</v>
      </c>
    </row>
    <row r="68" spans="2:86">
      <c r="B68" s="127"/>
      <c r="C68" s="176"/>
      <c r="E68" s="179"/>
      <c r="F68" s="181"/>
      <c r="I68" t="s">
        <v>687</v>
      </c>
      <c r="J68">
        <v>0.97607500000000003</v>
      </c>
      <c r="K68">
        <v>4.764E-3</v>
      </c>
      <c r="L68">
        <v>49.113816</v>
      </c>
      <c r="M68">
        <v>0.98636900000000005</v>
      </c>
      <c r="W68" t="s">
        <v>687</v>
      </c>
      <c r="X68">
        <v>0.93231200000000003</v>
      </c>
      <c r="Y68">
        <v>3.9060000000000002E-3</v>
      </c>
      <c r="Z68">
        <v>7550.8569230000003</v>
      </c>
      <c r="AA68">
        <v>0.94607300000000005</v>
      </c>
      <c r="AF68" s="127"/>
      <c r="AG68" s="176"/>
      <c r="AI68" s="179"/>
      <c r="AJ68" s="181"/>
      <c r="AM68" t="s">
        <v>687</v>
      </c>
      <c r="AN68">
        <v>0.74694499999999997</v>
      </c>
      <c r="AO68">
        <v>1.3661E-2</v>
      </c>
      <c r="AP68">
        <v>18.547996999999999</v>
      </c>
      <c r="AQ68">
        <v>0.75464699999999996</v>
      </c>
      <c r="BA68" t="s">
        <v>687</v>
      </c>
      <c r="BB68">
        <v>0.476659</v>
      </c>
      <c r="BC68">
        <v>1.1126E-2</v>
      </c>
      <c r="BD68">
        <v>727.23015099999998</v>
      </c>
      <c r="BE68">
        <v>0.52471599999999996</v>
      </c>
    </row>
    <row r="69" spans="2:86">
      <c r="B69" s="127"/>
      <c r="C69" s="176"/>
      <c r="E69" s="179"/>
      <c r="F69" s="181"/>
      <c r="I69" t="s">
        <v>519</v>
      </c>
      <c r="J69">
        <v>0.98830899999999999</v>
      </c>
      <c r="K69">
        <v>5.953E-3</v>
      </c>
      <c r="L69">
        <v>29.024940999999998</v>
      </c>
      <c r="M69">
        <v>0.98265199999999997</v>
      </c>
      <c r="W69" t="s">
        <v>519</v>
      </c>
      <c r="X69">
        <v>0.95395700000000005</v>
      </c>
      <c r="Y69">
        <v>2.97E-3</v>
      </c>
      <c r="Z69">
        <v>2482.329784</v>
      </c>
      <c r="AA69">
        <v>0.96169499999999997</v>
      </c>
      <c r="AF69" s="127"/>
      <c r="AG69" s="176"/>
      <c r="AI69" s="179"/>
      <c r="AJ69" s="181"/>
      <c r="AM69" t="s">
        <v>519</v>
      </c>
      <c r="AN69">
        <v>0.98458999999999997</v>
      </c>
      <c r="AO69">
        <v>9.4029999999999999E-3</v>
      </c>
      <c r="AP69">
        <v>10.652006</v>
      </c>
      <c r="AQ69">
        <v>0.98141299999999998</v>
      </c>
      <c r="BA69" t="s">
        <v>519</v>
      </c>
      <c r="BB69">
        <v>0.91479500000000002</v>
      </c>
      <c r="BC69">
        <v>6.4640000000000001E-3</v>
      </c>
      <c r="BD69">
        <v>327.28644000000003</v>
      </c>
      <c r="BE69">
        <v>0.92488800000000004</v>
      </c>
    </row>
    <row r="70" spans="2:86">
      <c r="B70" s="127"/>
      <c r="C70" s="176"/>
      <c r="E70" s="179"/>
      <c r="F70" s="181"/>
      <c r="I70" t="s">
        <v>688</v>
      </c>
      <c r="J70">
        <v>0.94416699999999998</v>
      </c>
      <c r="K70">
        <v>1.1686999999999999E-2</v>
      </c>
      <c r="L70">
        <v>22.524552</v>
      </c>
      <c r="M70">
        <v>0.94176000000000004</v>
      </c>
      <c r="W70" t="s">
        <v>688</v>
      </c>
      <c r="X70">
        <v>0.79693899999999995</v>
      </c>
      <c r="Y70">
        <v>1.9517E-2</v>
      </c>
      <c r="Z70">
        <v>2427.396158</v>
      </c>
      <c r="AA70">
        <v>0.80890200000000001</v>
      </c>
      <c r="AF70" s="127"/>
      <c r="AG70" s="176"/>
      <c r="AI70" s="179"/>
      <c r="AJ70" s="181"/>
      <c r="AM70" t="s">
        <v>688</v>
      </c>
      <c r="AN70">
        <v>0.98192199999999996</v>
      </c>
      <c r="AO70">
        <v>2.6189999999999998E-3</v>
      </c>
      <c r="AP70">
        <v>7.550751</v>
      </c>
      <c r="AQ70">
        <v>0.96778200000000003</v>
      </c>
      <c r="BA70" t="s">
        <v>688</v>
      </c>
      <c r="BB70">
        <v>0.730078</v>
      </c>
      <c r="BC70">
        <v>3.2525999999999999E-2</v>
      </c>
      <c r="BD70">
        <v>283.09518100000003</v>
      </c>
      <c r="BE70">
        <v>0.71324600000000005</v>
      </c>
    </row>
    <row r="71" spans="2:86">
      <c r="B71" s="127"/>
      <c r="C71" s="176"/>
      <c r="E71" s="179"/>
      <c r="F71" s="181"/>
      <c r="I71" t="s">
        <v>689</v>
      </c>
      <c r="J71">
        <v>0.86178100000000002</v>
      </c>
      <c r="K71">
        <v>2.3692999999999999E-2</v>
      </c>
      <c r="L71">
        <v>65.491444000000001</v>
      </c>
      <c r="M71">
        <v>0.88971500000000003</v>
      </c>
      <c r="W71" t="s">
        <v>689</v>
      </c>
      <c r="X71">
        <v>0.81408800000000003</v>
      </c>
      <c r="Y71">
        <v>5.8999999999999999E-3</v>
      </c>
      <c r="Z71">
        <v>18007.58023</v>
      </c>
      <c r="AA71">
        <v>0.83757800000000004</v>
      </c>
      <c r="AF71" s="127"/>
      <c r="AG71" s="176"/>
      <c r="AI71" s="179"/>
      <c r="AJ71" s="181"/>
      <c r="AM71" t="s">
        <v>689</v>
      </c>
      <c r="AN71">
        <v>0.84742799999999996</v>
      </c>
      <c r="AO71">
        <v>1.771E-2</v>
      </c>
      <c r="AP71">
        <v>15.277661</v>
      </c>
      <c r="AQ71">
        <v>0.85130099999999997</v>
      </c>
      <c r="BA71" t="s">
        <v>689</v>
      </c>
      <c r="BB71">
        <v>0.65129000000000004</v>
      </c>
      <c r="BC71">
        <v>7.5579999999999996E-3</v>
      </c>
      <c r="BD71">
        <v>937.74942599999997</v>
      </c>
      <c r="BE71">
        <v>0.66702300000000003</v>
      </c>
    </row>
    <row r="72" spans="2:86">
      <c r="B72" s="127"/>
      <c r="C72" s="176"/>
      <c r="E72" s="179"/>
      <c r="F72" s="181"/>
      <c r="I72" t="s">
        <v>522</v>
      </c>
      <c r="J72">
        <v>0.99255599999999999</v>
      </c>
      <c r="K72">
        <v>3.9100000000000003E-3</v>
      </c>
      <c r="L72">
        <v>114.053591</v>
      </c>
      <c r="M72">
        <v>0.99256500000000003</v>
      </c>
      <c r="W72" t="s">
        <v>522</v>
      </c>
      <c r="X72">
        <v>0.98119800000000001</v>
      </c>
      <c r="Y72">
        <v>2.859E-3</v>
      </c>
      <c r="Z72">
        <v>3341.056384</v>
      </c>
      <c r="AA72">
        <v>0.989514</v>
      </c>
      <c r="AF72" s="127"/>
      <c r="AG72" s="176"/>
      <c r="AI72" s="179"/>
      <c r="AJ72" s="181"/>
      <c r="AM72" t="s">
        <v>522</v>
      </c>
      <c r="AN72">
        <v>0.99734199999999995</v>
      </c>
      <c r="AO72">
        <v>3.0000000000000001E-6</v>
      </c>
      <c r="AP72">
        <v>54.882379999999998</v>
      </c>
      <c r="AQ72">
        <v>0.99132600000000004</v>
      </c>
      <c r="BA72" t="s">
        <v>522</v>
      </c>
      <c r="BB72">
        <v>0.98220700000000005</v>
      </c>
      <c r="BC72">
        <v>2.0400000000000001E-3</v>
      </c>
      <c r="BD72">
        <v>449.65211900000003</v>
      </c>
      <c r="BE72">
        <v>0.98801600000000001</v>
      </c>
    </row>
    <row r="73" spans="2:86">
      <c r="B73" s="127"/>
      <c r="C73" s="176"/>
      <c r="E73" s="179"/>
      <c r="F73" s="181"/>
      <c r="I73" t="s">
        <v>690</v>
      </c>
      <c r="J73">
        <v>0.97501099999999996</v>
      </c>
      <c r="K73">
        <v>7.6400000000000001E-3</v>
      </c>
      <c r="L73">
        <v>185.664996</v>
      </c>
      <c r="M73">
        <v>0.99132600000000004</v>
      </c>
      <c r="W73" t="s">
        <v>690</v>
      </c>
      <c r="X73">
        <v>0.93148699999999995</v>
      </c>
      <c r="Y73">
        <v>4.1380000000000002E-3</v>
      </c>
      <c r="Z73">
        <v>31146.877584000002</v>
      </c>
      <c r="AA73">
        <v>0.96404900000000004</v>
      </c>
      <c r="AF73" s="127"/>
      <c r="AG73" s="176"/>
      <c r="AI73" s="179"/>
      <c r="AJ73" s="181"/>
      <c r="AM73" t="s">
        <v>690</v>
      </c>
      <c r="AN73">
        <v>0.96384499999999995</v>
      </c>
      <c r="AO73">
        <v>1.0728E-2</v>
      </c>
      <c r="AP73">
        <v>66.833170999999993</v>
      </c>
      <c r="AQ73">
        <v>0.96530400000000005</v>
      </c>
      <c r="BA73" t="s">
        <v>690</v>
      </c>
      <c r="BB73">
        <v>0.853711</v>
      </c>
      <c r="BC73">
        <v>6.5100000000000002E-3</v>
      </c>
      <c r="BD73">
        <v>4034.636849</v>
      </c>
      <c r="BE73">
        <v>0.88037699999999997</v>
      </c>
    </row>
    <row r="74" spans="2:86">
      <c r="B74" s="127"/>
      <c r="C74" s="176"/>
      <c r="E74" s="179"/>
      <c r="F74" s="181"/>
      <c r="I74" t="s">
        <v>557</v>
      </c>
      <c r="L74">
        <v>512.13</v>
      </c>
      <c r="M74">
        <v>0.99199999999999999</v>
      </c>
      <c r="W74" t="s">
        <v>557</v>
      </c>
      <c r="Z74">
        <v>14007.09</v>
      </c>
      <c r="AA74">
        <v>0.98299999999999998</v>
      </c>
      <c r="AF74" s="127"/>
      <c r="AG74" s="176"/>
      <c r="AI74" s="179"/>
      <c r="AJ74" s="181"/>
      <c r="AM74" t="s">
        <v>557</v>
      </c>
      <c r="AP74">
        <v>241.32</v>
      </c>
      <c r="AQ74">
        <v>0.98699999999999999</v>
      </c>
      <c r="BA74" t="s">
        <v>557</v>
      </c>
      <c r="BD74">
        <v>1827.57</v>
      </c>
      <c r="BE74">
        <v>0.97799999999999998</v>
      </c>
      <c r="CB74" t="s">
        <v>551</v>
      </c>
      <c r="CF74" t="s">
        <v>559</v>
      </c>
    </row>
    <row r="75" spans="2:86">
      <c r="B75" s="127"/>
      <c r="C75" s="176"/>
      <c r="E75" s="179"/>
      <c r="F75" s="181"/>
      <c r="AF75" s="127"/>
      <c r="AG75" s="176"/>
      <c r="AI75" s="179"/>
      <c r="AJ75" s="181"/>
    </row>
    <row r="76" spans="2:86">
      <c r="B76" s="127">
        <v>100</v>
      </c>
      <c r="C76" s="176">
        <v>50</v>
      </c>
      <c r="D76">
        <v>2</v>
      </c>
      <c r="E76" s="179">
        <v>10</v>
      </c>
      <c r="F76" s="181">
        <v>2</v>
      </c>
      <c r="I76" t="s">
        <v>496</v>
      </c>
      <c r="J76" t="s">
        <v>497</v>
      </c>
      <c r="K76" t="s">
        <v>498</v>
      </c>
      <c r="L76" t="s">
        <v>499</v>
      </c>
      <c r="M76" t="s">
        <v>220</v>
      </c>
      <c r="P76">
        <v>500</v>
      </c>
      <c r="Q76">
        <v>50</v>
      </c>
      <c r="R76">
        <v>2</v>
      </c>
      <c r="S76">
        <v>10</v>
      </c>
      <c r="T76">
        <v>2</v>
      </c>
      <c r="W76" t="s">
        <v>496</v>
      </c>
      <c r="X76" t="s">
        <v>497</v>
      </c>
      <c r="Y76" t="s">
        <v>498</v>
      </c>
      <c r="Z76" t="s">
        <v>499</v>
      </c>
      <c r="AA76" t="s">
        <v>220</v>
      </c>
      <c r="AF76" s="127">
        <v>100</v>
      </c>
      <c r="AG76" s="176">
        <v>50</v>
      </c>
      <c r="AH76">
        <v>7</v>
      </c>
      <c r="AI76" s="179">
        <v>7</v>
      </c>
      <c r="AJ76" s="181">
        <v>2</v>
      </c>
      <c r="AM76" t="s">
        <v>496</v>
      </c>
      <c r="AN76" t="s">
        <v>497</v>
      </c>
      <c r="AO76" t="s">
        <v>498</v>
      </c>
      <c r="AP76" t="s">
        <v>499</v>
      </c>
      <c r="AQ76" t="s">
        <v>220</v>
      </c>
      <c r="AT76">
        <v>500</v>
      </c>
      <c r="AU76">
        <v>50</v>
      </c>
      <c r="AV76">
        <v>7</v>
      </c>
      <c r="AW76">
        <v>7</v>
      </c>
      <c r="AX76">
        <v>2</v>
      </c>
      <c r="BA76" t="s">
        <v>496</v>
      </c>
      <c r="BB76" t="s">
        <v>497</v>
      </c>
      <c r="BC76" t="s">
        <v>498</v>
      </c>
      <c r="BD76" t="s">
        <v>499</v>
      </c>
      <c r="BE76" t="s">
        <v>220</v>
      </c>
      <c r="CB76" t="s">
        <v>552</v>
      </c>
      <c r="CF76" t="s">
        <v>560</v>
      </c>
    </row>
    <row r="77" spans="2:86">
      <c r="B77" s="127"/>
      <c r="C77" s="176"/>
      <c r="E77" s="179"/>
      <c r="F77" s="181"/>
      <c r="I77" t="s">
        <v>323</v>
      </c>
      <c r="J77">
        <v>0.98670800000000003</v>
      </c>
      <c r="K77">
        <v>2.385E-3</v>
      </c>
      <c r="L77">
        <v>8.1355789999999999</v>
      </c>
      <c r="M77">
        <v>0.98636900000000005</v>
      </c>
      <c r="W77" t="s">
        <v>323</v>
      </c>
      <c r="X77">
        <v>0.96734900000000001</v>
      </c>
      <c r="Y77">
        <v>4.5799999999999999E-3</v>
      </c>
      <c r="Z77">
        <v>423.17661199999998</v>
      </c>
      <c r="AA77">
        <v>0.97260899999999995</v>
      </c>
      <c r="AF77" s="127"/>
      <c r="AG77" s="176"/>
      <c r="AI77" s="179"/>
      <c r="AJ77" s="181"/>
      <c r="AM77" t="s">
        <v>323</v>
      </c>
      <c r="AN77">
        <v>0.403478</v>
      </c>
      <c r="AO77">
        <v>4.0691999999999999E-2</v>
      </c>
      <c r="AP77">
        <v>5.6260539999999999</v>
      </c>
      <c r="AQ77">
        <v>0.413879</v>
      </c>
      <c r="BA77" t="s">
        <v>323</v>
      </c>
      <c r="BB77">
        <v>0.52802099999999996</v>
      </c>
      <c r="BC77">
        <v>1.0411999999999999E-2</v>
      </c>
      <c r="BD77">
        <v>82.052974000000006</v>
      </c>
      <c r="BE77">
        <v>0.56559000000000004</v>
      </c>
      <c r="CB77" t="s">
        <v>553</v>
      </c>
      <c r="CF77" t="s">
        <v>561</v>
      </c>
    </row>
    <row r="78" spans="2:86">
      <c r="B78" s="127"/>
      <c r="C78" s="176"/>
      <c r="E78" s="179"/>
      <c r="F78" s="181"/>
      <c r="I78" t="s">
        <v>687</v>
      </c>
      <c r="J78">
        <v>0.95587100000000003</v>
      </c>
      <c r="K78">
        <v>7.6519999999999999E-3</v>
      </c>
      <c r="L78">
        <v>5.7666709999999997</v>
      </c>
      <c r="M78">
        <v>0.971499</v>
      </c>
      <c r="W78" t="s">
        <v>687</v>
      </c>
      <c r="X78">
        <v>0.92873499999999998</v>
      </c>
      <c r="Y78">
        <v>5.6059999999999999E-3</v>
      </c>
      <c r="Z78">
        <v>523.42512299999999</v>
      </c>
      <c r="AA78">
        <v>0.94286300000000001</v>
      </c>
      <c r="AF78" s="127"/>
      <c r="AG78" s="176"/>
      <c r="AI78" s="179"/>
      <c r="AJ78" s="181"/>
      <c r="AM78" t="s">
        <v>687</v>
      </c>
      <c r="AN78">
        <v>0.36521199999999998</v>
      </c>
      <c r="AO78">
        <v>2.7803000000000001E-2</v>
      </c>
      <c r="AP78">
        <v>2.5195799999999999</v>
      </c>
      <c r="AQ78">
        <v>0.36926900000000001</v>
      </c>
      <c r="BA78" t="s">
        <v>687</v>
      </c>
      <c r="BB78">
        <v>0.42502099999999998</v>
      </c>
      <c r="BC78">
        <v>9.4120000000000002E-3</v>
      </c>
      <c r="BD78">
        <v>35.132275999999997</v>
      </c>
      <c r="BE78">
        <v>0.45688000000000001</v>
      </c>
      <c r="CB78" t="s">
        <v>554</v>
      </c>
      <c r="CF78" t="s">
        <v>741</v>
      </c>
      <c r="CH78" s="18" t="s">
        <v>740</v>
      </c>
    </row>
    <row r="79" spans="2:86">
      <c r="B79" s="127"/>
      <c r="C79" s="176"/>
      <c r="F79" s="181"/>
      <c r="I79" t="s">
        <v>519</v>
      </c>
      <c r="J79">
        <v>0.97766900000000001</v>
      </c>
      <c r="K79">
        <v>8.1759999999999992E-3</v>
      </c>
      <c r="L79">
        <v>6.3176199999999998</v>
      </c>
      <c r="M79">
        <v>0.97893399999999997</v>
      </c>
      <c r="W79" t="s">
        <v>519</v>
      </c>
      <c r="X79">
        <v>0.95753500000000003</v>
      </c>
      <c r="Y79">
        <v>3.6830000000000001E-3</v>
      </c>
      <c r="Z79">
        <v>184.99421699999999</v>
      </c>
      <c r="AA79">
        <v>0.96897100000000003</v>
      </c>
      <c r="AF79" s="127"/>
      <c r="AG79" s="176"/>
      <c r="AJ79" s="181"/>
      <c r="AM79" t="s">
        <v>519</v>
      </c>
      <c r="AN79">
        <v>0.40082400000000001</v>
      </c>
      <c r="AO79">
        <v>3.4506000000000002E-2</v>
      </c>
      <c r="AP79">
        <v>3.5914290000000002</v>
      </c>
      <c r="AQ79">
        <v>0.41635699999999998</v>
      </c>
      <c r="BA79" t="s">
        <v>519</v>
      </c>
      <c r="BB79">
        <v>0.52545299999999995</v>
      </c>
      <c r="BC79">
        <v>9.3880000000000005E-3</v>
      </c>
      <c r="BD79">
        <v>43.489443999999999</v>
      </c>
      <c r="BE79">
        <v>0.56045400000000001</v>
      </c>
      <c r="CB79" t="s">
        <v>555</v>
      </c>
      <c r="CF79" t="s">
        <v>742</v>
      </c>
    </row>
    <row r="80" spans="2:86">
      <c r="B80" s="127"/>
      <c r="C80" s="176"/>
      <c r="F80" s="181"/>
      <c r="I80" t="s">
        <v>688</v>
      </c>
      <c r="J80">
        <v>0.49598700000000001</v>
      </c>
      <c r="K80">
        <v>3.8603999999999999E-2</v>
      </c>
      <c r="L80">
        <v>2.6462759999999999</v>
      </c>
      <c r="M80">
        <v>0.48327100000000001</v>
      </c>
      <c r="W80" t="s">
        <v>688</v>
      </c>
      <c r="X80">
        <v>0.30826599999999998</v>
      </c>
      <c r="Y80">
        <v>1.0102E-2</v>
      </c>
      <c r="Z80">
        <v>158.89310499999999</v>
      </c>
      <c r="AA80">
        <v>0.32249100000000003</v>
      </c>
      <c r="AF80" s="127"/>
      <c r="AG80" s="176"/>
      <c r="AJ80" s="181"/>
      <c r="AM80" t="s">
        <v>688</v>
      </c>
      <c r="AN80">
        <v>0.29132400000000003</v>
      </c>
      <c r="AO80">
        <v>2.6076999999999999E-2</v>
      </c>
      <c r="AP80">
        <v>1.50762</v>
      </c>
      <c r="AQ80">
        <v>0.29615900000000001</v>
      </c>
      <c r="BA80" t="s">
        <v>688</v>
      </c>
      <c r="BB80">
        <v>0.43355100000000002</v>
      </c>
      <c r="BC80">
        <v>7.8510000000000003E-3</v>
      </c>
      <c r="BD80">
        <v>10.045828</v>
      </c>
      <c r="BE80">
        <v>0.43975999999999998</v>
      </c>
    </row>
    <row r="81" spans="2:75">
      <c r="B81" s="127"/>
      <c r="C81" s="176"/>
      <c r="F81" s="181"/>
      <c r="I81" t="s">
        <v>689</v>
      </c>
      <c r="J81">
        <v>0.71875199999999995</v>
      </c>
      <c r="K81">
        <v>2.0039000000000001E-2</v>
      </c>
      <c r="L81">
        <v>3.947981</v>
      </c>
      <c r="M81">
        <v>0.73977700000000002</v>
      </c>
      <c r="W81" t="s">
        <v>689</v>
      </c>
      <c r="X81">
        <v>0.64954800000000001</v>
      </c>
      <c r="Y81">
        <v>1.2588999999999999E-2</v>
      </c>
      <c r="Z81">
        <v>892.76365599999997</v>
      </c>
      <c r="AA81">
        <v>0.68992100000000001</v>
      </c>
      <c r="AF81" s="127"/>
      <c r="AG81" s="176"/>
      <c r="AJ81" s="181"/>
      <c r="AM81" t="s">
        <v>689</v>
      </c>
      <c r="AN81">
        <v>0.38381500000000002</v>
      </c>
      <c r="AO81">
        <v>3.1808000000000003E-2</v>
      </c>
      <c r="AP81">
        <v>1.6353390000000001</v>
      </c>
      <c r="AQ81">
        <v>0.39777000000000001</v>
      </c>
      <c r="BA81" t="s">
        <v>689</v>
      </c>
      <c r="BB81">
        <v>0.460976</v>
      </c>
      <c r="BC81">
        <v>1.6271999999999998E-2</v>
      </c>
      <c r="BD81">
        <v>13.953495</v>
      </c>
      <c r="BE81">
        <v>0.50502899999999995</v>
      </c>
    </row>
    <row r="82" spans="2:75">
      <c r="B82" s="127"/>
      <c r="C82" s="176"/>
      <c r="F82" s="181"/>
      <c r="I82" t="s">
        <v>522</v>
      </c>
      <c r="J82">
        <v>0.976607</v>
      </c>
      <c r="K82">
        <v>6.1609999999999998E-3</v>
      </c>
      <c r="L82">
        <v>21.267665999999998</v>
      </c>
      <c r="M82">
        <v>0.98389099999999996</v>
      </c>
      <c r="W82" t="s">
        <v>522</v>
      </c>
      <c r="X82">
        <v>0.971109</v>
      </c>
      <c r="Y82">
        <v>2.7039999999999998E-3</v>
      </c>
      <c r="Z82">
        <v>574.50953900000002</v>
      </c>
      <c r="AA82">
        <v>0.97945599999999999</v>
      </c>
      <c r="AF82" s="127"/>
      <c r="AG82" s="176"/>
      <c r="AJ82" s="181"/>
      <c r="AM82" t="s">
        <v>522</v>
      </c>
      <c r="AN82">
        <v>0.38806800000000002</v>
      </c>
      <c r="AO82">
        <v>3.168E-2</v>
      </c>
      <c r="AP82">
        <v>14.879027000000001</v>
      </c>
      <c r="AQ82">
        <v>0.41139999999999999</v>
      </c>
      <c r="BA82" t="s">
        <v>522</v>
      </c>
      <c r="BB82">
        <v>0.54297200000000001</v>
      </c>
      <c r="BC82">
        <v>1.2966E-2</v>
      </c>
      <c r="BD82">
        <v>254.320561</v>
      </c>
      <c r="BE82">
        <v>0.57179500000000005</v>
      </c>
    </row>
    <row r="83" spans="2:75">
      <c r="B83" s="127"/>
      <c r="C83" s="176"/>
      <c r="I83" t="s">
        <v>690</v>
      </c>
      <c r="J83">
        <v>0.93513900000000005</v>
      </c>
      <c r="K83">
        <v>9.0089999999999996E-3</v>
      </c>
      <c r="L83">
        <v>25.733933</v>
      </c>
      <c r="M83">
        <v>0.96406400000000003</v>
      </c>
      <c r="W83" t="s">
        <v>690</v>
      </c>
      <c r="X83">
        <v>0.91066800000000003</v>
      </c>
      <c r="Y83">
        <v>5.4590000000000003E-3</v>
      </c>
      <c r="Z83">
        <v>1267.9859690000001</v>
      </c>
      <c r="AA83">
        <v>0.94864099999999996</v>
      </c>
      <c r="AF83" s="127"/>
      <c r="AG83" s="176"/>
      <c r="AM83" t="s">
        <v>690</v>
      </c>
      <c r="AN83">
        <v>0.37159999999999999</v>
      </c>
      <c r="AO83">
        <v>2.9484E-2</v>
      </c>
      <c r="AP83">
        <v>4.3974549999999999</v>
      </c>
      <c r="AQ83">
        <v>0.370508</v>
      </c>
      <c r="BA83" t="s">
        <v>690</v>
      </c>
      <c r="BB83">
        <v>0.50637600000000005</v>
      </c>
      <c r="BC83">
        <v>9.691E-3</v>
      </c>
      <c r="BD83">
        <v>188.12993800000001</v>
      </c>
      <c r="BE83">
        <v>0.55424799999999996</v>
      </c>
    </row>
    <row r="84" spans="2:75">
      <c r="B84" s="127"/>
      <c r="C84" s="176"/>
      <c r="I84" t="s">
        <v>557</v>
      </c>
      <c r="L84">
        <v>305.01</v>
      </c>
      <c r="M84">
        <v>0.98799999999999999</v>
      </c>
      <c r="W84" t="s">
        <v>557</v>
      </c>
      <c r="Z84">
        <v>2692.63</v>
      </c>
      <c r="AA84">
        <v>0.98199999999999998</v>
      </c>
      <c r="AF84" s="127"/>
      <c r="AG84" s="176"/>
      <c r="AM84" t="s">
        <v>557</v>
      </c>
      <c r="AP84">
        <v>882.78</v>
      </c>
      <c r="AQ84">
        <v>0.41</v>
      </c>
      <c r="BA84" t="s">
        <v>557</v>
      </c>
      <c r="BD84">
        <v>1773.21</v>
      </c>
      <c r="BE84">
        <v>0.58499999999999996</v>
      </c>
    </row>
    <row r="85" spans="2:75">
      <c r="C85" s="176"/>
    </row>
    <row r="86" spans="2:75">
      <c r="AC86" s="18" t="s">
        <v>529</v>
      </c>
      <c r="AD86" t="s">
        <v>562</v>
      </c>
    </row>
    <row r="88" spans="2:75">
      <c r="BU88" s="18" t="s">
        <v>528</v>
      </c>
      <c r="BW88" t="s">
        <v>550</v>
      </c>
    </row>
    <row r="107" spans="3:3">
      <c r="C107" t="s">
        <v>309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5DC63-FF88-4C04-BA10-9BAA4E42BDF4}">
  <dimension ref="A2:BE189"/>
  <sheetViews>
    <sheetView topLeftCell="A172" zoomScale="90" zoomScaleNormal="90" workbookViewId="0">
      <selection activeCell="P204" sqref="P204"/>
    </sheetView>
  </sheetViews>
  <sheetFormatPr baseColWidth="10" defaultColWidth="9.140625" defaultRowHeight="15"/>
  <cols>
    <col min="2" max="2" width="13.28515625" customWidth="1"/>
  </cols>
  <sheetData>
    <row r="2" spans="1:57">
      <c r="F2" s="18"/>
    </row>
    <row r="3" spans="1:57">
      <c r="F3" s="19"/>
      <c r="G3" s="19"/>
      <c r="H3" s="19"/>
      <c r="I3" s="19"/>
    </row>
    <row r="4" spans="1:57">
      <c r="F4" s="19"/>
      <c r="G4" s="19"/>
      <c r="H4" s="19"/>
      <c r="I4" s="19"/>
    </row>
    <row r="5" spans="1:57">
      <c r="G5" s="18" t="s">
        <v>310</v>
      </c>
      <c r="R5" s="19" t="s">
        <v>323</v>
      </c>
      <c r="AC5" s="19" t="s">
        <v>324</v>
      </c>
      <c r="AM5" s="19" t="s">
        <v>351</v>
      </c>
      <c r="AX5" s="19" t="s">
        <v>519</v>
      </c>
    </row>
    <row r="6" spans="1:57" ht="15.75" thickBot="1">
      <c r="V6" s="137" t="s">
        <v>345</v>
      </c>
      <c r="AG6" s="137" t="s">
        <v>345</v>
      </c>
      <c r="AQ6" s="137" t="s">
        <v>345</v>
      </c>
      <c r="BB6" s="137" t="s">
        <v>345</v>
      </c>
    </row>
    <row r="7" spans="1:57">
      <c r="A7" t="s">
        <v>343</v>
      </c>
      <c r="B7" t="s">
        <v>117</v>
      </c>
      <c r="C7" t="s">
        <v>338</v>
      </c>
      <c r="D7" t="s">
        <v>199</v>
      </c>
      <c r="E7" t="s">
        <v>200</v>
      </c>
      <c r="F7" s="4" t="s">
        <v>0</v>
      </c>
      <c r="G7" s="21" t="s">
        <v>1</v>
      </c>
      <c r="H7" s="22" t="s">
        <v>4</v>
      </c>
      <c r="I7" s="5" t="s">
        <v>3</v>
      </c>
      <c r="J7" s="5" t="s">
        <v>126</v>
      </c>
      <c r="K7" s="5" t="s">
        <v>312</v>
      </c>
      <c r="L7" s="5" t="s">
        <v>318</v>
      </c>
      <c r="M7" s="108"/>
      <c r="N7" t="s">
        <v>339</v>
      </c>
      <c r="P7" t="s">
        <v>353</v>
      </c>
      <c r="Q7" t="s">
        <v>510</v>
      </c>
      <c r="R7" s="4" t="s">
        <v>54</v>
      </c>
      <c r="S7" s="5" t="s">
        <v>56</v>
      </c>
      <c r="T7" s="5" t="s">
        <v>57</v>
      </c>
      <c r="U7" s="38" t="s">
        <v>55</v>
      </c>
      <c r="V7" s="255" t="s">
        <v>58</v>
      </c>
      <c r="W7" s="137" t="s">
        <v>346</v>
      </c>
      <c r="X7" s="137" t="s">
        <v>347</v>
      </c>
      <c r="Y7" s="256" t="s">
        <v>350</v>
      </c>
      <c r="Z7" s="108"/>
      <c r="AA7" s="108"/>
      <c r="AB7" s="183" t="s">
        <v>510</v>
      </c>
      <c r="AC7" s="4" t="s">
        <v>512</v>
      </c>
      <c r="AD7" s="5" t="s">
        <v>56</v>
      </c>
      <c r="AE7" s="5" t="s">
        <v>57</v>
      </c>
      <c r="AF7" s="38" t="s">
        <v>55</v>
      </c>
      <c r="AG7" s="255" t="s">
        <v>58</v>
      </c>
      <c r="AH7" s="137" t="s">
        <v>346</v>
      </c>
      <c r="AI7" s="137" t="s">
        <v>347</v>
      </c>
      <c r="AJ7" s="256" t="s">
        <v>350</v>
      </c>
      <c r="AL7" s="183" t="s">
        <v>510</v>
      </c>
      <c r="AM7" s="4" t="s">
        <v>54</v>
      </c>
      <c r="AN7" s="5" t="s">
        <v>56</v>
      </c>
      <c r="AO7" s="5" t="s">
        <v>57</v>
      </c>
      <c r="AP7" s="38" t="s">
        <v>55</v>
      </c>
      <c r="AQ7" s="255" t="s">
        <v>58</v>
      </c>
      <c r="AR7" s="137" t="s">
        <v>346</v>
      </c>
      <c r="AS7" s="137" t="s">
        <v>347</v>
      </c>
      <c r="AT7" s="256" t="s">
        <v>350</v>
      </c>
      <c r="AV7" s="183" t="s">
        <v>520</v>
      </c>
      <c r="AW7" s="183" t="s">
        <v>510</v>
      </c>
      <c r="AX7" s="4" t="s">
        <v>512</v>
      </c>
      <c r="AY7" s="5" t="s">
        <v>56</v>
      </c>
      <c r="AZ7" s="5" t="s">
        <v>57</v>
      </c>
      <c r="BA7" s="38" t="s">
        <v>55</v>
      </c>
      <c r="BB7" s="255" t="s">
        <v>58</v>
      </c>
      <c r="BC7" s="137" t="s">
        <v>346</v>
      </c>
      <c r="BD7" s="137" t="s">
        <v>347</v>
      </c>
      <c r="BE7" s="256" t="s">
        <v>350</v>
      </c>
    </row>
    <row r="8" spans="1:57">
      <c r="A8">
        <v>1</v>
      </c>
      <c r="B8">
        <v>50</v>
      </c>
      <c r="D8">
        <v>1</v>
      </c>
      <c r="E8">
        <v>5</v>
      </c>
      <c r="F8">
        <v>2636</v>
      </c>
      <c r="G8" t="s">
        <v>344</v>
      </c>
      <c r="H8">
        <v>48762</v>
      </c>
      <c r="I8">
        <v>22530</v>
      </c>
      <c r="J8">
        <v>1360</v>
      </c>
      <c r="K8">
        <v>57.94</v>
      </c>
      <c r="L8" t="s">
        <v>504</v>
      </c>
      <c r="N8">
        <v>31.53</v>
      </c>
      <c r="R8">
        <v>4325</v>
      </c>
      <c r="S8">
        <v>0.99</v>
      </c>
      <c r="T8">
        <v>0.99</v>
      </c>
      <c r="U8">
        <v>1330</v>
      </c>
      <c r="V8" s="18">
        <v>0.875</v>
      </c>
      <c r="W8">
        <v>0.89500000000000002</v>
      </c>
      <c r="X8">
        <v>0.79300000000000004</v>
      </c>
      <c r="Y8" s="18">
        <v>0.82499999999999996</v>
      </c>
      <c r="AC8">
        <v>5376</v>
      </c>
      <c r="AD8">
        <v>0.99</v>
      </c>
      <c r="AE8">
        <v>0.99</v>
      </c>
      <c r="AF8">
        <v>19.86</v>
      </c>
      <c r="AG8" s="18">
        <v>0.88300000000000001</v>
      </c>
      <c r="AH8">
        <v>0.83799999999999997</v>
      </c>
      <c r="AI8">
        <v>0.81399999999999995</v>
      </c>
      <c r="AJ8" s="18">
        <v>0.80900000000000005</v>
      </c>
      <c r="AM8">
        <v>6109</v>
      </c>
      <c r="AN8">
        <v>0.99</v>
      </c>
      <c r="AO8">
        <v>0.99</v>
      </c>
      <c r="AP8">
        <v>998</v>
      </c>
      <c r="AQ8" s="18">
        <v>0.88</v>
      </c>
      <c r="AR8">
        <v>0.84599999999999997</v>
      </c>
      <c r="AS8">
        <v>0.80600000000000005</v>
      </c>
      <c r="AT8" s="18">
        <v>0.80900000000000005</v>
      </c>
      <c r="AX8">
        <v>4047</v>
      </c>
      <c r="AY8">
        <v>0.99</v>
      </c>
      <c r="AZ8">
        <v>0.99</v>
      </c>
      <c r="BA8">
        <v>523</v>
      </c>
      <c r="BB8" s="18">
        <v>0.871</v>
      </c>
      <c r="BC8">
        <v>0.878</v>
      </c>
      <c r="BD8">
        <v>0.77200000000000002</v>
      </c>
      <c r="BE8" s="18">
        <v>0.80500000000000005</v>
      </c>
    </row>
    <row r="9" spans="1:57">
      <c r="A9">
        <v>1</v>
      </c>
      <c r="B9">
        <v>50</v>
      </c>
      <c r="D9">
        <v>1</v>
      </c>
      <c r="E9">
        <v>7</v>
      </c>
      <c r="F9">
        <v>2636</v>
      </c>
      <c r="G9" t="s">
        <v>344</v>
      </c>
      <c r="H9">
        <v>48762</v>
      </c>
      <c r="I9">
        <v>22530</v>
      </c>
      <c r="J9">
        <v>21840</v>
      </c>
      <c r="K9">
        <v>482.76</v>
      </c>
      <c r="L9" t="s">
        <v>505</v>
      </c>
      <c r="N9">
        <v>64.12</v>
      </c>
      <c r="R9">
        <v>10574</v>
      </c>
      <c r="S9">
        <v>0.99</v>
      </c>
      <c r="T9">
        <v>0.99</v>
      </c>
      <c r="U9">
        <v>831</v>
      </c>
      <c r="V9" s="19">
        <v>0.90500000000000003</v>
      </c>
      <c r="W9">
        <v>0.91600000000000004</v>
      </c>
      <c r="X9">
        <v>0.84099999999999997</v>
      </c>
      <c r="Y9" s="18">
        <v>0.86499999999999999</v>
      </c>
      <c r="AC9">
        <v>9134</v>
      </c>
      <c r="AD9">
        <v>0.99</v>
      </c>
      <c r="AE9">
        <v>0.99</v>
      </c>
      <c r="AF9">
        <v>89.44</v>
      </c>
      <c r="AG9" s="19">
        <v>0.90200000000000002</v>
      </c>
      <c r="AH9">
        <v>0.86099999999999999</v>
      </c>
      <c r="AI9">
        <v>0.82799999999999996</v>
      </c>
      <c r="AJ9" s="18">
        <v>0.82799999999999996</v>
      </c>
      <c r="AM9">
        <v>14543</v>
      </c>
      <c r="AN9">
        <v>0.99</v>
      </c>
      <c r="AO9">
        <v>0.99</v>
      </c>
      <c r="AP9">
        <v>1034</v>
      </c>
      <c r="AQ9" s="19">
        <v>0.91600000000000004</v>
      </c>
      <c r="AR9">
        <v>0.88</v>
      </c>
      <c r="AS9">
        <v>0.84799999999999998</v>
      </c>
      <c r="AT9" s="18">
        <v>0.85</v>
      </c>
      <c r="AW9">
        <v>380</v>
      </c>
      <c r="AX9">
        <v>8477</v>
      </c>
      <c r="AY9">
        <v>0.99</v>
      </c>
      <c r="AZ9">
        <v>0.99</v>
      </c>
      <c r="BA9">
        <v>586</v>
      </c>
      <c r="BB9" s="18">
        <v>0.90300000000000002</v>
      </c>
      <c r="BC9">
        <v>0.90200000000000002</v>
      </c>
      <c r="BD9">
        <v>0.81899999999999995</v>
      </c>
      <c r="BE9" s="18">
        <v>0.84599999999999997</v>
      </c>
    </row>
    <row r="10" spans="1:57">
      <c r="A10">
        <v>2</v>
      </c>
      <c r="B10">
        <v>50</v>
      </c>
      <c r="D10">
        <v>1</v>
      </c>
      <c r="E10">
        <v>5</v>
      </c>
      <c r="F10">
        <v>2636</v>
      </c>
      <c r="G10" t="s">
        <v>344</v>
      </c>
      <c r="H10">
        <v>48762</v>
      </c>
      <c r="I10">
        <v>22530</v>
      </c>
      <c r="J10">
        <v>1360</v>
      </c>
      <c r="K10">
        <v>57.09</v>
      </c>
      <c r="L10" t="s">
        <v>504</v>
      </c>
      <c r="N10">
        <v>31.3</v>
      </c>
      <c r="Q10" t="s">
        <v>513</v>
      </c>
      <c r="R10">
        <v>4316</v>
      </c>
      <c r="S10">
        <v>0.99</v>
      </c>
      <c r="T10">
        <v>0.99</v>
      </c>
      <c r="U10">
        <v>1328</v>
      </c>
      <c r="V10" s="18">
        <v>0.874</v>
      </c>
      <c r="W10">
        <v>0.89400000000000002</v>
      </c>
      <c r="X10">
        <v>0.79200000000000004</v>
      </c>
      <c r="Y10" s="18">
        <v>0.82399999999999995</v>
      </c>
      <c r="AC10">
        <v>1478</v>
      </c>
      <c r="AD10">
        <v>0.99</v>
      </c>
      <c r="AE10">
        <v>0.99</v>
      </c>
      <c r="AF10">
        <v>9.52</v>
      </c>
      <c r="AG10" s="18">
        <v>0.88100000000000001</v>
      </c>
      <c r="AH10">
        <v>0.84</v>
      </c>
      <c r="AI10">
        <v>0.80400000000000005</v>
      </c>
      <c r="AJ10" s="18">
        <v>0.80500000000000005</v>
      </c>
      <c r="AM10">
        <v>5947</v>
      </c>
      <c r="AN10">
        <v>0.99</v>
      </c>
      <c r="AO10">
        <v>0.99</v>
      </c>
      <c r="AP10">
        <v>1279</v>
      </c>
      <c r="AQ10" s="18">
        <v>0.88400000000000001</v>
      </c>
      <c r="AR10">
        <v>0.85</v>
      </c>
      <c r="AS10">
        <v>0.80800000000000005</v>
      </c>
      <c r="AT10" s="18">
        <v>0.81299999999999994</v>
      </c>
      <c r="AX10">
        <v>4025</v>
      </c>
      <c r="AY10">
        <v>0.99</v>
      </c>
      <c r="AZ10">
        <v>0.99</v>
      </c>
      <c r="BA10">
        <v>511</v>
      </c>
      <c r="BB10" s="18">
        <v>0.86899999999999999</v>
      </c>
      <c r="BC10">
        <v>0.879</v>
      </c>
      <c r="BD10">
        <v>0.77200000000000002</v>
      </c>
      <c r="BE10" s="18">
        <v>0.80400000000000005</v>
      </c>
    </row>
    <row r="11" spans="1:57">
      <c r="A11">
        <v>2</v>
      </c>
      <c r="B11">
        <v>50</v>
      </c>
      <c r="D11">
        <v>1</v>
      </c>
      <c r="E11">
        <v>7</v>
      </c>
      <c r="F11">
        <v>2636</v>
      </c>
      <c r="G11" t="s">
        <v>344</v>
      </c>
      <c r="H11">
        <v>48762</v>
      </c>
      <c r="I11">
        <v>22530</v>
      </c>
      <c r="J11">
        <v>20653</v>
      </c>
      <c r="K11">
        <v>470.49</v>
      </c>
      <c r="L11" t="s">
        <v>506</v>
      </c>
      <c r="N11">
        <v>65.959999999999994</v>
      </c>
      <c r="R11">
        <v>10230</v>
      </c>
      <c r="S11">
        <v>0.99</v>
      </c>
      <c r="T11">
        <v>0.99</v>
      </c>
      <c r="U11">
        <v>870</v>
      </c>
      <c r="V11" s="19">
        <v>0.90700000000000003</v>
      </c>
      <c r="W11">
        <v>0.91600000000000004</v>
      </c>
      <c r="X11">
        <v>0.84</v>
      </c>
      <c r="Y11" s="18">
        <v>0.86399999999999999</v>
      </c>
      <c r="AC11">
        <v>10276</v>
      </c>
      <c r="AD11">
        <v>0.99</v>
      </c>
      <c r="AE11">
        <v>0.99</v>
      </c>
      <c r="AF11">
        <v>62</v>
      </c>
      <c r="AG11" s="18">
        <v>0.88800000000000001</v>
      </c>
      <c r="AH11">
        <v>0.84</v>
      </c>
      <c r="AI11">
        <v>0.81</v>
      </c>
      <c r="AJ11" s="18">
        <v>0.80800000000000005</v>
      </c>
      <c r="AM11">
        <v>14646</v>
      </c>
      <c r="AN11">
        <v>0.99</v>
      </c>
      <c r="AO11">
        <v>0.99</v>
      </c>
      <c r="AP11">
        <v>947</v>
      </c>
      <c r="AQ11" s="19">
        <v>0.91500000000000004</v>
      </c>
      <c r="AR11">
        <v>0.87</v>
      </c>
      <c r="AS11">
        <v>0.84399999999999997</v>
      </c>
      <c r="AT11" s="18">
        <v>0.84299999999999997</v>
      </c>
      <c r="AV11">
        <v>378</v>
      </c>
      <c r="AX11">
        <v>7908</v>
      </c>
      <c r="AY11">
        <v>0.99</v>
      </c>
      <c r="AZ11">
        <v>0.99</v>
      </c>
      <c r="BA11">
        <v>569</v>
      </c>
      <c r="BB11" s="18">
        <v>0.90200000000000002</v>
      </c>
      <c r="BC11">
        <v>0.90100000000000002</v>
      </c>
      <c r="BD11">
        <v>0.81899999999999995</v>
      </c>
      <c r="BE11" s="18">
        <v>0.84499999999999997</v>
      </c>
    </row>
    <row r="12" spans="1:57">
      <c r="V12" s="18"/>
      <c r="Y12" s="18"/>
      <c r="AG12" s="18"/>
      <c r="AJ12" s="18"/>
      <c r="AQ12" s="18"/>
      <c r="AT12" s="18"/>
      <c r="BB12" s="18"/>
      <c r="BE12" s="18"/>
    </row>
    <row r="13" spans="1:57">
      <c r="A13">
        <v>1</v>
      </c>
      <c r="B13">
        <v>50</v>
      </c>
      <c r="D13">
        <v>5</v>
      </c>
      <c r="E13">
        <v>5</v>
      </c>
      <c r="F13">
        <v>2636</v>
      </c>
      <c r="G13" t="s">
        <v>344</v>
      </c>
      <c r="H13">
        <v>48762</v>
      </c>
      <c r="I13">
        <v>22530</v>
      </c>
      <c r="J13">
        <v>1024</v>
      </c>
      <c r="K13">
        <v>36.159999999999997</v>
      </c>
      <c r="L13" t="s">
        <v>507</v>
      </c>
      <c r="N13">
        <v>16.3</v>
      </c>
      <c r="R13">
        <v>3754</v>
      </c>
      <c r="S13">
        <v>0.99</v>
      </c>
      <c r="T13">
        <v>0.99</v>
      </c>
      <c r="U13">
        <v>824</v>
      </c>
      <c r="V13" s="18">
        <v>0.86199999999999999</v>
      </c>
      <c r="W13">
        <v>0.88900000000000001</v>
      </c>
      <c r="X13">
        <v>0.78600000000000003</v>
      </c>
      <c r="Y13" s="18">
        <v>0.81799999999999995</v>
      </c>
      <c r="AC13">
        <v>843.78</v>
      </c>
      <c r="AD13">
        <v>0.99</v>
      </c>
      <c r="AE13">
        <v>0.99</v>
      </c>
      <c r="AF13">
        <v>6.81</v>
      </c>
      <c r="AG13" s="18">
        <v>0.89800000000000002</v>
      </c>
      <c r="AH13">
        <v>0.85799999999999998</v>
      </c>
      <c r="AI13">
        <v>0.82699999999999996</v>
      </c>
      <c r="AJ13" s="18">
        <v>0.82599999999999996</v>
      </c>
      <c r="AM13">
        <v>5118</v>
      </c>
      <c r="AN13">
        <v>0.99</v>
      </c>
      <c r="AO13">
        <v>0.99</v>
      </c>
      <c r="AP13">
        <v>982</v>
      </c>
      <c r="AQ13" s="19">
        <v>0.90600000000000003</v>
      </c>
      <c r="AR13">
        <v>0.872</v>
      </c>
      <c r="AS13">
        <v>0.83899999999999997</v>
      </c>
      <c r="AT13" s="18">
        <v>0.84099999999999997</v>
      </c>
      <c r="AX13">
        <v>2936</v>
      </c>
      <c r="AY13">
        <v>0.99</v>
      </c>
      <c r="AZ13">
        <v>0.99</v>
      </c>
      <c r="BA13">
        <v>516</v>
      </c>
      <c r="BB13" s="18">
        <v>0.84499999999999997</v>
      </c>
      <c r="BC13">
        <v>0.86899999999999999</v>
      </c>
      <c r="BD13">
        <v>0.754</v>
      </c>
      <c r="BE13" s="18">
        <v>0.78900000000000003</v>
      </c>
    </row>
    <row r="14" spans="1:57">
      <c r="A14">
        <v>1</v>
      </c>
      <c r="B14">
        <v>50</v>
      </c>
      <c r="D14">
        <v>7</v>
      </c>
      <c r="E14">
        <v>7</v>
      </c>
      <c r="F14">
        <v>2636</v>
      </c>
      <c r="G14" t="s">
        <v>344</v>
      </c>
      <c r="H14">
        <v>48762</v>
      </c>
      <c r="I14">
        <v>22530</v>
      </c>
      <c r="J14">
        <v>16384</v>
      </c>
      <c r="K14">
        <v>338.43</v>
      </c>
      <c r="L14" t="s">
        <v>508</v>
      </c>
      <c r="N14">
        <v>22.97</v>
      </c>
      <c r="R14">
        <v>9525</v>
      </c>
      <c r="S14">
        <v>0.99</v>
      </c>
      <c r="T14">
        <v>0.99</v>
      </c>
      <c r="U14">
        <v>795</v>
      </c>
      <c r="V14" s="18">
        <v>0.87</v>
      </c>
      <c r="W14">
        <v>0.89200000000000002</v>
      </c>
      <c r="X14">
        <v>0.79900000000000004</v>
      </c>
      <c r="Y14" s="18">
        <v>0.82599999999999996</v>
      </c>
      <c r="AC14">
        <v>2927</v>
      </c>
      <c r="AD14">
        <v>0.99</v>
      </c>
      <c r="AE14">
        <v>0.99</v>
      </c>
      <c r="AF14">
        <v>47</v>
      </c>
      <c r="AG14" s="19">
        <v>0.92600000000000005</v>
      </c>
      <c r="AH14">
        <v>0.89400000000000002</v>
      </c>
      <c r="AI14">
        <v>0.86899999999999999</v>
      </c>
      <c r="AJ14" s="18">
        <v>0.86899999999999999</v>
      </c>
      <c r="AM14">
        <v>12571</v>
      </c>
      <c r="AN14">
        <v>0.99</v>
      </c>
      <c r="AO14">
        <v>0.99</v>
      </c>
      <c r="AP14">
        <v>978</v>
      </c>
      <c r="AQ14" s="19">
        <v>0.92600000000000005</v>
      </c>
      <c r="AR14">
        <v>0.92</v>
      </c>
      <c r="AS14">
        <v>0.86899999999999999</v>
      </c>
      <c r="AT14" s="18">
        <v>0.88200000000000001</v>
      </c>
      <c r="AX14">
        <v>678</v>
      </c>
      <c r="AY14">
        <v>0.99</v>
      </c>
      <c r="AZ14">
        <v>0.99</v>
      </c>
      <c r="BA14">
        <v>176</v>
      </c>
      <c r="BB14" s="18">
        <v>0.84899999999999998</v>
      </c>
      <c r="BC14">
        <v>0.872</v>
      </c>
      <c r="BD14">
        <v>0.76200000000000001</v>
      </c>
      <c r="BE14" s="18">
        <v>0.79400000000000004</v>
      </c>
    </row>
    <row r="15" spans="1:57">
      <c r="A15">
        <v>2</v>
      </c>
      <c r="B15">
        <v>50</v>
      </c>
      <c r="D15">
        <v>5</v>
      </c>
      <c r="E15">
        <v>5</v>
      </c>
      <c r="F15">
        <v>2636</v>
      </c>
      <c r="G15" t="s">
        <v>344</v>
      </c>
      <c r="H15">
        <v>48762</v>
      </c>
      <c r="I15">
        <v>22530</v>
      </c>
      <c r="J15">
        <v>1024</v>
      </c>
      <c r="K15">
        <v>35.1</v>
      </c>
      <c r="L15" t="s">
        <v>507</v>
      </c>
      <c r="N15">
        <v>15.63</v>
      </c>
      <c r="R15">
        <v>3790</v>
      </c>
      <c r="S15">
        <v>0.99</v>
      </c>
      <c r="T15">
        <v>0.99</v>
      </c>
      <c r="U15">
        <v>547</v>
      </c>
      <c r="V15" s="18">
        <v>0.86199999999999999</v>
      </c>
      <c r="W15">
        <v>0.89300000000000002</v>
      </c>
      <c r="X15">
        <v>0.78700000000000003</v>
      </c>
      <c r="Y15" s="18">
        <v>0.81899999999999995</v>
      </c>
      <c r="AB15" t="s">
        <v>511</v>
      </c>
      <c r="AC15">
        <v>1239</v>
      </c>
      <c r="AD15">
        <v>0.99</v>
      </c>
      <c r="AE15">
        <v>0.99</v>
      </c>
      <c r="AF15">
        <v>7.2</v>
      </c>
      <c r="AG15" s="18">
        <v>0.89400000000000002</v>
      </c>
      <c r="AH15">
        <v>0.86199999999999999</v>
      </c>
      <c r="AI15">
        <v>0.83299999999999996</v>
      </c>
      <c r="AJ15" s="18">
        <v>0.83199999999999996</v>
      </c>
      <c r="AL15" t="s">
        <v>513</v>
      </c>
      <c r="AM15">
        <v>5071</v>
      </c>
      <c r="AN15">
        <v>0.99</v>
      </c>
      <c r="AO15">
        <v>0.99</v>
      </c>
      <c r="AP15">
        <v>862</v>
      </c>
      <c r="AQ15" s="18">
        <v>0.89900000000000002</v>
      </c>
      <c r="AR15">
        <v>0.871</v>
      </c>
      <c r="AS15">
        <v>0.83699999999999997</v>
      </c>
      <c r="AT15" s="18">
        <v>0.84</v>
      </c>
      <c r="AX15">
        <v>2934</v>
      </c>
      <c r="AY15">
        <v>0.99</v>
      </c>
      <c r="AZ15">
        <v>0.99</v>
      </c>
      <c r="BA15">
        <v>519</v>
      </c>
      <c r="BB15" s="18">
        <v>0.84399999999999997</v>
      </c>
      <c r="BC15">
        <v>0.871</v>
      </c>
      <c r="BD15">
        <v>0.75600000000000001</v>
      </c>
      <c r="BE15" s="18">
        <v>0.79100000000000004</v>
      </c>
    </row>
    <row r="16" spans="1:57">
      <c r="A16">
        <v>2</v>
      </c>
      <c r="B16">
        <v>50</v>
      </c>
      <c r="D16">
        <v>7</v>
      </c>
      <c r="E16">
        <v>7</v>
      </c>
      <c r="F16">
        <v>2636</v>
      </c>
      <c r="G16" t="s">
        <v>344</v>
      </c>
      <c r="H16">
        <v>48762</v>
      </c>
      <c r="I16">
        <v>22530</v>
      </c>
      <c r="J16">
        <v>15197</v>
      </c>
      <c r="K16">
        <v>326.2</v>
      </c>
      <c r="L16" t="s">
        <v>509</v>
      </c>
      <c r="N16">
        <v>22.74</v>
      </c>
      <c r="R16">
        <v>8998</v>
      </c>
      <c r="S16">
        <v>0.99</v>
      </c>
      <c r="T16">
        <v>0.99</v>
      </c>
      <c r="U16">
        <v>705</v>
      </c>
      <c r="V16" s="18">
        <v>0.86699999999999999</v>
      </c>
      <c r="W16">
        <v>0.88900000000000001</v>
      </c>
      <c r="X16">
        <v>0.79500000000000004</v>
      </c>
      <c r="Y16" s="18">
        <v>0.82199999999999995</v>
      </c>
      <c r="AC16">
        <v>4155</v>
      </c>
      <c r="AD16">
        <v>0.99</v>
      </c>
      <c r="AE16">
        <v>0.99</v>
      </c>
      <c r="AF16">
        <v>42.97</v>
      </c>
      <c r="AG16" s="19">
        <v>0.91600000000000004</v>
      </c>
      <c r="AH16">
        <v>0.89500000000000002</v>
      </c>
      <c r="AI16">
        <v>0.86599999999999999</v>
      </c>
      <c r="AJ16" s="18">
        <v>0.86499999999999999</v>
      </c>
      <c r="AM16">
        <v>13028</v>
      </c>
      <c r="AN16">
        <v>0.99</v>
      </c>
      <c r="AO16">
        <v>0.99</v>
      </c>
      <c r="AP16">
        <v>870</v>
      </c>
      <c r="AQ16" s="19">
        <v>0.92300000000000004</v>
      </c>
      <c r="AR16">
        <v>0.90900000000000003</v>
      </c>
      <c r="AS16">
        <v>0.86599999999999999</v>
      </c>
      <c r="AT16" s="18">
        <v>0.875</v>
      </c>
      <c r="AX16">
        <v>679</v>
      </c>
      <c r="AY16">
        <v>0.99</v>
      </c>
      <c r="AZ16">
        <v>0.99</v>
      </c>
      <c r="BA16">
        <v>171</v>
      </c>
      <c r="BB16" s="18">
        <v>0.84599999999999997</v>
      </c>
      <c r="BC16">
        <v>0.86599999999999999</v>
      </c>
      <c r="BD16">
        <v>0.75700000000000001</v>
      </c>
      <c r="BE16" s="18">
        <v>0.78800000000000003</v>
      </c>
    </row>
    <row r="17" spans="1:57">
      <c r="V17" s="18"/>
      <c r="Y17" s="18"/>
      <c r="AG17" s="19"/>
      <c r="AJ17" s="18"/>
      <c r="AQ17" s="18"/>
      <c r="AT17" s="18"/>
      <c r="BB17" s="18"/>
      <c r="BE17" s="18"/>
    </row>
    <row r="18" spans="1:57">
      <c r="A18">
        <v>1</v>
      </c>
      <c r="B18">
        <v>50</v>
      </c>
      <c r="D18">
        <v>1</v>
      </c>
      <c r="E18">
        <v>8</v>
      </c>
      <c r="F18">
        <v>2636</v>
      </c>
      <c r="G18" t="s">
        <v>344</v>
      </c>
      <c r="H18">
        <v>48762</v>
      </c>
      <c r="I18">
        <v>22530</v>
      </c>
      <c r="J18">
        <v>87368</v>
      </c>
      <c r="K18">
        <v>1797</v>
      </c>
      <c r="L18" t="s">
        <v>516</v>
      </c>
      <c r="N18">
        <v>89</v>
      </c>
      <c r="R18">
        <v>31283</v>
      </c>
      <c r="S18">
        <v>0.99</v>
      </c>
      <c r="T18">
        <v>0.99</v>
      </c>
      <c r="U18">
        <v>927</v>
      </c>
      <c r="V18" s="18">
        <v>0.89500000000000002</v>
      </c>
      <c r="W18">
        <v>0.89300000000000002</v>
      </c>
      <c r="X18">
        <v>0.81699999999999995</v>
      </c>
      <c r="Y18" s="18">
        <v>0.83899999999999997</v>
      </c>
      <c r="AC18">
        <v>21174</v>
      </c>
      <c r="AD18">
        <v>0.99</v>
      </c>
      <c r="AE18">
        <v>0.99</v>
      </c>
      <c r="AF18">
        <v>240</v>
      </c>
      <c r="AG18" s="19">
        <v>0.90800000000000003</v>
      </c>
      <c r="AH18">
        <v>0.875</v>
      </c>
      <c r="AI18">
        <v>0.84299999999999997</v>
      </c>
      <c r="AJ18" s="18">
        <v>0.84299999999999997</v>
      </c>
      <c r="AM18">
        <v>60508</v>
      </c>
      <c r="AN18">
        <v>0.99</v>
      </c>
      <c r="AO18">
        <v>0.99</v>
      </c>
      <c r="AP18">
        <v>3878</v>
      </c>
      <c r="AQ18" s="18">
        <v>0.875</v>
      </c>
      <c r="AR18">
        <v>0.85299999999999998</v>
      </c>
      <c r="AS18">
        <v>0.79200000000000004</v>
      </c>
      <c r="AT18" s="18">
        <v>0.79800000000000004</v>
      </c>
      <c r="AW18" t="s">
        <v>521</v>
      </c>
      <c r="AX18">
        <v>800</v>
      </c>
      <c r="AY18">
        <v>0.99</v>
      </c>
      <c r="AZ18">
        <v>0.99</v>
      </c>
      <c r="BA18">
        <v>416</v>
      </c>
      <c r="BB18" s="18">
        <v>0.89900000000000002</v>
      </c>
      <c r="BC18">
        <v>0.89100000000000001</v>
      </c>
      <c r="BD18">
        <v>0.81499999999999995</v>
      </c>
      <c r="BE18" s="18">
        <v>0.83699999999999997</v>
      </c>
    </row>
    <row r="19" spans="1:57">
      <c r="A19">
        <v>2</v>
      </c>
      <c r="B19">
        <v>50</v>
      </c>
      <c r="D19">
        <v>1</v>
      </c>
      <c r="E19">
        <v>8</v>
      </c>
      <c r="F19">
        <v>2636</v>
      </c>
      <c r="G19" t="s">
        <v>344</v>
      </c>
      <c r="H19">
        <v>48762</v>
      </c>
      <c r="I19">
        <v>22530</v>
      </c>
      <c r="J19">
        <v>39472</v>
      </c>
      <c r="K19">
        <v>829</v>
      </c>
      <c r="L19" t="s">
        <v>515</v>
      </c>
      <c r="N19">
        <v>79</v>
      </c>
      <c r="Q19" t="s">
        <v>375</v>
      </c>
      <c r="R19">
        <v>16136</v>
      </c>
      <c r="S19">
        <v>0.99</v>
      </c>
      <c r="T19">
        <v>0.99</v>
      </c>
      <c r="U19">
        <v>695</v>
      </c>
      <c r="V19" s="18">
        <v>0.89800000000000002</v>
      </c>
      <c r="W19">
        <v>0.90500000000000003</v>
      </c>
      <c r="X19">
        <v>0.82799999999999996</v>
      </c>
      <c r="Y19" s="18">
        <v>0.85099999999999998</v>
      </c>
      <c r="AB19" t="s">
        <v>518</v>
      </c>
      <c r="AC19">
        <v>5415</v>
      </c>
      <c r="AD19">
        <v>0.99</v>
      </c>
      <c r="AE19">
        <v>0.99</v>
      </c>
      <c r="AF19">
        <v>107</v>
      </c>
      <c r="AG19" s="19">
        <v>0.89900000000000002</v>
      </c>
      <c r="AH19">
        <v>0.86499999999999999</v>
      </c>
      <c r="AI19">
        <v>0.82899999999999996</v>
      </c>
      <c r="AJ19" s="18">
        <v>0.82899999999999996</v>
      </c>
      <c r="AM19">
        <v>23862</v>
      </c>
      <c r="AN19">
        <v>0.99</v>
      </c>
      <c r="AO19">
        <v>0.99</v>
      </c>
      <c r="AP19">
        <v>1140</v>
      </c>
      <c r="AQ19" s="18">
        <v>0.91300000000000003</v>
      </c>
      <c r="AR19">
        <v>0.878</v>
      </c>
      <c r="AS19">
        <v>0.85</v>
      </c>
      <c r="AT19" s="18">
        <v>0.84799999999999998</v>
      </c>
      <c r="AW19" t="s">
        <v>521</v>
      </c>
      <c r="AX19">
        <v>497</v>
      </c>
      <c r="AY19">
        <v>0.99</v>
      </c>
      <c r="AZ19">
        <v>0.99</v>
      </c>
      <c r="BA19">
        <v>262</v>
      </c>
      <c r="BB19" s="18">
        <v>0.89800000000000002</v>
      </c>
      <c r="BC19">
        <v>0.89500000000000002</v>
      </c>
      <c r="BD19">
        <v>0.81399999999999995</v>
      </c>
      <c r="BE19" s="18">
        <v>0.83899999999999997</v>
      </c>
    </row>
    <row r="20" spans="1:57">
      <c r="V20" s="18"/>
      <c r="Y20" s="18"/>
      <c r="AG20" s="19"/>
      <c r="AJ20" s="18"/>
      <c r="AQ20" s="18"/>
      <c r="AT20" s="18"/>
    </row>
    <row r="21" spans="1:57">
      <c r="A21">
        <v>1</v>
      </c>
      <c r="B21">
        <v>50</v>
      </c>
      <c r="D21">
        <v>1</v>
      </c>
      <c r="E21">
        <v>10</v>
      </c>
      <c r="F21">
        <v>2636</v>
      </c>
      <c r="G21" t="s">
        <v>344</v>
      </c>
      <c r="H21">
        <v>48762</v>
      </c>
      <c r="I21">
        <v>22530</v>
      </c>
      <c r="J21">
        <v>708862</v>
      </c>
      <c r="K21">
        <v>14112</v>
      </c>
      <c r="L21" t="s">
        <v>186</v>
      </c>
      <c r="N21">
        <v>185</v>
      </c>
      <c r="V21" s="18"/>
      <c r="Y21" s="18"/>
      <c r="AB21" t="s">
        <v>517</v>
      </c>
      <c r="AC21">
        <v>781517</v>
      </c>
      <c r="AD21">
        <v>0.99</v>
      </c>
      <c r="AE21">
        <v>0.99</v>
      </c>
      <c r="AF21">
        <v>2303</v>
      </c>
      <c r="AG21" s="18">
        <v>0.88600000000000001</v>
      </c>
      <c r="AH21">
        <v>0.86099999999999999</v>
      </c>
      <c r="AI21">
        <v>0.81799999999999995</v>
      </c>
      <c r="AJ21" s="18">
        <v>0.82199999999999995</v>
      </c>
      <c r="AQ21" s="18"/>
      <c r="AT21" s="18"/>
    </row>
    <row r="22" spans="1:57">
      <c r="A22">
        <v>2</v>
      </c>
      <c r="B22">
        <v>50</v>
      </c>
      <c r="D22">
        <v>1</v>
      </c>
      <c r="E22">
        <v>10</v>
      </c>
      <c r="F22">
        <v>2636</v>
      </c>
      <c r="G22" t="s">
        <v>344</v>
      </c>
      <c r="H22">
        <v>48762</v>
      </c>
      <c r="I22">
        <v>22530</v>
      </c>
      <c r="J22">
        <v>47309</v>
      </c>
      <c r="K22">
        <v>1006</v>
      </c>
      <c r="L22" t="s">
        <v>514</v>
      </c>
      <c r="N22">
        <v>108</v>
      </c>
      <c r="R22">
        <v>17755</v>
      </c>
      <c r="S22">
        <v>0.99</v>
      </c>
      <c r="T22">
        <v>0.99</v>
      </c>
      <c r="U22">
        <v>737</v>
      </c>
      <c r="V22" s="18">
        <v>0.89700000000000002</v>
      </c>
      <c r="W22">
        <v>0.89900000000000002</v>
      </c>
      <c r="X22">
        <v>0.82399999999999995</v>
      </c>
      <c r="Y22" s="18">
        <v>0.84599999999999997</v>
      </c>
      <c r="AC22">
        <v>11409</v>
      </c>
      <c r="AD22">
        <v>0.99</v>
      </c>
      <c r="AE22">
        <v>0.99</v>
      </c>
      <c r="AF22">
        <v>129</v>
      </c>
      <c r="AG22" s="19">
        <v>0.91</v>
      </c>
      <c r="AH22">
        <v>0.877</v>
      </c>
      <c r="AI22">
        <v>0.84399999999999997</v>
      </c>
      <c r="AJ22" s="18">
        <v>0.84499999999999997</v>
      </c>
      <c r="AM22">
        <v>30351</v>
      </c>
      <c r="AN22">
        <v>0.99</v>
      </c>
      <c r="AO22">
        <v>0.99</v>
      </c>
      <c r="AP22">
        <v>1019</v>
      </c>
      <c r="AQ22" s="19">
        <v>0.91500000000000004</v>
      </c>
      <c r="AR22" s="18">
        <v>0.88</v>
      </c>
      <c r="AS22" s="18">
        <v>0.85099999999999998</v>
      </c>
      <c r="AT22" s="18">
        <v>0.85099999999999998</v>
      </c>
    </row>
    <row r="25" spans="1:57" ht="18.75">
      <c r="Q25" s="195" t="s">
        <v>563</v>
      </c>
    </row>
    <row r="26" spans="1:57">
      <c r="AQ26" s="18"/>
      <c r="AR26" s="18"/>
      <c r="AS26" s="18"/>
      <c r="AT26" s="18"/>
    </row>
    <row r="30" spans="1:57">
      <c r="P30" t="s">
        <v>738</v>
      </c>
    </row>
    <row r="31" spans="1:57">
      <c r="P31" t="s">
        <v>739</v>
      </c>
    </row>
    <row r="37" spans="1:17">
      <c r="A37" t="s">
        <v>404</v>
      </c>
    </row>
    <row r="38" spans="1:17">
      <c r="G38" t="s">
        <v>356</v>
      </c>
      <c r="H38" t="s">
        <v>357</v>
      </c>
      <c r="I38" t="s">
        <v>358</v>
      </c>
      <c r="J38" t="s">
        <v>359</v>
      </c>
      <c r="K38" t="s">
        <v>360</v>
      </c>
      <c r="L38" t="s">
        <v>361</v>
      </c>
    </row>
    <row r="39" spans="1:17">
      <c r="A39">
        <v>2</v>
      </c>
      <c r="B39">
        <v>40</v>
      </c>
      <c r="D39" t="s">
        <v>354</v>
      </c>
      <c r="G39">
        <f>AVERAGE(V16:V23)</f>
        <v>0.8892500000000001</v>
      </c>
      <c r="H39">
        <f>AVERAGE(Y16:Y23)</f>
        <v>0.83950000000000002</v>
      </c>
      <c r="I39">
        <f>AVERAGE(AG16:AG23)</f>
        <v>0.90380000000000005</v>
      </c>
      <c r="J39">
        <f>AVERAGE(AJ16:AJ23)</f>
        <v>0.84079999999999999</v>
      </c>
      <c r="K39">
        <f>AVERAGE(AQ16:AQ23)</f>
        <v>0.90650000000000008</v>
      </c>
      <c r="L39">
        <f>AVERAGE(AT16:AT23)</f>
        <v>0.84299999999999997</v>
      </c>
    </row>
    <row r="40" spans="1:17">
      <c r="A40">
        <v>1</v>
      </c>
      <c r="B40">
        <v>40</v>
      </c>
      <c r="D40" t="s">
        <v>354</v>
      </c>
      <c r="G40" t="e">
        <f>AVERAGE(V24:V27)</f>
        <v>#DIV/0!</v>
      </c>
      <c r="H40" t="e">
        <f>AVERAGE(Y24:Y27)</f>
        <v>#DIV/0!</v>
      </c>
      <c r="I40" t="e">
        <f>AVERAGE(AG24:AG27)</f>
        <v>#DIV/0!</v>
      </c>
      <c r="J40" t="e">
        <f>AVERAGE(AJ24:AJ27)</f>
        <v>#DIV/0!</v>
      </c>
      <c r="K40" t="e">
        <f>AVERAGE(AQ24:AQ27)</f>
        <v>#DIV/0!</v>
      </c>
      <c r="L40" t="e">
        <f>AVERAGE(AT24:AT27)</f>
        <v>#DIV/0!</v>
      </c>
    </row>
    <row r="41" spans="1:17">
      <c r="A41">
        <v>2</v>
      </c>
      <c r="B41">
        <v>40</v>
      </c>
      <c r="D41" t="s">
        <v>355</v>
      </c>
      <c r="G41" t="e">
        <f>AVERAGE(V29:V31)</f>
        <v>#DIV/0!</v>
      </c>
      <c r="H41" t="e">
        <f>AVERAGE(Y29:Y31)</f>
        <v>#DIV/0!</v>
      </c>
      <c r="I41" t="e">
        <f>AVERAGE(AG29:AG31)</f>
        <v>#DIV/0!</v>
      </c>
      <c r="J41" t="e">
        <f>AVERAGE(AJ29:AJ31)</f>
        <v>#DIV/0!</v>
      </c>
      <c r="K41" t="e">
        <f>AVERAGE(AQ29:AQ31)</f>
        <v>#DIV/0!</v>
      </c>
      <c r="L41" t="e">
        <f>AVERAGE(AT29:AT31)</f>
        <v>#DIV/0!</v>
      </c>
    </row>
    <row r="42" spans="1:17">
      <c r="A42">
        <v>1</v>
      </c>
      <c r="B42">
        <v>40</v>
      </c>
      <c r="D42" t="s">
        <v>355</v>
      </c>
      <c r="G42" t="e">
        <f>AVERAGE(V32:V34)</f>
        <v>#DIV/0!</v>
      </c>
      <c r="H42" t="e">
        <f>AVERAGE(Y32:Y34)</f>
        <v>#DIV/0!</v>
      </c>
      <c r="I42" t="e">
        <f>AVERAGE(AG32:AG34)</f>
        <v>#DIV/0!</v>
      </c>
      <c r="J42" t="e">
        <f>AVERAGE(AJ32:AJ34)</f>
        <v>#DIV/0!</v>
      </c>
      <c r="K42" t="e">
        <f>AVERAGE(AQ32:AQ34)</f>
        <v>#DIV/0!</v>
      </c>
      <c r="L42" t="e">
        <f>AVERAGE(AT32:AT34)</f>
        <v>#DIV/0!</v>
      </c>
    </row>
    <row r="43" spans="1:17">
      <c r="F43" s="18" t="s">
        <v>406</v>
      </c>
      <c r="G43" s="18">
        <f>AVERAGE(V16:V27,V29:V34)</f>
        <v>0.8892500000000001</v>
      </c>
      <c r="H43" s="18">
        <f>AVERAGE(Y16:Y27,Y29:Y34)</f>
        <v>0.83950000000000002</v>
      </c>
      <c r="I43" s="18">
        <f>AVERAGE(AG16:AG27,AG29:AG34)</f>
        <v>0.90380000000000005</v>
      </c>
      <c r="J43" s="18">
        <f>AVERAGE(AJ16:AJ27,AJ29:AJ34)</f>
        <v>0.84079999999999999</v>
      </c>
      <c r="K43" s="18">
        <f>AVERAGE(AQ16:AQ27,AQ29:AQ34)</f>
        <v>0.90650000000000008</v>
      </c>
      <c r="L43" s="18">
        <f>AVERAGE(AT16:AT27,AT29:AT34)</f>
        <v>0.84299999999999997</v>
      </c>
    </row>
    <row r="46" spans="1:17">
      <c r="A46" t="s">
        <v>362</v>
      </c>
      <c r="O46" t="s">
        <v>567</v>
      </c>
      <c r="Q46" t="s">
        <v>564</v>
      </c>
    </row>
    <row r="47" spans="1:17">
      <c r="G47" t="s">
        <v>356</v>
      </c>
      <c r="H47" t="s">
        <v>357</v>
      </c>
      <c r="I47" t="s">
        <v>358</v>
      </c>
      <c r="J47" t="s">
        <v>359</v>
      </c>
      <c r="K47" t="s">
        <v>360</v>
      </c>
      <c r="L47" t="s">
        <v>361</v>
      </c>
      <c r="O47" t="s">
        <v>568</v>
      </c>
      <c r="Q47" t="s">
        <v>565</v>
      </c>
    </row>
    <row r="48" spans="1:17">
      <c r="A48">
        <v>2</v>
      </c>
      <c r="B48">
        <v>40</v>
      </c>
      <c r="D48" t="s">
        <v>363</v>
      </c>
      <c r="G48">
        <v>0.90700000000000003</v>
      </c>
      <c r="H48">
        <v>0.86099999999999999</v>
      </c>
      <c r="O48" t="s">
        <v>569</v>
      </c>
      <c r="Q48" t="s">
        <v>566</v>
      </c>
    </row>
    <row r="49" spans="1:15">
      <c r="A49">
        <v>1</v>
      </c>
      <c r="B49">
        <v>40</v>
      </c>
      <c r="D49" t="s">
        <v>363</v>
      </c>
      <c r="G49">
        <v>0.90600000000000003</v>
      </c>
      <c r="H49">
        <v>0.86399999999999999</v>
      </c>
      <c r="O49" t="s">
        <v>570</v>
      </c>
    </row>
    <row r="50" spans="1:15">
      <c r="A50">
        <v>2</v>
      </c>
      <c r="B50">
        <v>40</v>
      </c>
      <c r="D50" t="s">
        <v>364</v>
      </c>
      <c r="I50">
        <v>0.92200000000000004</v>
      </c>
      <c r="J50">
        <v>0.86499999999999999</v>
      </c>
      <c r="K50" s="18">
        <v>0.92400000000000004</v>
      </c>
      <c r="L50" s="18">
        <v>0.878</v>
      </c>
      <c r="O50" t="s">
        <v>571</v>
      </c>
    </row>
    <row r="51" spans="1:15">
      <c r="A51">
        <v>1</v>
      </c>
      <c r="B51">
        <v>40</v>
      </c>
      <c r="D51" t="s">
        <v>364</v>
      </c>
      <c r="I51">
        <v>0.92400000000000004</v>
      </c>
      <c r="J51">
        <v>0.86699999999999999</v>
      </c>
      <c r="K51" s="18">
        <v>0.92500000000000004</v>
      </c>
      <c r="L51" s="18">
        <v>0.88</v>
      </c>
      <c r="O51" t="s">
        <v>572</v>
      </c>
    </row>
    <row r="52" spans="1:15">
      <c r="O52" t="s">
        <v>573</v>
      </c>
    </row>
    <row r="53" spans="1:15">
      <c r="O53" t="s">
        <v>574</v>
      </c>
    </row>
    <row r="54" spans="1:15">
      <c r="A54" t="s">
        <v>365</v>
      </c>
    </row>
    <row r="55" spans="1:15">
      <c r="G55" t="s">
        <v>366</v>
      </c>
      <c r="H55" t="s">
        <v>369</v>
      </c>
      <c r="I55" t="s">
        <v>367</v>
      </c>
      <c r="J55" t="s">
        <v>368</v>
      </c>
      <c r="K55" t="s">
        <v>370</v>
      </c>
    </row>
    <row r="56" spans="1:15">
      <c r="A56">
        <v>2</v>
      </c>
      <c r="B56">
        <v>40</v>
      </c>
      <c r="D56" t="s">
        <v>363</v>
      </c>
      <c r="G56">
        <f>AVERAGE(K8:K14)/60</f>
        <v>4.0079722222222234</v>
      </c>
      <c r="H56">
        <f>AVERAGE(N8:N14)</f>
        <v>38.696666666666665</v>
      </c>
      <c r="I56" t="e">
        <f>AVERAGE(R29:R31)/60/60</f>
        <v>#DIV/0!</v>
      </c>
      <c r="J56" t="e">
        <f>AVERAGE(AC29:AC31)/60</f>
        <v>#DIV/0!</v>
      </c>
      <c r="K56" t="e">
        <f>AVERAGE(AM29:AM31)/60/60</f>
        <v>#DIV/0!</v>
      </c>
    </row>
    <row r="57" spans="1:15">
      <c r="A57">
        <v>1</v>
      </c>
      <c r="B57">
        <v>40</v>
      </c>
      <c r="D57" t="s">
        <v>363</v>
      </c>
      <c r="I57" t="e">
        <f>AVERAGE(R32:R34)/60/60</f>
        <v>#DIV/0!</v>
      </c>
      <c r="J57" t="e">
        <f>AVERAGE(AC32:AC34)/60</f>
        <v>#DIV/0!</v>
      </c>
      <c r="K57" t="e">
        <f>AVERAGE(AM32:AM34)/60/60</f>
        <v>#DIV/0!</v>
      </c>
    </row>
    <row r="58" spans="1:15">
      <c r="A58">
        <v>2</v>
      </c>
      <c r="B58">
        <v>40</v>
      </c>
      <c r="D58" t="s">
        <v>354</v>
      </c>
      <c r="I58">
        <f>AVERAGE(R16:R23)/60/60</f>
        <v>5.1508333333333338</v>
      </c>
      <c r="J58">
        <f>AVERAGE(AC16:AC23)/60</f>
        <v>2745.5666666666666</v>
      </c>
      <c r="K58">
        <f>AVERAGE(AM16:AM23)/60/60</f>
        <v>8.871458333333333</v>
      </c>
    </row>
    <row r="59" spans="1:15">
      <c r="A59">
        <v>1</v>
      </c>
      <c r="B59">
        <v>40</v>
      </c>
      <c r="D59" t="s">
        <v>354</v>
      </c>
      <c r="I59" t="e">
        <f>AVERAGE(R24:R27)/60/60</f>
        <v>#DIV/0!</v>
      </c>
      <c r="J59" t="e">
        <f>AVERAGE(AC24:AC27)/60</f>
        <v>#DIV/0!</v>
      </c>
      <c r="K59" t="e">
        <f>AVERAGE(AM24:AM27)/60/60</f>
        <v>#DIV/0!</v>
      </c>
    </row>
    <row r="61" spans="1:15">
      <c r="I61" t="s">
        <v>410</v>
      </c>
      <c r="J61" s="18" t="s">
        <v>371</v>
      </c>
      <c r="K61" t="s">
        <v>405</v>
      </c>
    </row>
    <row r="62" spans="1:15">
      <c r="I62" t="e">
        <f>AVERAGE(I56:I59)</f>
        <v>#DIV/0!</v>
      </c>
      <c r="J62" t="e">
        <f>AVERAGE(J56:J59)</f>
        <v>#DIV/0!</v>
      </c>
      <c r="K62" t="e">
        <f>AVERAGE(K56:K59)</f>
        <v>#DIV/0!</v>
      </c>
    </row>
    <row r="67" spans="1:11">
      <c r="A67" t="s">
        <v>407</v>
      </c>
    </row>
    <row r="69" spans="1:11">
      <c r="A69">
        <v>2</v>
      </c>
      <c r="B69">
        <v>40</v>
      </c>
      <c r="D69" t="s">
        <v>363</v>
      </c>
      <c r="I69" t="s">
        <v>323</v>
      </c>
      <c r="J69" t="s">
        <v>324</v>
      </c>
      <c r="K69" t="s">
        <v>405</v>
      </c>
    </row>
    <row r="70" spans="1:11">
      <c r="A70">
        <v>1</v>
      </c>
      <c r="B70">
        <v>40</v>
      </c>
      <c r="D70" t="s">
        <v>363</v>
      </c>
      <c r="I70" t="s">
        <v>408</v>
      </c>
      <c r="J70">
        <v>10</v>
      </c>
      <c r="K70" t="s">
        <v>408</v>
      </c>
    </row>
    <row r="71" spans="1:11">
      <c r="A71">
        <v>2</v>
      </c>
      <c r="B71">
        <v>40</v>
      </c>
      <c r="D71" t="s">
        <v>354</v>
      </c>
    </row>
    <row r="72" spans="1:11">
      <c r="A72">
        <v>1</v>
      </c>
      <c r="B72">
        <v>40</v>
      </c>
      <c r="D72" t="s">
        <v>354</v>
      </c>
    </row>
    <row r="79" spans="1:11">
      <c r="B79" s="18" t="s">
        <v>743</v>
      </c>
    </row>
    <row r="81" spans="2:6">
      <c r="C81" t="s">
        <v>323</v>
      </c>
      <c r="D81" t="s">
        <v>519</v>
      </c>
      <c r="E81" t="s">
        <v>522</v>
      </c>
      <c r="F81" t="s">
        <v>624</v>
      </c>
    </row>
    <row r="82" spans="2:6">
      <c r="B82" s="194" t="s">
        <v>744</v>
      </c>
      <c r="C82">
        <f>V13</f>
        <v>0.86199999999999999</v>
      </c>
      <c r="D82">
        <f>BB13</f>
        <v>0.84499999999999997</v>
      </c>
      <c r="E82">
        <f>AG13</f>
        <v>0.89800000000000002</v>
      </c>
      <c r="F82">
        <f>AQ13</f>
        <v>0.90600000000000003</v>
      </c>
    </row>
    <row r="83" spans="2:6">
      <c r="B83" t="s">
        <v>745</v>
      </c>
      <c r="C83">
        <f>V14</f>
        <v>0.87</v>
      </c>
      <c r="D83">
        <f>BB14</f>
        <v>0.84899999999999998</v>
      </c>
      <c r="E83">
        <f>AG14</f>
        <v>0.92600000000000005</v>
      </c>
      <c r="F83">
        <f>AQ14</f>
        <v>0.92600000000000005</v>
      </c>
    </row>
    <row r="84" spans="2:6">
      <c r="B84" t="s">
        <v>746</v>
      </c>
      <c r="C84">
        <f>V8</f>
        <v>0.875</v>
      </c>
      <c r="D84">
        <f>BB8</f>
        <v>0.871</v>
      </c>
      <c r="E84">
        <f>AG8</f>
        <v>0.88300000000000001</v>
      </c>
      <c r="F84">
        <f>AQ8</f>
        <v>0.88</v>
      </c>
    </row>
    <row r="85" spans="2:6">
      <c r="B85" t="s">
        <v>747</v>
      </c>
      <c r="C85">
        <f>V9</f>
        <v>0.90500000000000003</v>
      </c>
      <c r="D85">
        <f>BB9</f>
        <v>0.90300000000000002</v>
      </c>
      <c r="E85">
        <f>AG9</f>
        <v>0.90200000000000002</v>
      </c>
      <c r="F85">
        <f>AQ9</f>
        <v>0.91600000000000004</v>
      </c>
    </row>
    <row r="86" spans="2:6">
      <c r="B86" t="s">
        <v>748</v>
      </c>
      <c r="C86">
        <f>V18</f>
        <v>0.89500000000000002</v>
      </c>
      <c r="D86">
        <f>BB18</f>
        <v>0.89900000000000002</v>
      </c>
      <c r="E86">
        <f>AG18</f>
        <v>0.90800000000000003</v>
      </c>
      <c r="F86">
        <f>AQ18</f>
        <v>0.875</v>
      </c>
    </row>
    <row r="87" spans="2:6">
      <c r="B87" t="s">
        <v>749</v>
      </c>
      <c r="C87">
        <f>V15</f>
        <v>0.86199999999999999</v>
      </c>
      <c r="D87">
        <f>BB15</f>
        <v>0.84399999999999997</v>
      </c>
      <c r="E87">
        <f>AG15</f>
        <v>0.89400000000000002</v>
      </c>
      <c r="F87">
        <f>AQ15</f>
        <v>0.89900000000000002</v>
      </c>
    </row>
    <row r="88" spans="2:6">
      <c r="B88" t="s">
        <v>750</v>
      </c>
      <c r="C88">
        <f>V16</f>
        <v>0.86699999999999999</v>
      </c>
      <c r="D88">
        <f>BB16</f>
        <v>0.84599999999999997</v>
      </c>
      <c r="E88">
        <f>AG16</f>
        <v>0.91600000000000004</v>
      </c>
      <c r="F88">
        <f>AQ16</f>
        <v>0.92300000000000004</v>
      </c>
    </row>
    <row r="89" spans="2:6">
      <c r="B89" t="s">
        <v>751</v>
      </c>
      <c r="C89">
        <f>V10</f>
        <v>0.874</v>
      </c>
      <c r="D89">
        <f>BB10</f>
        <v>0.86899999999999999</v>
      </c>
      <c r="E89">
        <f>AG10</f>
        <v>0.88100000000000001</v>
      </c>
      <c r="F89">
        <f>AQ10</f>
        <v>0.88400000000000001</v>
      </c>
    </row>
    <row r="90" spans="2:6">
      <c r="B90" t="s">
        <v>752</v>
      </c>
      <c r="C90">
        <f>V11</f>
        <v>0.90700000000000003</v>
      </c>
      <c r="D90">
        <f>BB11</f>
        <v>0.90200000000000002</v>
      </c>
      <c r="E90">
        <f>AG11</f>
        <v>0.88800000000000001</v>
      </c>
      <c r="F90">
        <f>AQ11</f>
        <v>0.91500000000000004</v>
      </c>
    </row>
    <row r="91" spans="2:6">
      <c r="B91" t="s">
        <v>753</v>
      </c>
      <c r="C91">
        <f>V19</f>
        <v>0.89800000000000002</v>
      </c>
      <c r="D91">
        <f>BB19</f>
        <v>0.89800000000000002</v>
      </c>
      <c r="E91">
        <f>AG19</f>
        <v>0.89900000000000002</v>
      </c>
      <c r="F91">
        <f>AQ19</f>
        <v>0.91300000000000003</v>
      </c>
    </row>
    <row r="116" spans="2:6">
      <c r="B116" s="18" t="s">
        <v>754</v>
      </c>
    </row>
    <row r="118" spans="2:6">
      <c r="C118" t="s">
        <v>323</v>
      </c>
      <c r="D118" t="s">
        <v>519</v>
      </c>
      <c r="E118" t="s">
        <v>522</v>
      </c>
      <c r="F118" t="s">
        <v>624</v>
      </c>
    </row>
    <row r="119" spans="2:6">
      <c r="B119" s="194" t="s">
        <v>744</v>
      </c>
      <c r="C119">
        <f>Y13</f>
        <v>0.81799999999999995</v>
      </c>
      <c r="D119">
        <f>BE13</f>
        <v>0.78900000000000003</v>
      </c>
      <c r="E119">
        <f>AJ13</f>
        <v>0.82599999999999996</v>
      </c>
      <c r="F119">
        <f>AT13</f>
        <v>0.84099999999999997</v>
      </c>
    </row>
    <row r="120" spans="2:6">
      <c r="B120" t="s">
        <v>745</v>
      </c>
      <c r="C120">
        <f>Y14</f>
        <v>0.82599999999999996</v>
      </c>
      <c r="D120">
        <f>BE14</f>
        <v>0.79400000000000004</v>
      </c>
      <c r="E120">
        <f>AJ14</f>
        <v>0.86899999999999999</v>
      </c>
      <c r="F120">
        <f>AT14</f>
        <v>0.88200000000000001</v>
      </c>
    </row>
    <row r="121" spans="2:6">
      <c r="B121" t="s">
        <v>746</v>
      </c>
      <c r="C121">
        <f>Y8</f>
        <v>0.82499999999999996</v>
      </c>
      <c r="D121">
        <f>BE8</f>
        <v>0.80500000000000005</v>
      </c>
      <c r="E121">
        <f>AJ8</f>
        <v>0.80900000000000005</v>
      </c>
      <c r="F121">
        <f>AT8</f>
        <v>0.80900000000000005</v>
      </c>
    </row>
    <row r="122" spans="2:6">
      <c r="B122" t="s">
        <v>747</v>
      </c>
      <c r="C122">
        <f>Y9</f>
        <v>0.86499999999999999</v>
      </c>
      <c r="D122">
        <f>BE9</f>
        <v>0.84599999999999997</v>
      </c>
      <c r="E122">
        <f>AJ9</f>
        <v>0.82799999999999996</v>
      </c>
      <c r="F122">
        <f>AT9</f>
        <v>0.85</v>
      </c>
    </row>
    <row r="123" spans="2:6">
      <c r="B123" t="s">
        <v>748</v>
      </c>
      <c r="C123">
        <f>Y18</f>
        <v>0.83899999999999997</v>
      </c>
      <c r="D123">
        <f>BE18</f>
        <v>0.83699999999999997</v>
      </c>
      <c r="E123">
        <f>AJ18</f>
        <v>0.84299999999999997</v>
      </c>
      <c r="F123">
        <f>AT18</f>
        <v>0.79800000000000004</v>
      </c>
    </row>
    <row r="124" spans="2:6">
      <c r="B124" t="s">
        <v>749</v>
      </c>
      <c r="C124">
        <f>Y15</f>
        <v>0.81899999999999995</v>
      </c>
      <c r="D124">
        <f>BE15</f>
        <v>0.79100000000000004</v>
      </c>
      <c r="E124">
        <f>AJ15</f>
        <v>0.83199999999999996</v>
      </c>
      <c r="F124">
        <f>AT15</f>
        <v>0.84</v>
      </c>
    </row>
    <row r="125" spans="2:6">
      <c r="B125" t="s">
        <v>750</v>
      </c>
      <c r="C125">
        <f>Y16</f>
        <v>0.82199999999999995</v>
      </c>
      <c r="D125">
        <f>BE16</f>
        <v>0.78800000000000003</v>
      </c>
      <c r="E125">
        <f>AJ16</f>
        <v>0.86499999999999999</v>
      </c>
      <c r="F125">
        <f>AT16</f>
        <v>0.875</v>
      </c>
    </row>
    <row r="126" spans="2:6">
      <c r="B126" t="s">
        <v>751</v>
      </c>
      <c r="C126">
        <f>Y10</f>
        <v>0.82399999999999995</v>
      </c>
      <c r="D126">
        <f>BE10</f>
        <v>0.80400000000000005</v>
      </c>
      <c r="E126">
        <f>AJ10</f>
        <v>0.80500000000000005</v>
      </c>
      <c r="F126">
        <f>AT10</f>
        <v>0.81299999999999994</v>
      </c>
    </row>
    <row r="127" spans="2:6">
      <c r="B127" t="s">
        <v>752</v>
      </c>
      <c r="C127">
        <f>Y11</f>
        <v>0.86399999999999999</v>
      </c>
      <c r="D127">
        <f>BE11</f>
        <v>0.84499999999999997</v>
      </c>
      <c r="E127">
        <f>AJ11</f>
        <v>0.80800000000000005</v>
      </c>
      <c r="F127">
        <f>AT11</f>
        <v>0.84299999999999997</v>
      </c>
    </row>
    <row r="128" spans="2:6">
      <c r="B128" t="s">
        <v>753</v>
      </c>
      <c r="C128">
        <f>Y19</f>
        <v>0.85099999999999998</v>
      </c>
      <c r="D128">
        <f>BE19</f>
        <v>0.83899999999999997</v>
      </c>
      <c r="E128">
        <f>AJ19</f>
        <v>0.82899999999999996</v>
      </c>
      <c r="F128">
        <f>AT19</f>
        <v>0.84799999999999998</v>
      </c>
    </row>
    <row r="138" spans="2:6" s="258" customFormat="1">
      <c r="B138" s="257" t="s">
        <v>755</v>
      </c>
    </row>
    <row r="140" spans="2:6">
      <c r="B140" s="18" t="s">
        <v>743</v>
      </c>
    </row>
    <row r="142" spans="2:6">
      <c r="C142" t="s">
        <v>323</v>
      </c>
      <c r="D142" t="s">
        <v>519</v>
      </c>
      <c r="E142" t="s">
        <v>522</v>
      </c>
      <c r="F142" t="s">
        <v>624</v>
      </c>
    </row>
    <row r="143" spans="2:6">
      <c r="B143" s="194" t="s">
        <v>756</v>
      </c>
      <c r="C143">
        <f>V13</f>
        <v>0.86199999999999999</v>
      </c>
      <c r="D143">
        <f>BB13</f>
        <v>0.84499999999999997</v>
      </c>
      <c r="E143">
        <f>AG13</f>
        <v>0.89800000000000002</v>
      </c>
      <c r="F143">
        <f>AQ13</f>
        <v>0.90600000000000003</v>
      </c>
    </row>
    <row r="144" spans="2:6">
      <c r="B144" s="194" t="s">
        <v>761</v>
      </c>
      <c r="C144">
        <f>V15</f>
        <v>0.86199999999999999</v>
      </c>
      <c r="D144">
        <f>BB15</f>
        <v>0.84399999999999997</v>
      </c>
      <c r="E144">
        <f>AG15</f>
        <v>0.89400000000000002</v>
      </c>
      <c r="F144">
        <f>AQ15</f>
        <v>0.89900000000000002</v>
      </c>
    </row>
    <row r="145" spans="2:6">
      <c r="B145" s="194" t="s">
        <v>757</v>
      </c>
      <c r="C145">
        <f>V14</f>
        <v>0.87</v>
      </c>
      <c r="D145">
        <f>BB14</f>
        <v>0.84899999999999998</v>
      </c>
      <c r="E145">
        <f>AG14</f>
        <v>0.92600000000000005</v>
      </c>
      <c r="F145">
        <f>AQ14</f>
        <v>0.92600000000000005</v>
      </c>
    </row>
    <row r="146" spans="2:6">
      <c r="B146" s="194" t="s">
        <v>762</v>
      </c>
      <c r="C146">
        <f>V16</f>
        <v>0.86699999999999999</v>
      </c>
      <c r="D146">
        <f>BB16</f>
        <v>0.84599999999999997</v>
      </c>
      <c r="E146">
        <f>AG16</f>
        <v>0.91600000000000004</v>
      </c>
      <c r="F146">
        <f>AQ16</f>
        <v>0.92300000000000004</v>
      </c>
    </row>
    <row r="147" spans="2:6">
      <c r="B147" t="s">
        <v>758</v>
      </c>
      <c r="C147">
        <f>V8</f>
        <v>0.875</v>
      </c>
      <c r="D147">
        <f>BB8</f>
        <v>0.871</v>
      </c>
      <c r="E147">
        <f>AG8</f>
        <v>0.88300000000000001</v>
      </c>
      <c r="F147">
        <f>AQ8</f>
        <v>0.88</v>
      </c>
    </row>
    <row r="148" spans="2:6">
      <c r="B148" s="194" t="s">
        <v>763</v>
      </c>
      <c r="C148">
        <f>V10</f>
        <v>0.874</v>
      </c>
      <c r="D148">
        <f>BB10</f>
        <v>0.86899999999999999</v>
      </c>
      <c r="E148">
        <f>AG10</f>
        <v>0.88100000000000001</v>
      </c>
      <c r="F148">
        <f>AQ10</f>
        <v>0.88400000000000001</v>
      </c>
    </row>
    <row r="149" spans="2:6">
      <c r="B149" t="s">
        <v>759</v>
      </c>
      <c r="C149">
        <f>V9</f>
        <v>0.90500000000000003</v>
      </c>
      <c r="D149">
        <f>BB9</f>
        <v>0.90300000000000002</v>
      </c>
      <c r="E149">
        <f>AG9</f>
        <v>0.90200000000000002</v>
      </c>
      <c r="F149">
        <f>AQ9</f>
        <v>0.91600000000000004</v>
      </c>
    </row>
    <row r="150" spans="2:6">
      <c r="B150" s="194" t="s">
        <v>764</v>
      </c>
      <c r="C150">
        <f>V11</f>
        <v>0.90700000000000003</v>
      </c>
      <c r="D150">
        <f>BB11</f>
        <v>0.90200000000000002</v>
      </c>
      <c r="E150">
        <f>AG11</f>
        <v>0.88800000000000001</v>
      </c>
      <c r="F150">
        <f>AQ11</f>
        <v>0.91500000000000004</v>
      </c>
    </row>
    <row r="151" spans="2:6">
      <c r="B151" t="s">
        <v>760</v>
      </c>
      <c r="C151">
        <f>V18</f>
        <v>0.89500000000000002</v>
      </c>
      <c r="D151">
        <f>BB18</f>
        <v>0.89900000000000002</v>
      </c>
      <c r="E151">
        <f>AG18</f>
        <v>0.90800000000000003</v>
      </c>
      <c r="F151">
        <f>AQ18</f>
        <v>0.875</v>
      </c>
    </row>
    <row r="152" spans="2:6">
      <c r="B152" s="194" t="s">
        <v>765</v>
      </c>
      <c r="C152">
        <f>V19</f>
        <v>0.89800000000000002</v>
      </c>
      <c r="D152">
        <f>BB19</f>
        <v>0.89800000000000002</v>
      </c>
      <c r="E152">
        <f>AG19</f>
        <v>0.89900000000000002</v>
      </c>
      <c r="F152">
        <f>AQ19</f>
        <v>0.91300000000000003</v>
      </c>
    </row>
    <row r="177" spans="2:6">
      <c r="B177" s="18" t="s">
        <v>754</v>
      </c>
    </row>
    <row r="179" spans="2:6">
      <c r="C179" t="s">
        <v>323</v>
      </c>
      <c r="D179" t="s">
        <v>519</v>
      </c>
      <c r="E179" t="s">
        <v>522</v>
      </c>
      <c r="F179" t="s">
        <v>624</v>
      </c>
    </row>
    <row r="180" spans="2:6">
      <c r="B180" s="194" t="s">
        <v>756</v>
      </c>
      <c r="C180">
        <f>Y13</f>
        <v>0.81799999999999995</v>
      </c>
      <c r="D180">
        <f>BE13</f>
        <v>0.78900000000000003</v>
      </c>
      <c r="E180">
        <f>AJ13</f>
        <v>0.82599999999999996</v>
      </c>
      <c r="F180">
        <f>AT13</f>
        <v>0.84099999999999997</v>
      </c>
    </row>
    <row r="181" spans="2:6">
      <c r="B181" s="194" t="s">
        <v>761</v>
      </c>
      <c r="C181">
        <f>Y15</f>
        <v>0.81899999999999995</v>
      </c>
      <c r="D181">
        <f>BE15</f>
        <v>0.79100000000000004</v>
      </c>
      <c r="E181">
        <f>AJ15</f>
        <v>0.83199999999999996</v>
      </c>
      <c r="F181">
        <f>AT15</f>
        <v>0.84</v>
      </c>
    </row>
    <row r="182" spans="2:6">
      <c r="B182" s="194" t="s">
        <v>757</v>
      </c>
      <c r="C182">
        <f>Y14</f>
        <v>0.82599999999999996</v>
      </c>
      <c r="D182">
        <f>BE14</f>
        <v>0.79400000000000004</v>
      </c>
      <c r="E182">
        <f>AJ14</f>
        <v>0.86899999999999999</v>
      </c>
      <c r="F182">
        <f>AT14</f>
        <v>0.88200000000000001</v>
      </c>
    </row>
    <row r="183" spans="2:6">
      <c r="B183" s="194" t="s">
        <v>762</v>
      </c>
      <c r="C183">
        <f>Y16</f>
        <v>0.82199999999999995</v>
      </c>
      <c r="D183">
        <f>BE16</f>
        <v>0.78800000000000003</v>
      </c>
      <c r="E183">
        <f>AJ16</f>
        <v>0.86499999999999999</v>
      </c>
      <c r="F183">
        <f>AT16</f>
        <v>0.875</v>
      </c>
    </row>
    <row r="184" spans="2:6">
      <c r="B184" t="s">
        <v>758</v>
      </c>
      <c r="C184">
        <f>Y8</f>
        <v>0.82499999999999996</v>
      </c>
      <c r="D184">
        <f>BE8</f>
        <v>0.80500000000000005</v>
      </c>
      <c r="E184">
        <f>AJ8</f>
        <v>0.80900000000000005</v>
      </c>
      <c r="F184">
        <f>AT8</f>
        <v>0.80900000000000005</v>
      </c>
    </row>
    <row r="185" spans="2:6">
      <c r="B185" s="194" t="s">
        <v>763</v>
      </c>
      <c r="C185">
        <f>Y10</f>
        <v>0.82399999999999995</v>
      </c>
      <c r="D185">
        <f>BE10</f>
        <v>0.80400000000000005</v>
      </c>
      <c r="E185">
        <f>AJ10</f>
        <v>0.80500000000000005</v>
      </c>
      <c r="F185">
        <f>AT10</f>
        <v>0.81299999999999994</v>
      </c>
    </row>
    <row r="186" spans="2:6">
      <c r="B186" t="s">
        <v>759</v>
      </c>
      <c r="C186">
        <f>Y9</f>
        <v>0.86499999999999999</v>
      </c>
      <c r="D186">
        <f>BE9</f>
        <v>0.84599999999999997</v>
      </c>
      <c r="E186">
        <f>AJ9</f>
        <v>0.82799999999999996</v>
      </c>
      <c r="F186">
        <f>AT9</f>
        <v>0.85</v>
      </c>
    </row>
    <row r="187" spans="2:6">
      <c r="B187" s="194" t="s">
        <v>764</v>
      </c>
      <c r="C187">
        <f>Y11</f>
        <v>0.86399999999999999</v>
      </c>
      <c r="D187">
        <f>BE11</f>
        <v>0.84499999999999997</v>
      </c>
      <c r="E187">
        <f>AJ11</f>
        <v>0.80800000000000005</v>
      </c>
      <c r="F187">
        <f>AT11</f>
        <v>0.84299999999999997</v>
      </c>
    </row>
    <row r="188" spans="2:6">
      <c r="B188" t="s">
        <v>760</v>
      </c>
      <c r="C188">
        <f>Y18</f>
        <v>0.83899999999999997</v>
      </c>
      <c r="D188">
        <f>BE18</f>
        <v>0.83699999999999997</v>
      </c>
      <c r="E188">
        <f>AJ18</f>
        <v>0.84299999999999997</v>
      </c>
      <c r="F188">
        <f>AT18</f>
        <v>0.79800000000000004</v>
      </c>
    </row>
    <row r="189" spans="2:6">
      <c r="B189" s="194" t="s">
        <v>765</v>
      </c>
      <c r="C189">
        <f>Y19</f>
        <v>0.85099999999999998</v>
      </c>
      <c r="D189">
        <f>BE19</f>
        <v>0.83899999999999997</v>
      </c>
      <c r="E189">
        <f>AJ19</f>
        <v>0.82899999999999996</v>
      </c>
      <c r="F189">
        <f>AT19</f>
        <v>0.84799999999999998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FDC8A-2E6E-42A0-9AA3-2A5C86EB11B1}">
  <sheetPr codeName="Sheet22"/>
  <dimension ref="C2:AF50"/>
  <sheetViews>
    <sheetView workbookViewId="0">
      <selection activeCell="Y27" sqref="Y27"/>
    </sheetView>
  </sheetViews>
  <sheetFormatPr baseColWidth="10" defaultColWidth="9.140625" defaultRowHeight="15"/>
  <cols>
    <col min="11" max="11" width="15.85546875" customWidth="1"/>
    <col min="17" max="17" width="12.85546875" customWidth="1"/>
  </cols>
  <sheetData>
    <row r="2" spans="3:32">
      <c r="H2" t="s">
        <v>189</v>
      </c>
    </row>
    <row r="3" spans="3:32">
      <c r="D3" t="s">
        <v>134</v>
      </c>
    </row>
    <row r="4" spans="3:32">
      <c r="T4" t="s">
        <v>136</v>
      </c>
      <c r="AB4" t="s">
        <v>198</v>
      </c>
    </row>
    <row r="5" spans="3:32" ht="15.75" thickBot="1"/>
    <row r="6" spans="3:32" ht="15.75" thickBot="1">
      <c r="C6" t="s">
        <v>117</v>
      </c>
      <c r="D6" s="4" t="s">
        <v>0</v>
      </c>
      <c r="E6" s="21" t="s">
        <v>1</v>
      </c>
      <c r="F6" s="24" t="s">
        <v>53</v>
      </c>
      <c r="G6" s="22" t="s">
        <v>4</v>
      </c>
      <c r="H6" s="5" t="s">
        <v>3</v>
      </c>
      <c r="I6" s="5" t="s">
        <v>46</v>
      </c>
      <c r="J6" s="5" t="s">
        <v>47</v>
      </c>
      <c r="K6" s="5" t="s">
        <v>71</v>
      </c>
      <c r="M6" s="4" t="s">
        <v>54</v>
      </c>
      <c r="N6" s="38" t="s">
        <v>55</v>
      </c>
      <c r="O6" s="5" t="s">
        <v>56</v>
      </c>
      <c r="P6" s="5" t="s">
        <v>57</v>
      </c>
      <c r="Q6" s="5" t="s">
        <v>58</v>
      </c>
      <c r="T6" s="4" t="s">
        <v>54</v>
      </c>
      <c r="U6" s="38" t="s">
        <v>55</v>
      </c>
      <c r="V6" s="5" t="s">
        <v>56</v>
      </c>
      <c r="W6" s="5" t="s">
        <v>57</v>
      </c>
      <c r="X6" s="5" t="s">
        <v>58</v>
      </c>
      <c r="AB6" s="4" t="s">
        <v>54</v>
      </c>
      <c r="AC6" s="38" t="s">
        <v>55</v>
      </c>
      <c r="AD6" s="5" t="s">
        <v>56</v>
      </c>
      <c r="AE6" s="5" t="s">
        <v>57</v>
      </c>
      <c r="AF6" s="5" t="s">
        <v>58</v>
      </c>
    </row>
    <row r="7" spans="3:32">
      <c r="C7">
        <v>60</v>
      </c>
      <c r="D7">
        <v>300</v>
      </c>
      <c r="E7" s="3" t="s">
        <v>62</v>
      </c>
      <c r="G7" s="3">
        <v>5479</v>
      </c>
      <c r="H7">
        <v>2524</v>
      </c>
      <c r="I7">
        <v>322.02</v>
      </c>
      <c r="J7">
        <v>699</v>
      </c>
      <c r="K7">
        <v>66857</v>
      </c>
      <c r="M7">
        <v>140.47</v>
      </c>
      <c r="N7">
        <v>18</v>
      </c>
      <c r="O7">
        <v>0.99</v>
      </c>
      <c r="P7">
        <v>0.99</v>
      </c>
      <c r="Q7">
        <v>0.95499999999999996</v>
      </c>
      <c r="T7">
        <v>3672</v>
      </c>
      <c r="U7">
        <v>2500</v>
      </c>
      <c r="V7">
        <v>0.99</v>
      </c>
      <c r="W7">
        <v>0.99</v>
      </c>
      <c r="X7">
        <v>0.95499999999999996</v>
      </c>
      <c r="AB7">
        <v>901.03</v>
      </c>
      <c r="AC7">
        <v>430.7</v>
      </c>
      <c r="AD7">
        <v>0.99</v>
      </c>
      <c r="AE7">
        <v>0.99</v>
      </c>
      <c r="AF7">
        <v>0.95599999999999996</v>
      </c>
    </row>
    <row r="8" spans="3:32">
      <c r="C8">
        <v>80</v>
      </c>
      <c r="D8">
        <v>300</v>
      </c>
      <c r="E8" s="3" t="s">
        <v>62</v>
      </c>
      <c r="G8" s="3">
        <v>5479</v>
      </c>
      <c r="H8">
        <v>2524</v>
      </c>
      <c r="I8">
        <v>252.75</v>
      </c>
      <c r="J8">
        <v>530</v>
      </c>
      <c r="K8">
        <v>50685</v>
      </c>
      <c r="M8">
        <v>122.21</v>
      </c>
      <c r="N8">
        <v>14.38</v>
      </c>
      <c r="O8">
        <v>0.99</v>
      </c>
      <c r="P8">
        <v>0.99</v>
      </c>
      <c r="Q8">
        <v>0.95099999999999996</v>
      </c>
      <c r="T8">
        <v>2948.44</v>
      </c>
      <c r="U8">
        <v>2162.4</v>
      </c>
      <c r="V8">
        <v>0.99</v>
      </c>
      <c r="W8">
        <v>0.99</v>
      </c>
      <c r="X8">
        <v>0.95299999999999996</v>
      </c>
      <c r="AB8">
        <v>771.91</v>
      </c>
      <c r="AC8">
        <v>646.95000000000005</v>
      </c>
      <c r="AD8">
        <v>0.99</v>
      </c>
      <c r="AE8">
        <v>0.99</v>
      </c>
      <c r="AF8">
        <v>0.95199999999999996</v>
      </c>
    </row>
    <row r="9" spans="3:32">
      <c r="C9">
        <v>100</v>
      </c>
      <c r="D9">
        <v>300</v>
      </c>
      <c r="E9" s="3" t="s">
        <v>62</v>
      </c>
      <c r="G9" s="3">
        <v>5479</v>
      </c>
      <c r="H9">
        <v>2524</v>
      </c>
      <c r="I9">
        <v>180.44</v>
      </c>
      <c r="J9">
        <v>430</v>
      </c>
      <c r="K9">
        <v>41200</v>
      </c>
      <c r="M9">
        <v>104.13</v>
      </c>
      <c r="N9">
        <v>11.46</v>
      </c>
      <c r="O9">
        <v>0.99</v>
      </c>
      <c r="P9">
        <v>0.99</v>
      </c>
      <c r="Q9">
        <v>0.95</v>
      </c>
      <c r="T9">
        <v>2420</v>
      </c>
      <c r="U9">
        <v>2019</v>
      </c>
      <c r="V9">
        <v>0.99</v>
      </c>
      <c r="W9">
        <v>0.99</v>
      </c>
      <c r="X9">
        <v>0.95199999999999996</v>
      </c>
      <c r="AB9">
        <v>353.71</v>
      </c>
      <c r="AC9">
        <v>270.77999999999997</v>
      </c>
      <c r="AD9">
        <v>0.99</v>
      </c>
      <c r="AE9">
        <v>0.99</v>
      </c>
      <c r="AF9">
        <v>0.95</v>
      </c>
    </row>
    <row r="14" spans="3:32">
      <c r="P14" s="46" t="s">
        <v>164</v>
      </c>
    </row>
    <row r="16" spans="3:32">
      <c r="M16" s="18" t="s">
        <v>135</v>
      </c>
      <c r="T16" s="18" t="s">
        <v>142</v>
      </c>
    </row>
    <row r="17" spans="13:22">
      <c r="M17" t="s">
        <v>140</v>
      </c>
      <c r="T17" t="s">
        <v>143</v>
      </c>
    </row>
    <row r="18" spans="13:22">
      <c r="M18" t="s">
        <v>145</v>
      </c>
      <c r="T18" t="s">
        <v>144</v>
      </c>
    </row>
    <row r="19" spans="13:22">
      <c r="M19" t="s">
        <v>139</v>
      </c>
      <c r="T19" t="s">
        <v>139</v>
      </c>
    </row>
    <row r="20" spans="13:22">
      <c r="M20" t="s">
        <v>138</v>
      </c>
      <c r="T20" t="s">
        <v>146</v>
      </c>
    </row>
    <row r="22" spans="13:22">
      <c r="M22" s="18" t="s">
        <v>137</v>
      </c>
      <c r="T22" s="18" t="s">
        <v>141</v>
      </c>
      <c r="V22" t="s">
        <v>163</v>
      </c>
    </row>
    <row r="23" spans="13:22" ht="18">
      <c r="M23" s="45" t="s">
        <v>149</v>
      </c>
      <c r="T23" t="s">
        <v>157</v>
      </c>
    </row>
    <row r="24" spans="13:22" ht="18">
      <c r="M24" s="45" t="s">
        <v>150</v>
      </c>
      <c r="T24" t="s">
        <v>158</v>
      </c>
    </row>
    <row r="25" spans="13:22" ht="18">
      <c r="M25" s="45" t="s">
        <v>151</v>
      </c>
      <c r="T25" t="s">
        <v>159</v>
      </c>
    </row>
    <row r="26" spans="13:22" ht="18">
      <c r="M26" s="45" t="s">
        <v>152</v>
      </c>
      <c r="T26" t="s">
        <v>160</v>
      </c>
    </row>
    <row r="27" spans="13:22">
      <c r="M27" t="s">
        <v>153</v>
      </c>
      <c r="T27" t="s">
        <v>153</v>
      </c>
    </row>
    <row r="28" spans="13:22">
      <c r="M28" t="s">
        <v>154</v>
      </c>
      <c r="T28" t="s">
        <v>161</v>
      </c>
    </row>
    <row r="29" spans="13:22">
      <c r="M29" t="s">
        <v>155</v>
      </c>
      <c r="T29" t="s">
        <v>162</v>
      </c>
    </row>
    <row r="30" spans="13:22">
      <c r="M30" t="s">
        <v>156</v>
      </c>
      <c r="T30" t="s">
        <v>156</v>
      </c>
    </row>
    <row r="36" spans="3:26">
      <c r="C36" s="18" t="s">
        <v>193</v>
      </c>
    </row>
    <row r="37" spans="3:26">
      <c r="M37" t="s">
        <v>148</v>
      </c>
      <c r="S37" t="s">
        <v>147</v>
      </c>
      <c r="Y37" t="s">
        <v>194</v>
      </c>
    </row>
    <row r="38" spans="3:26" ht="15.75" thickBot="1"/>
    <row r="39" spans="3:26" ht="15.75" thickBot="1">
      <c r="C39" t="s">
        <v>117</v>
      </c>
      <c r="D39" s="4" t="s">
        <v>0</v>
      </c>
      <c r="E39" s="21" t="s">
        <v>1</v>
      </c>
      <c r="F39" s="24"/>
      <c r="G39" s="22"/>
      <c r="H39" s="5"/>
      <c r="I39" s="5"/>
      <c r="J39" s="5" t="s">
        <v>47</v>
      </c>
      <c r="K39" s="5"/>
      <c r="M39" s="4" t="s">
        <v>190</v>
      </c>
      <c r="N39" s="38" t="s">
        <v>191</v>
      </c>
      <c r="O39" s="5" t="s">
        <v>192</v>
      </c>
      <c r="P39" s="33" t="s">
        <v>95</v>
      </c>
      <c r="S39" s="4" t="s">
        <v>190</v>
      </c>
      <c r="T39" s="38" t="s">
        <v>191</v>
      </c>
      <c r="U39" s="5" t="s">
        <v>192</v>
      </c>
      <c r="V39" s="33" t="s">
        <v>95</v>
      </c>
      <c r="Y39" s="38" t="s">
        <v>191</v>
      </c>
      <c r="Z39" s="33" t="s">
        <v>95</v>
      </c>
    </row>
    <row r="40" spans="3:26">
      <c r="C40">
        <v>30</v>
      </c>
      <c r="D40">
        <v>300</v>
      </c>
      <c r="E40" s="3" t="s">
        <v>62</v>
      </c>
      <c r="G40" s="3"/>
      <c r="J40">
        <v>1157</v>
      </c>
      <c r="M40">
        <v>20.03</v>
      </c>
      <c r="N40">
        <v>8.52</v>
      </c>
      <c r="O40">
        <v>28.56</v>
      </c>
      <c r="P40">
        <v>0.95599999999999996</v>
      </c>
      <c r="S40">
        <v>111.79</v>
      </c>
      <c r="T40">
        <v>3.43</v>
      </c>
      <c r="U40">
        <v>115.23</v>
      </c>
      <c r="V40">
        <v>0.95899999999999996</v>
      </c>
      <c r="Y40">
        <v>21.65</v>
      </c>
      <c r="Z40">
        <v>0.95799999999999996</v>
      </c>
    </row>
    <row r="41" spans="3:26">
      <c r="C41">
        <v>50</v>
      </c>
      <c r="D41">
        <v>300</v>
      </c>
      <c r="E41" s="3" t="s">
        <v>62</v>
      </c>
      <c r="G41" s="3"/>
      <c r="J41">
        <v>843</v>
      </c>
      <c r="M41">
        <v>13.8</v>
      </c>
      <c r="N41">
        <v>6.56</v>
      </c>
      <c r="O41">
        <v>20.37</v>
      </c>
      <c r="P41">
        <v>0.95599999999999996</v>
      </c>
      <c r="S41">
        <v>73.98</v>
      </c>
      <c r="T41">
        <v>3.14</v>
      </c>
      <c r="U41">
        <v>77.12</v>
      </c>
      <c r="V41">
        <v>0.95899999999999996</v>
      </c>
      <c r="Y41">
        <v>15.53</v>
      </c>
      <c r="Z41">
        <v>0.95599999999999996</v>
      </c>
    </row>
    <row r="42" spans="3:26">
      <c r="C42">
        <v>80</v>
      </c>
      <c r="D42">
        <v>300</v>
      </c>
      <c r="E42" s="3" t="s">
        <v>62</v>
      </c>
      <c r="G42" s="3"/>
      <c r="J42">
        <v>530</v>
      </c>
      <c r="M42">
        <v>9.4600000000000009</v>
      </c>
      <c r="N42">
        <v>4.82</v>
      </c>
      <c r="O42">
        <v>14.29</v>
      </c>
      <c r="P42">
        <v>0.95</v>
      </c>
      <c r="S42">
        <v>43.53</v>
      </c>
      <c r="T42">
        <v>2.06</v>
      </c>
      <c r="U42">
        <v>45.6</v>
      </c>
      <c r="V42">
        <v>0.95</v>
      </c>
      <c r="Y42">
        <v>10.82</v>
      </c>
      <c r="Z42">
        <v>0.95</v>
      </c>
    </row>
    <row r="45" spans="3:26" ht="15.75" thickBot="1"/>
    <row r="46" spans="3:26" ht="15.75" thickBot="1">
      <c r="L46" s="54" t="s">
        <v>147</v>
      </c>
      <c r="M46" s="61"/>
      <c r="N46" s="55"/>
      <c r="O46" s="54" t="s">
        <v>148</v>
      </c>
      <c r="P46" s="61"/>
      <c r="Q46" s="61"/>
      <c r="R46" s="56" t="s">
        <v>195</v>
      </c>
      <c r="S46" s="58"/>
      <c r="T46" s="57"/>
    </row>
    <row r="47" spans="3:26" ht="15.75" thickBot="1">
      <c r="K47" s="24" t="s">
        <v>196</v>
      </c>
      <c r="L47" s="50" t="s">
        <v>190</v>
      </c>
      <c r="M47" s="51" t="s">
        <v>191</v>
      </c>
      <c r="N47" s="52" t="s">
        <v>192</v>
      </c>
      <c r="O47" s="50" t="s">
        <v>190</v>
      </c>
      <c r="P47" s="51" t="s">
        <v>191</v>
      </c>
      <c r="Q47" s="96" t="s">
        <v>192</v>
      </c>
      <c r="R47" s="54"/>
      <c r="S47" s="61" t="s">
        <v>191</v>
      </c>
      <c r="T47" s="55" t="s">
        <v>197</v>
      </c>
    </row>
    <row r="48" spans="3:26">
      <c r="K48" s="94">
        <v>1157</v>
      </c>
      <c r="L48" s="92">
        <v>111.79</v>
      </c>
      <c r="M48" s="97">
        <v>3.43</v>
      </c>
      <c r="N48" s="101">
        <v>115.23</v>
      </c>
      <c r="O48" s="92">
        <v>20.03</v>
      </c>
      <c r="P48" s="97">
        <v>8.52</v>
      </c>
      <c r="Q48" s="101">
        <v>28.56</v>
      </c>
      <c r="R48" s="92"/>
      <c r="S48" s="99">
        <v>21.65</v>
      </c>
      <c r="T48" s="101">
        <v>21.65</v>
      </c>
    </row>
    <row r="49" spans="11:20">
      <c r="K49" s="94">
        <v>843</v>
      </c>
      <c r="L49" s="92">
        <v>73.98</v>
      </c>
      <c r="M49" s="97">
        <v>3.14</v>
      </c>
      <c r="N49" s="101">
        <v>77.12</v>
      </c>
      <c r="O49" s="92">
        <v>13.8</v>
      </c>
      <c r="P49" s="97">
        <v>6.56</v>
      </c>
      <c r="Q49" s="101">
        <v>20.37</v>
      </c>
      <c r="R49" s="92"/>
      <c r="S49" s="99">
        <v>15.53</v>
      </c>
      <c r="T49" s="101">
        <v>15.53</v>
      </c>
    </row>
    <row r="50" spans="11:20" ht="15.75" thickBot="1">
      <c r="K50" s="95">
        <v>530</v>
      </c>
      <c r="L50" s="93">
        <v>43.53</v>
      </c>
      <c r="M50" s="98">
        <v>2.06</v>
      </c>
      <c r="N50" s="102">
        <v>45.6</v>
      </c>
      <c r="O50" s="93">
        <v>9.4600000000000009</v>
      </c>
      <c r="P50" s="98">
        <v>4.82</v>
      </c>
      <c r="Q50" s="102">
        <v>14.29</v>
      </c>
      <c r="R50" s="93"/>
      <c r="S50" s="100">
        <v>10.82</v>
      </c>
      <c r="T50" s="102">
        <v>10.82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0A5293-E961-4CF3-B312-383344F044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32</vt:i4>
      </vt:variant>
    </vt:vector>
  </HeadingPairs>
  <TitlesOfParts>
    <vt:vector size="32" baseType="lpstr">
      <vt:lpstr>Resumee &amp; Graphs</vt:lpstr>
      <vt:lpstr>groupe of Families Calssificati</vt:lpstr>
      <vt:lpstr>Our Methods Class</vt:lpstr>
      <vt:lpstr>Autom Train Test</vt:lpstr>
      <vt:lpstr>All Rfam</vt:lpstr>
      <vt:lpstr>big Families</vt:lpstr>
      <vt:lpstr>Small families</vt:lpstr>
      <vt:lpstr>Delete_subMotifs</vt:lpstr>
      <vt:lpstr>Size Matrix</vt:lpstr>
      <vt:lpstr>Beta tests</vt:lpstr>
      <vt:lpstr>Alpha Test 500F</vt:lpstr>
      <vt:lpstr>Compar_VS_Infernal</vt:lpstr>
      <vt:lpstr>Cobius_VS_infernal_2_Blastn</vt:lpstr>
      <vt:lpstr>Blast</vt:lpstr>
      <vt:lpstr>Deep rna blast</vt:lpstr>
      <vt:lpstr>Deep nrna Noise test</vt:lpstr>
      <vt:lpstr>Deep nrna dataset Our Noise</vt:lpstr>
      <vt:lpstr>Rejection</vt:lpstr>
      <vt:lpstr>Deep nrna dataset</vt:lpstr>
      <vt:lpstr>03 Clans</vt:lpstr>
      <vt:lpstr>20 Clans</vt:lpstr>
      <vt:lpstr>36 Clans</vt:lpstr>
      <vt:lpstr>Secondary_vs_Seqs_based_Family</vt:lpstr>
      <vt:lpstr>Beta 500F</vt:lpstr>
      <vt:lpstr>nbOccrs 500F</vt:lpstr>
      <vt:lpstr>Len motifs</vt:lpstr>
      <vt:lpstr>Len Motifs Fixed</vt:lpstr>
      <vt:lpstr>Len Motifs MinMax</vt:lpstr>
      <vt:lpstr>Algs choice</vt:lpstr>
      <vt:lpstr>Algs choice 500F 100F</vt:lpstr>
      <vt:lpstr>All Rfam 2</vt:lpstr>
      <vt:lpstr>pbm &amp; 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dc:creator>
  <cp:lastModifiedBy>ibra</cp:lastModifiedBy>
  <dcterms:created xsi:type="dcterms:W3CDTF">2015-06-05T18:17:20Z</dcterms:created>
  <dcterms:modified xsi:type="dcterms:W3CDTF">2023-01-19T19:07:32Z</dcterms:modified>
</cp:coreProperties>
</file>