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uditthakur/Desktop/"/>
    </mc:Choice>
  </mc:AlternateContent>
  <xr:revisionPtr revIDLastSave="0" documentId="8_{E743A17B-73FD-5D4B-9F6E-30EE5AF7E812}" xr6:coauthVersionLast="47" xr6:coauthVersionMax="47" xr10:uidLastSave="{00000000-0000-0000-0000-000000000000}"/>
  <bookViews>
    <workbookView xWindow="0" yWindow="660" windowWidth="29400" windowHeight="18460" firstSheet="2" activeTab="11" xr2:uid="{FC5CC70A-F55E-BB46-8A17-962A563B2B2D}"/>
  </bookViews>
  <sheets>
    <sheet name="Posts (RAW)" sheetId="13" r:id="rId1"/>
    <sheet name="Engagement Summary (RAW)" sheetId="15" r:id="rId2"/>
    <sheet name="Campaign Metadata (RAW)" sheetId="16" r:id="rId3"/>
    <sheet name="Posts" sheetId="2" r:id="rId4"/>
    <sheet name="Engagement Summary" sheetId="3" r:id="rId5"/>
    <sheet name="Campaign Metadata" sheetId="4" r:id="rId6"/>
    <sheet name="TASK 1" sheetId="1" r:id="rId7"/>
    <sheet name="TASK 2" sheetId="5" r:id="rId8"/>
    <sheet name="TASK 3" sheetId="6" r:id="rId9"/>
    <sheet name="TASK 4" sheetId="7" r:id="rId10"/>
    <sheet name="TASK 5" sheetId="8" r:id="rId11"/>
    <sheet name="TASK 6" sheetId="11" r:id="rId12"/>
    <sheet name="TASK 7" sheetId="18" r:id="rId13"/>
  </sheets>
  <definedNames>
    <definedName name="_xlnm._FilterDatabase" localSheetId="3" hidden="1">Posts!$O$1:$Q$601</definedName>
    <definedName name="_xlnm._FilterDatabase" localSheetId="0" hidden="1">'Posts (RAW)'!$A$1:$Z$301</definedName>
    <definedName name="ExternalData_1" localSheetId="3" hidden="1">Posts!$A$1:$M$301</definedName>
    <definedName name="ExternalData_2" localSheetId="4" hidden="1">'Engagement Summary'!$A$1:$G$201</definedName>
    <definedName name="ExternalData_3" localSheetId="5" hidden="1">'Campaign Metadata'!$A$1:$G$6</definedName>
    <definedName name="ExternalData_3" localSheetId="10" hidden="1">'TASK 5'!$A$1:$G$6</definedName>
    <definedName name="_xlnm.Print_Titles" localSheetId="9">'TASK 4'!$I:$I,'TASK 4'!$4:$4</definedName>
  </definedNames>
  <calcPr calcId="181029"/>
  <pivotCaches>
    <pivotCache cacheId="59" r:id="rId14"/>
    <pivotCache cacheId="20" r:id="rId15"/>
    <pivotCache cacheId="33" r:id="rId16"/>
    <pivotCache cacheId="47" r:id="rId17"/>
    <pivotCache cacheId="51" r:id="rId18"/>
    <pivotCache cacheId="89" r:id="rId19"/>
    <pivotCache cacheId="94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3" l="1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H2" i="4"/>
  <c r="J3" i="8"/>
  <c r="K3" i="8" s="1"/>
  <c r="J4" i="8"/>
  <c r="J5" i="8"/>
  <c r="J6" i="8"/>
  <c r="H4" i="4"/>
  <c r="H5" i="4"/>
  <c r="I6" i="4"/>
  <c r="H3" i="4"/>
  <c r="J2" i="8"/>
  <c r="K2" i="8" s="1"/>
  <c r="K4" i="8"/>
  <c r="K5" i="8"/>
  <c r="K6" i="8"/>
  <c r="I2" i="8"/>
  <c r="I3" i="8"/>
  <c r="I4" i="8"/>
  <c r="I5" i="8"/>
  <c r="I6" i="8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P17" i="11"/>
  <c r="O17" i="11"/>
  <c r="P14" i="11"/>
  <c r="P15" i="11"/>
  <c r="P16" i="11"/>
  <c r="P13" i="11"/>
  <c r="O14" i="11"/>
  <c r="O15" i="11"/>
  <c r="O16" i="11"/>
  <c r="O13" i="11"/>
  <c r="I4" i="4" l="1"/>
  <c r="I5" i="4"/>
  <c r="I2" i="4"/>
  <c r="I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EEE2E2-5BDA-F146-AD83-3BA07C865D90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42FB1A70-A3E2-A640-A4B2-39B6CA6B02EF}" keepAlive="1" name="Query - Campaign Metadata (2)" description="Connection to the 'Campaign Metadata (2)' query in the workbook." type="5" refreshedVersion="8" background="1" saveData="1">
    <dbPr connection="Provider=Microsoft.Mashup.OleDb.1;Data Source=$Workbook$;Location=&quot;Campaign Metadata (2)&quot;;Extended Properties=&quot;&quot;" command="SELECT * FROM [Campaign Metadata (2)]"/>
  </connection>
  <connection id="3" xr16:uid="{E6DB2A13-C8C2-804C-9E47-AB57DC2D8409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4" xr16:uid="{BED452EC-2CF0-4741-8ED5-5C4A4002B033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<sst xmlns="http://schemas.openxmlformats.org/spreadsheetml/2006/main" count="5173" uniqueCount="652">
  <si>
    <t>PostID</t>
  </si>
  <si>
    <t>Platform</t>
  </si>
  <si>
    <t>Date</t>
  </si>
  <si>
    <t>ContentType</t>
  </si>
  <si>
    <t>Hashtags.1</t>
  </si>
  <si>
    <t>Hashtags.2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</si>
  <si>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</si>
  <si>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</si>
  <si>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</si>
  <si>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</si>
  <si>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</si>
  <si>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</si>
  <si>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</si>
  <si>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</si>
  <si>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</si>
  <si>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</si>
  <si>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</si>
  <si>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</si>
  <si>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</si>
  <si>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</si>
  <si>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</si>
  <si>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</si>
  <si>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</si>
  <si>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</si>
  <si>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A3</t>
  </si>
  <si>
    <t>Instagram</t>
  </si>
  <si>
    <t>Tweet</t>
  </si>
  <si>
    <t>#AppleDesign</t>
  </si>
  <si>
    <t>#Innovation</t>
  </si>
  <si>
    <t>Sustainability Awareness Drive</t>
  </si>
  <si>
    <t>A4</t>
  </si>
  <si>
    <t>Video</t>
  </si>
  <si>
    <t>#AppleEvent</t>
  </si>
  <si>
    <t>#iPadPro</t>
  </si>
  <si>
    <t>iPhone 16 Launch</t>
  </si>
  <si>
    <t>A5</t>
  </si>
  <si>
    <t>A6</t>
  </si>
  <si>
    <t>#ShotOniPhone</t>
  </si>
  <si>
    <t>NA</t>
  </si>
  <si>
    <t>A7</t>
  </si>
  <si>
    <t>Carousel</t>
  </si>
  <si>
    <t>#AppleMusic</t>
  </si>
  <si>
    <t>#AppleLifestyle</t>
  </si>
  <si>
    <t>A8</t>
  </si>
  <si>
    <t>#AppleWatch</t>
  </si>
  <si>
    <t>#Health</t>
  </si>
  <si>
    <t>A9</t>
  </si>
  <si>
    <t>A10</t>
  </si>
  <si>
    <t>Twitter</t>
  </si>
  <si>
    <t>#iPhone16Launch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</si>
  <si>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</si>
  <si>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</si>
  <si>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</si>
  <si>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</si>
  <si>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</si>
  <si>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</si>
  <si>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</si>
  <si>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</si>
  <si>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#iPhone16</t>
  </si>
  <si>
    <t>A18</t>
  </si>
  <si>
    <t>A19</t>
  </si>
  <si>
    <t>A20</t>
  </si>
  <si>
    <t>A21</t>
  </si>
  <si>
    <t>#iPhonePhotography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</si>
  <si>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</si>
  <si>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</si>
  <si>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</si>
  <si>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</si>
  <si>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</si>
  <si>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</si>
  <si>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</si>
  <si>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</si>
  <si>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</si>
  <si>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</si>
  <si>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</si>
  <si>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</si>
  <si>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</si>
  <si>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</si>
  <si>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</si>
  <si>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</si>
  <si>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</si>
  <si>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</si>
  <si>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</si>
  <si>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</si>
  <si>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</si>
  <si>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</si>
  <si>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</si>
  <si>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</si>
  <si>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</si>
  <si>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</si>
  <si>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</si>
  <si>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</si>
  <si>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</si>
  <si>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</si>
  <si>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</si>
  <si>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</si>
  <si>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</si>
  <si>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</si>
  <si>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</si>
  <si>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</si>
  <si>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</si>
  <si>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</si>
  <si>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</si>
  <si>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</si>
  <si>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</si>
  <si>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</si>
  <si>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</si>
  <si>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</si>
  <si>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</si>
  <si>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</si>
  <si>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</si>
  <si>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</si>
  <si>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</si>
  <si>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</si>
  <si>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</si>
  <si>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</si>
  <si>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</si>
  <si>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</si>
  <si>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</si>
  <si>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</si>
  <si>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</si>
  <si>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</si>
  <si>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</si>
  <si>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</t>
  </si>
  <si>
    <t>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</si>
  <si>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</si>
  <si>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</si>
  <si>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</si>
  <si>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</si>
  <si>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</si>
  <si>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</si>
  <si>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</si>
  <si>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</si>
  <si>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</si>
  <si>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</si>
  <si>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</si>
  <si>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</si>
  <si>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</si>
  <si>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</si>
  <si>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</si>
  <si>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</si>
  <si>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</si>
  <si>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</si>
  <si>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</si>
  <si>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</si>
  <si>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</si>
  <si>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</si>
  <si>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</si>
  <si>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</si>
  <si>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</si>
  <si>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</si>
  <si>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</si>
  <si>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</si>
  <si>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</si>
  <si>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</si>
  <si>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</si>
  <si>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</si>
  <si>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</si>
  <si>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</si>
  <si>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</si>
  <si>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</si>
  <si>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</si>
  <si>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</si>
  <si>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</si>
  <si>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</si>
  <si>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</si>
  <si>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</si>
  <si>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</si>
  <si>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</si>
  <si>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</si>
  <si>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</si>
  <si>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</si>
  <si>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</si>
  <si>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</si>
  <si>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</si>
  <si>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</si>
  <si>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</si>
  <si>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</si>
  <si>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</si>
  <si>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</si>
  <si>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</si>
  <si>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</si>
  <si>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</si>
  <si>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</si>
  <si>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</si>
  <si>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</si>
  <si>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</si>
  <si>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</si>
  <si>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</si>
  <si>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</si>
  <si>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</si>
  <si>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</si>
  <si>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</si>
  <si>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</si>
  <si>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</si>
  <si>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</si>
  <si>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</si>
  <si>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</si>
  <si>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</si>
  <si>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</si>
  <si>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</si>
  <si>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</si>
  <si>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</si>
  <si>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</si>
  <si>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</si>
  <si>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</si>
  <si>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</si>
  <si>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</si>
  <si>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</si>
  <si>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</si>
  <si>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</si>
  <si>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</si>
  <si>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</si>
  <si>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</si>
  <si>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</si>
  <si>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</si>
  <si>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</si>
  <si>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</si>
  <si>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</si>
  <si>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</si>
  <si>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</si>
  <si>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</si>
  <si>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</si>
  <si>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</si>
  <si>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</si>
  <si>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</si>
  <si>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</si>
  <si>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</si>
  <si>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</si>
  <si>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</si>
  <si>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</si>
  <si>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</si>
  <si>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</si>
  <si>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</si>
  <si>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</si>
  <si>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</si>
  <si>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</si>
  <si>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</si>
  <si>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</si>
  <si>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</si>
  <si>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</si>
  <si>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</si>
  <si>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</si>
  <si>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</si>
  <si>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</si>
  <si>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</si>
  <si>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</si>
  <si>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</si>
  <si>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</si>
  <si>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</si>
  <si>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</si>
  <si>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</si>
  <si>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</si>
  <si>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</si>
  <si>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</si>
  <si>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</si>
  <si>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</si>
  <si>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</si>
  <si>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</si>
  <si>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</si>
  <si>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</si>
  <si>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</si>
  <si>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</si>
  <si>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</si>
  <si>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</si>
  <si>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</si>
  <si>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</si>
  <si>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</si>
  <si>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</si>
  <si>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</si>
  <si>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</si>
  <si>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</si>
  <si>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</si>
  <si>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</si>
  <si>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</si>
  <si>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</si>
  <si>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</si>
  <si>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</si>
  <si>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</si>
  <si>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</si>
  <si>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</si>
  <si>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</si>
  <si>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</si>
  <si>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</si>
  <si>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</si>
  <si>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</si>
  <si>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</si>
  <si>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</si>
  <si>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</si>
  <si>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</si>
  <si>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</si>
  <si>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</si>
  <si>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</si>
  <si>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</si>
  <si>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</si>
  <si>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</si>
  <si>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</si>
  <si>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</si>
  <si>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</si>
  <si>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</si>
  <si>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</si>
  <si>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</si>
  <si>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</si>
  <si>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</si>
  <si>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</si>
  <si>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</si>
  <si>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</si>
  <si>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</si>
  <si>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</si>
  <si>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</si>
  <si>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</si>
  <si>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</si>
  <si>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</si>
  <si>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</si>
  <si>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</si>
  <si>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</si>
  <si>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</si>
  <si>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</si>
  <si>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</si>
  <si>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</si>
  <si>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</si>
  <si>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</si>
  <si>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</si>
  <si>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</si>
  <si>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</si>
  <si>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</si>
  <si>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</si>
  <si>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</si>
  <si>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</si>
  <si>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</si>
  <si>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</si>
  <si>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</si>
  <si>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</si>
  <si>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</si>
  <si>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</si>
  <si>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</si>
  <si>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</si>
  <si>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</si>
  <si>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</si>
  <si>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</si>
  <si>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</si>
  <si>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</si>
  <si>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</si>
  <si>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</si>
  <si>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</si>
  <si>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</si>
  <si>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</si>
  <si>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</si>
  <si>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</si>
  <si>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</si>
  <si>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</si>
  <si>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</si>
  <si>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</si>
  <si>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</si>
  <si>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</si>
  <si>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</si>
  <si>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</si>
  <si>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</si>
  <si>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</si>
  <si>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</si>
  <si>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</si>
  <si>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</si>
  <si>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Column1</t>
  </si>
  <si>
    <t>Engagement Rate</t>
  </si>
  <si>
    <t>Row Labels</t>
  </si>
  <si>
    <t>Grand Total</t>
  </si>
  <si>
    <t>Sum of Engagement Rate</t>
  </si>
  <si>
    <t>Sum of Likes</t>
  </si>
  <si>
    <t>Sum of Shares</t>
  </si>
  <si>
    <t>Sum of Comments</t>
  </si>
  <si>
    <t>Sum of Clicks</t>
  </si>
  <si>
    <t>Average of Clicks</t>
  </si>
  <si>
    <t>HASHTAGS</t>
  </si>
  <si>
    <t>CLICKS</t>
  </si>
  <si>
    <t>HASTAGS</t>
  </si>
  <si>
    <t>(All)</t>
  </si>
  <si>
    <t>Column Labels</t>
  </si>
  <si>
    <t>Average of CLICKS</t>
  </si>
  <si>
    <t>Sum of Impressions</t>
  </si>
  <si>
    <t>Average of Impressions</t>
  </si>
  <si>
    <t>Followers Growth Rate</t>
  </si>
  <si>
    <t>Sum of Followers Growth Rate</t>
  </si>
  <si>
    <t>Average of Followers Growth Rate</t>
  </si>
  <si>
    <t>Sum of Ad_Spend</t>
  </si>
  <si>
    <t>Average of Ad_Spend</t>
  </si>
  <si>
    <t>Average of Engagement_Rate</t>
  </si>
  <si>
    <t>Count of HASTAGS</t>
  </si>
  <si>
    <t>Average of Engagement Rate</t>
  </si>
  <si>
    <t>Average of Likes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</si>
  <si>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</si>
  <si>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</si>
  <si>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</si>
  <si>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</si>
  <si>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</si>
  <si>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</si>
  <si>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</si>
  <si>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</si>
  <si>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</si>
  <si>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</si>
  <si>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</si>
  <si>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</si>
  <si>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</si>
  <si>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</si>
  <si>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Follower Gain</t>
  </si>
  <si>
    <t>Sum of Follower Gain</t>
  </si>
  <si>
    <t>BEFORE UPLIFT</t>
  </si>
  <si>
    <t>DURING UPLIFT</t>
  </si>
  <si>
    <t>ROI</t>
  </si>
  <si>
    <t>ROI*1000000</t>
  </si>
  <si>
    <t>#iPhone16Launch #AppleEvent</t>
  </si>
  <si>
    <t>#iPhonePhotography #ShotOniPhone</t>
  </si>
  <si>
    <t>2024-12-24</t>
  </si>
  <si>
    <t>#Sustainability #AppleEarth</t>
  </si>
  <si>
    <t>2025-02-11</t>
  </si>
  <si>
    <t>#AppleWatchUltra2 #HealthTech</t>
  </si>
  <si>
    <t>2025-05-06</t>
  </si>
  <si>
    <t>2024-06-19</t>
  </si>
  <si>
    <t>#AppleEvent #iPhone16</t>
  </si>
  <si>
    <t>2025-05-14</t>
  </si>
  <si>
    <t>#AppleMusic #AppleLifestyle</t>
  </si>
  <si>
    <t>2024-11-17</t>
  </si>
  <si>
    <t>2024-11-06</t>
  </si>
  <si>
    <t>2024-11-28</t>
  </si>
  <si>
    <t>#AppleWatch #Health</t>
  </si>
  <si>
    <t>2025-04-17</t>
  </si>
  <si>
    <t>#AppleEvent #iPadPro</t>
  </si>
  <si>
    <t>2024-08-15</t>
  </si>
  <si>
    <t>2024-07-18</t>
  </si>
  <si>
    <t>2024-09-17</t>
  </si>
  <si>
    <t>2025-05-09</t>
  </si>
  <si>
    <t>2024-10-03</t>
  </si>
  <si>
    <t>2025-03-22</t>
  </si>
  <si>
    <t>2024-09-02</t>
  </si>
  <si>
    <t>2024-11-26</t>
  </si>
  <si>
    <t>2025-04-06</t>
  </si>
  <si>
    <t>2024-06-07</t>
  </si>
  <si>
    <t>2024-08-05</t>
  </si>
  <si>
    <t>2025-01-01</t>
  </si>
  <si>
    <t>2024-10-12</t>
  </si>
  <si>
    <t>2025-03-27</t>
  </si>
  <si>
    <t>#AppleDesign #Innovation</t>
  </si>
  <si>
    <t>2024-10-17</t>
  </si>
  <si>
    <t>#MacBookAirM3 #AppleInnovation</t>
  </si>
  <si>
    <t>2025-01-15</t>
  </si>
  <si>
    <t>2024-11-05</t>
  </si>
  <si>
    <t>2025-04-13</t>
  </si>
  <si>
    <t>2024-10-04</t>
  </si>
  <si>
    <t>2024-11-25</t>
  </si>
  <si>
    <t>2025-02-20</t>
  </si>
  <si>
    <t>2025-01-30</t>
  </si>
  <si>
    <t>2024-08-20</t>
  </si>
  <si>
    <t>2025-01-18</t>
  </si>
  <si>
    <t>2024-10-27</t>
  </si>
  <si>
    <t>2025-02-12</t>
  </si>
  <si>
    <t>2025-02-10</t>
  </si>
  <si>
    <t>2025-04-03</t>
  </si>
  <si>
    <t>2025-01-14</t>
  </si>
  <si>
    <t>2025-04-28</t>
  </si>
  <si>
    <t>2024-06-22</t>
  </si>
  <si>
    <t>2024-08-27</t>
  </si>
  <si>
    <t>2024-10-11</t>
  </si>
  <si>
    <t>2025-01-12</t>
  </si>
  <si>
    <t>2025-03-06</t>
  </si>
  <si>
    <t>2024-07-16</t>
  </si>
  <si>
    <t>2024-10-22</t>
  </si>
  <si>
    <t>2024-08-19</t>
  </si>
  <si>
    <t>2024-12-22</t>
  </si>
  <si>
    <t>2024-06-01</t>
  </si>
  <si>
    <t>2025-03-08</t>
  </si>
  <si>
    <t>2025-04-29</t>
  </si>
  <si>
    <t>2024-07-15</t>
  </si>
  <si>
    <t>2024-07-03</t>
  </si>
  <si>
    <t>2024-07-01</t>
  </si>
  <si>
    <t>2024-06-12</t>
  </si>
  <si>
    <t>2024-06-20</t>
  </si>
  <si>
    <t>2024-11-12</t>
  </si>
  <si>
    <t>2024-10-08</t>
  </si>
  <si>
    <t>2025-03-23</t>
  </si>
  <si>
    <t>2024-06-02</t>
  </si>
  <si>
    <t>2025-01-28</t>
  </si>
  <si>
    <t>2024-06-11</t>
  </si>
  <si>
    <t>2024-07-29</t>
  </si>
  <si>
    <t>2024-12-23</t>
  </si>
  <si>
    <t>2025-05-01</t>
  </si>
  <si>
    <t>2025-03-03</t>
  </si>
  <si>
    <t>2025-02-19</t>
  </si>
  <si>
    <t>2025-03-19</t>
  </si>
  <si>
    <t>2024-06-24</t>
  </si>
  <si>
    <t>2024-12-29</t>
  </si>
  <si>
    <t>2024-11-21</t>
  </si>
  <si>
    <t>2025-04-07</t>
  </si>
  <si>
    <t>2024-10-02</t>
  </si>
  <si>
    <t>2024-09-11</t>
  </si>
  <si>
    <t>2025-03-24</t>
  </si>
  <si>
    <t>2024-06-06</t>
  </si>
  <si>
    <t>2024-08-24</t>
  </si>
  <si>
    <t>2025-01-11</t>
  </si>
  <si>
    <t>2024-12-17</t>
  </si>
  <si>
    <t>2024-07-31</t>
  </si>
  <si>
    <t>2024-07-10</t>
  </si>
  <si>
    <t>2024-12-05</t>
  </si>
  <si>
    <t>2024-08-14</t>
  </si>
  <si>
    <t>2024-12-31</t>
  </si>
  <si>
    <t>2024-12-03</t>
  </si>
  <si>
    <t>2025-02-16</t>
  </si>
  <si>
    <t>2025-02-27</t>
  </si>
  <si>
    <t>2025-04-08</t>
  </si>
  <si>
    <t>2025-04-01</t>
  </si>
  <si>
    <t>2024-08-11</t>
  </si>
  <si>
    <t>2024-07-23</t>
  </si>
  <si>
    <t>2024-12-21</t>
  </si>
  <si>
    <t>2024-10-09</t>
  </si>
  <si>
    <t>2024-07-26</t>
  </si>
  <si>
    <t>2024-08-22</t>
  </si>
  <si>
    <t>2024-06-16</t>
  </si>
  <si>
    <t>2025-04-15</t>
  </si>
  <si>
    <t>2024-10-21</t>
  </si>
  <si>
    <t>2024-06-05</t>
  </si>
  <si>
    <t>2024-08-12</t>
  </si>
  <si>
    <t>2024-10-28</t>
  </si>
  <si>
    <t>2025-03-25</t>
  </si>
  <si>
    <t>2024-10-29</t>
  </si>
  <si>
    <t>2025-03-29</t>
  </si>
  <si>
    <t>2025-02-06</t>
  </si>
  <si>
    <t>2025-03-04</t>
  </si>
  <si>
    <t>2024-09-29</t>
  </si>
  <si>
    <t>2024-07-21</t>
  </si>
  <si>
    <t>2025-01-10</t>
  </si>
  <si>
    <t>2025-01-27</t>
  </si>
  <si>
    <t>2025-03-28</t>
  </si>
  <si>
    <t>2024-09-08</t>
  </si>
  <si>
    <t>2024-06-14</t>
  </si>
  <si>
    <t>2025-02-07</t>
  </si>
  <si>
    <t>2024-11-04</t>
  </si>
  <si>
    <t>2025-03-18</t>
  </si>
  <si>
    <t>2024-11-14</t>
  </si>
  <si>
    <t>2024-10-05</t>
  </si>
  <si>
    <t>2024-11-23</t>
  </si>
  <si>
    <t>2024-08-08</t>
  </si>
  <si>
    <t>2024-06-21</t>
  </si>
  <si>
    <t>2025-02-04</t>
  </si>
  <si>
    <t>2024-10-18</t>
  </si>
  <si>
    <t>2024-07-02</t>
  </si>
  <si>
    <t>2024-06-10</t>
  </si>
  <si>
    <t>2024-08-13</t>
  </si>
  <si>
    <t>2024-09-10</t>
  </si>
  <si>
    <t>2024-11-08</t>
  </si>
  <si>
    <t>2024-11-07</t>
  </si>
  <si>
    <t>2024-12-11</t>
  </si>
  <si>
    <t>2024-06-03</t>
  </si>
  <si>
    <t>2024-07-07</t>
  </si>
  <si>
    <t>2025-04-19</t>
  </si>
  <si>
    <t>2024-12-09</t>
  </si>
  <si>
    <t>2024-10-15</t>
  </si>
  <si>
    <t>2024-07-24</t>
  </si>
  <si>
    <t>2024-10-19</t>
  </si>
  <si>
    <t>2024-06-13</t>
  </si>
  <si>
    <t>2024-06-17</t>
  </si>
  <si>
    <t>2024-08-01</t>
  </si>
  <si>
    <t>2025-04-02</t>
  </si>
  <si>
    <t>2024-12-08</t>
  </si>
  <si>
    <t>2024-08-17</t>
  </si>
  <si>
    <t>2024-09-05</t>
  </si>
  <si>
    <t>2024-12-18</t>
  </si>
  <si>
    <t>2025-03-13</t>
  </si>
  <si>
    <t>2025-02-24</t>
  </si>
  <si>
    <t>2025-03-11</t>
  </si>
  <si>
    <t>2025-05-02</t>
  </si>
  <si>
    <t>2025-03-02</t>
  </si>
  <si>
    <t>2025-03-05</t>
  </si>
  <si>
    <t>2025-02-17</t>
  </si>
  <si>
    <t>2025-01-06</t>
  </si>
  <si>
    <t>2024-11-30</t>
  </si>
  <si>
    <t>2024-12-16</t>
  </si>
  <si>
    <t>2025-02-25</t>
  </si>
  <si>
    <t>2025-04-05</t>
  </si>
  <si>
    <t>2025-01-23</t>
  </si>
  <si>
    <t>2024-09-09</t>
  </si>
  <si>
    <t>2024-06-23</t>
  </si>
  <si>
    <t>2025-05-05</t>
  </si>
  <si>
    <t>2024-08-26</t>
  </si>
  <si>
    <t>2024-11-18</t>
  </si>
  <si>
    <t>2025-02-02</t>
  </si>
  <si>
    <t>2024-08-30</t>
  </si>
  <si>
    <t>2024-07-13</t>
  </si>
  <si>
    <t>2025-05-12</t>
  </si>
  <si>
    <t>Hashtags</t>
  </si>
  <si>
    <t>2025-04-21</t>
  </si>
  <si>
    <t>2025-04-14</t>
  </si>
  <si>
    <t>2025-03-31</t>
  </si>
  <si>
    <t>2025-03-17</t>
  </si>
  <si>
    <t>2025-03-10</t>
  </si>
  <si>
    <t>2025-02-03</t>
  </si>
  <si>
    <t>2025-01-20</t>
  </si>
  <si>
    <t>2025-01-13</t>
  </si>
  <si>
    <t>2024-12-30</t>
  </si>
  <si>
    <t>2024-12-02</t>
  </si>
  <si>
    <t>2024-11-11</t>
  </si>
  <si>
    <t>2024-10-14</t>
  </si>
  <si>
    <t>2024-10-07</t>
  </si>
  <si>
    <t>2024-09-30</t>
  </si>
  <si>
    <t>2024-09-23</t>
  </si>
  <si>
    <t>2024-09-16</t>
  </si>
  <si>
    <t>2024-07-22</t>
  </si>
  <si>
    <t>2024-07-08</t>
  </si>
  <si>
    <t>2025-03-01</t>
  </si>
  <si>
    <t>2024-12-25</t>
  </si>
  <si>
    <t>2024-10-31</t>
  </si>
  <si>
    <t>2024-10-01</t>
  </si>
  <si>
    <t>2024-06-15</t>
  </si>
  <si>
    <t>AVERAGE ENGAGEMENT RATE PER PLATFORM</t>
  </si>
  <si>
    <t>TOP 10 APPLE POST WITH HIGHEST ENAGEMENT</t>
  </si>
  <si>
    <t>TOTAL COMMENTS,SHARES &amp; LIKES BY CONTENT TYPE &amp; PLATFORM</t>
  </si>
  <si>
    <t>AVERAGE CLICKS PER POST BY HASHTAGS</t>
  </si>
  <si>
    <t>TOP PERFORMING HASHTAGS</t>
  </si>
  <si>
    <t>TOP 5 PERFORMING HASHTAGS</t>
  </si>
  <si>
    <t>POST ID</t>
  </si>
  <si>
    <t>PLATFORM &amp; CONTENT TYPE</t>
  </si>
  <si>
    <t>CAMPAIGNS</t>
  </si>
  <si>
    <t>AVERAGE EAGAGEMENT RATE OF PLATFORMS BY APPLE CAMPAIGNS</t>
  </si>
  <si>
    <t>AVERAGE FOLLOWERS GROWTH RATE OF PLATFORMS</t>
  </si>
  <si>
    <t>ENAGEMENT VS AD_SPEND BY PLATFORMS</t>
  </si>
  <si>
    <t>PLATFORM</t>
  </si>
  <si>
    <t>FOLLOWERS GROWTH RATE VS AD_ SPEND BY PLATFORMS</t>
  </si>
  <si>
    <t>COMBO CHART FOR FOLLOWERS GROWTH RATE VS AD_SPEND</t>
  </si>
  <si>
    <t>MOST FREQUENTLY USED APPLE HASHTAGS</t>
  </si>
  <si>
    <t>AVERAGE PERFORMANCE OF EACH HASHTAGS</t>
  </si>
  <si>
    <t>HASHTAG</t>
  </si>
  <si>
    <t>CONTENT PERFORMANCE FOR EACH CAMPAIGN</t>
  </si>
  <si>
    <t xml:space="preserve">COMPARATIVE ANALYSIS OF CONTENT ENGAGEMENT BY CAMPAIGN  </t>
  </si>
  <si>
    <t>CONTENT TYPE</t>
  </si>
  <si>
    <t>CONTENT ENGAGEMENT CONTRIBUTION</t>
  </si>
  <si>
    <t>AVERAGE IMPRESSION, LIKES &amp; CLICKS PER CAMPAIGN</t>
  </si>
  <si>
    <t>TOTAL IMPRESSIONS, LIKES &amp; CLICKS PER CAMPAIGN</t>
  </si>
  <si>
    <t>ENGAGEMENT UPLIFT DURING VS BEFORE CAMPAIGNS</t>
  </si>
  <si>
    <t>WEEK_START_DATE</t>
  </si>
  <si>
    <t>WEEKLY  FOLLOWER GAINS</t>
  </si>
  <si>
    <t>CAMPAIGN-WISE ROI COMPARISON</t>
  </si>
  <si>
    <t>CAMPAIGN-WISE FOLLOWER GROWTH</t>
  </si>
  <si>
    <t>Sum of Follower Gains</t>
  </si>
  <si>
    <t>TOTAL FOLLOWERS GAINS</t>
  </si>
  <si>
    <t>TOTAL FOLOWER GAINS</t>
  </si>
  <si>
    <t>WEEKLY PLATFORM GROWTH ANALYSIS</t>
  </si>
  <si>
    <t>PLATFORM-WISE GROWTH RATE TRENDS</t>
  </si>
  <si>
    <t>TOP 10 WEEK BY FOLLOWER GAIN</t>
  </si>
  <si>
    <t>TOP 10 PEAK ANALYSIS</t>
  </si>
  <si>
    <t>CORRELATION BETWEEN AD_SPEND Vs FOLLOWER GROWTH RATE</t>
  </si>
  <si>
    <t>CORRELATION MAPPING : AD_SPEN Vs GROWTH</t>
  </si>
  <si>
    <t>COMBO CHART FOR ENAGEMENT RATE VS AD_SPEND</t>
  </si>
  <si>
    <t>FOLLOWER GROWTH &amp; MOVING AVERAGE ANALYSIS</t>
  </si>
  <si>
    <t>VIDEO LINK</t>
  </si>
  <si>
    <t>https://www.loom.com/share/b5ee9c53a33947fbb6c4cdf1e592ea6e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</si>
</sst>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.0000"/>
    <numFmt numFmtId="167" formatCode="0.000"/>
    <numFmt numFmtId="185" formatCode="0.00000000"/>
    <numFmt numFmtId="205" formatCode="yyyy\-m\-d"/>
    <numFmt numFmtId="206" formatCode="yyyy\-mm\-dd\ hh:mm:ss"/>
    <numFmt numFmtId="207" formatCode="yyyy\-mm\-dd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2"/>
      <name val="Arial"/>
      <family val="2"/>
    </font>
    <font>
      <b/>
      <sz val="14"/>
      <color theme="2"/>
      <name val="Arial"/>
      <family val="2"/>
    </font>
    <font>
      <sz val="8"/>
      <name val="Aptos Narrow"/>
      <family val="2"/>
      <scheme val="minor"/>
    </font>
    <font>
      <b/>
      <sz val="20"/>
      <color theme="1"/>
      <name val="Angsana New"/>
      <family val="1"/>
    </font>
    <font>
      <u/>
      <sz val="12"/>
      <color theme="1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DF6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</fills>
  <borders count="4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theme="1"/>
      </left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/>
      <top/>
      <bottom style="medium">
        <color theme="6" tint="-0.249977111117893"/>
      </bottom>
      <diagonal/>
    </border>
    <border>
      <left/>
      <right/>
      <top/>
      <bottom style="medium">
        <color theme="6" tint="-0.249977111117893"/>
      </bottom>
      <diagonal/>
    </border>
    <border>
      <left/>
      <right style="thin">
        <color theme="1"/>
      </right>
      <top/>
      <bottom style="medium">
        <color theme="6" tint="-0.249977111117893"/>
      </bottom>
      <diagonal/>
    </border>
    <border>
      <left style="thin">
        <color theme="1"/>
      </left>
      <right/>
      <top style="medium">
        <color theme="6" tint="-0.249977111117893"/>
      </top>
      <bottom/>
      <diagonal/>
    </border>
    <border>
      <left/>
      <right/>
      <top style="thin">
        <color theme="1"/>
      </top>
      <bottom style="medium">
        <color theme="6" tint="-0.249977111117893"/>
      </bottom>
      <diagonal/>
    </border>
    <border>
      <left/>
      <right style="thin">
        <color theme="1"/>
      </right>
      <top style="thin">
        <color theme="1"/>
      </top>
      <bottom style="medium">
        <color theme="6" tint="-0.249977111117893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6" fillId="0" borderId="0" applyNumberFormat="0" applyFill="0" applyBorder="0" applyAlignment="0" applyProtection="0"/>
  </cellStyleXfs>
  <cellXfs count="197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4" fillId="5" borderId="0" xfId="0" applyFont="1" applyFill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9" fontId="2" fillId="2" borderId="2" xfId="1" applyFont="1" applyFill="1" applyBorder="1"/>
    <xf numFmtId="9" fontId="0" fillId="3" borderId="2" xfId="1" applyFont="1" applyFill="1" applyBorder="1"/>
    <xf numFmtId="9" fontId="0" fillId="0" borderId="2" xfId="1" applyFont="1" applyBorder="1"/>
    <xf numFmtId="9" fontId="0" fillId="0" borderId="0" xfId="0" applyNumberFormat="1"/>
    <xf numFmtId="167" fontId="0" fillId="0" borderId="0" xfId="0" applyNumberFormat="1"/>
    <xf numFmtId="2" fontId="0" fillId="0" borderId="0" xfId="0" applyNumberFormat="1"/>
    <xf numFmtId="1" fontId="0" fillId="0" borderId="0" xfId="0" applyNumberFormat="1"/>
    <xf numFmtId="9" fontId="0" fillId="0" borderId="0" xfId="1" applyNumberFormat="1" applyFont="1"/>
    <xf numFmtId="0" fontId="0" fillId="0" borderId="0" xfId="1" applyNumberFormat="1" applyFont="1"/>
    <xf numFmtId="185" fontId="0" fillId="0" borderId="0" xfId="1" applyNumberFormat="1" applyFont="1"/>
    <xf numFmtId="1" fontId="0" fillId="0" borderId="0" xfId="0" applyNumberFormat="1" applyAlignment="1">
      <alignment horizontal="right"/>
    </xf>
    <xf numFmtId="0" fontId="6" fillId="0" borderId="0" xfId="2"/>
    <xf numFmtId="0" fontId="7" fillId="0" borderId="3" xfId="2" applyFont="1" applyBorder="1" applyAlignment="1">
      <alignment wrapText="1"/>
    </xf>
    <xf numFmtId="0" fontId="7" fillId="0" borderId="3" xfId="2" applyFont="1" applyBorder="1" applyAlignment="1">
      <alignment horizontal="right" wrapText="1"/>
    </xf>
    <xf numFmtId="205" fontId="7" fillId="0" borderId="0" xfId="2" applyNumberFormat="1" applyFont="1"/>
    <xf numFmtId="206" fontId="7" fillId="0" borderId="0" xfId="2" applyNumberFormat="1" applyFont="1"/>
    <xf numFmtId="207" fontId="7" fillId="0" borderId="0" xfId="2" applyNumberFormat="1" applyFont="1"/>
    <xf numFmtId="0" fontId="8" fillId="0" borderId="4" xfId="2" applyFont="1" applyBorder="1" applyAlignment="1">
      <alignment horizontal="center" vertical="top"/>
    </xf>
    <xf numFmtId="0" fontId="8" fillId="0" borderId="5" xfId="2" applyFont="1" applyBorder="1" applyAlignment="1">
      <alignment horizontal="center" vertical="top" wrapText="1"/>
    </xf>
    <xf numFmtId="0" fontId="6" fillId="0" borderId="0" xfId="3"/>
    <xf numFmtId="207" fontId="7" fillId="0" borderId="0" xfId="3" applyNumberFormat="1" applyFont="1"/>
    <xf numFmtId="206" fontId="7" fillId="0" borderId="0" xfId="3" applyNumberFormat="1" applyFont="1"/>
    <xf numFmtId="0" fontId="8" fillId="0" borderId="4" xfId="3" applyFont="1" applyBorder="1" applyAlignment="1">
      <alignment horizontal="center" vertical="top"/>
    </xf>
    <xf numFmtId="0" fontId="6" fillId="0" borderId="0" xfId="4"/>
    <xf numFmtId="207" fontId="7" fillId="0" borderId="0" xfId="4" applyNumberFormat="1" applyFont="1"/>
    <xf numFmtId="0" fontId="7" fillId="0" borderId="0" xfId="4" applyFont="1"/>
    <xf numFmtId="0" fontId="8" fillId="0" borderId="4" xfId="4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2" fillId="10" borderId="11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/>
    </xf>
    <xf numFmtId="0" fontId="12" fillId="10" borderId="12" xfId="0" applyFont="1" applyFill="1" applyBorder="1" applyAlignment="1">
      <alignment horizontal="center"/>
    </xf>
    <xf numFmtId="0" fontId="0" fillId="0" borderId="15" xfId="0" applyFont="1" applyBorder="1" applyAlignment="1">
      <alignment horizontal="left"/>
    </xf>
    <xf numFmtId="0" fontId="0" fillId="0" borderId="15" xfId="0" pivotButton="1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left" indent="1"/>
    </xf>
    <xf numFmtId="0" fontId="0" fillId="0" borderId="16" xfId="0" pivotButton="1" applyBorder="1"/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left"/>
    </xf>
    <xf numFmtId="0" fontId="0" fillId="0" borderId="0" xfId="0" applyNumberFormat="1" applyBorder="1"/>
    <xf numFmtId="0" fontId="0" fillId="0" borderId="20" xfId="0" applyNumberFormat="1" applyBorder="1"/>
    <xf numFmtId="0" fontId="0" fillId="0" borderId="19" xfId="0" applyBorder="1" applyAlignment="1">
      <alignment horizontal="left" indent="1"/>
    </xf>
    <xf numFmtId="0" fontId="0" fillId="0" borderId="21" xfId="0" applyBorder="1" applyAlignment="1">
      <alignment horizontal="left"/>
    </xf>
    <xf numFmtId="0" fontId="0" fillId="0" borderId="22" xfId="0" applyNumberFormat="1" applyBorder="1"/>
    <xf numFmtId="0" fontId="0" fillId="0" borderId="23" xfId="0" applyNumberFormat="1" applyBorder="1"/>
    <xf numFmtId="166" fontId="0" fillId="0" borderId="15" xfId="0" applyNumberFormat="1" applyBorder="1"/>
    <xf numFmtId="166" fontId="0" fillId="0" borderId="15" xfId="0" applyNumberFormat="1" applyFont="1" applyBorder="1"/>
    <xf numFmtId="0" fontId="12" fillId="10" borderId="9" xfId="0" applyFont="1" applyFill="1" applyBorder="1" applyAlignment="1">
      <alignment horizontal="center"/>
    </xf>
    <xf numFmtId="0" fontId="12" fillId="10" borderId="13" xfId="0" applyFont="1" applyFill="1" applyBorder="1" applyAlignment="1">
      <alignment horizontal="center"/>
    </xf>
    <xf numFmtId="0" fontId="13" fillId="10" borderId="11" xfId="0" applyFont="1" applyFill="1" applyBorder="1" applyAlignment="1">
      <alignment horizontal="center"/>
    </xf>
    <xf numFmtId="0" fontId="13" fillId="10" borderId="12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2" fontId="0" fillId="0" borderId="20" xfId="0" applyNumberFormat="1" applyBorder="1"/>
    <xf numFmtId="2" fontId="0" fillId="0" borderId="23" xfId="0" applyNumberFormat="1" applyBorder="1"/>
    <xf numFmtId="2" fontId="0" fillId="0" borderId="24" xfId="0" applyNumberFormat="1" applyBorder="1"/>
    <xf numFmtId="2" fontId="0" fillId="0" borderId="25" xfId="0" applyNumberFormat="1" applyBorder="1"/>
    <xf numFmtId="2" fontId="0" fillId="0" borderId="26" xfId="0" applyNumberFormat="1" applyBorder="1"/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13" borderId="15" xfId="0" applyFill="1" applyBorder="1" applyAlignment="1">
      <alignment horizontal="left"/>
    </xf>
    <xf numFmtId="2" fontId="0" fillId="13" borderId="15" xfId="0" applyNumberFormat="1" applyFill="1" applyBorder="1"/>
    <xf numFmtId="0" fontId="0" fillId="0" borderId="0" xfId="0" applyFont="1"/>
    <xf numFmtId="0" fontId="13" fillId="10" borderId="14" xfId="0" applyFont="1" applyFill="1" applyBorder="1" applyAlignment="1">
      <alignment horizontal="center"/>
    </xf>
    <xf numFmtId="0" fontId="0" fillId="0" borderId="24" xfId="0" applyBorder="1"/>
    <xf numFmtId="0" fontId="10" fillId="7" borderId="28" xfId="0" applyFont="1" applyFill="1" applyBorder="1" applyAlignment="1">
      <alignment horizontal="center"/>
    </xf>
    <xf numFmtId="0" fontId="10" fillId="7" borderId="29" xfId="0" applyFont="1" applyFill="1" applyBorder="1" applyAlignment="1">
      <alignment horizontal="center"/>
    </xf>
    <xf numFmtId="0" fontId="10" fillId="7" borderId="27" xfId="0" applyFont="1" applyFill="1" applyBorder="1" applyAlignment="1">
      <alignment horizontal="center"/>
    </xf>
    <xf numFmtId="0" fontId="0" fillId="0" borderId="17" xfId="0" pivotButton="1" applyBorder="1"/>
    <xf numFmtId="0" fontId="0" fillId="0" borderId="19" xfId="0" pivotButton="1" applyBorder="1"/>
    <xf numFmtId="0" fontId="0" fillId="0" borderId="20" xfId="0" applyBorder="1"/>
    <xf numFmtId="166" fontId="0" fillId="0" borderId="0" xfId="0" applyNumberFormat="1" applyBorder="1"/>
    <xf numFmtId="166" fontId="0" fillId="0" borderId="0" xfId="0" applyNumberFormat="1" applyFill="1" applyBorder="1"/>
    <xf numFmtId="166" fontId="0" fillId="14" borderId="15" xfId="0" applyNumberFormat="1" applyFont="1" applyFill="1" applyBorder="1"/>
    <xf numFmtId="166" fontId="0" fillId="0" borderId="20" xfId="0" applyNumberFormat="1" applyBorder="1"/>
    <xf numFmtId="166" fontId="0" fillId="14" borderId="15" xfId="0" applyNumberFormat="1" applyFill="1" applyBorder="1"/>
    <xf numFmtId="166" fontId="0" fillId="0" borderId="22" xfId="0" applyNumberFormat="1" applyBorder="1"/>
    <xf numFmtId="166" fontId="0" fillId="0" borderId="23" xfId="0" applyNumberFormat="1" applyBorder="1"/>
    <xf numFmtId="0" fontId="11" fillId="7" borderId="28" xfId="0" applyFont="1" applyFill="1" applyBorder="1" applyAlignment="1">
      <alignment horizontal="center"/>
    </xf>
    <xf numFmtId="0" fontId="11" fillId="7" borderId="27" xfId="0" applyFont="1" applyFill="1" applyBorder="1" applyAlignment="1">
      <alignment horizontal="center"/>
    </xf>
    <xf numFmtId="0" fontId="11" fillId="7" borderId="28" xfId="0" applyFont="1" applyFill="1" applyBorder="1" applyAlignment="1">
      <alignment horizontal="center" vertical="top"/>
    </xf>
    <xf numFmtId="0" fontId="11" fillId="7" borderId="27" xfId="0" applyFont="1" applyFill="1" applyBorder="1" applyAlignment="1">
      <alignment horizontal="center" vertical="top"/>
    </xf>
    <xf numFmtId="0" fontId="11" fillId="7" borderId="29" xfId="0" applyFont="1" applyFill="1" applyBorder="1" applyAlignment="1">
      <alignment horizontal="center"/>
    </xf>
    <xf numFmtId="0" fontId="9" fillId="7" borderId="28" xfId="0" applyFont="1" applyFill="1" applyBorder="1" applyAlignment="1">
      <alignment horizontal="center"/>
    </xf>
    <xf numFmtId="0" fontId="9" fillId="7" borderId="29" xfId="0" applyFont="1" applyFill="1" applyBorder="1" applyAlignment="1">
      <alignment horizontal="center"/>
    </xf>
    <xf numFmtId="0" fontId="9" fillId="7" borderId="27" xfId="0" applyFont="1" applyFill="1" applyBorder="1" applyAlignment="1">
      <alignment horizontal="center"/>
    </xf>
    <xf numFmtId="0" fontId="0" fillId="0" borderId="22" xfId="0" applyBorder="1"/>
    <xf numFmtId="9" fontId="0" fillId="0" borderId="20" xfId="0" applyNumberFormat="1" applyBorder="1"/>
    <xf numFmtId="9" fontId="0" fillId="0" borderId="23" xfId="0" applyNumberFormat="1" applyBorder="1"/>
    <xf numFmtId="0" fontId="0" fillId="0" borderId="27" xfId="0" applyBorder="1"/>
    <xf numFmtId="9" fontId="0" fillId="0" borderId="18" xfId="0" applyNumberFormat="1" applyBorder="1"/>
    <xf numFmtId="0" fontId="0" fillId="0" borderId="0" xfId="0" applyFill="1" applyBorder="1"/>
    <xf numFmtId="0" fontId="11" fillId="6" borderId="15" xfId="0" applyFont="1" applyFill="1" applyBorder="1" applyAlignment="1">
      <alignment horizontal="center"/>
    </xf>
    <xf numFmtId="0" fontId="11" fillId="6" borderId="28" xfId="0" applyFont="1" applyFill="1" applyBorder="1" applyAlignment="1">
      <alignment horizontal="center"/>
    </xf>
    <xf numFmtId="0" fontId="11" fillId="6" borderId="27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29" xfId="0" applyFont="1" applyFill="1" applyBorder="1" applyAlignment="1">
      <alignment horizontal="center"/>
    </xf>
    <xf numFmtId="167" fontId="0" fillId="0" borderId="0" xfId="0" applyNumberFormat="1" applyFill="1"/>
    <xf numFmtId="0" fontId="0" fillId="0" borderId="16" xfId="0" pivotButton="1" applyNumberFormat="1" applyBorder="1"/>
    <xf numFmtId="1" fontId="0" fillId="0" borderId="15" xfId="0" applyNumberFormat="1" applyBorder="1"/>
    <xf numFmtId="1" fontId="0" fillId="0" borderId="22" xfId="0" applyNumberFormat="1" applyBorder="1"/>
    <xf numFmtId="1" fontId="0" fillId="0" borderId="23" xfId="0" applyNumberFormat="1" applyBorder="1"/>
    <xf numFmtId="0" fontId="0" fillId="0" borderId="16" xfId="0" applyBorder="1"/>
    <xf numFmtId="0" fontId="0" fillId="0" borderId="19" xfId="0" applyNumberFormat="1" applyBorder="1"/>
    <xf numFmtId="0" fontId="0" fillId="0" borderId="25" xfId="0" applyNumberFormat="1" applyBorder="1"/>
    <xf numFmtId="0" fontId="0" fillId="0" borderId="26" xfId="0" applyNumberFormat="1" applyBorder="1"/>
    <xf numFmtId="14" fontId="0" fillId="0" borderId="19" xfId="0" applyNumberFormat="1" applyBorder="1" applyAlignment="1">
      <alignment horizontal="left" indent="2"/>
    </xf>
    <xf numFmtId="0" fontId="0" fillId="0" borderId="25" xfId="0" applyBorder="1" applyAlignment="1">
      <alignment horizontal="left" indent="1"/>
    </xf>
    <xf numFmtId="14" fontId="0" fillId="0" borderId="25" xfId="0" applyNumberFormat="1" applyBorder="1" applyAlignment="1">
      <alignment horizontal="left" indent="2"/>
    </xf>
    <xf numFmtId="0" fontId="0" fillId="0" borderId="24" xfId="0" applyNumberFormat="1" applyBorder="1"/>
    <xf numFmtId="0" fontId="0" fillId="0" borderId="24" xfId="0" applyBorder="1" applyAlignment="1">
      <alignment horizontal="left" indent="1"/>
    </xf>
    <xf numFmtId="0" fontId="0" fillId="0" borderId="26" xfId="0" applyBorder="1" applyAlignment="1">
      <alignment horizontal="left" indent="1"/>
    </xf>
    <xf numFmtId="14" fontId="0" fillId="0" borderId="24" xfId="0" applyNumberFormat="1" applyBorder="1" applyAlignment="1">
      <alignment horizontal="left" indent="2"/>
    </xf>
    <xf numFmtId="14" fontId="0" fillId="0" borderId="26" xfId="0" applyNumberFormat="1" applyBorder="1" applyAlignment="1">
      <alignment horizontal="left" indent="2"/>
    </xf>
    <xf numFmtId="0" fontId="0" fillId="16" borderId="15" xfId="0" applyNumberFormat="1" applyFill="1" applyBorder="1"/>
    <xf numFmtId="0" fontId="0" fillId="11" borderId="15" xfId="0" applyNumberFormat="1" applyFill="1" applyBorder="1"/>
    <xf numFmtId="0" fontId="0" fillId="12" borderId="15" xfId="0" applyNumberFormat="1" applyFill="1" applyBorder="1"/>
    <xf numFmtId="0" fontId="0" fillId="15" borderId="15" xfId="0" applyNumberFormat="1" applyFill="1" applyBorder="1"/>
    <xf numFmtId="14" fontId="0" fillId="0" borderId="15" xfId="0" applyNumberFormat="1" applyBorder="1" applyAlignment="1">
      <alignment horizontal="left" indent="2"/>
    </xf>
    <xf numFmtId="0" fontId="4" fillId="6" borderId="16" xfId="0" applyFont="1" applyFill="1" applyBorder="1"/>
    <xf numFmtId="0" fontId="4" fillId="6" borderId="18" xfId="0" applyFont="1" applyFill="1" applyBorder="1"/>
    <xf numFmtId="0" fontId="4" fillId="10" borderId="30" xfId="0" applyFont="1" applyFill="1" applyBorder="1" applyAlignment="1">
      <alignment horizontal="left"/>
    </xf>
    <xf numFmtId="0" fontId="0" fillId="9" borderId="30" xfId="0" applyFill="1" applyBorder="1" applyAlignment="1">
      <alignment horizontal="left" indent="1"/>
    </xf>
    <xf numFmtId="0" fontId="0" fillId="0" borderId="31" xfId="0" applyNumberFormat="1" applyBorder="1"/>
    <xf numFmtId="0" fontId="0" fillId="8" borderId="30" xfId="0" applyFill="1" applyBorder="1" applyAlignment="1">
      <alignment horizontal="left" indent="1"/>
    </xf>
    <xf numFmtId="0" fontId="0" fillId="0" borderId="32" xfId="0" applyNumberFormat="1" applyBorder="1"/>
    <xf numFmtId="0" fontId="4" fillId="10" borderId="30" xfId="0" applyNumberFormat="1" applyFont="1" applyFill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NumberFormat="1" applyBorder="1"/>
    <xf numFmtId="0" fontId="0" fillId="15" borderId="24" xfId="0" applyNumberFormat="1" applyFill="1" applyBorder="1"/>
    <xf numFmtId="0" fontId="0" fillId="0" borderId="35" xfId="0" applyBorder="1"/>
    <xf numFmtId="1" fontId="0" fillId="15" borderId="15" xfId="0" applyNumberFormat="1" applyFill="1" applyBorder="1"/>
    <xf numFmtId="1" fontId="0" fillId="12" borderId="15" xfId="0" applyNumberFormat="1" applyFill="1" applyBorder="1"/>
    <xf numFmtId="1" fontId="0" fillId="11" borderId="15" xfId="0" applyNumberFormat="1" applyFill="1" applyBorder="1"/>
    <xf numFmtId="1" fontId="0" fillId="16" borderId="15" xfId="0" applyNumberFormat="1" applyFill="1" applyBorder="1"/>
    <xf numFmtId="1" fontId="0" fillId="0" borderId="15" xfId="0" applyNumberFormat="1" applyBorder="1" applyAlignment="1">
      <alignment horizontal="right"/>
    </xf>
    <xf numFmtId="0" fontId="11" fillId="17" borderId="28" xfId="0" applyFont="1" applyFill="1" applyBorder="1" applyAlignment="1">
      <alignment horizontal="center"/>
    </xf>
    <xf numFmtId="0" fontId="11" fillId="17" borderId="27" xfId="0" applyFont="1" applyFill="1" applyBorder="1" applyAlignment="1">
      <alignment horizontal="center"/>
    </xf>
    <xf numFmtId="0" fontId="11" fillId="17" borderId="29" xfId="0" applyFont="1" applyFill="1" applyBorder="1" applyAlignment="1">
      <alignment horizontal="center"/>
    </xf>
    <xf numFmtId="0" fontId="0" fillId="0" borderId="28" xfId="0" applyBorder="1"/>
    <xf numFmtId="10" fontId="0" fillId="0" borderId="16" xfId="0" applyNumberFormat="1" applyBorder="1"/>
    <xf numFmtId="2" fontId="0" fillId="0" borderId="18" xfId="0" applyNumberFormat="1" applyBorder="1"/>
    <xf numFmtId="10" fontId="0" fillId="0" borderId="19" xfId="0" applyNumberFormat="1" applyBorder="1"/>
    <xf numFmtId="10" fontId="0" fillId="0" borderId="21" xfId="0" applyNumberFormat="1" applyBorder="1"/>
    <xf numFmtId="2" fontId="0" fillId="0" borderId="16" xfId="0" applyNumberFormat="1" applyBorder="1"/>
    <xf numFmtId="2" fontId="0" fillId="0" borderId="19" xfId="0" applyNumberFormat="1" applyBorder="1"/>
    <xf numFmtId="2" fontId="0" fillId="0" borderId="21" xfId="0" applyNumberFormat="1" applyBorder="1"/>
    <xf numFmtId="10" fontId="0" fillId="0" borderId="24" xfId="0" applyNumberFormat="1" applyBorder="1"/>
    <xf numFmtId="10" fontId="0" fillId="0" borderId="25" xfId="0" applyNumberFormat="1" applyBorder="1"/>
    <xf numFmtId="10" fontId="0" fillId="0" borderId="26" xfId="0" applyNumberFormat="1" applyBorder="1"/>
    <xf numFmtId="14" fontId="0" fillId="0" borderId="24" xfId="0" applyNumberFormat="1" applyBorder="1" applyAlignment="1">
      <alignment horizontal="left"/>
    </xf>
    <xf numFmtId="14" fontId="0" fillId="0" borderId="25" xfId="0" applyNumberFormat="1" applyBorder="1" applyAlignment="1">
      <alignment horizontal="left"/>
    </xf>
    <xf numFmtId="14" fontId="0" fillId="0" borderId="26" xfId="0" applyNumberFormat="1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0" fillId="0" borderId="24" xfId="0" applyBorder="1" applyAlignment="1">
      <alignment horizontal="left" indent="3"/>
    </xf>
    <xf numFmtId="0" fontId="0" fillId="0" borderId="25" xfId="0" applyBorder="1" applyAlignment="1">
      <alignment horizontal="left" indent="3"/>
    </xf>
    <xf numFmtId="0" fontId="0" fillId="0" borderId="26" xfId="0" applyBorder="1" applyAlignment="1">
      <alignment horizontal="left" indent="3"/>
    </xf>
    <xf numFmtId="10" fontId="0" fillId="0" borderId="0" xfId="1" applyNumberFormat="1" applyFont="1" applyBorder="1"/>
    <xf numFmtId="10" fontId="0" fillId="4" borderId="22" xfId="1" applyNumberFormat="1" applyFont="1" applyFill="1" applyBorder="1"/>
    <xf numFmtId="9" fontId="0" fillId="4" borderId="23" xfId="1" applyFont="1" applyFill="1" applyBorder="1"/>
    <xf numFmtId="0" fontId="3" fillId="18" borderId="21" xfId="0" applyFont="1" applyFill="1" applyBorder="1" applyAlignment="1">
      <alignment horizontal="left"/>
    </xf>
    <xf numFmtId="0" fontId="0" fillId="0" borderId="36" xfId="0" applyBorder="1" applyAlignment="1">
      <alignment horizontal="left"/>
    </xf>
    <xf numFmtId="10" fontId="0" fillId="0" borderId="37" xfId="1" applyNumberFormat="1" applyFont="1" applyBorder="1"/>
    <xf numFmtId="0" fontId="3" fillId="18" borderId="16" xfId="0" applyFont="1" applyFill="1" applyBorder="1"/>
    <xf numFmtId="0" fontId="0" fillId="0" borderId="39" xfId="0" applyBorder="1" applyAlignment="1">
      <alignment horizontal="left"/>
    </xf>
    <xf numFmtId="0" fontId="3" fillId="18" borderId="40" xfId="0" applyFont="1" applyFill="1" applyBorder="1"/>
    <xf numFmtId="0" fontId="3" fillId="18" borderId="41" xfId="0" applyFont="1" applyFill="1" applyBorder="1"/>
    <xf numFmtId="10" fontId="0" fillId="0" borderId="20" xfId="1" applyNumberFormat="1" applyFont="1" applyBorder="1"/>
    <xf numFmtId="10" fontId="0" fillId="0" borderId="38" xfId="1" applyNumberFormat="1" applyFont="1" applyBorder="1"/>
    <xf numFmtId="0" fontId="0" fillId="0" borderId="0" xfId="0" applyFill="1" applyBorder="1" applyAlignment="1">
      <alignment horizontal="left"/>
    </xf>
    <xf numFmtId="10" fontId="0" fillId="0" borderId="0" xfId="0" applyNumberFormat="1" applyFill="1" applyBorder="1"/>
    <xf numFmtId="0" fontId="5" fillId="0" borderId="0" xfId="0" applyFont="1"/>
    <xf numFmtId="0" fontId="11" fillId="6" borderId="11" xfId="0" applyFont="1" applyFill="1" applyBorder="1" applyAlignment="1">
      <alignment horizontal="center"/>
    </xf>
    <xf numFmtId="0" fontId="11" fillId="6" borderId="14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15" fillId="17" borderId="10" xfId="0" applyFont="1" applyFill="1" applyBorder="1"/>
    <xf numFmtId="0" fontId="16" fillId="17" borderId="0" xfId="5" applyFill="1"/>
  </cellXfs>
  <cellStyles count="6">
    <cellStyle name="Hyperlink" xfId="5" builtinId="8"/>
    <cellStyle name="Normal" xfId="0" builtinId="0"/>
    <cellStyle name="Normal 2" xfId="2" xr:uid="{ADF76411-C59E-5745-A401-A3442DF43729}"/>
    <cellStyle name="Normal 3" xfId="3" xr:uid="{24F8BBDC-9241-2141-8F7F-E8E570BBE3C1}"/>
    <cellStyle name="Normal 4" xfId="4" xr:uid="{C71E0A78-A0E3-7C42-853D-94E4BBAA578E}"/>
    <cellStyle name="Per cent" xfId="1" builtinId="5"/>
  </cellStyles>
  <dxfs count="24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" formatCode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85" formatCode="0.00000000"/>
    </dxf>
    <dxf>
      <border>
        <top style="thin">
          <color theme="1"/>
        </top>
      </border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bgColor rgb="FFEDF6C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border>
        <bottom style="thin">
          <color theme="1"/>
        </bottom>
      </border>
    </dxf>
    <dxf>
      <border>
        <bottom style="thin">
          <color theme="1"/>
        </bottom>
      </border>
    </dxf>
    <dxf>
      <border>
        <bottom style="thin">
          <color theme="1"/>
        </bottom>
      </border>
    </dxf>
    <dxf>
      <border>
        <right/>
        <bottom/>
      </border>
    </dxf>
    <dxf>
      <border>
        <left/>
        <bottom/>
      </border>
    </dxf>
    <dxf>
      <border>
        <left/>
        <right/>
        <bottom/>
      </border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>
          <bgColor auto="1"/>
        </patternFill>
      </fill>
    </dxf>
    <dxf>
      <numFmt numFmtId="166" formatCode="0.0000"/>
    </dxf>
    <dxf>
      <numFmt numFmtId="0" formatCode="General"/>
    </dxf>
    <dxf>
      <numFmt numFmtId="0" formatCode="General"/>
    </dxf>
    <dxf>
      <numFmt numFmtId="166" formatCode="0.0000"/>
    </dxf>
    <dxf>
      <numFmt numFmtId="167" formatCode="0.000"/>
    </dxf>
    <dxf>
      <border>
        <left style="thin">
          <color theme="1"/>
        </lef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top style="thin">
          <color theme="1"/>
        </top>
        <bottom style="thin">
          <color theme="1"/>
        </bottom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right style="thin">
          <color theme="1"/>
        </right>
      </border>
    </dxf>
    <dxf>
      <border>
        <bottom style="thin">
          <color theme="1"/>
        </bottom>
      </border>
    </dxf>
    <dxf>
      <border>
        <bottom style="thin">
          <color theme="1"/>
        </bottom>
      </border>
    </dxf>
    <dxf>
      <border>
        <bottom style="thin">
          <color theme="1"/>
        </bottom>
      </border>
    </dxf>
    <dxf>
      <border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</dxf>
    <dxf>
      <numFmt numFmtId="2" formatCode="0.0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6" formatCode="0.0000"/>
    </dxf>
    <dxf>
      <border>
        <left style="thin">
          <color theme="1"/>
        </left>
      </border>
    </dxf>
    <dxf>
      <border>
        <top style="thin">
          <color theme="1"/>
        </top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fill>
        <patternFill patternType="solid">
          <bgColor theme="9" tint="0.39997558519241921"/>
        </patternFill>
      </fill>
    </dxf>
    <dxf>
      <border>
        <right style="thin">
          <color theme="1"/>
        </right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bgColor theme="9" tint="0.39997558519241921"/>
        </patternFill>
      </fill>
    </dxf>
    <dxf>
      <font>
        <color theme="1"/>
      </font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fill>
        <patternFill patternType="solid">
          <bgColor theme="9" tint="0.59999389629810485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border>
        <bottom style="thin">
          <color theme="1"/>
        </bottom>
      </border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</dxf>
    <dxf>
      <numFmt numFmtId="2" formatCode="0.00"/>
    </dxf>
    <dxf>
      <numFmt numFmtId="166" formatCode="0.0000"/>
    </dxf>
    <dxf>
      <numFmt numFmtId="166" formatCode="0.000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z val="12"/>
      </font>
    </dxf>
    <dxf>
      <font>
        <sz val="12"/>
      </font>
    </dxf>
    <dxf>
      <numFmt numFmtId="1" formatCode="0"/>
    </dxf>
    <dxf>
      <numFmt numFmtId="2" formatCode="0.00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1" formatCode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colors>
    <mruColors>
      <color rgb="FFEDF6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excel(APPLE)-UDIT THAKUR.xlsx]TASK 2!PivotTable11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22138836772983114"/>
              <c:y val="-5.333333333333330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3883677298311445"/>
              <c:y val="-0.139259259259259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0037523452157598E-2"/>
              <c:y val="0.118518518518518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7073170731707318"/>
              <c:y val="-6.518518518518519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7260787992495316"/>
              <c:y val="-0.0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6135084427767354"/>
              <c:y val="-7.407407407407409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061751192920772"/>
          <c:y val="9.6370487022455514E-2"/>
          <c:w val="0.8014365277511043"/>
          <c:h val="0.68860752405949255"/>
        </c:manualLayout>
      </c:layout>
      <c:lineChart>
        <c:grouping val="stacked"/>
        <c:varyColors val="0"/>
        <c:ser>
          <c:idx val="0"/>
          <c:order val="0"/>
          <c:tx>
            <c:strRef>
              <c:f>'TASK 2'!$F$30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E2-DC43-858B-30F964A67D4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E2-DC43-858B-30F964A67D4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5E2-DC43-858B-30F964A67D4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E2-DC43-858B-30F964A67D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5E2-DC43-858B-30F964A67D4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5E2-DC43-858B-30F964A67D40}"/>
                </c:ext>
              </c:extLst>
            </c:dLbl>
            <c:dLbl>
              <c:idx val="6"/>
              <c:layout>
                <c:manualLayout>
                  <c:x val="-0.22138836772983114"/>
                  <c:y val="-5.33333333333333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5E2-DC43-858B-30F964A67D4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5E2-DC43-858B-30F964A67D40}"/>
                </c:ext>
              </c:extLst>
            </c:dLbl>
            <c:dLbl>
              <c:idx val="8"/>
              <c:layout>
                <c:manualLayout>
                  <c:x val="-0.13883677298311445"/>
                  <c:y val="-0.1392592592592592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5E2-DC43-858B-30F964A67D4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5E2-DC43-858B-30F964A67D4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5E2-DC43-858B-30F964A67D40}"/>
                </c:ext>
              </c:extLst>
            </c:dLbl>
            <c:dLbl>
              <c:idx val="11"/>
              <c:layout>
                <c:manualLayout>
                  <c:x val="-6.0037523452157598E-2"/>
                  <c:y val="0.1185185185185185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5E2-DC43-858B-30F964A67D4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5E2-DC43-858B-30F964A67D40}"/>
                </c:ext>
              </c:extLst>
            </c:dLbl>
            <c:dLbl>
              <c:idx val="13"/>
              <c:layout>
                <c:manualLayout>
                  <c:x val="-0.17260787992495316"/>
                  <c:y val="-0.0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5E2-DC43-858B-30F964A67D4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E2-DC43-858B-30F964A67D4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5E2-DC43-858B-30F964A67D40}"/>
                </c:ext>
              </c:extLst>
            </c:dLbl>
            <c:dLbl>
              <c:idx val="16"/>
              <c:layout>
                <c:manualLayout>
                  <c:x val="-0.17073170731707318"/>
                  <c:y val="-6.51851851851851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5E2-DC43-858B-30F964A67D4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E2-DC43-858B-30F964A67D4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E2-DC43-858B-30F964A67D4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'TASK 2'!$E$31:$E$50</c:f>
              <c:strCache>
                <c:ptCount val="19"/>
                <c:pt idx="0">
                  <c:v>#AppleDesign</c:v>
                </c:pt>
                <c:pt idx="1">
                  <c:v>#AppleEarth</c:v>
                </c:pt>
                <c:pt idx="2">
                  <c:v>#AppleEvent</c:v>
                </c:pt>
                <c:pt idx="3">
                  <c:v>#AppleInnovation</c:v>
                </c:pt>
                <c:pt idx="4">
                  <c:v>#AppleLifestyle</c:v>
                </c:pt>
                <c:pt idx="5">
                  <c:v>#AppleMusic</c:v>
                </c:pt>
                <c:pt idx="6">
                  <c:v>#AppleWatch</c:v>
                </c:pt>
                <c:pt idx="7">
                  <c:v>#AppleWatchUltra2</c:v>
                </c:pt>
                <c:pt idx="8">
                  <c:v>#Health</c:v>
                </c:pt>
                <c:pt idx="9">
                  <c:v>#HealthTech</c:v>
                </c:pt>
                <c:pt idx="10">
                  <c:v>#Innovation</c:v>
                </c:pt>
                <c:pt idx="11">
                  <c:v>#iPadPro</c:v>
                </c:pt>
                <c:pt idx="12">
                  <c:v>#iPhone16</c:v>
                </c:pt>
                <c:pt idx="13">
                  <c:v>#iPhone16Launch</c:v>
                </c:pt>
                <c:pt idx="14">
                  <c:v>#iPhonePhotography</c:v>
                </c:pt>
                <c:pt idx="15">
                  <c:v>#MacBookAirM3</c:v>
                </c:pt>
                <c:pt idx="16">
                  <c:v>#MacBookProM3</c:v>
                </c:pt>
                <c:pt idx="17">
                  <c:v>#ShotOniPhone</c:v>
                </c:pt>
                <c:pt idx="18">
                  <c:v>#Sustainability</c:v>
                </c:pt>
              </c:strCache>
            </c:strRef>
          </c:cat>
          <c:val>
            <c:numRef>
              <c:f>'TASK 2'!$F$31:$F$50</c:f>
              <c:numCache>
                <c:formatCode>0.00</c:formatCode>
                <c:ptCount val="19"/>
                <c:pt idx="0">
                  <c:v>152305.92000000001</c:v>
                </c:pt>
                <c:pt idx="1">
                  <c:v>127317.76923076923</c:v>
                </c:pt>
                <c:pt idx="2">
                  <c:v>155223.70000000001</c:v>
                </c:pt>
                <c:pt idx="3">
                  <c:v>152129.10714285713</c:v>
                </c:pt>
                <c:pt idx="4">
                  <c:v>142767</c:v>
                </c:pt>
                <c:pt idx="5">
                  <c:v>142767</c:v>
                </c:pt>
                <c:pt idx="6">
                  <c:v>156354.51351351352</c:v>
                </c:pt>
                <c:pt idx="7">
                  <c:v>126552.08</c:v>
                </c:pt>
                <c:pt idx="8">
                  <c:v>156354.51351351352</c:v>
                </c:pt>
                <c:pt idx="9">
                  <c:v>126552.08</c:v>
                </c:pt>
                <c:pt idx="10">
                  <c:v>152305.92000000001</c:v>
                </c:pt>
                <c:pt idx="11">
                  <c:v>155947.84210526315</c:v>
                </c:pt>
                <c:pt idx="12">
                  <c:v>153926.875</c:v>
                </c:pt>
                <c:pt idx="13">
                  <c:v>156180.24137931035</c:v>
                </c:pt>
                <c:pt idx="14">
                  <c:v>141537.32</c:v>
                </c:pt>
                <c:pt idx="15">
                  <c:v>152129.10714285713</c:v>
                </c:pt>
                <c:pt idx="16">
                  <c:v>168232</c:v>
                </c:pt>
                <c:pt idx="17">
                  <c:v>140454.53658536586</c:v>
                </c:pt>
                <c:pt idx="18">
                  <c:v>127317.76923076923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2-DC43-858B-30F964A6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286208"/>
        <c:axId val="1592279936"/>
      </c:lineChart>
      <c:catAx>
        <c:axId val="159228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279936"/>
        <c:crosses val="autoZero"/>
        <c:auto val="1"/>
        <c:lblAlgn val="ctr"/>
        <c:lblOffset val="100"/>
        <c:noMultiLvlLbl val="0"/>
      </c:catAx>
      <c:valAx>
        <c:axId val="1592279936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28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205403968031206"/>
          <c:y val="0.4391108778069408"/>
          <c:w val="8.5751253494546154E-2"/>
          <c:h val="4.902330741916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76231">
        <a:schemeClr val="accent1">
          <a:alpha val="66017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excel(APPLE)-UDIT THAKUR.xlsx]TASK 3!PivotTable14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3'!$G$16</c:f>
              <c:strCache>
                <c:ptCount val="1"/>
                <c:pt idx="0">
                  <c:v>Average of Followers Growth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3'!$F$17:$F$21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3'!$G$17:$G$21</c:f>
              <c:numCache>
                <c:formatCode>0.00%</c:formatCode>
                <c:ptCount val="4"/>
                <c:pt idx="0">
                  <c:v>1.2030686217981618E-2</c:v>
                </c:pt>
                <c:pt idx="1">
                  <c:v>9.4286447506565681E-3</c:v>
                </c:pt>
                <c:pt idx="2">
                  <c:v>1.3764361711969262E-2</c:v>
                </c:pt>
                <c:pt idx="3">
                  <c:v>1.4194033565547487E-2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8-0642-8974-724B9E027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83133888"/>
        <c:axId val="1383132544"/>
      </c:barChart>
      <c:lineChart>
        <c:grouping val="standard"/>
        <c:varyColors val="0"/>
        <c:ser>
          <c:idx val="1"/>
          <c:order val="1"/>
          <c:tx>
            <c:strRef>
              <c:f>'TASK 3'!$H$16</c:f>
              <c:strCache>
                <c:ptCount val="1"/>
                <c:pt idx="0">
                  <c:v>Average of Ad_Spend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'TASK 3'!$F$17:$F$21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3'!$H$17:$H$21</c:f>
              <c:numCache>
                <c:formatCode>0.00</c:formatCode>
                <c:ptCount val="4"/>
                <c:pt idx="0">
                  <c:v>34821.23529411765</c:v>
                </c:pt>
                <c:pt idx="1">
                  <c:v>36191.327272727271</c:v>
                </c:pt>
                <c:pt idx="2">
                  <c:v>35360.056603773584</c:v>
                </c:pt>
                <c:pt idx="3">
                  <c:v>31374.90243902439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28-0642-8974-724B9E027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168448"/>
        <c:axId val="1383169344"/>
      </c:lineChart>
      <c:catAx>
        <c:axId val="138313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32544"/>
        <c:crosses val="autoZero"/>
        <c:auto val="1"/>
        <c:lblAlgn val="ctr"/>
        <c:lblOffset val="100"/>
        <c:noMultiLvlLbl val="0"/>
      </c:catAx>
      <c:valAx>
        <c:axId val="138313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33888"/>
        <c:crosses val="autoZero"/>
        <c:crossBetween val="between"/>
      </c:valAx>
      <c:valAx>
        <c:axId val="1383169344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68448"/>
        <c:crosses val="max"/>
        <c:crossBetween val="between"/>
      </c:valAx>
      <c:catAx>
        <c:axId val="1383168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831693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excel(APPLE)-UDIT THAKUR.xlsx]TASK 3!PivotTable13</c:name>
    <c:fmtId val="19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3'!$C$16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3'!$B$17:$B$21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3'!$C$17:$C$21</c:f>
              <c:numCache>
                <c:formatCode>0.00</c:formatCode>
                <c:ptCount val="4"/>
                <c:pt idx="0">
                  <c:v>15.559411764705887</c:v>
                </c:pt>
                <c:pt idx="1">
                  <c:v>14.067636363636364</c:v>
                </c:pt>
                <c:pt idx="2">
                  <c:v>17.480943396226412</c:v>
                </c:pt>
                <c:pt idx="3">
                  <c:v>17.59951219512195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7-9043-AC00-C6141AD91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369096192"/>
        <c:axId val="1369101120"/>
      </c:barChart>
      <c:lineChart>
        <c:grouping val="standard"/>
        <c:varyColors val="0"/>
        <c:ser>
          <c:idx val="1"/>
          <c:order val="1"/>
          <c:tx>
            <c:strRef>
              <c:f>'TASK 3'!$D$16</c:f>
              <c:strCache>
                <c:ptCount val="1"/>
                <c:pt idx="0">
                  <c:v>Average of Ad_Spend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'TASK 3'!$B$17:$B$21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3'!$D$17:$D$21</c:f>
              <c:numCache>
                <c:formatCode>0.00</c:formatCode>
                <c:ptCount val="4"/>
                <c:pt idx="0">
                  <c:v>34821.23529411765</c:v>
                </c:pt>
                <c:pt idx="1">
                  <c:v>36191.327272727271</c:v>
                </c:pt>
                <c:pt idx="2">
                  <c:v>35360.056603773584</c:v>
                </c:pt>
                <c:pt idx="3">
                  <c:v>31374.90243902439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7-9043-AC00-C6141AD91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259392"/>
        <c:axId val="1381254912"/>
      </c:lineChart>
      <c:catAx>
        <c:axId val="136909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101120"/>
        <c:crosses val="autoZero"/>
        <c:auto val="1"/>
        <c:lblAlgn val="ctr"/>
        <c:lblOffset val="100"/>
        <c:noMultiLvlLbl val="0"/>
      </c:catAx>
      <c:valAx>
        <c:axId val="13691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096192"/>
        <c:crosses val="autoZero"/>
        <c:crossBetween val="between"/>
      </c:valAx>
      <c:valAx>
        <c:axId val="1381254912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59392"/>
        <c:crosses val="max"/>
        <c:crossBetween val="between"/>
      </c:valAx>
      <c:catAx>
        <c:axId val="1381259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81254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excel(APPLE)-UDIT THAKUR.xlsx]TASK 4!PivotTable18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9.1382166245789244E-3"/>
              <c:y val="-3.5769226436193048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337ECA4A-9C33-EC4A-9B53-D9EE6BC7D17E}" type="CATEGORYNAME">
                  <a:rPr lang="en-US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[CATEGORY NAME]</a:t>
                </a:fld>
                <a:endParaRPr lang="en-US" baseline="0">
                  <a:solidFill>
                    <a:schemeClr val="tx1"/>
                  </a:solidFill>
                </a:endParaRPr>
              </a:p>
              <a:p>
                <a:pPr>
                  <a:defRPr>
                    <a:solidFill>
                      <a:schemeClr val="tx1"/>
                    </a:solidFill>
                  </a:defRPr>
                </a:pPr>
                <a:fld id="{EBD901F0-15BA-E742-BA6A-FFE4D0EE1A9D}" type="VALUE">
                  <a:rPr lang="en-US" b="1" i="0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GB"/>
              </a:p>
            </c:rich>
          </c:tx>
          <c:spPr>
            <a:solidFill>
              <a:srgbClr val="196B24">
                <a:lumMod val="40000"/>
                <a:lumOff val="60000"/>
                <a:alpha val="74000"/>
              </a:srgb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8989561741309638"/>
                  <c:h val="6.3014165594892119E-2"/>
                </c:manualLayout>
              </c15:layout>
              <c15:dlblFieldTable/>
              <c15:showDataLabelsRange val="0"/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chemeClr val="accent3">
                <a:lumMod val="40000"/>
                <a:lumOff val="60000"/>
                <a:alpha val="74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0.14597104825793045"/>
              <c:y val="-9.9230757210083925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D98E22E7-C398-A940-A794-1C27CD556F6A}" type="CATEGORYNAME">
                  <a:rPr lang="en-US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[CATEGORY NAME]</a:t>
                </a:fld>
                <a:endParaRPr lang="en-US" baseline="0">
                  <a:solidFill>
                    <a:schemeClr val="tx1"/>
                  </a:solidFill>
                </a:endParaRPr>
              </a:p>
              <a:p>
                <a:pPr>
                  <a:defRPr>
                    <a:solidFill>
                      <a:schemeClr val="tx1"/>
                    </a:solidFill>
                  </a:defRPr>
                </a:pPr>
                <a:fld id="{5F23DD6F-566E-6347-8BBE-88E3CE433AF7}" type="VALUE">
                  <a:rPr lang="en-US" b="1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GB"/>
              </a:p>
            </c:rich>
          </c:tx>
          <c:spPr>
            <a:solidFill>
              <a:srgbClr val="196B24">
                <a:lumMod val="40000"/>
                <a:lumOff val="60000"/>
                <a:alpha val="74000"/>
              </a:srgb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6338480351999677"/>
                  <c:h val="7.4552625735599551E-2"/>
                </c:manualLayout>
              </c15:layout>
              <c15:dlblFieldTable/>
              <c15:showDataLabelsRange val="0"/>
            </c:ext>
          </c:extLst>
        </c:dLbl>
      </c:pivotFmt>
      <c:pivotFmt>
        <c:idx val="1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F4E8EB35-70EA-9345-ADEC-FA61DAFA9784}" type="CATEGORYNAME">
                  <a:rPr lang="en-US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[CATEGORY NAME]</a:t>
                </a:fld>
                <a:endParaRPr lang="en-US" baseline="0">
                  <a:solidFill>
                    <a:schemeClr val="tx1"/>
                  </a:solidFill>
                </a:endParaRPr>
              </a:p>
              <a:p>
                <a:pPr>
                  <a:defRPr>
                    <a:solidFill>
                      <a:schemeClr val="tx1"/>
                    </a:solidFill>
                  </a:defRPr>
                </a:pPr>
                <a:fld id="{4AD2BF90-0E23-6F4C-9802-6E409A0F9E38}" type="VALUE">
                  <a:rPr lang="en-US" b="1" u="none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GB"/>
              </a:p>
            </c:rich>
          </c:tx>
          <c:spPr>
            <a:solidFill>
              <a:srgbClr val="196B24">
                <a:lumMod val="40000"/>
                <a:lumOff val="60000"/>
                <a:alpha val="74000"/>
              </a:srgb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7530436929218349"/>
                  <c:h val="7.4552625735599551E-2"/>
                </c:manualLayout>
              </c15:layout>
              <c15:dlblFieldTable/>
              <c15:showDataLabelsRange val="0"/>
            </c:ext>
          </c:extLst>
        </c:dLbl>
      </c:pivotFmt>
      <c:pivotFmt>
        <c:idx val="2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2.2313972384757984E-2"/>
              <c:y val="-3.9230764478405275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3B299FBC-7F29-ED46-8E1D-EB598A0BF7C1}" type="CATEGORYNAME">
                  <a:rPr lang="en-US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[CATEGORY NAME]</a:t>
                </a:fld>
                <a:endParaRPr lang="en-US" baseline="0">
                  <a:solidFill>
                    <a:schemeClr val="tx1"/>
                  </a:solidFill>
                </a:endParaRPr>
              </a:p>
              <a:p>
                <a:pPr>
                  <a:defRPr>
                    <a:solidFill>
                      <a:schemeClr val="tx1"/>
                    </a:solidFill>
                  </a:defRPr>
                </a:pPr>
                <a:fld id="{FB120020-66E8-CD4E-85D0-5BAF1D429C6C}" type="VALUE">
                  <a:rPr lang="en-US" b="1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GB"/>
              </a:p>
            </c:rich>
          </c:tx>
          <c:spPr>
            <a:solidFill>
              <a:srgbClr val="196B24">
                <a:lumMod val="40000"/>
                <a:lumOff val="60000"/>
                <a:alpha val="74000"/>
              </a:srgb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8072269981210224"/>
                  <c:h val="7.4552625735599551E-2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4'!$C$28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B3-ED4F-9BB5-47685E57E08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B3-ED4F-9BB5-47685E57E08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B3-ED4F-9BB5-47685E57E086}"/>
                </c:ext>
              </c:extLst>
            </c:dLbl>
            <c:dLbl>
              <c:idx val="3"/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E8EB35-70EA-9345-ADEC-FA61DAFA9784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[CATEGORY NAME]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fld id="{4AD2BF90-0E23-6F4C-9802-6E409A0F9E38}" type="VALUE">
                      <a:rPr lang="en-US" b="1" u="none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solidFill>
                  <a:srgbClr val="196B24">
                    <a:lumMod val="40000"/>
                    <a:lumOff val="60000"/>
                    <a:alpha val="74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7530436929218349"/>
                      <c:h val="7.455262573559955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5-C8B3-ED4F-9BB5-47685E57E08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B3-ED4F-9BB5-47685E57E08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B3-ED4F-9BB5-47685E57E08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B3-ED4F-9BB5-47685E57E08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B3-ED4F-9BB5-47685E57E086}"/>
                </c:ext>
              </c:extLst>
            </c:dLbl>
            <c:dLbl>
              <c:idx val="8"/>
              <c:layout>
                <c:manualLayout>
                  <c:x val="-2.2313972384757984E-2"/>
                  <c:y val="-3.923076447840527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B299FBC-7F29-ED46-8E1D-EB598A0BF7C1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[CATEGORY NAME]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fld id="{FB120020-66E8-CD4E-85D0-5BAF1D429C6C}" type="VALUE">
                      <a:rPr lang="en-US" b="1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solidFill>
                  <a:srgbClr val="196B24">
                    <a:lumMod val="40000"/>
                    <a:lumOff val="60000"/>
                    <a:alpha val="74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8072269981210224"/>
                      <c:h val="7.455262573559955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4-C8B3-ED4F-9BB5-47685E57E08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B3-ED4F-9BB5-47685E57E08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B3-ED4F-9BB5-47685E57E08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B3-ED4F-9BB5-47685E57E08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B3-ED4F-9BB5-47685E57E08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B3-ED4F-9BB5-47685E57E086}"/>
                </c:ext>
              </c:extLst>
            </c:dLbl>
            <c:dLbl>
              <c:idx val="14"/>
              <c:layout>
                <c:manualLayout>
                  <c:x val="-0.14597104825793045"/>
                  <c:y val="-9.923075721008392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98E22E7-C398-A940-A794-1C27CD556F6A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[CATEGORY NAME]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fld id="{5F23DD6F-566E-6347-8BBE-88E3CE433AF7}" type="VALUE">
                      <a:rPr lang="en-US" b="1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solidFill>
                  <a:srgbClr val="196B24">
                    <a:lumMod val="40000"/>
                    <a:lumOff val="60000"/>
                    <a:alpha val="74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6338480351999677"/>
                      <c:h val="7.455262573559955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3-C8B3-ED4F-9BB5-47685E57E08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B3-ED4F-9BB5-47685E57E086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B3-ED4F-9BB5-47685E57E08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B3-ED4F-9BB5-47685E57E086}"/>
                </c:ext>
              </c:extLst>
            </c:dLbl>
            <c:dLbl>
              <c:idx val="18"/>
              <c:layout>
                <c:manualLayout>
                  <c:x val="9.1382166245789244E-3"/>
                  <c:y val="-3.576922643619304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37ECA4A-9C33-EC4A-9B53-D9EE6BC7D17E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[CATEGORY NAME]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fld id="{EBD901F0-15BA-E742-BA6A-FFE4D0EE1A9D}" type="VALUE">
                      <a:rPr lang="en-US" b="1" i="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solidFill>
                  <a:srgbClr val="196B24">
                    <a:lumMod val="40000"/>
                    <a:lumOff val="60000"/>
                    <a:alpha val="74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8989561741309638"/>
                      <c:h val="6.301416559489211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C8B3-ED4F-9BB5-47685E57E086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B3-ED4F-9BB5-47685E57E086}"/>
                </c:ext>
              </c:extLst>
            </c:dLbl>
            <c:spPr>
              <a:solidFill>
                <a:schemeClr val="accent3">
                  <a:lumMod val="40000"/>
                  <a:lumOff val="60000"/>
                  <a:alpha val="74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'TASK 4'!$B$29:$B$53</c:f>
              <c:multiLvlStrCache>
                <c:ptCount val="20"/>
                <c:lvl>
                  <c:pt idx="0">
                    <c:v>Sustainability Awareness Drive</c:v>
                  </c:pt>
                  <c:pt idx="1">
                    <c:v>MacBook Air M3 Campaign</c:v>
                  </c:pt>
                  <c:pt idx="2">
                    <c:v>iPhone 16 Launch</c:v>
                  </c:pt>
                  <c:pt idx="3">
                    <c:v>Apple Watch Ultra 2 Launch</c:v>
                  </c:pt>
                  <c:pt idx="4">
                    <c:v>Apple Event September 2025</c:v>
                  </c:pt>
                  <c:pt idx="5">
                    <c:v>Sustainability Awareness Drive</c:v>
                  </c:pt>
                  <c:pt idx="6">
                    <c:v>MacBook Air M3 Campaign</c:v>
                  </c:pt>
                  <c:pt idx="7">
                    <c:v>iPhone 16 Launch</c:v>
                  </c:pt>
                  <c:pt idx="8">
                    <c:v>Apple Watch Ultra 2 Launch</c:v>
                  </c:pt>
                  <c:pt idx="9">
                    <c:v>Apple Event September 2025</c:v>
                  </c:pt>
                  <c:pt idx="10">
                    <c:v>Sustainability Awareness Drive</c:v>
                  </c:pt>
                  <c:pt idx="11">
                    <c:v>MacBook Air M3 Campaign</c:v>
                  </c:pt>
                  <c:pt idx="12">
                    <c:v>iPhone 16 Launch</c:v>
                  </c:pt>
                  <c:pt idx="13">
                    <c:v>Apple Watch Ultra 2 Launch</c:v>
                  </c:pt>
                  <c:pt idx="14">
                    <c:v>Apple Event September 2025</c:v>
                  </c:pt>
                  <c:pt idx="15">
                    <c:v>Sustainability Awareness Drive</c:v>
                  </c:pt>
                  <c:pt idx="16">
                    <c:v>MacBook Air M3 Campaign</c:v>
                  </c:pt>
                  <c:pt idx="17">
                    <c:v>iPhone 16 Launch</c:v>
                  </c:pt>
                  <c:pt idx="18">
                    <c:v>Apple Watch Ultra 2 Launch</c:v>
                  </c:pt>
                  <c:pt idx="19">
                    <c:v>Apple Event September 2025</c:v>
                  </c:pt>
                </c:lvl>
                <c:lvl>
                  <c:pt idx="0">
                    <c:v>Video</c:v>
                  </c:pt>
                  <c:pt idx="5">
                    <c:v>Tweet</c:v>
                  </c:pt>
                  <c:pt idx="10">
                    <c:v>Image</c:v>
                  </c:pt>
                  <c:pt idx="15">
                    <c:v>Carousel</c:v>
                  </c:pt>
                </c:lvl>
              </c:multiLvlStrCache>
            </c:multiLvlStrRef>
          </c:cat>
          <c:val>
            <c:numRef>
              <c:f>'TASK 4'!$C$29:$C$53</c:f>
              <c:numCache>
                <c:formatCode>0.000</c:formatCode>
                <c:ptCount val="20"/>
                <c:pt idx="0">
                  <c:v>0.146713421744952</c:v>
                </c:pt>
                <c:pt idx="1">
                  <c:v>9.8301267038284609E-2</c:v>
                </c:pt>
                <c:pt idx="2">
                  <c:v>0.12164065514548933</c:v>
                </c:pt>
                <c:pt idx="3">
                  <c:v>0.16660506344475501</c:v>
                </c:pt>
                <c:pt idx="4">
                  <c:v>0.13265746075375409</c:v>
                </c:pt>
                <c:pt idx="5">
                  <c:v>0.10373784206241918</c:v>
                </c:pt>
                <c:pt idx="6">
                  <c:v>0.1077698247098226</c:v>
                </c:pt>
                <c:pt idx="7">
                  <c:v>0.11429577583963661</c:v>
                </c:pt>
                <c:pt idx="8">
                  <c:v>0.11999680434512278</c:v>
                </c:pt>
                <c:pt idx="9">
                  <c:v>0.11931131158689606</c:v>
                </c:pt>
                <c:pt idx="10">
                  <c:v>9.9531954591638633E-2</c:v>
                </c:pt>
                <c:pt idx="11">
                  <c:v>0.11576724554035422</c:v>
                </c:pt>
                <c:pt idx="12">
                  <c:v>0.11354346102951852</c:v>
                </c:pt>
                <c:pt idx="13">
                  <c:v>0.1127093652109713</c:v>
                </c:pt>
                <c:pt idx="14">
                  <c:v>0.12992579625319506</c:v>
                </c:pt>
                <c:pt idx="15">
                  <c:v>8.7845983027894634E-2</c:v>
                </c:pt>
                <c:pt idx="16">
                  <c:v>0.13817871983039101</c:v>
                </c:pt>
                <c:pt idx="17">
                  <c:v>0.13296104488582358</c:v>
                </c:pt>
                <c:pt idx="18">
                  <c:v>0.14428992227806073</c:v>
                </c:pt>
                <c:pt idx="19">
                  <c:v>0.10659327639400699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3-ED4F-9BB5-47685E57E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382434560"/>
        <c:axId val="1382434112"/>
      </c:barChart>
      <c:catAx>
        <c:axId val="138243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shade val="1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effectLst>
                  <a:glow>
                    <a:schemeClr val="accent1">
                      <a:alpha val="40000"/>
                    </a:schemeClr>
                  </a:glow>
                  <a:outerShdw blurRad="50800" dist="50800" dir="11880000" algn="ctr" rotWithShape="0">
                    <a:srgbClr val="000000">
                      <a:alpha val="0"/>
                    </a:srgbClr>
                  </a:outerShdw>
                  <a:reflection stA="0" endPos="0" dist="5080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434112"/>
        <c:crosses val="autoZero"/>
        <c:auto val="1"/>
        <c:lblAlgn val="ctr"/>
        <c:lblOffset val="100"/>
        <c:noMultiLvlLbl val="0"/>
      </c:catAx>
      <c:valAx>
        <c:axId val="13824341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434560"/>
        <c:crosses val="autoZero"/>
        <c:crossBetween val="between"/>
        <c:majorUnit val="1.0000000000000002E-2"/>
        <c:minorUnit val="1.0000000000000002E-3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>
      <a:glow rad="254000">
        <a:schemeClr val="accent1">
          <a:alpha val="20000"/>
        </a:schemeClr>
      </a:glow>
      <a:outerShdw blurRad="50800" dist="50800" dir="5400000" sx="102000" sy="102000" algn="ctr" rotWithShape="0">
        <a:schemeClr val="accent4">
          <a:lumMod val="20000"/>
          <a:lumOff val="80000"/>
          <a:alpha val="95000"/>
        </a:schemeClr>
      </a:outerShdw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ON 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5'!$K$1</c:f>
              <c:strCache>
                <c:ptCount val="1"/>
                <c:pt idx="0">
                  <c:v>ROI*1000000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5'!$A$1:$A$6</c:f>
              <c:strCache>
                <c:ptCount val="6"/>
                <c:pt idx="0">
                  <c:v>Campaign_Name</c:v>
                </c:pt>
                <c:pt idx="1">
                  <c:v>iPhone 16 Launch</c:v>
                </c:pt>
                <c:pt idx="2">
                  <c:v>MacBook Air M3 Campaign</c:v>
                </c:pt>
                <c:pt idx="3">
                  <c:v>Apple Watch Ultra 2 Launch</c:v>
                </c:pt>
                <c:pt idx="4">
                  <c:v>Sustainability Awareness Drive</c:v>
                </c:pt>
                <c:pt idx="5">
                  <c:v>Apple Event September 2025</c:v>
                </c:pt>
              </c:strCache>
            </c:strRef>
          </c:cat>
          <c:val>
            <c:numRef>
              <c:f>'TASK 5'!$K$2:$K$6</c:f>
              <c:numCache>
                <c:formatCode>0.00</c:formatCode>
                <c:ptCount val="5"/>
                <c:pt idx="0">
                  <c:v>5.2941176470588243</c:v>
                </c:pt>
                <c:pt idx="1">
                  <c:v>6.333333333333333</c:v>
                </c:pt>
                <c:pt idx="2">
                  <c:v>7.4545454545454541</c:v>
                </c:pt>
                <c:pt idx="3">
                  <c:v>8</c:v>
                </c:pt>
                <c:pt idx="4">
                  <c:v>6.2666666666666666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3-D142-BF86-A36DB7B7B66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493482816"/>
        <c:axId val="1521213760"/>
      </c:barChart>
      <c:catAx>
        <c:axId val="149348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213760"/>
        <c:crosses val="autoZero"/>
        <c:auto val="1"/>
        <c:lblAlgn val="ctr"/>
        <c:lblOffset val="100"/>
        <c:noMultiLvlLbl val="0"/>
      </c:catAx>
      <c:valAx>
        <c:axId val="1521213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48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FOLOWER GAINS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'TASK 5'!$L$1</c:f>
              <c:strCache>
                <c:ptCount val="1"/>
                <c:pt idx="0">
                  <c:v>TOTAL FOLOWER GAINS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1"/>
              <c:layout>
                <c:manualLayout>
                  <c:x val="-3.3645753137665174E-3"/>
                  <c:y val="-2.9933195353873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B7-DF46-A8A5-8DC82AC9E1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5'!$A$1:$A$6</c:f>
              <c:strCache>
                <c:ptCount val="6"/>
                <c:pt idx="0">
                  <c:v>Campaign_Name</c:v>
                </c:pt>
                <c:pt idx="1">
                  <c:v>iPhone 16 Launch</c:v>
                </c:pt>
                <c:pt idx="2">
                  <c:v>MacBook Air M3 Campaign</c:v>
                </c:pt>
                <c:pt idx="3">
                  <c:v>Apple Watch Ultra 2 Launch</c:v>
                </c:pt>
                <c:pt idx="4">
                  <c:v>Sustainability Awareness Drive</c:v>
                </c:pt>
                <c:pt idx="5">
                  <c:v>Apple Event September 2025</c:v>
                </c:pt>
              </c:strCache>
            </c:strRef>
          </c:cat>
          <c:val>
            <c:numRef>
              <c:f>'TASK 5'!$L$1:$L$6</c:f>
              <c:numCache>
                <c:formatCode>0</c:formatCode>
                <c:ptCount val="6"/>
                <c:pt idx="0" formatCode="General">
                  <c:v>0</c:v>
                </c:pt>
                <c:pt idx="1">
                  <c:v>106800</c:v>
                </c:pt>
                <c:pt idx="2">
                  <c:v>99093</c:v>
                </c:pt>
                <c:pt idx="3">
                  <c:v>50927</c:v>
                </c:pt>
                <c:pt idx="4">
                  <c:v>107259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B7-DF46-A8A5-8DC82AC9E1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39086016"/>
        <c:axId val="1539084224"/>
      </c:lineChart>
      <c:catAx>
        <c:axId val="153908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84224"/>
        <c:crosses val="autoZero"/>
        <c:auto val="1"/>
        <c:lblAlgn val="ctr"/>
        <c:lblOffset val="100"/>
        <c:noMultiLvlLbl val="0"/>
      </c:catAx>
      <c:valAx>
        <c:axId val="153908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86016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28269260460089E-2"/>
          <c:y val="7.03125E-2"/>
          <c:w val="0.90914867994441873"/>
          <c:h val="0.707115526574803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5'!$H$1</c:f>
              <c:strCache>
                <c:ptCount val="1"/>
                <c:pt idx="0">
                  <c:v>BEFORE UPLIFT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5'!$A$1:$A$6</c:f>
              <c:strCache>
                <c:ptCount val="6"/>
                <c:pt idx="0">
                  <c:v>Campaign_Name</c:v>
                </c:pt>
                <c:pt idx="1">
                  <c:v>iPhone 16 Launch</c:v>
                </c:pt>
                <c:pt idx="2">
                  <c:v>MacBook Air M3 Campaign</c:v>
                </c:pt>
                <c:pt idx="3">
                  <c:v>Apple Watch Ultra 2 Launch</c:v>
                </c:pt>
                <c:pt idx="4">
                  <c:v>Sustainability Awareness Drive</c:v>
                </c:pt>
                <c:pt idx="5">
                  <c:v>Apple Event September 2025</c:v>
                </c:pt>
              </c:strCache>
            </c:strRef>
          </c:cat>
          <c:val>
            <c:numRef>
              <c:f>'TASK 5'!$H$2:$H$6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D-8E44-970F-39BFF721106F}"/>
            </c:ext>
          </c:extLst>
        </c:ser>
        <c:ser>
          <c:idx val="1"/>
          <c:order val="1"/>
          <c:tx>
            <c:strRef>
              <c:f>'TASK 5'!$I$1</c:f>
              <c:strCache>
                <c:ptCount val="1"/>
                <c:pt idx="0">
                  <c:v>DURING UPLIFT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5'!$A$1:$A$6</c:f>
              <c:strCache>
                <c:ptCount val="6"/>
                <c:pt idx="0">
                  <c:v>Campaign_Name</c:v>
                </c:pt>
                <c:pt idx="1">
                  <c:v>iPhone 16 Launch</c:v>
                </c:pt>
                <c:pt idx="2">
                  <c:v>MacBook Air M3 Campaign</c:v>
                </c:pt>
                <c:pt idx="3">
                  <c:v>Apple Watch Ultra 2 Launch</c:v>
                </c:pt>
                <c:pt idx="4">
                  <c:v>Sustainability Awareness Drive</c:v>
                </c:pt>
                <c:pt idx="5">
                  <c:v>Apple Event September 2025</c:v>
                </c:pt>
              </c:strCache>
            </c:strRef>
          </c:cat>
          <c:val>
            <c:numRef>
              <c:f>'TASK 5'!$I$2:$I$6</c:f>
              <c:numCache>
                <c:formatCode>0%</c:formatCode>
                <c:ptCount val="5"/>
                <c:pt idx="0">
                  <c:v>1.45</c:v>
                </c:pt>
                <c:pt idx="1">
                  <c:v>1.38</c:v>
                </c:pt>
                <c:pt idx="2">
                  <c:v>1.41</c:v>
                </c:pt>
                <c:pt idx="3">
                  <c:v>1.32</c:v>
                </c:pt>
                <c:pt idx="4">
                  <c:v>1.47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AD-8E44-970F-39BFF72110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0861248"/>
        <c:axId val="1506166080"/>
      </c:barChart>
      <c:catAx>
        <c:axId val="147086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66080"/>
        <c:crosses val="autoZero"/>
        <c:auto val="0"/>
        <c:lblAlgn val="ctr"/>
        <c:lblOffset val="100"/>
        <c:noMultiLvlLbl val="0"/>
      </c:catAx>
      <c:valAx>
        <c:axId val="150616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861248"/>
        <c:crosses val="autoZero"/>
        <c:crossBetween val="between"/>
        <c:majorUnit val="0.1"/>
        <c:min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excel(APPLE)-UDIT THAKUR.xlsx]TASK 6!PivotTable22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6'!$C$4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'TASK 6'!$B$5:$B$23</c:f>
              <c:multiLvlStrCache>
                <c:ptCount val="12"/>
                <c:lvl>
                  <c:pt idx="0">
                    <c:v>Instagram</c:v>
                  </c:pt>
                  <c:pt idx="1">
                    <c:v>Twitter</c:v>
                  </c:pt>
                  <c:pt idx="2">
                    <c:v>YouTube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  <c:pt idx="6">
                    <c:v>Instagram</c:v>
                  </c:pt>
                  <c:pt idx="7">
                    <c:v>LinkedIn</c:v>
                  </c:pt>
                  <c:pt idx="8">
                    <c:v>Twitter</c:v>
                  </c:pt>
                  <c:pt idx="9">
                    <c:v>Instagram</c:v>
                  </c:pt>
                  <c:pt idx="10">
                    <c:v>Twitter</c:v>
                  </c:pt>
                  <c:pt idx="11">
                    <c:v>YouTube</c:v>
                  </c:pt>
                </c:lvl>
                <c:lvl>
                  <c:pt idx="0">
                    <c:v>03/06/24</c:v>
                  </c:pt>
                  <c:pt idx="3">
                    <c:v>10/06/24</c:v>
                  </c:pt>
                  <c:pt idx="6">
                    <c:v>17/06/24</c:v>
                  </c:pt>
                  <c:pt idx="9">
                    <c:v>24/06/24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'TASK 6'!$C$5:$C$23</c:f>
              <c:numCache>
                <c:formatCode>0.00%</c:formatCode>
                <c:ptCount val="12"/>
                <c:pt idx="0">
                  <c:v>3.6395347716738774E-2</c:v>
                </c:pt>
                <c:pt idx="1">
                  <c:v>6.6829123542159363E-2</c:v>
                </c:pt>
                <c:pt idx="2">
                  <c:v>0.12994806441080275</c:v>
                </c:pt>
                <c:pt idx="3">
                  <c:v>5.3675846984778827E-2</c:v>
                </c:pt>
                <c:pt idx="4">
                  <c:v>5.6463101706542874E-2</c:v>
                </c:pt>
                <c:pt idx="5">
                  <c:v>5.270056943113266E-2</c:v>
                </c:pt>
                <c:pt idx="6">
                  <c:v>7.9474663008907348E-2</c:v>
                </c:pt>
                <c:pt idx="7">
                  <c:v>3.9456245088495059E-2</c:v>
                </c:pt>
                <c:pt idx="8">
                  <c:v>3.7077965687770928E-2</c:v>
                </c:pt>
                <c:pt idx="9">
                  <c:v>2.5746435818378266E-2</c:v>
                </c:pt>
                <c:pt idx="10">
                  <c:v>7.8210062731878055E-2</c:v>
                </c:pt>
                <c:pt idx="11">
                  <c:v>4.3616549388067825E-2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B7-2142-BEB1-095AD252FF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3892736"/>
        <c:axId val="1371114560"/>
      </c:lineChart>
      <c:catAx>
        <c:axId val="13838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bg1"/>
            </a:solidFill>
            <a:round/>
          </a:ln>
          <a:effectLst/>
        </c:spPr>
        <c:txPr>
          <a:bodyPr rot="-54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14560"/>
        <c:crosses val="autoZero"/>
        <c:auto val="1"/>
        <c:lblAlgn val="ctr"/>
        <c:lblOffset val="10"/>
        <c:noMultiLvlLbl val="0"/>
      </c:catAx>
      <c:valAx>
        <c:axId val="13711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892736"/>
        <c:crosses val="autoZero"/>
        <c:crossBetween val="between"/>
      </c:valAx>
      <c:spPr>
        <a:noFill/>
        <a:ln w="19050">
          <a:solidFill>
            <a:schemeClr val="bg2">
              <a:lumMod val="90000"/>
              <a:alpha val="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63500">
      <a:solidFill>
        <a:schemeClr val="tx1">
          <a:lumMod val="85000"/>
          <a:lumOff val="15000"/>
          <a:alpha val="0"/>
        </a:schemeClr>
      </a:solidFill>
    </a:ln>
    <a:effectLst>
      <a:glow rad="144448">
        <a:schemeClr val="bg2">
          <a:lumMod val="25000"/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excel(APPLE)-UDIT THAKUR.xlsx]TASK 6!PivotTable26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solidFill>
              <a:sysClr val="windowText" lastClr="000000">
                <a:lumMod val="50000"/>
                <a:lumOff val="50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6'!$C$27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Text" lastClr="000000">
                  <a:lumMod val="50000"/>
                  <a:lumOff val="50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'TASK 6'!$B$28:$B$38</c:f>
              <c:strCache>
                <c:ptCount val="10"/>
                <c:pt idx="0">
                  <c:v>03/06/24</c:v>
                </c:pt>
                <c:pt idx="1">
                  <c:v>24/06/24</c:v>
                </c:pt>
                <c:pt idx="2">
                  <c:v>22/07/24</c:v>
                </c:pt>
                <c:pt idx="3">
                  <c:v>21/10/24</c:v>
                </c:pt>
                <c:pt idx="4">
                  <c:v>28/10/24</c:v>
                </c:pt>
                <c:pt idx="5">
                  <c:v>25/11/24</c:v>
                </c:pt>
                <c:pt idx="6">
                  <c:v>20/01/25</c:v>
                </c:pt>
                <c:pt idx="7">
                  <c:v>03/02/25</c:v>
                </c:pt>
                <c:pt idx="8">
                  <c:v>24/02/25</c:v>
                </c:pt>
                <c:pt idx="9">
                  <c:v>17/03/25</c:v>
                </c:pt>
              </c:strCache>
            </c:strRef>
          </c:cat>
          <c:val>
            <c:numRef>
              <c:f>'TASK 6'!$C$28:$C$38</c:f>
              <c:numCache>
                <c:formatCode>General</c:formatCode>
                <c:ptCount val="10"/>
                <c:pt idx="0">
                  <c:v>27203</c:v>
                </c:pt>
                <c:pt idx="1">
                  <c:v>28622</c:v>
                </c:pt>
                <c:pt idx="2">
                  <c:v>32218</c:v>
                </c:pt>
                <c:pt idx="3">
                  <c:v>30891</c:v>
                </c:pt>
                <c:pt idx="4">
                  <c:v>27254</c:v>
                </c:pt>
                <c:pt idx="5">
                  <c:v>28625</c:v>
                </c:pt>
                <c:pt idx="6">
                  <c:v>27809</c:v>
                </c:pt>
                <c:pt idx="7">
                  <c:v>28533</c:v>
                </c:pt>
                <c:pt idx="8">
                  <c:v>30446</c:v>
                </c:pt>
                <c:pt idx="9">
                  <c:v>28020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0-6248-B3CF-28CDFD593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421578624"/>
        <c:axId val="1421589824"/>
      </c:barChart>
      <c:catAx>
        <c:axId val="142157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89824"/>
        <c:crosses val="autoZero"/>
        <c:auto val="1"/>
        <c:lblAlgn val="ctr"/>
        <c:lblOffset val="100"/>
        <c:noMultiLvlLbl val="0"/>
      </c:catAx>
      <c:valAx>
        <c:axId val="1421589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7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solidFill>
        <a:schemeClr val="tx1">
          <a:alpha val="49000"/>
        </a:schemeClr>
      </a:solidFill>
      <a:round/>
    </a:ln>
    <a:effectLst>
      <a:glow rad="139700">
        <a:schemeClr val="bg2">
          <a:lumMod val="50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'TASK 6'!$O$12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0.19181812182076852"/>
                  <c:y val="-0.126943413700799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80515644160579"/>
                      <c:h val="9.07017083106841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34C-FC4B-8964-F973947A87C7}"/>
                </c:ext>
              </c:extLst>
            </c:dLbl>
            <c:dLbl>
              <c:idx val="1"/>
              <c:layout>
                <c:manualLayout>
                  <c:x val="-3.7100333931735251E-2"/>
                  <c:y val="-7.18203400717027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735596604128179"/>
                      <c:h val="6.28140003432146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34C-FC4B-8964-F973947A87C7}"/>
                </c:ext>
              </c:extLst>
            </c:dLbl>
            <c:dLbl>
              <c:idx val="2"/>
              <c:layout>
                <c:manualLayout>
                  <c:x val="-0.10965430489148441"/>
                  <c:y val="0.1940265953249567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54827623823476"/>
                      <c:h val="8.73375017143072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34C-FC4B-8964-F973947A87C7}"/>
                </c:ext>
              </c:extLst>
            </c:dLbl>
            <c:dLbl>
              <c:idx val="3"/>
              <c:layout>
                <c:manualLayout>
                  <c:x val="-9.4693909907580226E-2"/>
                  <c:y val="0.154982212607696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957958976506876"/>
                      <c:h val="9.17205858188832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34C-FC4B-8964-F973947A87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'TASK 6'!$N$13:$N$16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'TASK 6'!$O$13:$O$16</c:f>
              <c:numCache>
                <c:formatCode>0.00%</c:formatCode>
                <c:ptCount val="4"/>
                <c:pt idx="0">
                  <c:v>0.25637633790779663</c:v>
                </c:pt>
                <c:pt idx="1">
                  <c:v>0.28736296099531389</c:v>
                </c:pt>
                <c:pt idx="2">
                  <c:v>0.27055303557456045</c:v>
                </c:pt>
                <c:pt idx="3">
                  <c:v>0.18570766552232901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4C-FC4B-8964-F973947A87C7}"/>
            </c:ext>
          </c:extLst>
        </c:ser>
        <c:ser>
          <c:idx val="1"/>
          <c:order val="1"/>
          <c:tx>
            <c:strRef>
              <c:f>'TASK 6'!$P$12</c:f>
              <c:strCache>
                <c:ptCount val="1"/>
                <c:pt idx="0">
                  <c:v>Sum of Followers Growth Rate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0.16997706030285711"/>
                  <c:y val="0.2588968228692375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401135095563967"/>
                      <c:h val="5.75767226547414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34C-FC4B-8964-F973947A87C7}"/>
                </c:ext>
              </c:extLst>
            </c:dLbl>
            <c:dLbl>
              <c:idx val="1"/>
              <c:layout>
                <c:manualLayout>
                  <c:x val="-0.13158067851049488"/>
                  <c:y val="0.1426293623473795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06426193138852"/>
                      <c:h val="0.114022243326650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34C-FC4B-8964-F973947A87C7}"/>
                </c:ext>
              </c:extLst>
            </c:dLbl>
            <c:dLbl>
              <c:idx val="2"/>
              <c:layout>
                <c:manualLayout>
                  <c:x val="3.7200813782889433E-2"/>
                  <c:y val="-8.34619520056830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207034236939731"/>
                      <c:h val="7.77047745108736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34C-FC4B-8964-F973947A87C7}"/>
                </c:ext>
              </c:extLst>
            </c:dLbl>
            <c:dLbl>
              <c:idx val="3"/>
              <c:layout>
                <c:manualLayout>
                  <c:x val="-1.6755001499740789E-2"/>
                  <c:y val="-0.108869337056786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160861533187724"/>
                      <c:h val="5.37235007993150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34C-FC4B-8964-F973947A87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'TASK 6'!$N$13:$N$16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'TASK 6'!$P$13:$P$16</c:f>
              <c:numCache>
                <c:formatCode>0.00%</c:formatCode>
                <c:ptCount val="4"/>
                <c:pt idx="0">
                  <c:v>0.25108988302129226</c:v>
                </c:pt>
                <c:pt idx="1">
                  <c:v>0.21221721011441544</c:v>
                </c:pt>
                <c:pt idx="2">
                  <c:v>0.29853866400966073</c:v>
                </c:pt>
                <c:pt idx="3">
                  <c:v>0.23815424285463155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4C-FC4B-8964-F973947A87C7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859414080"/>
        <c:axId val="1859414528"/>
      </c:scatterChart>
      <c:valAx>
        <c:axId val="185941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414528"/>
        <c:crosses val="autoZero"/>
        <c:crossBetween val="midCat"/>
      </c:valAx>
      <c:valAx>
        <c:axId val="185941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41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63500">
      <a:solidFill>
        <a:schemeClr val="bg2">
          <a:lumMod val="25000"/>
          <a:alpha val="48000"/>
        </a:schemeClr>
      </a:solidFill>
    </a:ln>
    <a:effectLst>
      <a:glow rad="139700">
        <a:schemeClr val="bg2">
          <a:lumMod val="50000"/>
          <a:alpha val="75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2">
                    <a:alpha val="60000"/>
                  </a:schemeClr>
                </a:solidFill>
                <a:prstDash val="solid"/>
              </a:ln>
              <a:effectLst/>
            </c:spPr>
            <c:trendlineType val="movingAvg"/>
            <c:period val="4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'Engagement Summary'!$A$2:$B$201</c:f>
              <c:multiLvlStrCache>
                <c:ptCount val="200"/>
                <c:lvl>
                  <c:pt idx="0">
                    <c:v>Instagram</c:v>
                  </c:pt>
                  <c:pt idx="1">
                    <c:v>Twitter</c:v>
                  </c:pt>
                  <c:pt idx="2">
                    <c:v>YouTube</c:v>
                  </c:pt>
                  <c:pt idx="3">
                    <c:v>YouTube</c:v>
                  </c:pt>
                  <c:pt idx="4">
                    <c:v>Instagram</c:v>
                  </c:pt>
                  <c:pt idx="5">
                    <c:v>YouTube</c:v>
                  </c:pt>
                  <c:pt idx="6">
                    <c:v>Twitter</c:v>
                  </c:pt>
                  <c:pt idx="7">
                    <c:v>Twitter</c:v>
                  </c:pt>
                  <c:pt idx="8">
                    <c:v>Instagram</c:v>
                  </c:pt>
                  <c:pt idx="9">
                    <c:v>Twitter</c:v>
                  </c:pt>
                  <c:pt idx="10">
                    <c:v>LinkedIn</c:v>
                  </c:pt>
                  <c:pt idx="11">
                    <c:v>Instagram</c:v>
                  </c:pt>
                  <c:pt idx="12">
                    <c:v>Twitter</c:v>
                  </c:pt>
                  <c:pt idx="13">
                    <c:v>Instagram</c:v>
                  </c:pt>
                  <c:pt idx="14">
                    <c:v>YouTube</c:v>
                  </c:pt>
                  <c:pt idx="15">
                    <c:v>Twitter</c:v>
                  </c:pt>
                  <c:pt idx="16">
                    <c:v>LinkedIn</c:v>
                  </c:pt>
                  <c:pt idx="17">
                    <c:v>Twitter</c:v>
                  </c:pt>
                  <c:pt idx="18">
                    <c:v>Instagram</c:v>
                  </c:pt>
                  <c:pt idx="19">
                    <c:v>Instagram</c:v>
                  </c:pt>
                  <c:pt idx="20">
                    <c:v>Twitter</c:v>
                  </c:pt>
                  <c:pt idx="21">
                    <c:v>LinkedIn</c:v>
                  </c:pt>
                  <c:pt idx="22">
                    <c:v>LinkedIn</c:v>
                  </c:pt>
                  <c:pt idx="23">
                    <c:v>LinkedIn</c:v>
                  </c:pt>
                  <c:pt idx="24">
                    <c:v>Instagram</c:v>
                  </c:pt>
                  <c:pt idx="25">
                    <c:v>Twitter</c:v>
                  </c:pt>
                  <c:pt idx="26">
                    <c:v>YouTube</c:v>
                  </c:pt>
                  <c:pt idx="27">
                    <c:v>Instagram</c:v>
                  </c:pt>
                  <c:pt idx="28">
                    <c:v>LinkedIn</c:v>
                  </c:pt>
                  <c:pt idx="29">
                    <c:v>Twitter</c:v>
                  </c:pt>
                  <c:pt idx="30">
                    <c:v>LinkedIn</c:v>
                  </c:pt>
                  <c:pt idx="31">
                    <c:v>YouTube</c:v>
                  </c:pt>
                  <c:pt idx="32">
                    <c:v>LinkedIn</c:v>
                  </c:pt>
                  <c:pt idx="33">
                    <c:v>LinkedIn</c:v>
                  </c:pt>
                  <c:pt idx="34">
                    <c:v>YouTube</c:v>
                  </c:pt>
                  <c:pt idx="35">
                    <c:v>Twitter</c:v>
                  </c:pt>
                  <c:pt idx="36">
                    <c:v>Instagram</c:v>
                  </c:pt>
                  <c:pt idx="37">
                    <c:v>Twitter</c:v>
                  </c:pt>
                  <c:pt idx="38">
                    <c:v>YouTube</c:v>
                  </c:pt>
                  <c:pt idx="39">
                    <c:v>LinkedIn</c:v>
                  </c:pt>
                  <c:pt idx="40">
                    <c:v>Twitter</c:v>
                  </c:pt>
                  <c:pt idx="41">
                    <c:v>Instagram</c:v>
                  </c:pt>
                  <c:pt idx="42">
                    <c:v>YouTube</c:v>
                  </c:pt>
                  <c:pt idx="43">
                    <c:v>Twitter</c:v>
                  </c:pt>
                  <c:pt idx="44">
                    <c:v>Instagram</c:v>
                  </c:pt>
                  <c:pt idx="45">
                    <c:v>YouTube</c:v>
                  </c:pt>
                  <c:pt idx="46">
                    <c:v>Instagram</c:v>
                  </c:pt>
                  <c:pt idx="47">
                    <c:v>YouTube</c:v>
                  </c:pt>
                  <c:pt idx="48">
                    <c:v>LinkedIn</c:v>
                  </c:pt>
                  <c:pt idx="49">
                    <c:v>Twitter</c:v>
                  </c:pt>
                  <c:pt idx="50">
                    <c:v>Instagram</c:v>
                  </c:pt>
                  <c:pt idx="51">
                    <c:v>YouTube</c:v>
                  </c:pt>
                  <c:pt idx="52">
                    <c:v>Instagram</c:v>
                  </c:pt>
                  <c:pt idx="53">
                    <c:v>Instagram</c:v>
                  </c:pt>
                  <c:pt idx="54">
                    <c:v>Twitter</c:v>
                  </c:pt>
                  <c:pt idx="55">
                    <c:v>LinkedIn</c:v>
                  </c:pt>
                  <c:pt idx="56">
                    <c:v>Instagram</c:v>
                  </c:pt>
                  <c:pt idx="57">
                    <c:v>YouTube</c:v>
                  </c:pt>
                  <c:pt idx="58">
                    <c:v>YouTube</c:v>
                  </c:pt>
                  <c:pt idx="59">
                    <c:v>LinkedIn</c:v>
                  </c:pt>
                  <c:pt idx="60">
                    <c:v>YouTube</c:v>
                  </c:pt>
                  <c:pt idx="61">
                    <c:v>LinkedIn</c:v>
                  </c:pt>
                  <c:pt idx="62">
                    <c:v>YouTube</c:v>
                  </c:pt>
                  <c:pt idx="63">
                    <c:v>Twitter</c:v>
                  </c:pt>
                  <c:pt idx="64">
                    <c:v>Instagram</c:v>
                  </c:pt>
                  <c:pt idx="65">
                    <c:v>Twitter</c:v>
                  </c:pt>
                  <c:pt idx="66">
                    <c:v>Instagram</c:v>
                  </c:pt>
                  <c:pt idx="67">
                    <c:v>Instagram</c:v>
                  </c:pt>
                  <c:pt idx="68">
                    <c:v>Instagram</c:v>
                  </c:pt>
                  <c:pt idx="69">
                    <c:v>Twitter</c:v>
                  </c:pt>
                  <c:pt idx="70">
                    <c:v>Instagram</c:v>
                  </c:pt>
                  <c:pt idx="71">
                    <c:v>Twitter</c:v>
                  </c:pt>
                  <c:pt idx="72">
                    <c:v>LinkedIn</c:v>
                  </c:pt>
                  <c:pt idx="73">
                    <c:v>YouTube</c:v>
                  </c:pt>
                  <c:pt idx="74">
                    <c:v>YouTube</c:v>
                  </c:pt>
                  <c:pt idx="75">
                    <c:v>Instagram</c:v>
                  </c:pt>
                  <c:pt idx="76">
                    <c:v>Twitter</c:v>
                  </c:pt>
                  <c:pt idx="77">
                    <c:v>YouTube</c:v>
                  </c:pt>
                  <c:pt idx="78">
                    <c:v>Twitter</c:v>
                  </c:pt>
                  <c:pt idx="79">
                    <c:v>Twitter</c:v>
                  </c:pt>
                  <c:pt idx="80">
                    <c:v>Instagram</c:v>
                  </c:pt>
                  <c:pt idx="81">
                    <c:v>YouTube</c:v>
                  </c:pt>
                  <c:pt idx="82">
                    <c:v>Instagram</c:v>
                  </c:pt>
                  <c:pt idx="83">
                    <c:v>Instagram</c:v>
                  </c:pt>
                  <c:pt idx="84">
                    <c:v>YouTube</c:v>
                  </c:pt>
                  <c:pt idx="85">
                    <c:v>YouTube</c:v>
                  </c:pt>
                  <c:pt idx="86">
                    <c:v>LinkedIn</c:v>
                  </c:pt>
                  <c:pt idx="87">
                    <c:v>LinkedIn</c:v>
                  </c:pt>
                  <c:pt idx="88">
                    <c:v>Twitter</c:v>
                  </c:pt>
                  <c:pt idx="89">
                    <c:v>YouTube</c:v>
                  </c:pt>
                  <c:pt idx="90">
                    <c:v>LinkedIn</c:v>
                  </c:pt>
                  <c:pt idx="91">
                    <c:v>Twitter</c:v>
                  </c:pt>
                  <c:pt idx="92">
                    <c:v>Twitter</c:v>
                  </c:pt>
                  <c:pt idx="93">
                    <c:v>Twitter</c:v>
                  </c:pt>
                  <c:pt idx="94">
                    <c:v>LinkedIn</c:v>
                  </c:pt>
                  <c:pt idx="95">
                    <c:v>YouTube</c:v>
                  </c:pt>
                  <c:pt idx="96">
                    <c:v>Instagram</c:v>
                  </c:pt>
                  <c:pt idx="97">
                    <c:v>Twitter</c:v>
                  </c:pt>
                  <c:pt idx="98">
                    <c:v>LinkedIn</c:v>
                  </c:pt>
                  <c:pt idx="99">
                    <c:v>LinkedIn</c:v>
                  </c:pt>
                  <c:pt idx="100">
                    <c:v>Instagram</c:v>
                  </c:pt>
                  <c:pt idx="101">
                    <c:v>Instagram</c:v>
                  </c:pt>
                  <c:pt idx="102">
                    <c:v>LinkedIn</c:v>
                  </c:pt>
                  <c:pt idx="103">
                    <c:v>YouTube</c:v>
                  </c:pt>
                  <c:pt idx="104">
                    <c:v>Instagram</c:v>
                  </c:pt>
                  <c:pt idx="105">
                    <c:v>LinkedIn</c:v>
                  </c:pt>
                  <c:pt idx="106">
                    <c:v>Instagram</c:v>
                  </c:pt>
                  <c:pt idx="107">
                    <c:v>YouTube</c:v>
                  </c:pt>
                  <c:pt idx="108">
                    <c:v>Twitter</c:v>
                  </c:pt>
                  <c:pt idx="109">
                    <c:v>Instagram</c:v>
                  </c:pt>
                  <c:pt idx="110">
                    <c:v>YouTube</c:v>
                  </c:pt>
                  <c:pt idx="111">
                    <c:v>LinkedIn</c:v>
                  </c:pt>
                  <c:pt idx="112">
                    <c:v>Instagram</c:v>
                  </c:pt>
                  <c:pt idx="113">
                    <c:v>Instagram</c:v>
                  </c:pt>
                  <c:pt idx="114">
                    <c:v>LinkedIn</c:v>
                  </c:pt>
                  <c:pt idx="115">
                    <c:v>Twitter</c:v>
                  </c:pt>
                  <c:pt idx="116">
                    <c:v>LinkedIn</c:v>
                  </c:pt>
                  <c:pt idx="117">
                    <c:v>Instagram</c:v>
                  </c:pt>
                  <c:pt idx="118">
                    <c:v>LinkedIn</c:v>
                  </c:pt>
                  <c:pt idx="119">
                    <c:v>YouTube</c:v>
                  </c:pt>
                  <c:pt idx="120">
                    <c:v>LinkedIn</c:v>
                  </c:pt>
                  <c:pt idx="121">
                    <c:v>Instagram</c:v>
                  </c:pt>
                  <c:pt idx="122">
                    <c:v>LinkedIn</c:v>
                  </c:pt>
                  <c:pt idx="123">
                    <c:v>Twitter</c:v>
                  </c:pt>
                  <c:pt idx="124">
                    <c:v>LinkedIn</c:v>
                  </c:pt>
                  <c:pt idx="125">
                    <c:v>Twitter</c:v>
                  </c:pt>
                  <c:pt idx="126">
                    <c:v>YouTube</c:v>
                  </c:pt>
                  <c:pt idx="127">
                    <c:v>Twitter</c:v>
                  </c:pt>
                  <c:pt idx="128">
                    <c:v>LinkedIn</c:v>
                  </c:pt>
                  <c:pt idx="129">
                    <c:v>Instagram</c:v>
                  </c:pt>
                  <c:pt idx="130">
                    <c:v>Twitter</c:v>
                  </c:pt>
                  <c:pt idx="131">
                    <c:v>YouTube</c:v>
                  </c:pt>
                  <c:pt idx="132">
                    <c:v>Twitter</c:v>
                  </c:pt>
                  <c:pt idx="133">
                    <c:v>Twitter</c:v>
                  </c:pt>
                  <c:pt idx="134">
                    <c:v>Twitter</c:v>
                  </c:pt>
                  <c:pt idx="135">
                    <c:v>YouTube</c:v>
                  </c:pt>
                  <c:pt idx="136">
                    <c:v>LinkedIn</c:v>
                  </c:pt>
                  <c:pt idx="137">
                    <c:v>Twitter</c:v>
                  </c:pt>
                  <c:pt idx="138">
                    <c:v>Twitter</c:v>
                  </c:pt>
                  <c:pt idx="139">
                    <c:v>Instagram</c:v>
                  </c:pt>
                  <c:pt idx="140">
                    <c:v>YouTube</c:v>
                  </c:pt>
                  <c:pt idx="141">
                    <c:v>Twitter</c:v>
                  </c:pt>
                  <c:pt idx="142">
                    <c:v>YouTube</c:v>
                  </c:pt>
                  <c:pt idx="143">
                    <c:v>Twitter</c:v>
                  </c:pt>
                  <c:pt idx="144">
                    <c:v>LinkedIn</c:v>
                  </c:pt>
                  <c:pt idx="145">
                    <c:v>LinkedIn</c:v>
                  </c:pt>
                  <c:pt idx="146">
                    <c:v>Twitter</c:v>
                  </c:pt>
                  <c:pt idx="147">
                    <c:v>LinkedIn</c:v>
                  </c:pt>
                  <c:pt idx="148">
                    <c:v>Twitter</c:v>
                  </c:pt>
                  <c:pt idx="149">
                    <c:v>LinkedIn</c:v>
                  </c:pt>
                  <c:pt idx="150">
                    <c:v>Instagram</c:v>
                  </c:pt>
                  <c:pt idx="151">
                    <c:v>Instagram</c:v>
                  </c:pt>
                  <c:pt idx="152">
                    <c:v>Instagram</c:v>
                  </c:pt>
                  <c:pt idx="153">
                    <c:v>YouTube</c:v>
                  </c:pt>
                  <c:pt idx="154">
                    <c:v>YouTube</c:v>
                  </c:pt>
                  <c:pt idx="155">
                    <c:v>Instagram</c:v>
                  </c:pt>
                  <c:pt idx="156">
                    <c:v>YouTube</c:v>
                  </c:pt>
                  <c:pt idx="157">
                    <c:v>LinkedIn</c:v>
                  </c:pt>
                  <c:pt idx="158">
                    <c:v>Twitter</c:v>
                  </c:pt>
                  <c:pt idx="159">
                    <c:v>Twitter</c:v>
                  </c:pt>
                  <c:pt idx="160">
                    <c:v>Twitter</c:v>
                  </c:pt>
                  <c:pt idx="161">
                    <c:v>Instagram</c:v>
                  </c:pt>
                  <c:pt idx="162">
                    <c:v>YouTube</c:v>
                  </c:pt>
                  <c:pt idx="163">
                    <c:v>LinkedIn</c:v>
                  </c:pt>
                  <c:pt idx="164">
                    <c:v>LinkedIn</c:v>
                  </c:pt>
                  <c:pt idx="165">
                    <c:v>Instagram</c:v>
                  </c:pt>
                  <c:pt idx="166">
                    <c:v>LinkedIn</c:v>
                  </c:pt>
                  <c:pt idx="167">
                    <c:v>LinkedIn</c:v>
                  </c:pt>
                  <c:pt idx="168">
                    <c:v>LinkedIn</c:v>
                  </c:pt>
                  <c:pt idx="169">
                    <c:v>LinkedIn</c:v>
                  </c:pt>
                  <c:pt idx="170">
                    <c:v>YouTube</c:v>
                  </c:pt>
                  <c:pt idx="171">
                    <c:v>LinkedIn</c:v>
                  </c:pt>
                  <c:pt idx="172">
                    <c:v>Twitter</c:v>
                  </c:pt>
                  <c:pt idx="173">
                    <c:v>Instagram</c:v>
                  </c:pt>
                  <c:pt idx="174">
                    <c:v>YouTube</c:v>
                  </c:pt>
                  <c:pt idx="175">
                    <c:v>LinkedIn</c:v>
                  </c:pt>
                  <c:pt idx="176">
                    <c:v>YouTube</c:v>
                  </c:pt>
                  <c:pt idx="177">
                    <c:v>LinkedIn</c:v>
                  </c:pt>
                  <c:pt idx="178">
                    <c:v>Twitter</c:v>
                  </c:pt>
                  <c:pt idx="179">
                    <c:v>Instagram</c:v>
                  </c:pt>
                  <c:pt idx="180">
                    <c:v>LinkedIn</c:v>
                  </c:pt>
                  <c:pt idx="181">
                    <c:v>LinkedIn</c:v>
                  </c:pt>
                  <c:pt idx="182">
                    <c:v>LinkedIn</c:v>
                  </c:pt>
                  <c:pt idx="183">
                    <c:v>LinkedIn</c:v>
                  </c:pt>
                  <c:pt idx="184">
                    <c:v>Instagram</c:v>
                  </c:pt>
                  <c:pt idx="185">
                    <c:v>Instagram</c:v>
                  </c:pt>
                  <c:pt idx="186">
                    <c:v>Twitter</c:v>
                  </c:pt>
                  <c:pt idx="187">
                    <c:v>Instagram</c:v>
                  </c:pt>
                  <c:pt idx="188">
                    <c:v>LinkedIn</c:v>
                  </c:pt>
                  <c:pt idx="189">
                    <c:v>Twitter</c:v>
                  </c:pt>
                  <c:pt idx="190">
                    <c:v>Twitter</c:v>
                  </c:pt>
                  <c:pt idx="191">
                    <c:v>Twitter</c:v>
                  </c:pt>
                  <c:pt idx="192">
                    <c:v>LinkedIn</c:v>
                  </c:pt>
                  <c:pt idx="193">
                    <c:v>YouTube</c:v>
                  </c:pt>
                  <c:pt idx="194">
                    <c:v>LinkedIn</c:v>
                  </c:pt>
                  <c:pt idx="195">
                    <c:v>Instagram</c:v>
                  </c:pt>
                  <c:pt idx="196">
                    <c:v>Instagram</c:v>
                  </c:pt>
                  <c:pt idx="197">
                    <c:v>LinkedIn</c:v>
                  </c:pt>
                  <c:pt idx="198">
                    <c:v>LinkedIn</c:v>
                  </c:pt>
                  <c:pt idx="199">
                    <c:v>Twitter</c:v>
                  </c:pt>
                </c:lvl>
                <c:lvl>
                  <c:pt idx="0">
                    <c:v>03/06/24</c:v>
                  </c:pt>
                  <c:pt idx="1">
                    <c:v>03/06/24</c:v>
                  </c:pt>
                  <c:pt idx="2">
                    <c:v>03/06/24</c:v>
                  </c:pt>
                  <c:pt idx="3">
                    <c:v>03/06/24</c:v>
                  </c:pt>
                  <c:pt idx="4">
                    <c:v>10/06/24</c:v>
                  </c:pt>
                  <c:pt idx="5">
                    <c:v>10/06/24</c:v>
                  </c:pt>
                  <c:pt idx="6">
                    <c:v>10/06/24</c:v>
                  </c:pt>
                  <c:pt idx="7">
                    <c:v>10/06/24</c:v>
                  </c:pt>
                  <c:pt idx="8">
                    <c:v>17/06/24</c:v>
                  </c:pt>
                  <c:pt idx="9">
                    <c:v>17/06/24</c:v>
                  </c:pt>
                  <c:pt idx="10">
                    <c:v>17/06/24</c:v>
                  </c:pt>
                  <c:pt idx="11">
                    <c:v>17/06/24</c:v>
                  </c:pt>
                  <c:pt idx="12">
                    <c:v>24/06/24</c:v>
                  </c:pt>
                  <c:pt idx="13">
                    <c:v>24/06/24</c:v>
                  </c:pt>
                  <c:pt idx="14">
                    <c:v>24/06/24</c:v>
                  </c:pt>
                  <c:pt idx="15">
                    <c:v>24/06/24</c:v>
                  </c:pt>
                  <c:pt idx="16">
                    <c:v>01/07/24</c:v>
                  </c:pt>
                  <c:pt idx="17">
                    <c:v>01/07/24</c:v>
                  </c:pt>
                  <c:pt idx="18">
                    <c:v>01/07/24</c:v>
                  </c:pt>
                  <c:pt idx="19">
                    <c:v>01/07/24</c:v>
                  </c:pt>
                  <c:pt idx="20">
                    <c:v>08/07/24</c:v>
                  </c:pt>
                  <c:pt idx="21">
                    <c:v>08/07/24</c:v>
                  </c:pt>
                  <c:pt idx="22">
                    <c:v>08/07/24</c:v>
                  </c:pt>
                  <c:pt idx="23">
                    <c:v>08/07/24</c:v>
                  </c:pt>
                  <c:pt idx="24">
                    <c:v>15/07/24</c:v>
                  </c:pt>
                  <c:pt idx="25">
                    <c:v>15/07/24</c:v>
                  </c:pt>
                  <c:pt idx="26">
                    <c:v>15/07/24</c:v>
                  </c:pt>
                  <c:pt idx="27">
                    <c:v>15/07/24</c:v>
                  </c:pt>
                  <c:pt idx="28">
                    <c:v>22/07/24</c:v>
                  </c:pt>
                  <c:pt idx="29">
                    <c:v>22/07/24</c:v>
                  </c:pt>
                  <c:pt idx="30">
                    <c:v>22/07/24</c:v>
                  </c:pt>
                  <c:pt idx="31">
                    <c:v>22/07/24</c:v>
                  </c:pt>
                  <c:pt idx="32">
                    <c:v>29/07/24</c:v>
                  </c:pt>
                  <c:pt idx="33">
                    <c:v>29/07/24</c:v>
                  </c:pt>
                  <c:pt idx="34">
                    <c:v>29/07/24</c:v>
                  </c:pt>
                  <c:pt idx="35">
                    <c:v>29/07/24</c:v>
                  </c:pt>
                  <c:pt idx="36">
                    <c:v>05/08/24</c:v>
                  </c:pt>
                  <c:pt idx="37">
                    <c:v>05/08/24</c:v>
                  </c:pt>
                  <c:pt idx="38">
                    <c:v>05/08/24</c:v>
                  </c:pt>
                  <c:pt idx="39">
                    <c:v>05/08/24</c:v>
                  </c:pt>
                  <c:pt idx="40">
                    <c:v>12/08/24</c:v>
                  </c:pt>
                  <c:pt idx="41">
                    <c:v>12/08/24</c:v>
                  </c:pt>
                  <c:pt idx="42">
                    <c:v>12/08/24</c:v>
                  </c:pt>
                  <c:pt idx="43">
                    <c:v>12/08/24</c:v>
                  </c:pt>
                  <c:pt idx="44">
                    <c:v>19/08/24</c:v>
                  </c:pt>
                  <c:pt idx="45">
                    <c:v>19/08/24</c:v>
                  </c:pt>
                  <c:pt idx="46">
                    <c:v>19/08/24</c:v>
                  </c:pt>
                  <c:pt idx="47">
                    <c:v>19/08/24</c:v>
                  </c:pt>
                  <c:pt idx="48">
                    <c:v>26/08/24</c:v>
                  </c:pt>
                  <c:pt idx="49">
                    <c:v>26/08/24</c:v>
                  </c:pt>
                  <c:pt idx="50">
                    <c:v>26/08/24</c:v>
                  </c:pt>
                  <c:pt idx="51">
                    <c:v>26/08/24</c:v>
                  </c:pt>
                  <c:pt idx="52">
                    <c:v>02/09/24</c:v>
                  </c:pt>
                  <c:pt idx="53">
                    <c:v>02/09/24</c:v>
                  </c:pt>
                  <c:pt idx="54">
                    <c:v>02/09/24</c:v>
                  </c:pt>
                  <c:pt idx="55">
                    <c:v>02/09/24</c:v>
                  </c:pt>
                  <c:pt idx="56">
                    <c:v>09/09/24</c:v>
                  </c:pt>
                  <c:pt idx="57">
                    <c:v>09/09/24</c:v>
                  </c:pt>
                  <c:pt idx="58">
                    <c:v>09/09/24</c:v>
                  </c:pt>
                  <c:pt idx="59">
                    <c:v>09/09/24</c:v>
                  </c:pt>
                  <c:pt idx="60">
                    <c:v>16/09/24</c:v>
                  </c:pt>
                  <c:pt idx="61">
                    <c:v>16/09/24</c:v>
                  </c:pt>
                  <c:pt idx="62">
                    <c:v>16/09/24</c:v>
                  </c:pt>
                  <c:pt idx="63">
                    <c:v>16/09/24</c:v>
                  </c:pt>
                  <c:pt idx="64">
                    <c:v>23/09/24</c:v>
                  </c:pt>
                  <c:pt idx="65">
                    <c:v>23/09/24</c:v>
                  </c:pt>
                  <c:pt idx="66">
                    <c:v>23/09/24</c:v>
                  </c:pt>
                  <c:pt idx="67">
                    <c:v>23/09/24</c:v>
                  </c:pt>
                  <c:pt idx="68">
                    <c:v>30/09/24</c:v>
                  </c:pt>
                  <c:pt idx="69">
                    <c:v>30/09/24</c:v>
                  </c:pt>
                  <c:pt idx="70">
                    <c:v>30/09/24</c:v>
                  </c:pt>
                  <c:pt idx="71">
                    <c:v>30/09/24</c:v>
                  </c:pt>
                  <c:pt idx="72">
                    <c:v>07/10/24</c:v>
                  </c:pt>
                  <c:pt idx="73">
                    <c:v>07/10/24</c:v>
                  </c:pt>
                  <c:pt idx="74">
                    <c:v>07/10/24</c:v>
                  </c:pt>
                  <c:pt idx="75">
                    <c:v>07/10/24</c:v>
                  </c:pt>
                  <c:pt idx="76">
                    <c:v>14/10/24</c:v>
                  </c:pt>
                  <c:pt idx="77">
                    <c:v>14/10/24</c:v>
                  </c:pt>
                  <c:pt idx="78">
                    <c:v>14/10/24</c:v>
                  </c:pt>
                  <c:pt idx="79">
                    <c:v>14/10/24</c:v>
                  </c:pt>
                  <c:pt idx="80">
                    <c:v>21/10/24</c:v>
                  </c:pt>
                  <c:pt idx="81">
                    <c:v>21/10/24</c:v>
                  </c:pt>
                  <c:pt idx="82">
                    <c:v>21/10/24</c:v>
                  </c:pt>
                  <c:pt idx="83">
                    <c:v>21/10/24</c:v>
                  </c:pt>
                  <c:pt idx="84">
                    <c:v>28/10/24</c:v>
                  </c:pt>
                  <c:pt idx="85">
                    <c:v>28/10/24</c:v>
                  </c:pt>
                  <c:pt idx="86">
                    <c:v>28/10/24</c:v>
                  </c:pt>
                  <c:pt idx="87">
                    <c:v>28/10/24</c:v>
                  </c:pt>
                  <c:pt idx="88">
                    <c:v>04/11/24</c:v>
                  </c:pt>
                  <c:pt idx="89">
                    <c:v>04/11/24</c:v>
                  </c:pt>
                  <c:pt idx="90">
                    <c:v>04/11/24</c:v>
                  </c:pt>
                  <c:pt idx="91">
                    <c:v>04/11/24</c:v>
                  </c:pt>
                  <c:pt idx="92">
                    <c:v>11/11/24</c:v>
                  </c:pt>
                  <c:pt idx="93">
                    <c:v>11/11/24</c:v>
                  </c:pt>
                  <c:pt idx="94">
                    <c:v>11/11/24</c:v>
                  </c:pt>
                  <c:pt idx="95">
                    <c:v>11/11/24</c:v>
                  </c:pt>
                  <c:pt idx="96">
                    <c:v>18/11/24</c:v>
                  </c:pt>
                  <c:pt idx="97">
                    <c:v>18/11/24</c:v>
                  </c:pt>
                  <c:pt idx="98">
                    <c:v>18/11/24</c:v>
                  </c:pt>
                  <c:pt idx="99">
                    <c:v>18/11/24</c:v>
                  </c:pt>
                  <c:pt idx="100">
                    <c:v>25/11/24</c:v>
                  </c:pt>
                  <c:pt idx="101">
                    <c:v>25/11/24</c:v>
                  </c:pt>
                  <c:pt idx="102">
                    <c:v>25/11/24</c:v>
                  </c:pt>
                  <c:pt idx="103">
                    <c:v>25/11/24</c:v>
                  </c:pt>
                  <c:pt idx="104">
                    <c:v>02/12/24</c:v>
                  </c:pt>
                  <c:pt idx="105">
                    <c:v>02/12/24</c:v>
                  </c:pt>
                  <c:pt idx="106">
                    <c:v>02/12/24</c:v>
                  </c:pt>
                  <c:pt idx="107">
                    <c:v>02/12/24</c:v>
                  </c:pt>
                  <c:pt idx="108">
                    <c:v>09/12/24</c:v>
                  </c:pt>
                  <c:pt idx="109">
                    <c:v>09/12/24</c:v>
                  </c:pt>
                  <c:pt idx="110">
                    <c:v>09/12/24</c:v>
                  </c:pt>
                  <c:pt idx="111">
                    <c:v>09/12/24</c:v>
                  </c:pt>
                  <c:pt idx="112">
                    <c:v>16/12/24</c:v>
                  </c:pt>
                  <c:pt idx="113">
                    <c:v>16/12/24</c:v>
                  </c:pt>
                  <c:pt idx="114">
                    <c:v>16/12/24</c:v>
                  </c:pt>
                  <c:pt idx="115">
                    <c:v>16/12/24</c:v>
                  </c:pt>
                  <c:pt idx="116">
                    <c:v>23/12/24</c:v>
                  </c:pt>
                  <c:pt idx="117">
                    <c:v>23/12/24</c:v>
                  </c:pt>
                  <c:pt idx="118">
                    <c:v>23/12/24</c:v>
                  </c:pt>
                  <c:pt idx="119">
                    <c:v>23/12/24</c:v>
                  </c:pt>
                  <c:pt idx="120">
                    <c:v>30/12/24</c:v>
                  </c:pt>
                  <c:pt idx="121">
                    <c:v>30/12/24</c:v>
                  </c:pt>
                  <c:pt idx="122">
                    <c:v>30/12/24</c:v>
                  </c:pt>
                  <c:pt idx="123">
                    <c:v>30/12/24</c:v>
                  </c:pt>
                  <c:pt idx="124">
                    <c:v>06/01/25</c:v>
                  </c:pt>
                  <c:pt idx="125">
                    <c:v>06/01/25</c:v>
                  </c:pt>
                  <c:pt idx="126">
                    <c:v>06/01/25</c:v>
                  </c:pt>
                  <c:pt idx="127">
                    <c:v>06/01/25</c:v>
                  </c:pt>
                  <c:pt idx="128">
                    <c:v>13/01/25</c:v>
                  </c:pt>
                  <c:pt idx="129">
                    <c:v>13/01/25</c:v>
                  </c:pt>
                  <c:pt idx="130">
                    <c:v>13/01/25</c:v>
                  </c:pt>
                  <c:pt idx="131">
                    <c:v>13/01/25</c:v>
                  </c:pt>
                  <c:pt idx="132">
                    <c:v>20/01/25</c:v>
                  </c:pt>
                  <c:pt idx="133">
                    <c:v>20/01/25</c:v>
                  </c:pt>
                  <c:pt idx="134">
                    <c:v>20/01/25</c:v>
                  </c:pt>
                  <c:pt idx="135">
                    <c:v>20/01/25</c:v>
                  </c:pt>
                  <c:pt idx="136">
                    <c:v>27/01/25</c:v>
                  </c:pt>
                  <c:pt idx="137">
                    <c:v>27/01/25</c:v>
                  </c:pt>
                  <c:pt idx="138">
                    <c:v>27/01/25</c:v>
                  </c:pt>
                  <c:pt idx="139">
                    <c:v>27/01/25</c:v>
                  </c:pt>
                  <c:pt idx="140">
                    <c:v>03/02/25</c:v>
                  </c:pt>
                  <c:pt idx="141">
                    <c:v>03/02/25</c:v>
                  </c:pt>
                  <c:pt idx="142">
                    <c:v>03/02/25</c:v>
                  </c:pt>
                  <c:pt idx="143">
                    <c:v>03/02/25</c:v>
                  </c:pt>
                  <c:pt idx="144">
                    <c:v>10/02/25</c:v>
                  </c:pt>
                  <c:pt idx="145">
                    <c:v>10/02/25</c:v>
                  </c:pt>
                  <c:pt idx="146">
                    <c:v>10/02/25</c:v>
                  </c:pt>
                  <c:pt idx="147">
                    <c:v>10/02/25</c:v>
                  </c:pt>
                  <c:pt idx="148">
                    <c:v>17/02/25</c:v>
                  </c:pt>
                  <c:pt idx="149">
                    <c:v>17/02/25</c:v>
                  </c:pt>
                  <c:pt idx="150">
                    <c:v>17/02/25</c:v>
                  </c:pt>
                  <c:pt idx="151">
                    <c:v>17/02/25</c:v>
                  </c:pt>
                  <c:pt idx="152">
                    <c:v>24/02/25</c:v>
                  </c:pt>
                  <c:pt idx="153">
                    <c:v>24/02/25</c:v>
                  </c:pt>
                  <c:pt idx="154">
                    <c:v>24/02/25</c:v>
                  </c:pt>
                  <c:pt idx="155">
                    <c:v>24/02/25</c:v>
                  </c:pt>
                  <c:pt idx="156">
                    <c:v>03/03/25</c:v>
                  </c:pt>
                  <c:pt idx="157">
                    <c:v>03/03/25</c:v>
                  </c:pt>
                  <c:pt idx="158">
                    <c:v>03/03/25</c:v>
                  </c:pt>
                  <c:pt idx="159">
                    <c:v>03/03/25</c:v>
                  </c:pt>
                  <c:pt idx="160">
                    <c:v>10/03/25</c:v>
                  </c:pt>
                  <c:pt idx="161">
                    <c:v>10/03/25</c:v>
                  </c:pt>
                  <c:pt idx="162">
                    <c:v>10/03/25</c:v>
                  </c:pt>
                  <c:pt idx="163">
                    <c:v>10/03/25</c:v>
                  </c:pt>
                  <c:pt idx="164">
                    <c:v>17/03/25</c:v>
                  </c:pt>
                  <c:pt idx="165">
                    <c:v>17/03/25</c:v>
                  </c:pt>
                  <c:pt idx="166">
                    <c:v>17/03/25</c:v>
                  </c:pt>
                  <c:pt idx="167">
                    <c:v>17/03/25</c:v>
                  </c:pt>
                  <c:pt idx="168">
                    <c:v>24/03/25</c:v>
                  </c:pt>
                  <c:pt idx="169">
                    <c:v>24/03/25</c:v>
                  </c:pt>
                  <c:pt idx="170">
                    <c:v>24/03/25</c:v>
                  </c:pt>
                  <c:pt idx="171">
                    <c:v>24/03/25</c:v>
                  </c:pt>
                  <c:pt idx="172">
                    <c:v>31/03/25</c:v>
                  </c:pt>
                  <c:pt idx="173">
                    <c:v>31/03/25</c:v>
                  </c:pt>
                  <c:pt idx="174">
                    <c:v>31/03/25</c:v>
                  </c:pt>
                  <c:pt idx="175">
                    <c:v>31/03/25</c:v>
                  </c:pt>
                  <c:pt idx="176">
                    <c:v>07/04/25</c:v>
                  </c:pt>
                  <c:pt idx="177">
                    <c:v>07/04/25</c:v>
                  </c:pt>
                  <c:pt idx="178">
                    <c:v>07/04/25</c:v>
                  </c:pt>
                  <c:pt idx="179">
                    <c:v>07/04/25</c:v>
                  </c:pt>
                  <c:pt idx="180">
                    <c:v>14/04/25</c:v>
                  </c:pt>
                  <c:pt idx="181">
                    <c:v>14/04/25</c:v>
                  </c:pt>
                  <c:pt idx="182">
                    <c:v>14/04/25</c:v>
                  </c:pt>
                  <c:pt idx="183">
                    <c:v>14/04/25</c:v>
                  </c:pt>
                  <c:pt idx="184">
                    <c:v>21/04/25</c:v>
                  </c:pt>
                  <c:pt idx="185">
                    <c:v>21/04/25</c:v>
                  </c:pt>
                  <c:pt idx="186">
                    <c:v>21/04/25</c:v>
                  </c:pt>
                  <c:pt idx="187">
                    <c:v>21/04/25</c:v>
                  </c:pt>
                  <c:pt idx="188">
                    <c:v>28/04/25</c:v>
                  </c:pt>
                  <c:pt idx="189">
                    <c:v>28/04/25</c:v>
                  </c:pt>
                  <c:pt idx="190">
                    <c:v>28/04/25</c:v>
                  </c:pt>
                  <c:pt idx="191">
                    <c:v>28/04/25</c:v>
                  </c:pt>
                  <c:pt idx="192">
                    <c:v>05/05/25</c:v>
                  </c:pt>
                  <c:pt idx="193">
                    <c:v>05/05/25</c:v>
                  </c:pt>
                  <c:pt idx="194">
                    <c:v>05/05/25</c:v>
                  </c:pt>
                  <c:pt idx="195">
                    <c:v>05/05/25</c:v>
                  </c:pt>
                  <c:pt idx="196">
                    <c:v>12/05/25</c:v>
                  </c:pt>
                  <c:pt idx="197">
                    <c:v>12/05/25</c:v>
                  </c:pt>
                  <c:pt idx="198">
                    <c:v>12/05/25</c:v>
                  </c:pt>
                  <c:pt idx="199">
                    <c:v>12/05/25</c:v>
                  </c:pt>
                </c:lvl>
              </c:multiLvlStrCache>
            </c:multiLvlStrRef>
          </c:cat>
          <c:val>
            <c:numRef>
              <c:f>'Engagement Summary'!$I$2:$I$201</c:f>
              <c:numCache>
                <c:formatCode>General</c:formatCode>
                <c:ptCount val="200"/>
                <c:pt idx="0">
                  <c:v>3777</c:v>
                </c:pt>
                <c:pt idx="1">
                  <c:v>7432</c:v>
                </c:pt>
                <c:pt idx="2">
                  <c:v>8123</c:v>
                </c:pt>
                <c:pt idx="3">
                  <c:v>7871</c:v>
                </c:pt>
                <c:pt idx="4">
                  <c:v>7215</c:v>
                </c:pt>
                <c:pt idx="5">
                  <c:v>7478</c:v>
                </c:pt>
                <c:pt idx="6">
                  <c:v>4934</c:v>
                </c:pt>
                <c:pt idx="7">
                  <c:v>3435</c:v>
                </c:pt>
                <c:pt idx="8">
                  <c:v>7452</c:v>
                </c:pt>
                <c:pt idx="9">
                  <c:v>6073</c:v>
                </c:pt>
                <c:pt idx="10">
                  <c:v>6728</c:v>
                </c:pt>
                <c:pt idx="11">
                  <c:v>5678</c:v>
                </c:pt>
                <c:pt idx="12">
                  <c:v>8654</c:v>
                </c:pt>
                <c:pt idx="13">
                  <c:v>4885</c:v>
                </c:pt>
                <c:pt idx="14">
                  <c:v>8653</c:v>
                </c:pt>
                <c:pt idx="15">
                  <c:v>6430</c:v>
                </c:pt>
                <c:pt idx="16">
                  <c:v>5442</c:v>
                </c:pt>
                <c:pt idx="17">
                  <c:v>8463</c:v>
                </c:pt>
                <c:pt idx="18">
                  <c:v>3202</c:v>
                </c:pt>
                <c:pt idx="19">
                  <c:v>2726</c:v>
                </c:pt>
                <c:pt idx="20">
                  <c:v>7151</c:v>
                </c:pt>
                <c:pt idx="21">
                  <c:v>1918</c:v>
                </c:pt>
                <c:pt idx="22">
                  <c:v>6236</c:v>
                </c:pt>
                <c:pt idx="23">
                  <c:v>3224</c:v>
                </c:pt>
                <c:pt idx="24">
                  <c:v>3586</c:v>
                </c:pt>
                <c:pt idx="25">
                  <c:v>7092</c:v>
                </c:pt>
                <c:pt idx="26">
                  <c:v>1826</c:v>
                </c:pt>
                <c:pt idx="27">
                  <c:v>1381</c:v>
                </c:pt>
                <c:pt idx="28">
                  <c:v>7429</c:v>
                </c:pt>
                <c:pt idx="29">
                  <c:v>7733</c:v>
                </c:pt>
                <c:pt idx="30">
                  <c:v>7974</c:v>
                </c:pt>
                <c:pt idx="31">
                  <c:v>9082</c:v>
                </c:pt>
                <c:pt idx="32">
                  <c:v>1741</c:v>
                </c:pt>
                <c:pt idx="33">
                  <c:v>5796</c:v>
                </c:pt>
                <c:pt idx="34">
                  <c:v>3445</c:v>
                </c:pt>
                <c:pt idx="35">
                  <c:v>6039</c:v>
                </c:pt>
                <c:pt idx="36">
                  <c:v>3213</c:v>
                </c:pt>
                <c:pt idx="37">
                  <c:v>3497</c:v>
                </c:pt>
                <c:pt idx="38">
                  <c:v>2543</c:v>
                </c:pt>
                <c:pt idx="39">
                  <c:v>4847</c:v>
                </c:pt>
                <c:pt idx="40">
                  <c:v>5795</c:v>
                </c:pt>
                <c:pt idx="41">
                  <c:v>6853</c:v>
                </c:pt>
                <c:pt idx="42">
                  <c:v>7033</c:v>
                </c:pt>
                <c:pt idx="43">
                  <c:v>7005</c:v>
                </c:pt>
                <c:pt idx="44">
                  <c:v>6920</c:v>
                </c:pt>
                <c:pt idx="45">
                  <c:v>5071</c:v>
                </c:pt>
                <c:pt idx="46">
                  <c:v>6915</c:v>
                </c:pt>
                <c:pt idx="47">
                  <c:v>4356</c:v>
                </c:pt>
                <c:pt idx="48">
                  <c:v>1513</c:v>
                </c:pt>
                <c:pt idx="49">
                  <c:v>5753</c:v>
                </c:pt>
                <c:pt idx="50">
                  <c:v>8231</c:v>
                </c:pt>
                <c:pt idx="51">
                  <c:v>5303</c:v>
                </c:pt>
                <c:pt idx="52">
                  <c:v>5520</c:v>
                </c:pt>
                <c:pt idx="53">
                  <c:v>1876</c:v>
                </c:pt>
                <c:pt idx="54">
                  <c:v>6593</c:v>
                </c:pt>
                <c:pt idx="55">
                  <c:v>8228</c:v>
                </c:pt>
                <c:pt idx="56">
                  <c:v>7442</c:v>
                </c:pt>
                <c:pt idx="57">
                  <c:v>9118</c:v>
                </c:pt>
                <c:pt idx="58">
                  <c:v>2495</c:v>
                </c:pt>
                <c:pt idx="59">
                  <c:v>6121</c:v>
                </c:pt>
                <c:pt idx="60">
                  <c:v>7224</c:v>
                </c:pt>
                <c:pt idx="61">
                  <c:v>2199</c:v>
                </c:pt>
                <c:pt idx="62">
                  <c:v>2084</c:v>
                </c:pt>
                <c:pt idx="63">
                  <c:v>3925</c:v>
                </c:pt>
                <c:pt idx="64">
                  <c:v>1309</c:v>
                </c:pt>
                <c:pt idx="65">
                  <c:v>4942</c:v>
                </c:pt>
                <c:pt idx="66">
                  <c:v>4027</c:v>
                </c:pt>
                <c:pt idx="67">
                  <c:v>7704</c:v>
                </c:pt>
                <c:pt idx="68">
                  <c:v>8361</c:v>
                </c:pt>
                <c:pt idx="69">
                  <c:v>5698</c:v>
                </c:pt>
                <c:pt idx="70">
                  <c:v>1543</c:v>
                </c:pt>
                <c:pt idx="71">
                  <c:v>2832</c:v>
                </c:pt>
                <c:pt idx="72">
                  <c:v>2421</c:v>
                </c:pt>
                <c:pt idx="73">
                  <c:v>6201</c:v>
                </c:pt>
                <c:pt idx="74">
                  <c:v>4147</c:v>
                </c:pt>
                <c:pt idx="75">
                  <c:v>4808</c:v>
                </c:pt>
                <c:pt idx="76">
                  <c:v>7767</c:v>
                </c:pt>
                <c:pt idx="77">
                  <c:v>7115</c:v>
                </c:pt>
                <c:pt idx="78">
                  <c:v>3011</c:v>
                </c:pt>
                <c:pt idx="79">
                  <c:v>5478</c:v>
                </c:pt>
                <c:pt idx="80">
                  <c:v>7565</c:v>
                </c:pt>
                <c:pt idx="81">
                  <c:v>6918</c:v>
                </c:pt>
                <c:pt idx="82">
                  <c:v>7921</c:v>
                </c:pt>
                <c:pt idx="83">
                  <c:v>8487</c:v>
                </c:pt>
                <c:pt idx="84">
                  <c:v>6439</c:v>
                </c:pt>
                <c:pt idx="85">
                  <c:v>6003</c:v>
                </c:pt>
                <c:pt idx="86">
                  <c:v>6452</c:v>
                </c:pt>
                <c:pt idx="87">
                  <c:v>8360</c:v>
                </c:pt>
                <c:pt idx="88">
                  <c:v>7218</c:v>
                </c:pt>
                <c:pt idx="89">
                  <c:v>3056</c:v>
                </c:pt>
                <c:pt idx="90">
                  <c:v>4942</c:v>
                </c:pt>
                <c:pt idx="91">
                  <c:v>1469</c:v>
                </c:pt>
                <c:pt idx="92">
                  <c:v>1017</c:v>
                </c:pt>
                <c:pt idx="93">
                  <c:v>8632</c:v>
                </c:pt>
                <c:pt idx="94">
                  <c:v>4882</c:v>
                </c:pt>
                <c:pt idx="95">
                  <c:v>5220</c:v>
                </c:pt>
                <c:pt idx="96">
                  <c:v>5206</c:v>
                </c:pt>
                <c:pt idx="97">
                  <c:v>6384</c:v>
                </c:pt>
                <c:pt idx="98">
                  <c:v>3179</c:v>
                </c:pt>
                <c:pt idx="99">
                  <c:v>6469</c:v>
                </c:pt>
                <c:pt idx="100">
                  <c:v>8485</c:v>
                </c:pt>
                <c:pt idx="101">
                  <c:v>6052</c:v>
                </c:pt>
                <c:pt idx="102">
                  <c:v>8945</c:v>
                </c:pt>
                <c:pt idx="103">
                  <c:v>5143</c:v>
                </c:pt>
                <c:pt idx="104">
                  <c:v>1369</c:v>
                </c:pt>
                <c:pt idx="105">
                  <c:v>5402</c:v>
                </c:pt>
                <c:pt idx="106">
                  <c:v>7630</c:v>
                </c:pt>
                <c:pt idx="107">
                  <c:v>3929</c:v>
                </c:pt>
                <c:pt idx="108">
                  <c:v>6642</c:v>
                </c:pt>
                <c:pt idx="109">
                  <c:v>3461</c:v>
                </c:pt>
                <c:pt idx="110">
                  <c:v>4790</c:v>
                </c:pt>
                <c:pt idx="111">
                  <c:v>949</c:v>
                </c:pt>
                <c:pt idx="112">
                  <c:v>3592</c:v>
                </c:pt>
                <c:pt idx="113">
                  <c:v>1210</c:v>
                </c:pt>
                <c:pt idx="114">
                  <c:v>8527</c:v>
                </c:pt>
                <c:pt idx="115">
                  <c:v>6275</c:v>
                </c:pt>
                <c:pt idx="116">
                  <c:v>1367</c:v>
                </c:pt>
                <c:pt idx="117">
                  <c:v>4314</c:v>
                </c:pt>
                <c:pt idx="118">
                  <c:v>6174</c:v>
                </c:pt>
                <c:pt idx="119">
                  <c:v>7328</c:v>
                </c:pt>
                <c:pt idx="120">
                  <c:v>8200</c:v>
                </c:pt>
                <c:pt idx="121">
                  <c:v>4214</c:v>
                </c:pt>
                <c:pt idx="122">
                  <c:v>8377</c:v>
                </c:pt>
                <c:pt idx="123">
                  <c:v>3079</c:v>
                </c:pt>
                <c:pt idx="124">
                  <c:v>9254</c:v>
                </c:pt>
                <c:pt idx="125">
                  <c:v>7668</c:v>
                </c:pt>
                <c:pt idx="126">
                  <c:v>8601</c:v>
                </c:pt>
                <c:pt idx="127">
                  <c:v>1534</c:v>
                </c:pt>
                <c:pt idx="128">
                  <c:v>7471</c:v>
                </c:pt>
                <c:pt idx="129">
                  <c:v>2919</c:v>
                </c:pt>
                <c:pt idx="130">
                  <c:v>7346</c:v>
                </c:pt>
                <c:pt idx="131">
                  <c:v>1001</c:v>
                </c:pt>
                <c:pt idx="132">
                  <c:v>8518</c:v>
                </c:pt>
                <c:pt idx="133">
                  <c:v>7421</c:v>
                </c:pt>
                <c:pt idx="134">
                  <c:v>4216</c:v>
                </c:pt>
                <c:pt idx="135">
                  <c:v>7654</c:v>
                </c:pt>
                <c:pt idx="136">
                  <c:v>7260</c:v>
                </c:pt>
                <c:pt idx="137">
                  <c:v>6361</c:v>
                </c:pt>
                <c:pt idx="138">
                  <c:v>5428</c:v>
                </c:pt>
                <c:pt idx="139">
                  <c:v>3643</c:v>
                </c:pt>
                <c:pt idx="140">
                  <c:v>3805</c:v>
                </c:pt>
                <c:pt idx="141">
                  <c:v>8128</c:v>
                </c:pt>
                <c:pt idx="142">
                  <c:v>8642</c:v>
                </c:pt>
                <c:pt idx="143">
                  <c:v>7958</c:v>
                </c:pt>
                <c:pt idx="144">
                  <c:v>3420</c:v>
                </c:pt>
                <c:pt idx="145">
                  <c:v>2525</c:v>
                </c:pt>
                <c:pt idx="146">
                  <c:v>1020</c:v>
                </c:pt>
                <c:pt idx="147">
                  <c:v>6677</c:v>
                </c:pt>
                <c:pt idx="148">
                  <c:v>1290</c:v>
                </c:pt>
                <c:pt idx="149">
                  <c:v>5101</c:v>
                </c:pt>
                <c:pt idx="150">
                  <c:v>5439</c:v>
                </c:pt>
                <c:pt idx="151">
                  <c:v>6029</c:v>
                </c:pt>
                <c:pt idx="152">
                  <c:v>9125</c:v>
                </c:pt>
                <c:pt idx="153">
                  <c:v>8979</c:v>
                </c:pt>
                <c:pt idx="154">
                  <c:v>6380</c:v>
                </c:pt>
                <c:pt idx="155">
                  <c:v>5962</c:v>
                </c:pt>
                <c:pt idx="156">
                  <c:v>6631</c:v>
                </c:pt>
                <c:pt idx="157">
                  <c:v>7432</c:v>
                </c:pt>
                <c:pt idx="158">
                  <c:v>2081</c:v>
                </c:pt>
                <c:pt idx="159">
                  <c:v>4245</c:v>
                </c:pt>
                <c:pt idx="160">
                  <c:v>8723</c:v>
                </c:pt>
                <c:pt idx="161">
                  <c:v>2994</c:v>
                </c:pt>
                <c:pt idx="162">
                  <c:v>3555</c:v>
                </c:pt>
                <c:pt idx="163">
                  <c:v>2535</c:v>
                </c:pt>
                <c:pt idx="164">
                  <c:v>7509</c:v>
                </c:pt>
                <c:pt idx="165">
                  <c:v>8292</c:v>
                </c:pt>
                <c:pt idx="166">
                  <c:v>4852</c:v>
                </c:pt>
                <c:pt idx="167">
                  <c:v>7367</c:v>
                </c:pt>
                <c:pt idx="168">
                  <c:v>9044</c:v>
                </c:pt>
                <c:pt idx="169">
                  <c:v>2848</c:v>
                </c:pt>
                <c:pt idx="170">
                  <c:v>4189</c:v>
                </c:pt>
                <c:pt idx="171">
                  <c:v>9335</c:v>
                </c:pt>
                <c:pt idx="172">
                  <c:v>6272</c:v>
                </c:pt>
                <c:pt idx="173">
                  <c:v>6128</c:v>
                </c:pt>
                <c:pt idx="174">
                  <c:v>1567</c:v>
                </c:pt>
                <c:pt idx="175">
                  <c:v>1660</c:v>
                </c:pt>
                <c:pt idx="176">
                  <c:v>6434</c:v>
                </c:pt>
                <c:pt idx="177">
                  <c:v>4542</c:v>
                </c:pt>
                <c:pt idx="178">
                  <c:v>8319</c:v>
                </c:pt>
                <c:pt idx="179">
                  <c:v>1425</c:v>
                </c:pt>
                <c:pt idx="180">
                  <c:v>7849</c:v>
                </c:pt>
                <c:pt idx="181">
                  <c:v>6368</c:v>
                </c:pt>
                <c:pt idx="182">
                  <c:v>4788</c:v>
                </c:pt>
                <c:pt idx="183">
                  <c:v>5990</c:v>
                </c:pt>
                <c:pt idx="184">
                  <c:v>5491</c:v>
                </c:pt>
                <c:pt idx="185">
                  <c:v>6425</c:v>
                </c:pt>
                <c:pt idx="186">
                  <c:v>7058</c:v>
                </c:pt>
                <c:pt idx="187">
                  <c:v>3096</c:v>
                </c:pt>
                <c:pt idx="188">
                  <c:v>1512</c:v>
                </c:pt>
                <c:pt idx="189">
                  <c:v>2926</c:v>
                </c:pt>
                <c:pt idx="190">
                  <c:v>7555</c:v>
                </c:pt>
                <c:pt idx="191">
                  <c:v>5456</c:v>
                </c:pt>
                <c:pt idx="192">
                  <c:v>893</c:v>
                </c:pt>
                <c:pt idx="193">
                  <c:v>5210</c:v>
                </c:pt>
                <c:pt idx="194">
                  <c:v>2067</c:v>
                </c:pt>
                <c:pt idx="195">
                  <c:v>7959</c:v>
                </c:pt>
                <c:pt idx="196">
                  <c:v>2805</c:v>
                </c:pt>
                <c:pt idx="197">
                  <c:v>7025</c:v>
                </c:pt>
                <c:pt idx="198">
                  <c:v>1121</c:v>
                </c:pt>
                <c:pt idx="199">
                  <c:v>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EF-5E4C-A78D-3A45AE50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936256"/>
        <c:axId val="1948916288"/>
      </c:lineChart>
      <c:catAx>
        <c:axId val="194893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916288"/>
        <c:crosses val="autoZero"/>
        <c:auto val="1"/>
        <c:lblAlgn val="ctr"/>
        <c:lblOffset val="100"/>
        <c:noMultiLvlLbl val="0"/>
      </c:catAx>
      <c:valAx>
        <c:axId val="19489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93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431800</xdr:colOff>
      <xdr:row>2</xdr:row>
      <xdr:rowOff>25399</xdr:rowOff>
    </xdr:from>
    <xdr:to>
      <xdr:col>8</xdr:col>
      <xdr:colOff>642261</xdr:colOff>
      <xdr:row>24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0E3ACB-0AA7-F113-B949-4013069ED4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" b="6429"/>
        <a:stretch>
          <a:fillRect/>
        </a:stretch>
      </xdr:blipFill>
      <xdr:spPr>
        <a:xfrm>
          <a:off x="431800" y="431799"/>
          <a:ext cx="6814461" cy="4635501"/>
        </a:xfrm>
        <a:prstGeom prst="rect">
          <a:avLst/>
        </a:prstGeom>
      </xdr:spPr>
    </xdr:pic>
    <xdr:clientData/>
  </xdr:twoCellAnchor>
  <xdr:twoCellAnchor>
    <xdr:from>
      <xdr:col>8</xdr:col>
      <xdr:colOff>7900</xdr:colOff>
      <xdr:row>27</xdr:row>
      <xdr:rowOff>6715</xdr:rowOff>
    </xdr:from>
    <xdr:to>
      <xdr:col>14</xdr:col>
      <xdr:colOff>388394</xdr:colOff>
      <xdr:row>43</xdr:row>
      <xdr:rowOff>25400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6417CE-9261-C215-F184-C58512F5CA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91" b="6379"/>
        <a:stretch>
          <a:fillRect/>
        </a:stretch>
      </xdr:blipFill>
      <xdr:spPr>
        <a:xfrm>
          <a:off x="6611900" y="5493115"/>
          <a:ext cx="5333494" cy="3269885"/>
        </a:xfrm>
        <a:prstGeom prst="rect">
          <a:avLst/>
        </a:prstGeom>
      </xdr:spPr>
    </xdr:pic>
    <xdr:clientData/>
  </xdr:twoCellAnchor>
  <xdr:twoCellAnchor>
    <xdr:from>
      <xdr:col>0</xdr:col>
      <xdr:colOff>823100</xdr:colOff>
      <xdr:row>26</xdr:row>
      <xdr:rowOff>200639</xdr:rowOff>
    </xdr:from>
    <xdr:to>
      <xdr:col>7</xdr:col>
      <xdr:colOff>381000</xdr:colOff>
      <xdr:row>43</xdr:row>
      <xdr:rowOff>16002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CEB0F20-A828-D7B7-F7B2-17610563F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649"/>
        <a:stretch>
          <a:fillRect/>
        </a:stretch>
      </xdr:blipFill>
      <xdr:spPr>
        <a:xfrm>
          <a:off x="823100" y="5483839"/>
          <a:ext cx="5336400" cy="3269763"/>
        </a:xfrm>
        <a:prstGeom prst="rect">
          <a:avLst/>
        </a:prstGeom>
      </xdr:spPr>
    </xdr:pic>
    <xdr:clientData/>
  </xdr:twoCellAnchor>
  <xdr:twoCellAnchor>
    <xdr:from>
      <xdr:col>12</xdr:col>
      <xdr:colOff>38100</xdr:colOff>
      <xdr:row>1</xdr:row>
      <xdr:rowOff>38100</xdr:rowOff>
    </xdr:from>
    <xdr:to>
      <xdr:col>19</xdr:col>
      <xdr:colOff>787400</xdr:colOff>
      <xdr:row>20</xdr:row>
      <xdr:rowOff>190500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3AC17FD-EDB1-BCD5-A62F-416152A4EF63}"/>
            </a:ext>
          </a:extLst>
        </xdr:cNvPr>
        <xdr:cNvSpPr/>
      </xdr:nvSpPr>
      <xdr:spPr>
        <a:xfrm>
          <a:off x="9944100" y="241300"/>
          <a:ext cx="6527800" cy="401320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800" b="1" u="sng">
              <a:latin typeface="Angsana New" panose="02020603050405020304" pitchFamily="18" charset="-34"/>
              <a:cs typeface="Angsana New" panose="02020603050405020304" pitchFamily="18" charset="-34"/>
            </a:rPr>
            <a:t>TASK 1</a:t>
          </a:r>
        </a:p>
        <a:p>
          <a:pPr algn="l"/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1. Identified and Remove the duplicate</a:t>
          </a:r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 Rows </a:t>
          </a:r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by using </a:t>
          </a:r>
          <a:r>
            <a:rPr lang="en-GB" sz="2000" b="1" u="sng">
              <a:latin typeface="Angsana New" panose="02020603050405020304" pitchFamily="18" charset="-34"/>
              <a:cs typeface="Angsana New" panose="02020603050405020304" pitchFamily="18" charset="-34"/>
            </a:rPr>
            <a:t>power query editor.</a:t>
          </a:r>
          <a:endParaRPr lang="en-GB" sz="2000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l"/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2. Identified and </a:t>
          </a:r>
          <a:r>
            <a:rPr lang="en-GB" sz="2000" b="1" u="sng">
              <a:latin typeface="Angsana New" panose="02020603050405020304" pitchFamily="18" charset="-34"/>
              <a:cs typeface="Angsana New" panose="02020603050405020304" pitchFamily="18" charset="-34"/>
            </a:rPr>
            <a:t>replace</a:t>
          </a:r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 the empty value with </a:t>
          </a:r>
          <a:r>
            <a:rPr lang="en-GB" sz="2000" b="1" u="none">
              <a:latin typeface="Angsana New" panose="02020603050405020304" pitchFamily="18" charset="-34"/>
              <a:cs typeface="Angsana New" panose="02020603050405020304" pitchFamily="18" charset="-34"/>
            </a:rPr>
            <a:t>"</a:t>
          </a:r>
          <a:r>
            <a:rPr lang="en-GB" sz="2000" b="1" u="sng">
              <a:latin typeface="Angsana New" panose="02020603050405020304" pitchFamily="18" charset="-34"/>
              <a:cs typeface="Angsana New" panose="02020603050405020304" pitchFamily="18" charset="-34"/>
            </a:rPr>
            <a:t>NA</a:t>
          </a:r>
          <a:r>
            <a:rPr lang="en-GB" sz="2000" b="1" u="none">
              <a:latin typeface="Angsana New" panose="02020603050405020304" pitchFamily="18" charset="-34"/>
              <a:cs typeface="Angsana New" panose="02020603050405020304" pitchFamily="18" charset="-34"/>
            </a:rPr>
            <a:t>" </a:t>
          </a:r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from the Data set to ensure that there were no gap or missing Data points.</a:t>
          </a:r>
        </a:p>
        <a:p>
          <a:pPr algn="l"/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3.  Formatted numeric columns like </a:t>
          </a:r>
          <a:r>
            <a:rPr lang="en-GB" sz="2000" b="1" u="sng" baseline="0">
              <a:latin typeface="Angsana New" panose="02020603050405020304" pitchFamily="18" charset="-34"/>
              <a:cs typeface="Angsana New" panose="02020603050405020304" pitchFamily="18" charset="-34"/>
            </a:rPr>
            <a:t>Reach, Impression, and Ad spend </a:t>
          </a:r>
        </a:p>
        <a:p>
          <a:pPr algn="l"/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4. </a:t>
          </a:r>
          <a:r>
            <a:rPr lang="en-IN" sz="2000">
              <a:latin typeface="Angsana New" panose="02020603050405020304" pitchFamily="18" charset="-34"/>
              <a:cs typeface="Angsana New" panose="02020603050405020304" pitchFamily="18" charset="-34"/>
            </a:rPr>
            <a:t>Standardize the </a:t>
          </a:r>
          <a:r>
            <a:rPr lang="en-IN" sz="2000" u="sng">
              <a:latin typeface="Angsana New" panose="02020603050405020304" pitchFamily="18" charset="-34"/>
              <a:cs typeface="Angsana New" panose="02020603050405020304" pitchFamily="18" charset="-34"/>
            </a:rPr>
            <a:t>date &amp; platform names</a:t>
          </a:r>
          <a:r>
            <a:rPr lang="en-IN" sz="2000">
              <a:latin typeface="Angsana New" panose="02020603050405020304" pitchFamily="18" charset="-34"/>
              <a:cs typeface="Angsana New" panose="02020603050405020304" pitchFamily="18" charset="-34"/>
            </a:rPr>
            <a:t>.</a:t>
          </a:r>
          <a:endParaRPr lang="en-GB" sz="2000" baseline="0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l"/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4. I split the hashtag column into separate colums i.e. </a:t>
          </a:r>
          <a:r>
            <a:rPr lang="en-GB" sz="2000" u="sng" baseline="0">
              <a:latin typeface="Angsana New" panose="02020603050405020304" pitchFamily="18" charset="-34"/>
              <a:cs typeface="Angsana New" panose="02020603050405020304" pitchFamily="18" charset="-34"/>
            </a:rPr>
            <a:t>Hashtags1, Hashtags2</a:t>
          </a:r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. </a:t>
          </a:r>
        </a:p>
        <a:p>
          <a:pPr algn="l"/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6. </a:t>
          </a:r>
          <a:r>
            <a:rPr lang="en-GB" sz="2000" u="sng" baseline="0">
              <a:latin typeface="Angsana New" panose="02020603050405020304" pitchFamily="18" charset="-34"/>
              <a:cs typeface="Angsana New" panose="02020603050405020304" pitchFamily="18" charset="-34"/>
            </a:rPr>
            <a:t>Freezed the Top Row</a:t>
          </a:r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, while scrolling it can be shown at any point .</a:t>
          </a:r>
          <a:endParaRPr lang="en-GB" sz="20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9</xdr:col>
      <xdr:colOff>107950</xdr:colOff>
      <xdr:row>3</xdr:row>
      <xdr:rowOff>139700</xdr:rowOff>
    </xdr:from>
    <xdr:to>
      <xdr:col>11</xdr:col>
      <xdr:colOff>596900</xdr:colOff>
      <xdr:row>25</xdr:row>
      <xdr:rowOff>63500</xdr:rowOff>
    </xdr:to>
    <xdr:sp macro="" textlink="">
      <xdr:nvSpPr>
        <xdr:cNvPr id="15" name="Rectangular Callout 14">
          <a:extLst>
            <a:ext uri="{FF2B5EF4-FFF2-40B4-BE49-F238E27FC236}">
              <a16:creationId xmlns:a16="http://schemas.microsoft.com/office/drawing/2014/main" id="{5C071753-9259-E499-453D-107F102D1783}"/>
            </a:ext>
          </a:extLst>
        </xdr:cNvPr>
        <xdr:cNvSpPr/>
      </xdr:nvSpPr>
      <xdr:spPr>
        <a:xfrm rot="5400000">
          <a:off x="6410325" y="1876425"/>
          <a:ext cx="4394200" cy="2139950"/>
        </a:xfrm>
        <a:prstGeom prst="wedgeRectCallout">
          <a:avLst>
            <a:gd name="adj1" fmla="val -4576"/>
            <a:gd name="adj2" fmla="val 71402"/>
          </a:avLst>
        </a:prstGeom>
        <a:solidFill>
          <a:schemeClr val="accent3">
            <a:lumMod val="20000"/>
            <a:lumOff val="80000"/>
          </a:schemeClr>
        </a:solidFill>
        <a:effectLst>
          <a:glow rad="121842">
            <a:schemeClr val="accent3">
              <a:lumMod val="5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226938</xdr:colOff>
      <xdr:row>4</xdr:row>
      <xdr:rowOff>152400</xdr:rowOff>
    </xdr:from>
    <xdr:to>
      <xdr:col>11</xdr:col>
      <xdr:colOff>495299</xdr:colOff>
      <xdr:row>24</xdr:row>
      <xdr:rowOff>12700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8753AD4-98BD-B84C-9B74-0ADBCDE15C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289" t="21069" b="37685"/>
        <a:stretch>
          <a:fillRect/>
        </a:stretch>
      </xdr:blipFill>
      <xdr:spPr>
        <a:xfrm>
          <a:off x="7656438" y="965200"/>
          <a:ext cx="1919361" cy="3924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206373</xdr:colOff>
      <xdr:row>1</xdr:row>
      <xdr:rowOff>0</xdr:rowOff>
    </xdr:from>
    <xdr:to>
      <xdr:col>18</xdr:col>
      <xdr:colOff>257216</xdr:colOff>
      <xdr:row>28</xdr:row>
      <xdr:rowOff>111125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A3C6F71-691A-EB83-E5F6-F9DC7C19CDA2}"/>
            </a:ext>
          </a:extLst>
        </xdr:cNvPr>
        <xdr:cNvSpPr/>
      </xdr:nvSpPr>
      <xdr:spPr>
        <a:xfrm>
          <a:off x="15221310" y="208987"/>
          <a:ext cx="8088817" cy="583416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3200" b="1" u="sng">
              <a:latin typeface="Angsana New" panose="02020603050405020304" pitchFamily="18" charset="-34"/>
              <a:cs typeface="Angsana New" panose="02020603050405020304" pitchFamily="18" charset="-34"/>
            </a:rPr>
            <a:t>TASK 2</a:t>
          </a:r>
          <a:endParaRPr lang="en-GB" sz="1400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l"/>
          <a:r>
            <a:rPr lang="en-GB" sz="2100">
              <a:latin typeface="Angsana New" panose="02020603050405020304" pitchFamily="18" charset="-34"/>
              <a:cs typeface="Angsana New" panose="02020603050405020304" pitchFamily="18" charset="-34"/>
            </a:rPr>
            <a:t>1.</a:t>
          </a:r>
          <a:r>
            <a:rPr lang="en-GB" sz="2100" baseline="0"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  <a:r>
            <a:rPr lang="en-GB" sz="2100">
              <a:latin typeface="Angsana New" panose="02020603050405020304" pitchFamily="18" charset="-34"/>
              <a:cs typeface="Angsana New" panose="02020603050405020304" pitchFamily="18" charset="-34"/>
            </a:rPr>
            <a:t>calculated the engagement rate for each Post using formula</a:t>
          </a:r>
          <a:r>
            <a:rPr lang="en-GB" sz="2100" baseline="0">
              <a:latin typeface="Angsana New" panose="02020603050405020304" pitchFamily="18" charset="-34"/>
              <a:cs typeface="Angsana New" panose="02020603050405020304" pitchFamily="18" charset="-34"/>
            </a:rPr>
            <a:t> : </a:t>
          </a:r>
          <a:r>
            <a:rPr lang="en-GB" sz="2100" b="1" i="1" u="none" baseline="0">
              <a:latin typeface="Angsana New" panose="02020603050405020304" pitchFamily="18" charset="-34"/>
              <a:cs typeface="Angsana New" panose="02020603050405020304" pitchFamily="18" charset="-34"/>
            </a:rPr>
            <a:t>(likes +shares+comments)/Impressions</a:t>
          </a:r>
        </a:p>
        <a:p>
          <a:pPr algn="l"/>
          <a:r>
            <a:rPr lang="en-GB" sz="2100" baseline="0">
              <a:latin typeface="Angsana New" panose="02020603050405020304" pitchFamily="18" charset="-34"/>
              <a:cs typeface="Angsana New" panose="02020603050405020304" pitchFamily="18" charset="-34"/>
            </a:rPr>
            <a:t>2. Created a Pivot table to calculate the average engagement rate by platform (instagram, LinkedIn, Twitter, and YouTube ).</a:t>
          </a:r>
        </a:p>
        <a:p>
          <a:pPr algn="l"/>
          <a:r>
            <a:rPr lang="en-GB" sz="2100" baseline="0">
              <a:latin typeface="Angsana New" panose="02020603050405020304" pitchFamily="18" charset="-34"/>
              <a:cs typeface="Angsana New" panose="02020603050405020304" pitchFamily="18" charset="-34"/>
            </a:rPr>
            <a:t>3. Identified the top 10 Apple Post with the highest engagement by sorting Posts  based on engagement rate .</a:t>
          </a:r>
        </a:p>
        <a:p>
          <a:pPr algn="l"/>
          <a:r>
            <a:rPr lang="en-GB" sz="2100" baseline="0">
              <a:latin typeface="Angsana New" panose="02020603050405020304" pitchFamily="18" charset="-34"/>
              <a:cs typeface="Angsana New" panose="02020603050405020304" pitchFamily="18" charset="-34"/>
            </a:rPr>
            <a:t>4. Created a Pivot table showing the total likes, shares, and comments by content type and platform. </a:t>
          </a:r>
        </a:p>
        <a:p>
          <a:pPr algn="l"/>
          <a:r>
            <a:rPr lang="en-GB" sz="2100" baseline="0">
              <a:latin typeface="Angsana New" panose="02020603050405020304" pitchFamily="18" charset="-34"/>
              <a:cs typeface="Angsana New" panose="02020603050405020304" pitchFamily="18" charset="-34"/>
            </a:rPr>
            <a:t>5. Analyzed performance of different content format, such as carousel, image, tweet, and video across all platforms. </a:t>
          </a:r>
        </a:p>
        <a:p>
          <a:pPr algn="l"/>
          <a:r>
            <a:rPr lang="en-GB" sz="2100" baseline="0">
              <a:latin typeface="Angsana New" panose="02020603050405020304" pitchFamily="18" charset="-34"/>
              <a:cs typeface="Angsana New" panose="02020603050405020304" pitchFamily="18" charset="-34"/>
            </a:rPr>
            <a:t>6. Created another pivot table to calculate the average likes per post by hashtag </a:t>
          </a:r>
        </a:p>
        <a:p>
          <a:pPr algn="l"/>
          <a:r>
            <a:rPr lang="en-GB" sz="2100" baseline="0">
              <a:latin typeface="Angsana New" panose="02020603050405020304" pitchFamily="18" charset="-34"/>
              <a:cs typeface="Angsana New" panose="02020603050405020304" pitchFamily="18" charset="-34"/>
            </a:rPr>
            <a:t>7. Identified the TOP performing hashtags on the basis of average of impressions</a:t>
          </a:r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.</a:t>
          </a:r>
          <a:endParaRPr lang="en-GB" sz="20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6</xdr:col>
      <xdr:colOff>635001</xdr:colOff>
      <xdr:row>29</xdr:row>
      <xdr:rowOff>31750</xdr:rowOff>
    </xdr:from>
    <xdr:to>
      <xdr:col>12</xdr:col>
      <xdr:colOff>238125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230BAC-5CCD-B2CE-9212-F91AC752C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691444</xdr:colOff>
      <xdr:row>26</xdr:row>
      <xdr:rowOff>7055</xdr:rowOff>
    </xdr:from>
    <xdr:to>
      <xdr:col>8</xdr:col>
      <xdr:colOff>437444</xdr:colOff>
      <xdr:row>43</xdr:row>
      <xdr:rowOff>14111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0553EDD-E310-FC23-F98A-955718C8D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508003</xdr:colOff>
      <xdr:row>10</xdr:row>
      <xdr:rowOff>180620</xdr:rowOff>
    </xdr:from>
    <xdr:to>
      <xdr:col>12</xdr:col>
      <xdr:colOff>352778</xdr:colOff>
      <xdr:row>36</xdr:row>
      <xdr:rowOff>98778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F91D4C8F-EDDB-13EF-3378-A2A70DF6238F}"/>
            </a:ext>
          </a:extLst>
        </xdr:cNvPr>
        <xdr:cNvSpPr/>
      </xdr:nvSpPr>
      <xdr:spPr>
        <a:xfrm>
          <a:off x="13405559" y="2184398"/>
          <a:ext cx="6801552" cy="505460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800" b="1" u="sng">
              <a:latin typeface="Angsana New" panose="02020603050405020304" pitchFamily="18" charset="-34"/>
              <a:cs typeface="Angsana New" panose="02020603050405020304" pitchFamily="18" charset="-34"/>
            </a:rPr>
            <a:t>TASK</a:t>
          </a:r>
          <a:r>
            <a:rPr lang="en-GB" sz="2800" b="1" u="sng" baseline="0">
              <a:latin typeface="Angsana New" panose="02020603050405020304" pitchFamily="18" charset="-34"/>
              <a:cs typeface="Angsana New" panose="02020603050405020304" pitchFamily="18" charset="-34"/>
            </a:rPr>
            <a:t> 3</a:t>
          </a:r>
        </a:p>
        <a:p>
          <a:pPr algn="l"/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1. Analysed platform wise engagement performance, using a Pivot table to identify which social media platform generated the highest engagement for Apple campaign and compared engagement rate across Instagram, LinkedIn, Twitter, and YouTube based on campaign Data .</a:t>
          </a:r>
        </a:p>
        <a:p>
          <a:pPr algn="l"/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2. Calculated and compared follower, bro for all platform using average value from the data set. </a:t>
          </a:r>
        </a:p>
        <a:p>
          <a:pPr algn="l"/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3. Created a second paper table to compare engagement rate versus add spend for each platform. </a:t>
          </a:r>
        </a:p>
        <a:p>
          <a:pPr algn="l"/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4. Use a combo chart (Bar+ Line chart) to visually represent platform, engagement and advertising spend together. </a:t>
          </a:r>
        </a:p>
        <a:p>
          <a:pPr algn="l"/>
          <a:endParaRPr lang="en-GB" sz="1100"/>
        </a:p>
      </xdr:txBody>
    </xdr:sp>
    <xdr:clientData/>
  </xdr:twoCellAnchor>
  <xdr:twoCellAnchor>
    <xdr:from>
      <xdr:col>6</xdr:col>
      <xdr:colOff>1241777</xdr:colOff>
      <xdr:row>21</xdr:row>
      <xdr:rowOff>112888</xdr:rowOff>
    </xdr:from>
    <xdr:to>
      <xdr:col>6</xdr:col>
      <xdr:colOff>1763888</xdr:colOff>
      <xdr:row>25</xdr:row>
      <xdr:rowOff>183445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188D278F-CBDB-A4A3-5A41-B69DBFEEFF07}"/>
            </a:ext>
          </a:extLst>
        </xdr:cNvPr>
        <xdr:cNvSpPr/>
      </xdr:nvSpPr>
      <xdr:spPr>
        <a:xfrm>
          <a:off x="9073444" y="4289777"/>
          <a:ext cx="522111" cy="86077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451556</xdr:colOff>
      <xdr:row>21</xdr:row>
      <xdr:rowOff>112888</xdr:rowOff>
    </xdr:from>
    <xdr:to>
      <xdr:col>2</xdr:col>
      <xdr:colOff>973667</xdr:colOff>
      <xdr:row>25</xdr:row>
      <xdr:rowOff>183445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id="{9F1F3004-E7A6-094B-8D93-1A25904D2DE6}"/>
            </a:ext>
          </a:extLst>
        </xdr:cNvPr>
        <xdr:cNvSpPr/>
      </xdr:nvSpPr>
      <xdr:spPr>
        <a:xfrm>
          <a:off x="2864556" y="4289777"/>
          <a:ext cx="522111" cy="86077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225775</xdr:colOff>
      <xdr:row>26</xdr:row>
      <xdr:rowOff>42333</xdr:rowOff>
    </xdr:from>
    <xdr:to>
      <xdr:col>4</xdr:col>
      <xdr:colOff>84665</xdr:colOff>
      <xdr:row>43</xdr:row>
      <xdr:rowOff>9877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BB0D431-BDA6-7577-40F1-40D407F25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442735</xdr:colOff>
      <xdr:row>27</xdr:row>
      <xdr:rowOff>47625</xdr:rowOff>
    </xdr:from>
    <xdr:to>
      <xdr:col>8</xdr:col>
      <xdr:colOff>349250</xdr:colOff>
      <xdr:row>54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71E7B-D85B-A252-7F08-1C481A138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225424</xdr:colOff>
      <xdr:row>9</xdr:row>
      <xdr:rowOff>63500</xdr:rowOff>
    </xdr:from>
    <xdr:to>
      <xdr:col>16</xdr:col>
      <xdr:colOff>523874</xdr:colOff>
      <xdr:row>25</xdr:row>
      <xdr:rowOff>158750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A8046DBC-063B-BF37-EC11-77132200BE48}"/>
            </a:ext>
          </a:extLst>
        </xdr:cNvPr>
        <xdr:cNvSpPr/>
      </xdr:nvSpPr>
      <xdr:spPr>
        <a:xfrm>
          <a:off x="11417299" y="1920875"/>
          <a:ext cx="9458325" cy="33972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800" b="1" u="sng">
              <a:latin typeface="Angsana New" panose="02020603050405020304" pitchFamily="18" charset="-34"/>
              <a:cs typeface="Angsana New" panose="02020603050405020304" pitchFamily="18" charset="-34"/>
            </a:rPr>
            <a:t>TASK 4</a:t>
          </a:r>
        </a:p>
        <a:p>
          <a:pPr algn="l"/>
          <a:r>
            <a:rPr lang="en-GB" sz="2400">
              <a:latin typeface="Angsana New" panose="02020603050405020304" pitchFamily="18" charset="-34"/>
              <a:cs typeface="Angsana New" panose="02020603050405020304" pitchFamily="18" charset="-34"/>
            </a:rPr>
            <a:t>1.</a:t>
          </a:r>
          <a:r>
            <a:rPr lang="en-IN" sz="2400">
              <a:latin typeface="Angsana New" panose="02020603050405020304" pitchFamily="18" charset="-34"/>
              <a:cs typeface="Angsana New" panose="02020603050405020304" pitchFamily="18" charset="-34"/>
            </a:rPr>
            <a:t>Identified the most frequently used Apple hashtags</a:t>
          </a:r>
          <a:r>
            <a:rPr lang="en-IN" sz="2400" baseline="0">
              <a:latin typeface="Angsana New" panose="02020603050405020304" pitchFamily="18" charset="-34"/>
              <a:cs typeface="Angsana New" panose="02020603050405020304" pitchFamily="18" charset="-34"/>
            </a:rPr>
            <a:t> by using Pivot table  and sorting .</a:t>
          </a:r>
        </a:p>
        <a:p>
          <a:pPr algn="l"/>
          <a:r>
            <a:rPr lang="en-IN" sz="2400" baseline="0">
              <a:latin typeface="Angsana New" panose="02020603050405020304" pitchFamily="18" charset="-34"/>
              <a:cs typeface="Angsana New" panose="02020603050405020304" pitchFamily="18" charset="-34"/>
            </a:rPr>
            <a:t>2. Analysed and </a:t>
          </a:r>
          <a:r>
            <a:rPr lang="en-IN" sz="2400">
              <a:latin typeface="Angsana New" panose="02020603050405020304" pitchFamily="18" charset="-34"/>
              <a:cs typeface="Angsana New" panose="02020603050405020304" pitchFamily="18" charset="-34"/>
            </a:rPr>
            <a:t>Compared average performance of posts containing each hashtag</a:t>
          </a:r>
          <a:r>
            <a:rPr lang="en-IN" sz="2400" baseline="0">
              <a:latin typeface="Angsana New" panose="02020603050405020304" pitchFamily="18" charset="-34"/>
              <a:cs typeface="Angsana New" panose="02020603050405020304" pitchFamily="18" charset="-34"/>
            </a:rPr>
            <a:t> .</a:t>
          </a:r>
        </a:p>
        <a:p>
          <a:pPr algn="l"/>
          <a:r>
            <a:rPr lang="en-IN" sz="2400" baseline="0">
              <a:latin typeface="Angsana New" panose="02020603050405020304" pitchFamily="18" charset="-34"/>
              <a:cs typeface="Angsana New" panose="02020603050405020304" pitchFamily="18" charset="-34"/>
            </a:rPr>
            <a:t>3. Analysed and compare the average engagement rate on the basis of content Type.</a:t>
          </a:r>
        </a:p>
        <a:p>
          <a:pPr algn="l"/>
          <a:r>
            <a:rPr lang="en-IN" sz="2400" baseline="0">
              <a:latin typeface="Angsana New" panose="02020603050405020304" pitchFamily="18" charset="-34"/>
              <a:cs typeface="Angsana New" panose="02020603050405020304" pitchFamily="18" charset="-34"/>
            </a:rPr>
            <a:t>4. Created a Pivot table taking content type on platform in Row,an average of engagement in values for analysing and for recommending </a:t>
          </a:r>
          <a:r>
            <a:rPr lang="en-IN" sz="2400">
              <a:latin typeface="Angsana New" panose="02020603050405020304" pitchFamily="18" charset="-34"/>
              <a:cs typeface="Angsana New" panose="02020603050405020304" pitchFamily="18" charset="-34"/>
            </a:rPr>
            <a:t> which content type performs best on each platform.</a:t>
          </a:r>
        </a:p>
        <a:p>
          <a:pPr algn="l"/>
          <a:r>
            <a:rPr lang="en-IN" sz="2400">
              <a:latin typeface="Angsana New" panose="02020603050405020304" pitchFamily="18" charset="-34"/>
              <a:cs typeface="Angsana New" panose="02020603050405020304" pitchFamily="18" charset="-34"/>
            </a:rPr>
            <a:t>5.</a:t>
          </a:r>
          <a:r>
            <a:rPr lang="en-IN" sz="2400" baseline="0">
              <a:latin typeface="Angsana New" panose="02020603050405020304" pitchFamily="18" charset="-34"/>
              <a:cs typeface="Angsana New" panose="02020603050405020304" pitchFamily="18" charset="-34"/>
            </a:rPr>
            <a:t> Create Visual representation or Pivot table of above your table for better understanding. </a:t>
          </a:r>
        </a:p>
        <a:p>
          <a:pPr algn="ctr"/>
          <a:endParaRPr lang="en-GB" sz="1100"/>
        </a:p>
      </xdr:txBody>
    </xdr:sp>
    <xdr:clientData/>
  </xdr:twoCellAnchor>
  <xdr:twoCellAnchor>
    <xdr:from>
      <xdr:col>8</xdr:col>
      <xdr:colOff>603248</xdr:colOff>
      <xdr:row>26</xdr:row>
      <xdr:rowOff>79375</xdr:rowOff>
    </xdr:from>
    <xdr:to>
      <xdr:col>18</xdr:col>
      <xdr:colOff>238124</xdr:colOff>
      <xdr:row>51</xdr:row>
      <xdr:rowOff>15875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85D5C8A1-F364-86FA-AF18-B8E1564B7989}"/>
            </a:ext>
          </a:extLst>
        </xdr:cNvPr>
        <xdr:cNvSpPr/>
      </xdr:nvSpPr>
      <xdr:spPr>
        <a:xfrm>
          <a:off x="11795123" y="5445125"/>
          <a:ext cx="10763251" cy="5095875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sx="102000" sy="102000" algn="tl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2000" b="1" u="sng">
              <a:latin typeface="Arial" panose="020B0604020202020204" pitchFamily="34" charset="0"/>
              <a:cs typeface="Arial" panose="020B0604020202020204" pitchFamily="34" charset="0"/>
            </a:rPr>
            <a:t>KEY INSIGHTS FOR CONTENT STRATEGY</a:t>
          </a:r>
        </a:p>
        <a:p>
          <a:pPr algn="ctr"/>
          <a:endParaRPr lang="en-GB" sz="20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IN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Video Content Dominance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Across most campaigns, </a:t>
          </a:r>
          <a:r>
            <a:rPr lang="en-IN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Video</a:t>
          </a:r>
          <a:r>
            <a:rPr lang="en-IN" sz="14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content (launch events, ads) shows the    </a:t>
          </a:r>
          <a:r>
            <a:rPr lang="en-IN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highest average engagement rate (</a:t>
          </a:r>
          <a:r>
            <a:rPr lang="en-IN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approx. 0.1393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), indicating it is the most effective medium for capturing user attention.</a:t>
          </a:r>
        </a:p>
        <a:p>
          <a:pPr algn="l"/>
          <a:endParaRPr lang="en-IN" sz="14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  <a:r>
            <a:rPr lang="en-IN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Carousel Efficiency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  <a:r>
            <a:rPr lang="en-IN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Carousels</a:t>
          </a:r>
          <a:r>
            <a:rPr lang="en-IN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(feature highlights) perform strongly with an engagement rate of </a:t>
          </a:r>
          <a:r>
            <a:rPr lang="en-IN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0.1225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making them a reliable choice for detailed product storytelling.</a:t>
          </a:r>
        </a:p>
        <a:p>
          <a:endParaRPr lang="en-IN" sz="14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  <a:r>
            <a:rPr lang="en-IN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3. Static Image Stability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  <a:r>
            <a:rPr lang="en-IN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Images (close-ups, lifestyle shots) maintain a steady engagement rate (</a:t>
          </a:r>
          <a:r>
            <a:rPr lang="en-IN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approx. 0.1155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), proving effective for high-frequency posting without fatigue.</a:t>
          </a:r>
        </a:p>
        <a:p>
          <a:endParaRPr lang="en-IN" sz="14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  <a:r>
            <a:rPr lang="en-IN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4. Top Campaign Performer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The Apple Watch Ultra 2 Launch</a:t>
          </a:r>
          <a:r>
            <a:rPr lang="en-IN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campaign saw peak engagement for Video content (</a:t>
          </a:r>
          <a:r>
            <a:rPr lang="en-IN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reaching 0.167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), suggesting that new product categories benefit most from dynamic video showcases.</a:t>
          </a:r>
        </a:p>
        <a:p>
          <a:endParaRPr lang="en-IN" sz="14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  <a:r>
            <a:rPr lang="en-IN" sz="18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Platform-Specific Recommendation:</a:t>
          </a:r>
          <a:endParaRPr lang="en-IN" sz="1400" b="1" u="sng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IN" sz="1400" b="1" u="sng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  1.Videos for High Engagement:</a:t>
          </a:r>
          <a:r>
            <a:rPr lang="en-IN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Best suited for platforms like YouTube or Instagram Reels to drive maximum interaction.</a:t>
          </a:r>
        </a:p>
        <a:p>
          <a:r>
            <a:rPr lang="en-IN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  2. Carousels for Education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  <a:r>
            <a:rPr lang="en-IN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Use these on Instagram/LinkedIn to break down complex features through comparisons.</a:t>
          </a:r>
        </a:p>
        <a:p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  </a:t>
          </a:r>
          <a:r>
            <a:rPr lang="en-IN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3. Images for Brand Consistency</a:t>
          </a:r>
          <a:r>
            <a:rPr lang="en-IN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Ideal for Twitter (X) or Instagram Feeds to maintain a visually premium brand aesthetic.</a:t>
          </a:r>
        </a:p>
        <a:p>
          <a:pPr algn="l"/>
          <a:endParaRPr lang="en-GB" sz="1100" b="1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59872</xdr:colOff>
      <xdr:row>8</xdr:row>
      <xdr:rowOff>142422</xdr:rowOff>
    </xdr:from>
    <xdr:to>
      <xdr:col>13</xdr:col>
      <xdr:colOff>481390</xdr:colOff>
      <xdr:row>23</xdr:row>
      <xdr:rowOff>130024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5A9F75-E828-5E9E-3446-E11A43961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1073452</xdr:colOff>
      <xdr:row>26</xdr:row>
      <xdr:rowOff>143631</xdr:rowOff>
    </xdr:from>
    <xdr:to>
      <xdr:col>13</xdr:col>
      <xdr:colOff>171148</xdr:colOff>
      <xdr:row>43</xdr:row>
      <xdr:rowOff>196546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E6C679-EAFF-3F39-01C5-3E36E1F46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181428</xdr:colOff>
      <xdr:row>8</xdr:row>
      <xdr:rowOff>134257</xdr:rowOff>
    </xdr:from>
    <xdr:to>
      <xdr:col>8</xdr:col>
      <xdr:colOff>1088571</xdr:colOff>
      <xdr:row>24</xdr:row>
      <xdr:rowOff>58057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CB18079-2A0F-87C2-5C51-385635938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275422</xdr:colOff>
      <xdr:row>29</xdr:row>
      <xdr:rowOff>15119</xdr:rowOff>
    </xdr:from>
    <xdr:to>
      <xdr:col>7</xdr:col>
      <xdr:colOff>367227</xdr:colOff>
      <xdr:row>51</xdr:row>
      <xdr:rowOff>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40AC9E5D-E53F-FDD2-F615-65F613214064}"/>
            </a:ext>
          </a:extLst>
        </xdr:cNvPr>
        <xdr:cNvSpPr/>
      </xdr:nvSpPr>
      <xdr:spPr>
        <a:xfrm>
          <a:off x="275422" y="5844878"/>
          <a:ext cx="9991685" cy="436102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3200" b="1" u="sng">
              <a:latin typeface="Angsana New" panose="02020603050405020304" pitchFamily="18" charset="-34"/>
              <a:cs typeface="Angsana New" panose="02020603050405020304" pitchFamily="18" charset="-34"/>
            </a:rPr>
            <a:t>TASK 5</a:t>
          </a:r>
        </a:p>
        <a:p>
          <a:pPr algn="l"/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1. I analyzed the performance of all marketing campaign by calculating total and average impression, likes, and clicks for each campaign .</a:t>
          </a:r>
        </a:p>
        <a:p>
          <a:pPr algn="l"/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2.  I measure the engagement uplift before and during campaign to Identify how audience interaction increase during promotion period by taking baseline hundred. </a:t>
          </a:r>
        </a:p>
        <a:p>
          <a:pPr algn="l"/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3. I created chart to visually compare before versus during campaign engagement level for better understanding. </a:t>
          </a:r>
        </a:p>
        <a:p>
          <a:pPr algn="l"/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4. Calculated the ROI (Return on Investment) for each campaign  using</a:t>
          </a:r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formula</a:t>
          </a:r>
          <a:r>
            <a:rPr lang="en-GB" sz="2000" baseline="0">
              <a:latin typeface="Angsana New" panose="02020603050405020304" pitchFamily="18" charset="-34"/>
              <a:cs typeface="Angsana New" panose="02020603050405020304" pitchFamily="18" charset="-34"/>
            </a:rPr>
            <a:t> : </a:t>
          </a:r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 engagement_ uplift/ad_ spend 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5.  created graphs to present campaign wise ROI comparison in an easy- to- read formate.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6. Compared total follower gain to find which campaign generate the strongest audience growth.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>
              <a:latin typeface="Angsana New" panose="02020603050405020304" pitchFamily="18" charset="-34"/>
              <a:cs typeface="Angsana New" panose="02020603050405020304" pitchFamily="18" charset="-34"/>
            </a:rPr>
            <a:t>7. Based on the data, I highlighted the most successful campaigns in term of reach engagement follower growth by using conditional formatting .</a:t>
          </a:r>
        </a:p>
        <a:p>
          <a:pPr algn="l"/>
          <a:endParaRPr lang="en-GB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499068</xdr:colOff>
      <xdr:row>2</xdr:row>
      <xdr:rowOff>154981</xdr:rowOff>
    </xdr:from>
    <xdr:to>
      <xdr:col>12</xdr:col>
      <xdr:colOff>446594</xdr:colOff>
      <xdr:row>22</xdr:row>
      <xdr:rowOff>83735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D9579-AB15-7BDC-6C36-10E30EC23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447535</xdr:colOff>
      <xdr:row>25</xdr:row>
      <xdr:rowOff>147307</xdr:rowOff>
    </xdr:from>
    <xdr:to>
      <xdr:col>11</xdr:col>
      <xdr:colOff>158750</xdr:colOff>
      <xdr:row>42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3665EF-793C-7E9C-60A7-BB9579A1A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293688</xdr:colOff>
      <xdr:row>3</xdr:row>
      <xdr:rowOff>17462</xdr:rowOff>
    </xdr:from>
    <xdr:to>
      <xdr:col>21</xdr:col>
      <xdr:colOff>1063625</xdr:colOff>
      <xdr:row>21</xdr:row>
      <xdr:rowOff>111125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05B5B29-ABC2-7186-F0D1-BD7213952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48845</xdr:colOff>
      <xdr:row>46</xdr:row>
      <xdr:rowOff>1</xdr:rowOff>
    </xdr:from>
    <xdr:to>
      <xdr:col>20</xdr:col>
      <xdr:colOff>162820</xdr:colOff>
      <xdr:row>62</xdr:row>
      <xdr:rowOff>113975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893B921-04BD-D24B-BC77-502099DC1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244230</xdr:colOff>
      <xdr:row>22</xdr:row>
      <xdr:rowOff>0</xdr:rowOff>
    </xdr:from>
    <xdr:to>
      <xdr:col>20</xdr:col>
      <xdr:colOff>993205</xdr:colOff>
      <xdr:row>43</xdr:row>
      <xdr:rowOff>179102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981F1112-55D5-3891-531F-62434698E4E0}"/>
            </a:ext>
          </a:extLst>
        </xdr:cNvPr>
        <xdr:cNvSpPr/>
      </xdr:nvSpPr>
      <xdr:spPr>
        <a:xfrm>
          <a:off x="12488333" y="4331026"/>
          <a:ext cx="10892693" cy="428217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3200" b="1" u="sng">
              <a:latin typeface="Angsana New" panose="02020603050405020304" pitchFamily="18" charset="-34"/>
              <a:cs typeface="Angsana New" panose="02020603050405020304" pitchFamily="18" charset="-34"/>
            </a:rPr>
            <a:t>TASK 6</a:t>
          </a:r>
        </a:p>
        <a:p>
          <a:pPr algn="l"/>
          <a:r>
            <a:rPr lang="en-GB" sz="2400">
              <a:latin typeface="Angsana New" panose="02020603050405020304" pitchFamily="18" charset="-34"/>
              <a:cs typeface="Angsana New" panose="02020603050405020304" pitchFamily="18" charset="-34"/>
            </a:rPr>
            <a:t>1. </a:t>
          </a:r>
          <a:r>
            <a:rPr lang="en-GB" sz="2400" baseline="0">
              <a:latin typeface="Angsana New" panose="02020603050405020304" pitchFamily="18" charset="-34"/>
              <a:cs typeface="Angsana New" panose="02020603050405020304" pitchFamily="18" charset="-34"/>
            </a:rPr>
            <a:t> Analyzed weekly follower growth across different social media platform, using line chart &amp; pivort Table.</a:t>
          </a:r>
        </a:p>
        <a:p>
          <a:pPr algn="l"/>
          <a:r>
            <a:rPr lang="en-GB" sz="2400" baseline="0">
              <a:latin typeface="Angsana New" panose="02020603050405020304" pitchFamily="18" charset="-34"/>
              <a:cs typeface="Angsana New" panose="02020603050405020304" pitchFamily="18" charset="-34"/>
            </a:rPr>
            <a:t>2. Created Visualisation to compare follower trend for each platform overtime.</a:t>
          </a:r>
        </a:p>
        <a:p>
          <a:pPr algn="l"/>
          <a:r>
            <a:rPr lang="en-GB" sz="2400" baseline="0">
              <a:latin typeface="Angsana New" panose="02020603050405020304" pitchFamily="18" charset="-34"/>
              <a:cs typeface="Angsana New" panose="02020603050405020304" pitchFamily="18" charset="-34"/>
            </a:rPr>
            <a:t>3. I identify the Peak week of follower gain to understand when audience growth was highest. </a:t>
          </a:r>
        </a:p>
        <a:p>
          <a:pPr algn="l"/>
          <a:r>
            <a:rPr lang="en-GB" sz="2400" baseline="0">
              <a:latin typeface="Angsana New" panose="02020603050405020304" pitchFamily="18" charset="-34"/>
              <a:cs typeface="Angsana New" panose="02020603050405020304" pitchFamily="18" charset="-34"/>
            </a:rPr>
            <a:t>4. I used moving average in Excel to smooth weekly fluctuation and highlight the actual growth Trend.</a:t>
          </a:r>
        </a:p>
        <a:p>
          <a:pPr algn="l"/>
          <a:r>
            <a:rPr lang="en-GB" sz="2400" baseline="0">
              <a:latin typeface="Angsana New" panose="02020603050405020304" pitchFamily="18" charset="-34"/>
              <a:cs typeface="Angsana New" panose="02020603050405020304" pitchFamily="18" charset="-34"/>
            </a:rPr>
            <a:t>5. This helped me remove random spikes and better understand long-term follower performance .</a:t>
          </a:r>
        </a:p>
        <a:p>
          <a:pPr algn="l"/>
          <a:r>
            <a:rPr lang="en-GB" sz="2400" baseline="0">
              <a:latin typeface="Angsana New" panose="02020603050405020304" pitchFamily="18" charset="-34"/>
              <a:cs typeface="Angsana New" panose="02020603050405020304" pitchFamily="18" charset="-34"/>
            </a:rPr>
            <a:t>6. Created scatterplot to measure the  correlation  between add spend and follower growth. </a:t>
          </a:r>
        </a:p>
        <a:p>
          <a:pPr algn="l"/>
          <a:r>
            <a:rPr lang="en-GB" sz="2400" baseline="0">
              <a:latin typeface="Angsana New" panose="02020603050405020304" pitchFamily="18" charset="-34"/>
              <a:cs typeface="Angsana New" panose="02020603050405020304" pitchFamily="18" charset="-34"/>
            </a:rPr>
            <a:t>7. Based on the complete analysis, Instagram perform best in terms of engagement, forward growth, and visual content performance. It is the strongest platform for product promotion and band awareness. </a:t>
          </a:r>
          <a:endParaRPr lang="en-GB" sz="2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IT THAKUR" refreshedDate="46142.87130324074" createdVersion="8" refreshedVersion="8" minRefreshableVersion="3" recordCount="300" xr:uid="{7EDF128E-DF83-7C4D-9AD3-F7327B2496B5}">
  <cacheSource type="worksheet">
    <worksheetSource name="Posts"/>
  </cacheSource>
  <cacheFields count="14">
    <cacheField name="PostID" numFmtId="0">
      <sharedItems count="300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39"/>
        <s v="A40"/>
        <s v="A41"/>
        <s v="A42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6"/>
        <s v="A77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5"/>
        <s v="A96"/>
        <s v="A97"/>
        <s v="A98"/>
        <s v="A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  <s v="A213"/>
        <s v="A214"/>
        <s v="A215"/>
        <s v="A216"/>
        <s v="A217"/>
        <s v="A218"/>
        <s v="A219"/>
        <s v="A220"/>
        <s v="A221"/>
        <s v="A222"/>
        <s v="A223"/>
        <s v="A224"/>
        <s v="A225"/>
        <s v="A226"/>
        <s v="A227"/>
        <s v="A228"/>
        <s v="A229"/>
        <s v="A230"/>
        <s v="A231"/>
        <s v="A232"/>
        <s v="A233"/>
        <s v="A234"/>
        <s v="A235"/>
        <s v="A236"/>
        <s v="A237"/>
        <s v="A238"/>
        <s v="A239"/>
        <s v="A240"/>
        <s v="A241"/>
        <s v="A242"/>
        <s v="A243"/>
        <s v="A244"/>
        <s v="A245"/>
        <s v="A246"/>
        <s v="A247"/>
        <s v="A248"/>
        <s v="A249"/>
        <s v="A250"/>
        <s v="A251"/>
        <s v="A252"/>
        <s v="A253"/>
        <s v="A254"/>
        <s v="A255"/>
        <s v="A256"/>
        <s v="A257"/>
        <s v="A258"/>
        <s v="A259"/>
        <s v="A260"/>
        <s v="A261"/>
        <s v="A262"/>
        <s v="A263"/>
        <s v="A264"/>
        <s v="A265"/>
        <s v="A266"/>
        <s v="A267"/>
        <s v="A268"/>
        <s v="A269"/>
        <s v="A270"/>
        <s v="A271"/>
        <s v="A272"/>
        <s v="A273"/>
        <s v="A274"/>
        <s v="A275"/>
        <s v="A276"/>
        <s v="A277"/>
        <s v="A278"/>
        <s v="A279"/>
        <s v="A280"/>
        <s v="A281"/>
        <s v="A282"/>
        <s v="A283"/>
        <s v="A284"/>
        <s v="A285"/>
        <s v="A286"/>
        <s v="A287"/>
        <s v="A288"/>
        <s v="A289"/>
        <s v="A290"/>
        <s v="A291"/>
        <s v="A292"/>
        <s v="A293"/>
        <s v="A294"/>
        <s v="A295"/>
        <s v="A296"/>
        <s v="A297"/>
        <s v="A298"/>
        <s v="A299"/>
        <s v="A300"/>
      </sharedItems>
    </cacheField>
    <cacheField name="Platform" numFmtId="0">
      <sharedItems count="4">
        <s v="YouTube"/>
        <s v="LinkedIn"/>
        <s v="Instagram"/>
        <s v="Twitter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.1" numFmtId="0">
      <sharedItems count="11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</sharedItems>
    </cacheField>
    <cacheField name="Hashtags.2" numFmtId="0">
      <sharedItems count="11">
        <s v="#HealthTech"/>
        <s v="#AppleInnovation"/>
        <s v="#Innovation"/>
        <s v="#iPadPro"/>
        <s v="NA"/>
        <s v="#AppleLifestyle"/>
        <s v="#Health"/>
        <s v="#AppleEvent"/>
        <s v="#iPhone16"/>
        <s v="#ShotOniPhone"/>
        <s v="#AppleEarth"/>
      </sharedItems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Engagement Rate" numFmtId="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IT THAKUR" refreshedDate="46143.879904050926" createdVersion="8" refreshedVersion="8" minRefreshableVersion="3" recordCount="600" xr:uid="{625BFB55-E70C-E145-8194-3B2111BDC229}">
  <cacheSource type="worksheet">
    <worksheetSource ref="O1:P601" sheet="Posts"/>
  </cacheSource>
  <cacheFields count="2">
    <cacheField name="HASTAGS" numFmtId="0">
      <sharedItems count="20">
        <s v="#HealthTech"/>
        <s v="#AppleInnovation"/>
        <s v="#Innovation"/>
        <s v="#iPadPro"/>
        <s v="NA"/>
        <s v="#AppleLifestyle"/>
        <s v="#Health"/>
        <s v="#AppleEvent"/>
        <s v="#iPhone16"/>
        <s v="#ShotOniPhone"/>
        <s v="#AppleEarth"/>
        <s v="#AppleWatchUltra2"/>
        <s v="#MacBookAirM3"/>
        <s v="#AppleDesign"/>
        <s v="#AppleMusic"/>
        <s v="#AppleWatch"/>
        <s v="#iPhone16Launch"/>
        <s v="#iPhonePhotography"/>
        <s v="#MacBookProM3"/>
        <s v="#Sustainability"/>
      </sharedItems>
    </cacheField>
    <cacheField name="CLICKS" numFmtId="0">
      <sharedItems containsSemiMixedTypes="0" containsString="0" containsNumber="1" containsInteger="1" minValue="301" maxValue="29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IT THAKUR" refreshedDate="46143.89685474537" createdVersion="8" refreshedVersion="8" minRefreshableVersion="3" recordCount="600" xr:uid="{66A4CFA8-F80C-AD41-834F-E26C4CD90949}">
  <cacheSource type="worksheet">
    <worksheetSource ref="O1:Q601" sheet="Posts"/>
  </cacheSource>
  <cacheFields count="3">
    <cacheField name="HASTAGS" numFmtId="0">
      <sharedItems count="20">
        <s v="#HealthTech"/>
        <s v="#AppleInnovation"/>
        <s v="#Innovation"/>
        <s v="#iPadPro"/>
        <s v="NA"/>
        <s v="#AppleLifestyle"/>
        <s v="#Health"/>
        <s v="#AppleEvent"/>
        <s v="#iPhone16"/>
        <s v="#ShotOniPhone"/>
        <s v="#AppleEarth"/>
        <s v="#AppleWatchUltra2"/>
        <s v="#MacBookAirM3"/>
        <s v="#AppleDesign"/>
        <s v="#AppleMusic"/>
        <s v="#AppleWatch"/>
        <s v="#iPhone16Launch"/>
        <s v="#iPhonePhotography"/>
        <s v="#MacBookProM3"/>
        <s v="#Sustainability"/>
      </sharedItems>
    </cacheField>
    <cacheField name="CLICKS" numFmtId="0">
      <sharedItems containsSemiMixedTypes="0" containsString="0" containsNumber="1" containsInteger="1" minValue="301" maxValue="2936"/>
    </cacheField>
    <cacheField name="Impressions" numFmtId="0">
      <sharedItems containsSemiMixedTypes="0" containsString="0" containsNumber="1" containsInteger="1" minValue="40281" maxValue="24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IT THAKUR" refreshedDate="46143.994761805552" createdVersion="8" refreshedVersion="8" minRefreshableVersion="3" recordCount="601" xr:uid="{1B6690BC-5626-C94D-A3D8-E7A5546B6E02}">
  <cacheSource type="worksheet">
    <worksheetSource ref="O1:O1048576" sheet="Posts"/>
  </cacheSource>
  <cacheFields count="1">
    <cacheField name="HASTAGS" numFmtId="0">
      <sharedItems containsBlank="1" count="21">
        <s v="#HealthTech"/>
        <s v="#AppleInnovation"/>
        <s v="#Innovation"/>
        <s v="#iPadPro"/>
        <s v="NA"/>
        <s v="#AppleLifestyle"/>
        <s v="#Health"/>
        <s v="#AppleEvent"/>
        <s v="#iPhone16"/>
        <s v="#ShotOniPhone"/>
        <s v="#AppleEarth"/>
        <s v="#AppleWatchUltra2"/>
        <s v="#MacBookAirM3"/>
        <s v="#AppleDesign"/>
        <s v="#AppleMusic"/>
        <s v="#AppleWatch"/>
        <s v="#iPhone16Launch"/>
        <s v="#iPhonePhotography"/>
        <s v="#MacBookProM3"/>
        <s v="#Sustainabilit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IT THAKUR" refreshedDate="46144.00382233796" createdVersion="8" refreshedVersion="8" minRefreshableVersion="3" recordCount="600" xr:uid="{1CBB7228-3302-D84E-87DA-89B652C806D2}">
  <cacheSource type="worksheet">
    <worksheetSource ref="O1:R601" sheet="Posts"/>
  </cacheSource>
  <cacheFields count="4">
    <cacheField name="HASTAGS" numFmtId="0">
      <sharedItems count="20">
        <s v="#HealthTech"/>
        <s v="#AppleInnovation"/>
        <s v="#Innovation"/>
        <s v="#iPadPro"/>
        <s v="NA"/>
        <s v="#AppleLifestyle"/>
        <s v="#Health"/>
        <s v="#AppleEvent"/>
        <s v="#iPhone16"/>
        <s v="#ShotOniPhone"/>
        <s v="#AppleEarth"/>
        <s v="#AppleWatchUltra2"/>
        <s v="#MacBookAirM3"/>
        <s v="#AppleDesign"/>
        <s v="#AppleMusic"/>
        <s v="#AppleWatch"/>
        <s v="#iPhone16Launch"/>
        <s v="#iPhonePhotography"/>
        <s v="#MacBookProM3"/>
        <s v="#Sustainability"/>
      </sharedItems>
    </cacheField>
    <cacheField name="CLICKS" numFmtId="0">
      <sharedItems containsSemiMixedTypes="0" containsString="0" containsNumber="1" containsInteger="1" minValue="301" maxValue="2936"/>
    </cacheField>
    <cacheField name="Impressions" numFmtId="0">
      <sharedItems containsSemiMixedTypes="0" containsString="0" containsNumber="1" containsInteger="1" minValue="40281" maxValue="249988"/>
    </cacheField>
    <cacheField name="Engagement Rate" numFmtId="9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IT THAKUR" refreshedDate="46145.156115277779" createdVersion="8" refreshedVersion="8" minRefreshableVersion="3" recordCount="300" xr:uid="{498D774F-B98D-BF4B-AD1C-6C730E994F98}">
  <cacheSource type="worksheet">
    <worksheetSource ref="A1:R301" sheet="Posts"/>
  </cacheSource>
  <cacheFields count="18">
    <cacheField name="PostID" numFmtId="0">
      <sharedItems count="300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39"/>
        <s v="A40"/>
        <s v="A41"/>
        <s v="A42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6"/>
        <s v="A77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5"/>
        <s v="A96"/>
        <s v="A97"/>
        <s v="A98"/>
        <s v="A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  <s v="A213"/>
        <s v="A214"/>
        <s v="A215"/>
        <s v="A216"/>
        <s v="A217"/>
        <s v="A218"/>
        <s v="A219"/>
        <s v="A220"/>
        <s v="A221"/>
        <s v="A222"/>
        <s v="A223"/>
        <s v="A224"/>
        <s v="A225"/>
        <s v="A226"/>
        <s v="A227"/>
        <s v="A228"/>
        <s v="A229"/>
        <s v="A230"/>
        <s v="A231"/>
        <s v="A232"/>
        <s v="A233"/>
        <s v="A234"/>
        <s v="A235"/>
        <s v="A236"/>
        <s v="A237"/>
        <s v="A238"/>
        <s v="A239"/>
        <s v="A240"/>
        <s v="A241"/>
        <s v="A242"/>
        <s v="A243"/>
        <s v="A244"/>
        <s v="A245"/>
        <s v="A246"/>
        <s v="A247"/>
        <s v="A248"/>
        <s v="A249"/>
        <s v="A250"/>
        <s v="A251"/>
        <s v="A252"/>
        <s v="A253"/>
        <s v="A254"/>
        <s v="A255"/>
        <s v="A256"/>
        <s v="A257"/>
        <s v="A258"/>
        <s v="A259"/>
        <s v="A260"/>
        <s v="A261"/>
        <s v="A262"/>
        <s v="A263"/>
        <s v="A264"/>
        <s v="A265"/>
        <s v="A266"/>
        <s v="A267"/>
        <s v="A268"/>
        <s v="A269"/>
        <s v="A270"/>
        <s v="A271"/>
        <s v="A272"/>
        <s v="A273"/>
        <s v="A274"/>
        <s v="A275"/>
        <s v="A276"/>
        <s v="A277"/>
        <s v="A278"/>
        <s v="A279"/>
        <s v="A280"/>
        <s v="A281"/>
        <s v="A282"/>
        <s v="A283"/>
        <s v="A284"/>
        <s v="A285"/>
        <s v="A286"/>
        <s v="A287"/>
        <s v="A288"/>
        <s v="A289"/>
        <s v="A290"/>
        <s v="A291"/>
        <s v="A292"/>
        <s v="A293"/>
        <s v="A294"/>
        <s v="A295"/>
        <s v="A296"/>
        <s v="A297"/>
        <s v="A298"/>
        <s v="A299"/>
        <s v="A300"/>
      </sharedItems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.1" numFmtId="0">
      <sharedItems/>
    </cacheField>
    <cacheField name="Hashtags.2" numFmtId="0">
      <sharedItems/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Engagement Rate" numFmtId="0">
      <sharedItems containsSemiMixedTypes="0" containsString="0" containsNumber="1" minValue="1.6616512501514722E-2" maxValue="0.49054105563022848" count="300">
        <n v="0.13041807107799658"/>
        <n v="8.8356499266606131E-2"/>
        <n v="0.11093962825047776"/>
        <n v="2.0023249172401864E-2"/>
        <n v="0.26870850032900639"/>
        <n v="0.23849278652289496"/>
        <n v="0.13185997546086614"/>
        <n v="8.4337252148083575E-2"/>
        <n v="5.1986616224487935E-2"/>
        <n v="9.9518533235992648E-2"/>
        <n v="7.6863476889667326E-2"/>
        <n v="5.2300290957278256E-2"/>
        <n v="0.40382152376337016"/>
        <n v="3.9036026498638549E-2"/>
        <n v="5.8312760704860814E-2"/>
        <n v="4.5984271863057827E-2"/>
        <n v="7.4453101321114656E-2"/>
        <n v="7.306458375107093E-2"/>
        <n v="0.1113073037723044"/>
        <n v="5.563029516808405E-2"/>
        <n v="0.24662050774810418"/>
        <n v="5.1716844109144754E-2"/>
        <n v="0.17640683618174238"/>
        <n v="0.12575646502692181"/>
        <n v="8.5309568769905988E-2"/>
        <n v="9.5952649244304716E-2"/>
        <n v="0.11328730295182141"/>
        <n v="5.6748744375519224E-2"/>
        <n v="8.7174933993784898E-2"/>
        <n v="5.3436258372119426E-2"/>
        <n v="5.1817013480626728E-2"/>
        <n v="5.7370434574690654E-2"/>
        <n v="0.10871899083624094"/>
        <n v="8.6151909163708074E-2"/>
        <n v="9.6202058674637797E-2"/>
        <n v="0.12340086501251991"/>
        <n v="6.8868359157149436E-2"/>
        <n v="4.3161412227338117E-2"/>
        <n v="0.13425793222058077"/>
        <n v="0.15262765965138053"/>
        <n v="2.5467751765081443E-2"/>
        <n v="0.19921115049436347"/>
        <n v="3.6761469908680823E-2"/>
        <n v="0.17140655596321194"/>
        <n v="6.9049421433978589E-2"/>
        <n v="0.22195056640238436"/>
        <n v="0.18511871113623515"/>
        <n v="5.8335042034037318E-2"/>
        <n v="5.5652105221581483E-2"/>
        <n v="0.1531737405828201"/>
        <n v="0.24061371496264594"/>
        <n v="0.10829293628808864"/>
        <n v="0.12912502137316773"/>
        <n v="6.4684720300454635E-2"/>
        <n v="8.5718231771681114E-2"/>
        <n v="9.0574975498203203E-2"/>
        <n v="8.7845440494590421E-2"/>
        <n v="4.5683321319726342E-2"/>
        <n v="7.8063634938760881E-2"/>
        <n v="0.13390686586891359"/>
        <n v="0.23480523727127811"/>
        <n v="0.16149571565361859"/>
        <n v="0.11749035379446063"/>
        <n v="8.6113266097750191E-2"/>
        <n v="4.9357038328611019E-2"/>
        <n v="0.12041777068916729"/>
        <n v="0.14055845707909384"/>
        <n v="0.19404507155276179"/>
        <n v="5.530396789678968E-2"/>
        <n v="4.3073505198818141E-2"/>
        <n v="0.1120806492094035"/>
        <n v="0.13314933880177415"/>
        <n v="0.16575751061428495"/>
        <n v="0.20473865723115511"/>
        <n v="0.15781817689762725"/>
        <n v="0.24296210465330631"/>
        <n v="0.14992017142136885"/>
        <n v="2.2165609666394567E-2"/>
        <n v="3.9975445361810122E-2"/>
        <n v="0.26499649047027696"/>
        <n v="5.9097367068710133E-2"/>
        <n v="0.49054105563022848"/>
        <n v="0.29326581513113142"/>
        <n v="0.13010670922779954"/>
        <n v="6.223429004850501E-2"/>
        <n v="8.7989619657773091E-2"/>
        <n v="5.6026851269142017E-2"/>
        <n v="0.13500298340382616"/>
        <n v="7.1873307278774071E-2"/>
        <n v="4.5293426168731353E-2"/>
        <n v="0.17280843829895459"/>
        <n v="0.11204802282024356"/>
        <n v="0.19880365649966678"/>
        <n v="5.3443950567397383E-2"/>
        <n v="0.11443347996671026"/>
        <n v="5.6368419046166747E-2"/>
        <n v="0.19210049402944315"/>
        <n v="0.11407008846704149"/>
        <n v="6.5882285746922925E-2"/>
        <n v="0.13062801371056759"/>
        <n v="7.7421297092723204E-2"/>
        <n v="5.5370069582305642E-2"/>
        <n v="9.8433269628921807E-2"/>
        <n v="0.1468281263867933"/>
        <n v="0.22742805582752595"/>
        <n v="0.33664878305877266"/>
        <n v="0.1183732198512327"/>
        <n v="0.14860020216860359"/>
        <n v="0.1230670679723231"/>
        <n v="3.4468706489625425E-2"/>
        <n v="6.6786217943137702E-2"/>
        <n v="7.6089940988370866E-2"/>
        <n v="5.4964209769684629E-2"/>
        <n v="9.6549863964724647E-2"/>
        <n v="7.0768897853825175E-2"/>
        <n v="7.6641109749832043E-2"/>
        <n v="8.1455462004611998E-2"/>
        <n v="9.8006623758045364E-2"/>
        <n v="0.22627275835984373"/>
        <n v="5.5281075910190762E-2"/>
        <n v="0.454928065278076"/>
        <n v="0.10041825619340902"/>
        <n v="0.39401343921808185"/>
        <n v="7.7546772311798629E-2"/>
        <n v="0.17382711311522595"/>
        <n v="0.19367079001290127"/>
        <n v="0.41655672298962027"/>
        <n v="0.11313957281984714"/>
        <n v="0.19362974805667346"/>
        <n v="4.6311641513143903E-2"/>
        <n v="0.12516113701844536"/>
        <n v="0.1529462222116324"/>
        <n v="5.7203921053574198E-2"/>
        <n v="4.3345752013763089E-2"/>
        <n v="0.12648968572187591"/>
        <n v="0.27422598307615731"/>
        <n v="8.7198174322732622E-2"/>
        <n v="0.1278440093067309"/>
        <n v="0.17674852389540743"/>
        <n v="0.29972609886526674"/>
        <n v="3.8114290100358834E-2"/>
        <n v="4.2810739790021778E-2"/>
        <n v="0.11411164278556117"/>
        <n v="0.1232223731884058"/>
        <n v="4.5549829279679245E-2"/>
        <n v="0.11067297440650634"/>
        <n v="0.13333212380710477"/>
        <n v="0.17717504237983267"/>
        <n v="6.329007731332871E-2"/>
        <n v="0.25244444444444447"/>
        <n v="0.30376507669022768"/>
        <n v="0.18484186855282597"/>
        <n v="0.10874593727575872"/>
        <n v="6.3663192598106988E-2"/>
        <n v="0.14587632297144379"/>
        <n v="6.2151990462610156E-2"/>
        <n v="0.12316112924908777"/>
        <n v="0.1678059982351878"/>
        <n v="0.11301683925623726"/>
        <n v="0.17002885921231325"/>
        <n v="0.11355820301337197"/>
        <n v="6.8846844729464299E-2"/>
        <n v="0.19849520418126471"/>
        <n v="0.30411037171472743"/>
        <n v="9.9723939463533293E-2"/>
        <n v="0.10099684784869674"/>
        <n v="1.6616512501514722E-2"/>
        <n v="0.13410224480418728"/>
        <n v="6.2067532467532466E-2"/>
        <n v="0.22216963147030594"/>
        <n v="4.9605013277039242E-2"/>
        <n v="8.0636501195880311E-2"/>
        <n v="3.0867510988047343E-2"/>
        <n v="0.33614125678277612"/>
        <n v="8.0820900676889074E-2"/>
        <n v="8.0922538207284747E-2"/>
        <n v="7.1840771025720687E-2"/>
        <n v="3.479214230573395E-2"/>
        <n v="8.8536413153116805E-2"/>
        <n v="0.10670847106916652"/>
        <n v="3.4479704423524646E-2"/>
        <n v="4.0326327066564277E-2"/>
        <n v="0.10864742759968526"/>
        <n v="0.13539638025499209"/>
        <n v="0.33811899081905589"/>
        <n v="0.23586093672751696"/>
        <n v="0.2145350682323072"/>
        <n v="2.0280718700881641E-2"/>
        <n v="0.15675895231980713"/>
        <n v="0.21037626768581694"/>
        <n v="7.9852471972601938E-2"/>
        <n v="7.1814161833113191E-2"/>
        <n v="2.8916324848090057E-2"/>
        <n v="0.12668766876687668"/>
        <n v="0.1127203416948398"/>
        <n v="0.27733803074670571"/>
        <n v="5.3995905798572247E-2"/>
        <n v="0.10512949426976577"/>
        <n v="0.1081177506528208"/>
        <n v="5.1390278926069365E-2"/>
        <n v="0.48803915290673738"/>
        <n v="0.16660214321110009"/>
        <n v="0.13818052950991538"/>
        <n v="0.11647671124580011"/>
        <n v="0.12615485358805359"/>
        <n v="4.1131091131091133E-2"/>
        <n v="4.2237103373984064E-2"/>
        <n v="9.6505955607260427E-2"/>
        <n v="7.3133856400324118E-2"/>
        <n v="6.3393006059932172E-2"/>
        <n v="7.5372640959116444E-2"/>
        <n v="8.0670257330939563E-2"/>
        <n v="8.5238674146441498E-2"/>
        <n v="0.10659122031883833"/>
        <n v="8.2343527293641069E-2"/>
        <n v="0.24183897379385011"/>
        <n v="0.12222859965027964"/>
        <n v="6.4471480741682297E-2"/>
        <n v="4.9947039623008581E-2"/>
        <n v="0.24961472145505592"/>
        <n v="0.16521228822208614"/>
        <n v="6.4817450956467515E-2"/>
        <n v="0.32075321024723696"/>
        <n v="0.14479998278496267"/>
        <n v="0.11153684271636116"/>
        <n v="0.35412345125301342"/>
        <n v="7.9812047293514959E-2"/>
        <n v="0.11911989702989532"/>
        <n v="7.2176850630146963E-2"/>
        <n v="0.18062902760411656"/>
        <n v="0.33944448049841003"/>
        <n v="0.14571454356012437"/>
        <n v="7.5338585370546551E-2"/>
        <n v="0.11896313818253498"/>
        <n v="0.11060049328031409"/>
        <n v="2.590960111698196E-2"/>
        <n v="0.10217809465669957"/>
        <n v="9.2062933989628198E-2"/>
        <n v="7.4591745018632791E-2"/>
        <n v="0.10362355549205277"/>
        <n v="6.7626313371268162E-2"/>
        <n v="0.14677291642097814"/>
        <n v="0.10312963124400662"/>
        <n v="0.24524738373893121"/>
        <n v="2.8308999931455206E-2"/>
        <n v="0.19899909707413599"/>
        <n v="3.1559208260903839E-2"/>
        <n v="0.14827287209372669"/>
        <n v="9.9871818060284834E-2"/>
        <n v="0.1153700668263775"/>
        <n v="0.2051660977437349"/>
        <n v="7.3511726687321907E-2"/>
        <n v="9.757303670448611E-2"/>
        <n v="0.33122708479600593"/>
        <n v="8.4888593282341204E-2"/>
        <n v="4.0443200318579509E-2"/>
        <n v="7.0457057720959296E-2"/>
        <n v="0.10978718103506099"/>
        <n v="8.5321147219813445E-2"/>
        <n v="0.19881267864788862"/>
        <n v="5.0524045085947912E-2"/>
        <n v="0.10803076130152314"/>
        <n v="9.6286399015927546E-2"/>
        <n v="0.14930001228048631"/>
        <n v="0.13251138343289942"/>
        <n v="9.0547119787900698E-2"/>
        <n v="7.8807246729426739E-2"/>
        <n v="0.10688207899729776"/>
        <n v="5.2102807536618279E-2"/>
        <n v="6.2088657079799291E-2"/>
        <n v="0.12537731714393299"/>
        <n v="0.10596732410380315"/>
        <n v="3.207788698768177E-2"/>
        <n v="4.2048386891072105E-2"/>
        <n v="3.8663220337839206E-2"/>
        <n v="0.17093461339861157"/>
        <n v="7.6848663260016298E-2"/>
        <n v="7.7063185942944451E-2"/>
        <n v="6.7889190344053579E-2"/>
        <n v="3.5903929094290347E-2"/>
        <n v="3.5977248821535704E-2"/>
        <n v="0.1100083174187193"/>
        <n v="4.541711217781013E-2"/>
        <n v="0.11062418453631864"/>
        <n v="0.16153586527871533"/>
        <n v="0.22984003241803833"/>
        <n v="0.36764099509781462"/>
        <n v="5.7709003625963942E-2"/>
        <n v="0.23651095419156257"/>
        <n v="0.10287713460879777"/>
        <n v="6.999487361489018E-2"/>
        <n v="3.2109431245500357E-2"/>
        <n v="5.5119760020032396E-2"/>
        <n v="0.13050140408153055"/>
        <n v="6.2262200025680704E-2"/>
        <n v="0.10364532397553165"/>
        <n v="8.745770938316369E-2"/>
        <n v="4.5408260996683103E-2"/>
        <n v="6.9427799135654514E-2"/>
        <n v="0.19480145184678152"/>
      </sharedItems>
    </cacheField>
    <cacheField name="HASTAGS" numFmtId="0">
      <sharedItems/>
    </cacheField>
    <cacheField name="CLICKS2" numFmtId="0">
      <sharedItems containsSemiMixedTypes="0" containsString="0" containsNumber="1" containsInteger="1" minValue="301" maxValue="2936"/>
    </cacheField>
    <cacheField name="Impressions2" numFmtId="0">
      <sharedItems containsSemiMixedTypes="0" containsString="0" containsNumber="1" containsInteger="1" minValue="40281" maxValue="249988"/>
    </cacheField>
    <cacheField name="Engagement Rate2" numFmtId="9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IT THAKUR" refreshedDate="46145.257353703702" createdVersion="8" refreshedVersion="8" minRefreshableVersion="3" recordCount="200" xr:uid="{0A8C1395-4386-4E4B-B481-F657A394DC85}">
  <cacheSource type="worksheet">
    <worksheetSource name="Engagement_Summary"/>
  </cacheSource>
  <cacheFields count="12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1"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" maxValue="92.31"/>
    </cacheField>
    <cacheField name="Ad_Spend" numFmtId="0">
      <sharedItems containsSemiMixedTypes="0" containsString="0" containsNumber="1" containsInteger="1" minValue="10161" maxValue="59823"/>
    </cacheField>
    <cacheField name="Followers Growth Rate" numFmtId="10">
      <sharedItems containsSemiMixedTypes="0" containsString="0" containsNumber="1" minValue="7.7465246904209403E-4" maxValue="6.8070592967519189E-2"/>
    </cacheField>
    <cacheField name="Follower Gain" numFmtId="0">
      <sharedItems containsSemiMixedTypes="0" containsString="0" containsNumber="1" containsInteger="1" minValue="893" maxValue="9335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/06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/05/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/06/24"/>
          <s v="Qtr1"/>
          <s v="Qtr2"/>
          <s v="Qtr3"/>
          <s v="Qtr4"/>
          <s v="&gt;13/05/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/06/24"/>
          <s v="2024"/>
          <s v="2025"/>
          <s v="&gt;13/05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4-12-23T00:00:00"/>
    <x v="0"/>
    <x v="0"/>
    <x v="0"/>
    <n v="24516"/>
    <n v="976"/>
    <n v="974"/>
    <n v="2675"/>
    <n v="23275"/>
    <n v="202932"/>
    <x v="0"/>
    <n v="0.13041807107799658"/>
  </r>
  <r>
    <x v="1"/>
    <x v="1"/>
    <d v="2025-09-03T00:00:00"/>
    <x v="0"/>
    <x v="1"/>
    <x v="1"/>
    <n v="4779"/>
    <n v="1110"/>
    <n v="436"/>
    <n v="1574"/>
    <n v="77167"/>
    <n v="71585"/>
    <x v="1"/>
    <n v="8.8356499266606131E-2"/>
  </r>
  <r>
    <x v="2"/>
    <x v="2"/>
    <d v="2025-05-12T00:00:00"/>
    <x v="1"/>
    <x v="2"/>
    <x v="2"/>
    <n v="19308"/>
    <n v="1318"/>
    <n v="795"/>
    <n v="1499"/>
    <n v="52307"/>
    <n v="193087"/>
    <x v="2"/>
    <n v="0.11093962825047776"/>
  </r>
  <r>
    <x v="3"/>
    <x v="0"/>
    <d v="2024-08-12T00:00:00"/>
    <x v="2"/>
    <x v="3"/>
    <x v="3"/>
    <n v="3581"/>
    <n v="517"/>
    <n v="880"/>
    <n v="1925"/>
    <n v="18636"/>
    <n v="248611"/>
    <x v="3"/>
    <n v="2.0023249172401864E-2"/>
  </r>
  <r>
    <x v="4"/>
    <x v="0"/>
    <d v="2025-09-04T00:00:00"/>
    <x v="2"/>
    <x v="0"/>
    <x v="0"/>
    <n v="21708"/>
    <n v="435"/>
    <n v="317"/>
    <n v="1213"/>
    <n v="70701"/>
    <n v="83585"/>
    <x v="1"/>
    <n v="0.26870850032900639"/>
  </r>
  <r>
    <x v="5"/>
    <x v="1"/>
    <d v="2025-09-05T00:00:00"/>
    <x v="0"/>
    <x v="4"/>
    <x v="4"/>
    <n v="14677"/>
    <n v="533"/>
    <n v="759"/>
    <n v="753"/>
    <n v="23275"/>
    <n v="66958"/>
    <x v="1"/>
    <n v="0.23849278652289496"/>
  </r>
  <r>
    <x v="6"/>
    <x v="2"/>
    <d v="2024-06-24T00:00:00"/>
    <x v="3"/>
    <x v="5"/>
    <x v="5"/>
    <n v="7713"/>
    <n v="575"/>
    <n v="417"/>
    <n v="336"/>
    <n v="61660"/>
    <n v="66017"/>
    <x v="3"/>
    <n v="0.13185997546086614"/>
  </r>
  <r>
    <x v="7"/>
    <x v="2"/>
    <d v="2024-07-13T00:00:00"/>
    <x v="2"/>
    <x v="6"/>
    <x v="6"/>
    <n v="18639"/>
    <n v="1360"/>
    <n v="898"/>
    <n v="2011"/>
    <n v="42841"/>
    <n v="247779"/>
    <x v="3"/>
    <n v="8.4337252148083575E-2"/>
  </r>
  <r>
    <x v="8"/>
    <x v="0"/>
    <d v="2024-08-30T00:00:00"/>
    <x v="3"/>
    <x v="1"/>
    <x v="1"/>
    <n v="6804"/>
    <n v="787"/>
    <n v="970"/>
    <n v="1095"/>
    <n v="56343"/>
    <n v="164677"/>
    <x v="0"/>
    <n v="5.1986616224487935E-2"/>
  </r>
  <r>
    <x v="9"/>
    <x v="3"/>
    <d v="2025-03-11T00:00:00"/>
    <x v="2"/>
    <x v="7"/>
    <x v="7"/>
    <n v="20222"/>
    <n v="712"/>
    <n v="604"/>
    <n v="1272"/>
    <n v="71598"/>
    <n v="216422"/>
    <x v="2"/>
    <n v="9.9518533235992648E-2"/>
  </r>
  <r>
    <x v="10"/>
    <x v="0"/>
    <d v="2025-02-02T00:00:00"/>
    <x v="3"/>
    <x v="3"/>
    <x v="3"/>
    <n v="12136"/>
    <n v="1117"/>
    <n v="834"/>
    <n v="892"/>
    <n v="24675"/>
    <n v="183273"/>
    <x v="2"/>
    <n v="7.6863476889667326E-2"/>
  </r>
  <r>
    <x v="11"/>
    <x v="0"/>
    <d v="2024-07-21T00:00:00"/>
    <x v="1"/>
    <x v="1"/>
    <x v="1"/>
    <n v="2009"/>
    <n v="1072"/>
    <n v="550"/>
    <n v="1437"/>
    <n v="22982"/>
    <n v="69426"/>
    <x v="3"/>
    <n v="5.2300290957278256E-2"/>
  </r>
  <r>
    <x v="12"/>
    <x v="0"/>
    <d v="2024-11-18T00:00:00"/>
    <x v="3"/>
    <x v="5"/>
    <x v="5"/>
    <n v="21255"/>
    <n v="1452"/>
    <n v="625"/>
    <n v="1624"/>
    <n v="21282"/>
    <n v="57778"/>
    <x v="4"/>
    <n v="0.40382152376337016"/>
  </r>
  <r>
    <x v="13"/>
    <x v="0"/>
    <d v="2025-09-06T00:00:00"/>
    <x v="1"/>
    <x v="6"/>
    <x v="6"/>
    <n v="7124"/>
    <n v="469"/>
    <n v="851"/>
    <n v="2571"/>
    <n v="33802"/>
    <n v="216313"/>
    <x v="1"/>
    <n v="3.9036026498638549E-2"/>
  </r>
  <r>
    <x v="14"/>
    <x v="1"/>
    <d v="2025-09-07T00:00:00"/>
    <x v="1"/>
    <x v="2"/>
    <x v="2"/>
    <n v="3015"/>
    <n v="997"/>
    <n v="783"/>
    <n v="617"/>
    <n v="77167"/>
    <n v="82229"/>
    <x v="1"/>
    <n v="5.8312760704860814E-2"/>
  </r>
  <r>
    <x v="15"/>
    <x v="2"/>
    <d v="2024-08-26T00:00:00"/>
    <x v="3"/>
    <x v="6"/>
    <x v="6"/>
    <n v="4193"/>
    <n v="924"/>
    <n v="707"/>
    <n v="2696"/>
    <n v="55075"/>
    <n v="126652"/>
    <x v="3"/>
    <n v="4.5984271863057827E-2"/>
  </r>
  <r>
    <x v="16"/>
    <x v="1"/>
    <d v="2025-05-05T00:00:00"/>
    <x v="1"/>
    <x v="3"/>
    <x v="8"/>
    <n v="10415"/>
    <n v="1388"/>
    <n v="725"/>
    <n v="2462"/>
    <n v="53082"/>
    <n v="168267"/>
    <x v="4"/>
    <n v="7.4453101321114656E-2"/>
  </r>
  <r>
    <x v="17"/>
    <x v="1"/>
    <d v="2024-08-19T00:00:00"/>
    <x v="0"/>
    <x v="6"/>
    <x v="6"/>
    <n v="15550"/>
    <n v="204"/>
    <n v="279"/>
    <n v="1646"/>
    <n v="35819"/>
    <n v="219436"/>
    <x v="0"/>
    <n v="7.306458375107093E-2"/>
  </r>
  <r>
    <x v="18"/>
    <x v="1"/>
    <d v="2024-06-23T00:00:00"/>
    <x v="1"/>
    <x v="3"/>
    <x v="8"/>
    <n v="16512"/>
    <n v="1050"/>
    <n v="971"/>
    <n v="1891"/>
    <n v="15865"/>
    <n v="166503"/>
    <x v="3"/>
    <n v="0.1113073037723044"/>
  </r>
  <r>
    <x v="19"/>
    <x v="0"/>
    <d v="2024-09-09T00:00:00"/>
    <x v="2"/>
    <x v="2"/>
    <x v="2"/>
    <n v="6158"/>
    <n v="277"/>
    <n v="512"/>
    <n v="2189"/>
    <n v="76881"/>
    <n v="124878"/>
    <x v="3"/>
    <n v="5.563029516808405E-2"/>
  </r>
  <r>
    <x v="20"/>
    <x v="3"/>
    <d v="2025-09-08T00:00:00"/>
    <x v="3"/>
    <x v="8"/>
    <x v="9"/>
    <n v="22309"/>
    <n v="773"/>
    <n v="854"/>
    <n v="2387"/>
    <n v="72396"/>
    <n v="97056"/>
    <x v="1"/>
    <n v="0.24662050774810418"/>
  </r>
  <r>
    <x v="21"/>
    <x v="2"/>
    <d v="2025-02-27T00:00:00"/>
    <x v="0"/>
    <x v="5"/>
    <x v="5"/>
    <n v="8970"/>
    <n v="331"/>
    <n v="968"/>
    <n v="2296"/>
    <n v="24613"/>
    <n v="198562"/>
    <x v="3"/>
    <n v="5.1716844109144754E-2"/>
  </r>
  <r>
    <x v="22"/>
    <x v="3"/>
    <d v="2024-11-06T00:00:00"/>
    <x v="3"/>
    <x v="3"/>
    <x v="8"/>
    <n v="8938"/>
    <n v="800"/>
    <n v="842"/>
    <n v="2072"/>
    <n v="31736"/>
    <n v="59975"/>
    <x v="3"/>
    <n v="0.17640683618174238"/>
  </r>
  <r>
    <x v="23"/>
    <x v="1"/>
    <d v="2025-01-23T00:00:00"/>
    <x v="2"/>
    <x v="7"/>
    <x v="7"/>
    <n v="23168"/>
    <n v="1265"/>
    <n v="441"/>
    <n v="1612"/>
    <n v="66615"/>
    <n v="197795"/>
    <x v="3"/>
    <n v="0.12575646502692181"/>
  </r>
  <r>
    <x v="24"/>
    <x v="1"/>
    <d v="2025-09-09T00:00:00"/>
    <x v="2"/>
    <x v="6"/>
    <x v="6"/>
    <n v="15772"/>
    <n v="288"/>
    <n v="520"/>
    <n v="1585"/>
    <n v="59182"/>
    <n v="194351"/>
    <x v="1"/>
    <n v="8.5309568769905988E-2"/>
  </r>
  <r>
    <x v="25"/>
    <x v="3"/>
    <d v="2025-04-05T00:00:00"/>
    <x v="2"/>
    <x v="6"/>
    <x v="6"/>
    <n v="22384"/>
    <n v="601"/>
    <n v="943"/>
    <n v="515"/>
    <n v="41309"/>
    <n v="249373"/>
    <x v="0"/>
    <n v="9.5952649244304716E-2"/>
  </r>
  <r>
    <x v="26"/>
    <x v="3"/>
    <d v="2024-09-17T00:00:00"/>
    <x v="1"/>
    <x v="7"/>
    <x v="7"/>
    <n v="20017"/>
    <n v="495"/>
    <n v="178"/>
    <n v="2683"/>
    <n v="32244"/>
    <n v="182633"/>
    <x v="0"/>
    <n v="0.11328730295182141"/>
  </r>
  <r>
    <x v="27"/>
    <x v="3"/>
    <d v="2025-03-04T00:00:00"/>
    <x v="1"/>
    <x v="4"/>
    <x v="4"/>
    <n v="12344"/>
    <n v="815"/>
    <n v="298"/>
    <n v="2439"/>
    <n v="6259"/>
    <n v="237133"/>
    <x v="3"/>
    <n v="5.6748744375519224E-2"/>
  </r>
  <r>
    <x v="28"/>
    <x v="1"/>
    <d v="2025-09-10T00:00:00"/>
    <x v="3"/>
    <x v="9"/>
    <x v="4"/>
    <n v="9266"/>
    <n v="999"/>
    <n v="928"/>
    <n v="2700"/>
    <n v="12264"/>
    <n v="128397"/>
    <x v="1"/>
    <n v="8.7174933993784898E-2"/>
  </r>
  <r>
    <x v="29"/>
    <x v="1"/>
    <d v="2025-02-25T00:00:00"/>
    <x v="3"/>
    <x v="8"/>
    <x v="9"/>
    <n v="10702"/>
    <n v="621"/>
    <n v="445"/>
    <n v="2918"/>
    <n v="54808"/>
    <n v="220225"/>
    <x v="0"/>
    <n v="5.3436258372119426E-2"/>
  </r>
  <r>
    <x v="30"/>
    <x v="2"/>
    <d v="2024-12-16T00:00:00"/>
    <x v="0"/>
    <x v="3"/>
    <x v="3"/>
    <n v="2384"/>
    <n v="1246"/>
    <n v="160"/>
    <n v="2004"/>
    <n v="2701"/>
    <n v="73142"/>
    <x v="0"/>
    <n v="5.1817013480626728E-2"/>
  </r>
  <r>
    <x v="31"/>
    <x v="2"/>
    <d v="2024-07-31T00:00:00"/>
    <x v="0"/>
    <x v="3"/>
    <x v="8"/>
    <n v="2404"/>
    <n v="774"/>
    <n v="661"/>
    <n v="662"/>
    <n v="12676"/>
    <n v="66916"/>
    <x v="0"/>
    <n v="5.7370434574690654E-2"/>
  </r>
  <r>
    <x v="32"/>
    <x v="1"/>
    <d v="2025-09-11T00:00:00"/>
    <x v="3"/>
    <x v="7"/>
    <x v="7"/>
    <n v="10175"/>
    <n v="342"/>
    <n v="825"/>
    <n v="2904"/>
    <n v="15954"/>
    <n v="104324"/>
    <x v="1"/>
    <n v="0.10871899083624094"/>
  </r>
  <r>
    <x v="33"/>
    <x v="3"/>
    <d v="2025-09-12T00:00:00"/>
    <x v="1"/>
    <x v="2"/>
    <x v="2"/>
    <n v="17158"/>
    <n v="1192"/>
    <n v="262"/>
    <n v="2016"/>
    <n v="28771"/>
    <n v="216037"/>
    <x v="1"/>
    <n v="8.6151909163708074E-2"/>
  </r>
  <r>
    <x v="34"/>
    <x v="3"/>
    <d v="2024-11-30T00:00:00"/>
    <x v="2"/>
    <x v="3"/>
    <x v="8"/>
    <n v="14763"/>
    <n v="864"/>
    <n v="336"/>
    <n v="1493"/>
    <n v="33310"/>
    <n v="165932"/>
    <x v="3"/>
    <n v="9.6202058674637797E-2"/>
  </r>
  <r>
    <x v="35"/>
    <x v="2"/>
    <d v="2025-04-19T00:00:00"/>
    <x v="3"/>
    <x v="9"/>
    <x v="4"/>
    <n v="20384"/>
    <n v="344"/>
    <n v="956"/>
    <n v="655"/>
    <n v="67621"/>
    <n v="175720"/>
    <x v="2"/>
    <n v="0.12340086501251991"/>
  </r>
  <r>
    <x v="36"/>
    <x v="1"/>
    <d v="2025-01-06T00:00:00"/>
    <x v="0"/>
    <x v="2"/>
    <x v="2"/>
    <n v="11860"/>
    <n v="1448"/>
    <n v="893"/>
    <n v="490"/>
    <n v="23518"/>
    <n v="206205"/>
    <x v="0"/>
    <n v="6.8868359157149436E-2"/>
  </r>
  <r>
    <x v="37"/>
    <x v="2"/>
    <d v="2025-02-17T00:00:00"/>
    <x v="1"/>
    <x v="1"/>
    <x v="1"/>
    <n v="7989"/>
    <n v="1206"/>
    <n v="376"/>
    <n v="2769"/>
    <n v="27550"/>
    <n v="221749"/>
    <x v="2"/>
    <n v="4.3161412227338117E-2"/>
  </r>
  <r>
    <x v="38"/>
    <x v="2"/>
    <d v="2025-09-13T00:00:00"/>
    <x v="3"/>
    <x v="5"/>
    <x v="5"/>
    <n v="17106"/>
    <n v="702"/>
    <n v="459"/>
    <n v="999"/>
    <n v="59627"/>
    <n v="136059"/>
    <x v="1"/>
    <n v="0.13425793222058077"/>
  </r>
  <r>
    <x v="39"/>
    <x v="0"/>
    <d v="2025-09-14T00:00:00"/>
    <x v="3"/>
    <x v="6"/>
    <x v="6"/>
    <n v="19844"/>
    <n v="1020"/>
    <n v="247"/>
    <n v="2354"/>
    <n v="37792"/>
    <n v="138317"/>
    <x v="1"/>
    <n v="0.15262765965138053"/>
  </r>
  <r>
    <x v="40"/>
    <x v="0"/>
    <d v="2025-09-15T00:00:00"/>
    <x v="1"/>
    <x v="1"/>
    <x v="1"/>
    <n v="5636"/>
    <n v="303"/>
    <n v="204"/>
    <n v="2480"/>
    <n v="7377"/>
    <n v="241207"/>
    <x v="1"/>
    <n v="2.5467751765081443E-2"/>
  </r>
  <r>
    <x v="41"/>
    <x v="0"/>
    <d v="2025-03-05T00:00:00"/>
    <x v="3"/>
    <x v="3"/>
    <x v="8"/>
    <n v="12916"/>
    <n v="1262"/>
    <n v="772"/>
    <n v="856"/>
    <n v="11496"/>
    <n v="75046"/>
    <x v="2"/>
    <n v="0.19921115049436347"/>
  </r>
  <r>
    <x v="42"/>
    <x v="3"/>
    <d v="2025-09-16T00:00:00"/>
    <x v="1"/>
    <x v="9"/>
    <x v="4"/>
    <n v="6809"/>
    <n v="397"/>
    <n v="813"/>
    <n v="1125"/>
    <n v="12206"/>
    <n v="218136"/>
    <x v="1"/>
    <n v="3.6761469908680823E-2"/>
  </r>
  <r>
    <x v="43"/>
    <x v="1"/>
    <d v="2025-03-02T00:00:00"/>
    <x v="2"/>
    <x v="8"/>
    <x v="9"/>
    <n v="22562"/>
    <n v="778"/>
    <n v="907"/>
    <n v="1354"/>
    <n v="34475"/>
    <n v="141459"/>
    <x v="3"/>
    <n v="0.17140655596321194"/>
  </r>
  <r>
    <x v="44"/>
    <x v="1"/>
    <d v="2025-09-17T00:00:00"/>
    <x v="1"/>
    <x v="5"/>
    <x v="5"/>
    <n v="15456"/>
    <n v="590"/>
    <n v="555"/>
    <n v="2882"/>
    <n v="49816"/>
    <n v="240422"/>
    <x v="1"/>
    <n v="6.9049421433978589E-2"/>
  </r>
  <r>
    <x v="45"/>
    <x v="1"/>
    <d v="2025-05-02T00:00:00"/>
    <x v="1"/>
    <x v="3"/>
    <x v="8"/>
    <n v="17444"/>
    <n v="1402"/>
    <n v="218"/>
    <n v="725"/>
    <n v="8710"/>
    <n v="85893"/>
    <x v="4"/>
    <n v="0.22195056640238436"/>
  </r>
  <r>
    <x v="46"/>
    <x v="1"/>
    <d v="2025-02-24T00:00:00"/>
    <x v="1"/>
    <x v="7"/>
    <x v="7"/>
    <n v="24984"/>
    <n v="753"/>
    <n v="461"/>
    <n v="2710"/>
    <n v="20792"/>
    <n v="141520"/>
    <x v="2"/>
    <n v="0.18511871113623515"/>
  </r>
  <r>
    <x v="47"/>
    <x v="0"/>
    <d v="2025-03-11T00:00:00"/>
    <x v="3"/>
    <x v="0"/>
    <x v="0"/>
    <n v="7997"/>
    <n v="1238"/>
    <n v="438"/>
    <n v="1874"/>
    <n v="36272"/>
    <n v="165818"/>
    <x v="4"/>
    <n v="5.8335042034037318E-2"/>
  </r>
  <r>
    <x v="48"/>
    <x v="3"/>
    <d v="2025-09-18T00:00:00"/>
    <x v="3"/>
    <x v="3"/>
    <x v="8"/>
    <n v="4048"/>
    <n v="677"/>
    <n v="911"/>
    <n v="2429"/>
    <n v="27361"/>
    <n v="101272"/>
    <x v="1"/>
    <n v="5.5652105221581483E-2"/>
  </r>
  <r>
    <x v="49"/>
    <x v="3"/>
    <d v="2024-07-03T00:00:00"/>
    <x v="1"/>
    <x v="5"/>
    <x v="5"/>
    <n v="14338"/>
    <n v="1454"/>
    <n v="697"/>
    <n v="2703"/>
    <n v="21288"/>
    <n v="107649"/>
    <x v="3"/>
    <n v="0.1531737405828201"/>
  </r>
  <r>
    <x v="50"/>
    <x v="0"/>
    <d v="2024-06-13T00:00:00"/>
    <x v="3"/>
    <x v="6"/>
    <x v="6"/>
    <n v="23164"/>
    <n v="1122"/>
    <n v="900"/>
    <n v="888"/>
    <n v="36938"/>
    <n v="104674"/>
    <x v="0"/>
    <n v="0.24061371496264594"/>
  </r>
  <r>
    <x v="51"/>
    <x v="3"/>
    <d v="2025-09-19T00:00:00"/>
    <x v="0"/>
    <x v="6"/>
    <x v="6"/>
    <n v="19100"/>
    <n v="619"/>
    <n v="297"/>
    <n v="2312"/>
    <n v="9730"/>
    <n v="184832"/>
    <x v="1"/>
    <n v="0.10829293628808864"/>
  </r>
  <r>
    <x v="52"/>
    <x v="0"/>
    <d v="2025-02-24T00:00:00"/>
    <x v="0"/>
    <x v="3"/>
    <x v="8"/>
    <n v="23949"/>
    <n v="356"/>
    <n v="616"/>
    <n v="1847"/>
    <n v="3144"/>
    <n v="192999"/>
    <x v="3"/>
    <n v="0.12912502137316773"/>
  </r>
  <r>
    <x v="53"/>
    <x v="1"/>
    <d v="2025-03-13T00:00:00"/>
    <x v="3"/>
    <x v="2"/>
    <x v="2"/>
    <n v="6544"/>
    <n v="749"/>
    <n v="888"/>
    <n v="594"/>
    <n v="18171"/>
    <n v="126475"/>
    <x v="2"/>
    <n v="6.4684720300454635E-2"/>
  </r>
  <r>
    <x v="54"/>
    <x v="0"/>
    <d v="2024-06-17T00:00:00"/>
    <x v="3"/>
    <x v="0"/>
    <x v="0"/>
    <n v="6976"/>
    <n v="1320"/>
    <n v="393"/>
    <n v="2285"/>
    <n v="14049"/>
    <n v="101367"/>
    <x v="4"/>
    <n v="8.5718231771681114E-2"/>
  </r>
  <r>
    <x v="55"/>
    <x v="1"/>
    <d v="2024-12-18T00:00:00"/>
    <x v="1"/>
    <x v="7"/>
    <x v="7"/>
    <n v="14775"/>
    <n v="1220"/>
    <n v="640"/>
    <n v="1547"/>
    <n v="28527"/>
    <n v="183660"/>
    <x v="4"/>
    <n v="9.0574975498203203E-2"/>
  </r>
  <r>
    <x v="56"/>
    <x v="1"/>
    <d v="2024-10-21T00:00:00"/>
    <x v="2"/>
    <x v="3"/>
    <x v="8"/>
    <n v="12015"/>
    <n v="1196"/>
    <n v="998"/>
    <n v="1848"/>
    <n v="44739"/>
    <n v="161750"/>
    <x v="4"/>
    <n v="8.7845440494590421E-2"/>
  </r>
  <r>
    <x v="57"/>
    <x v="2"/>
    <d v="2025-04-15T00:00:00"/>
    <x v="3"/>
    <x v="2"/>
    <x v="2"/>
    <n v="5419"/>
    <n v="1150"/>
    <n v="656"/>
    <n v="1990"/>
    <n v="410"/>
    <n v="158154"/>
    <x v="2"/>
    <n v="4.5683321319726342E-2"/>
  </r>
  <r>
    <x v="58"/>
    <x v="0"/>
    <d v="2024-06-22T00:00:00"/>
    <x v="0"/>
    <x v="6"/>
    <x v="6"/>
    <n v="16430"/>
    <n v="488"/>
    <n v="514"/>
    <n v="1436"/>
    <n v="30059"/>
    <n v="223305"/>
    <x v="3"/>
    <n v="7.8063634938760881E-2"/>
  </r>
  <r>
    <x v="59"/>
    <x v="2"/>
    <d v="2025-01-28T00:00:00"/>
    <x v="1"/>
    <x v="6"/>
    <x v="6"/>
    <n v="9239"/>
    <n v="1477"/>
    <n v="631"/>
    <n v="1556"/>
    <n v="11580"/>
    <n v="84738"/>
    <x v="2"/>
    <n v="0.13390686586891359"/>
  </r>
  <r>
    <x v="60"/>
    <x v="0"/>
    <d v="2024-09-05T00:00:00"/>
    <x v="3"/>
    <x v="9"/>
    <x v="4"/>
    <n v="16489"/>
    <n v="395"/>
    <n v="350"/>
    <n v="2364"/>
    <n v="43239"/>
    <n v="73397"/>
    <x v="4"/>
    <n v="0.23480523727127811"/>
  </r>
  <r>
    <x v="61"/>
    <x v="0"/>
    <d v="2025-09-20T00:00:00"/>
    <x v="0"/>
    <x v="3"/>
    <x v="8"/>
    <n v="18633"/>
    <n v="797"/>
    <n v="303"/>
    <n v="659"/>
    <n v="7"/>
    <n v="122189"/>
    <x v="1"/>
    <n v="0.16149571565361859"/>
  </r>
  <r>
    <x v="62"/>
    <x v="2"/>
    <d v="2024-07-31T00:00:00"/>
    <x v="0"/>
    <x v="0"/>
    <x v="0"/>
    <n v="12357"/>
    <n v="716"/>
    <n v="599"/>
    <n v="999"/>
    <n v="89591"/>
    <n v="116367"/>
    <x v="0"/>
    <n v="0.11749035379446063"/>
  </r>
  <r>
    <x v="63"/>
    <x v="2"/>
    <d v="2024-08-17T00:00:00"/>
    <x v="2"/>
    <x v="4"/>
    <x v="4"/>
    <n v="19154"/>
    <n v="1064"/>
    <n v="650"/>
    <n v="747"/>
    <n v="42667"/>
    <n v="242332"/>
    <x v="2"/>
    <n v="8.6113266097750191E-2"/>
  </r>
  <r>
    <x v="64"/>
    <x v="0"/>
    <d v="2025-03-28T00:00:00"/>
    <x v="1"/>
    <x v="0"/>
    <x v="0"/>
    <n v="6363"/>
    <n v="1341"/>
    <n v="222"/>
    <n v="2712"/>
    <n v="19987"/>
    <n v="160585"/>
    <x v="2"/>
    <n v="4.9357038328611019E-2"/>
  </r>
  <r>
    <x v="65"/>
    <x v="3"/>
    <d v="2024-07-26T00:00:00"/>
    <x v="1"/>
    <x v="6"/>
    <x v="6"/>
    <n v="12176"/>
    <n v="1005"/>
    <n v="862"/>
    <n v="974"/>
    <n v="2285"/>
    <n v="116619"/>
    <x v="3"/>
    <n v="0.12041777068916729"/>
  </r>
  <r>
    <x v="66"/>
    <x v="1"/>
    <d v="2025-03-29T00:00:00"/>
    <x v="2"/>
    <x v="6"/>
    <x v="6"/>
    <n v="19461"/>
    <n v="1382"/>
    <n v="445"/>
    <n v="1307"/>
    <n v="84691"/>
    <n v="151453"/>
    <x v="3"/>
    <n v="0.14055845707909384"/>
  </r>
  <r>
    <x v="67"/>
    <x v="2"/>
    <d v="2024-12-08T00:00:00"/>
    <x v="2"/>
    <x v="1"/>
    <x v="1"/>
    <n v="10427"/>
    <n v="1014"/>
    <n v="166"/>
    <n v="1649"/>
    <n v="15145"/>
    <n v="59816"/>
    <x v="2"/>
    <n v="0.19404507155276179"/>
  </r>
  <r>
    <x v="68"/>
    <x v="1"/>
    <d v="2025-03-08T00:00:00"/>
    <x v="1"/>
    <x v="6"/>
    <x v="6"/>
    <n v="10580"/>
    <n v="427"/>
    <n v="790"/>
    <n v="2814"/>
    <n v="24916"/>
    <n v="213312"/>
    <x v="4"/>
    <n v="5.530396789678968E-2"/>
  </r>
  <r>
    <x v="69"/>
    <x v="3"/>
    <d v="2025-04-02T00:00:00"/>
    <x v="1"/>
    <x v="7"/>
    <x v="7"/>
    <n v="6858"/>
    <n v="415"/>
    <n v="366"/>
    <n v="2761"/>
    <n v="2988"/>
    <n v="177348"/>
    <x v="0"/>
    <n v="4.3073505198818141E-2"/>
  </r>
  <r>
    <x v="70"/>
    <x v="3"/>
    <d v="2024-09-02T00:00:00"/>
    <x v="3"/>
    <x v="3"/>
    <x v="3"/>
    <n v="12040"/>
    <n v="1147"/>
    <n v="210"/>
    <n v="885"/>
    <n v="30360"/>
    <n v="119530"/>
    <x v="3"/>
    <n v="0.1120806492094035"/>
  </r>
  <r>
    <x v="71"/>
    <x v="3"/>
    <d v="2025-03-03T00:00:00"/>
    <x v="3"/>
    <x v="3"/>
    <x v="8"/>
    <n v="24928"/>
    <n v="214"/>
    <n v="765"/>
    <n v="1556"/>
    <n v="5239"/>
    <n v="194571"/>
    <x v="4"/>
    <n v="0.13314933880177415"/>
  </r>
  <r>
    <x v="72"/>
    <x v="2"/>
    <d v="2025-09-21T00:00:00"/>
    <x v="2"/>
    <x v="0"/>
    <x v="0"/>
    <n v="23103"/>
    <n v="1380"/>
    <n v="191"/>
    <n v="1547"/>
    <n v="77798"/>
    <n v="148856"/>
    <x v="1"/>
    <n v="0.16575751061428495"/>
  </r>
  <r>
    <x v="73"/>
    <x v="3"/>
    <d v="2024-10-28T00:00:00"/>
    <x v="3"/>
    <x v="3"/>
    <x v="3"/>
    <n v="21198"/>
    <n v="1484"/>
    <n v="174"/>
    <n v="1293"/>
    <n v="16330"/>
    <n v="111635"/>
    <x v="3"/>
    <n v="0.20473865723115511"/>
  </r>
  <r>
    <x v="74"/>
    <x v="2"/>
    <d v="2024-08-01T00:00:00"/>
    <x v="0"/>
    <x v="2"/>
    <x v="2"/>
    <n v="21758"/>
    <n v="1380"/>
    <n v="188"/>
    <n v="1735"/>
    <n v="20998"/>
    <n v="147803"/>
    <x v="4"/>
    <n v="0.15781817689762725"/>
  </r>
  <r>
    <x v="75"/>
    <x v="3"/>
    <d v="2024-11-07T00:00:00"/>
    <x v="3"/>
    <x v="4"/>
    <x v="4"/>
    <n v="17254"/>
    <n v="246"/>
    <n v="952"/>
    <n v="871"/>
    <n v="14957"/>
    <n v="75946"/>
    <x v="4"/>
    <n v="0.24296210465330631"/>
  </r>
  <r>
    <x v="76"/>
    <x v="1"/>
    <d v="2025-03-04T00:00:00"/>
    <x v="3"/>
    <x v="7"/>
    <x v="7"/>
    <n v="13470"/>
    <n v="523"/>
    <n v="280"/>
    <n v="2682"/>
    <n v="8538"/>
    <n v="95204"/>
    <x v="0"/>
    <n v="0.14992017142136885"/>
  </r>
  <r>
    <x v="77"/>
    <x v="1"/>
    <d v="2024-06-17T00:00:00"/>
    <x v="0"/>
    <x v="5"/>
    <x v="5"/>
    <n v="3252"/>
    <n v="1043"/>
    <n v="647"/>
    <n v="1545"/>
    <n v="18859"/>
    <n v="222958"/>
    <x v="0"/>
    <n v="2.2165609666394567E-2"/>
  </r>
  <r>
    <x v="78"/>
    <x v="0"/>
    <d v="2025-09-22T00:00:00"/>
    <x v="2"/>
    <x v="10"/>
    <x v="10"/>
    <n v="8996"/>
    <n v="329"/>
    <n v="378"/>
    <n v="2384"/>
    <n v="39404"/>
    <n v="242724"/>
    <x v="1"/>
    <n v="3.9975445361810122E-2"/>
  </r>
  <r>
    <x v="79"/>
    <x v="1"/>
    <d v="2024-06-13T00:00:00"/>
    <x v="0"/>
    <x v="0"/>
    <x v="0"/>
    <n v="14173"/>
    <n v="294"/>
    <n v="257"/>
    <n v="1288"/>
    <n v="39466"/>
    <n v="55563"/>
    <x v="4"/>
    <n v="0.26499649047027696"/>
  </r>
  <r>
    <x v="80"/>
    <x v="0"/>
    <d v="2024-10-19T00:00:00"/>
    <x v="3"/>
    <x v="3"/>
    <x v="3"/>
    <n v="6673"/>
    <n v="826"/>
    <n v="321"/>
    <n v="577"/>
    <n v="19262"/>
    <n v="132324"/>
    <x v="4"/>
    <n v="5.9097367068710133E-2"/>
  </r>
  <r>
    <x v="81"/>
    <x v="1"/>
    <d v="2024-07-24T00:00:00"/>
    <x v="2"/>
    <x v="5"/>
    <x v="5"/>
    <n v="22914"/>
    <n v="954"/>
    <n v="584"/>
    <n v="1519"/>
    <n v="13637"/>
    <n v="49847"/>
    <x v="0"/>
    <n v="0.49054105563022848"/>
  </r>
  <r>
    <x v="82"/>
    <x v="2"/>
    <d v="2024-10-15T00:00:00"/>
    <x v="3"/>
    <x v="4"/>
    <x v="4"/>
    <n v="17781"/>
    <n v="993"/>
    <n v="627"/>
    <n v="2187"/>
    <n v="9609"/>
    <n v="66155"/>
    <x v="3"/>
    <n v="0.29326581513113142"/>
  </r>
  <r>
    <x v="83"/>
    <x v="1"/>
    <d v="2024-12-09T00:00:00"/>
    <x v="0"/>
    <x v="1"/>
    <x v="1"/>
    <n v="15051"/>
    <n v="268"/>
    <n v="251"/>
    <n v="783"/>
    <n v="34154"/>
    <n v="119671"/>
    <x v="3"/>
    <n v="0.13010670922779954"/>
  </r>
  <r>
    <x v="84"/>
    <x v="0"/>
    <d v="2025-04-19T00:00:00"/>
    <x v="0"/>
    <x v="5"/>
    <x v="5"/>
    <n v="8881"/>
    <n v="210"/>
    <n v="673"/>
    <n v="1565"/>
    <n v="24847"/>
    <n v="156891"/>
    <x v="2"/>
    <n v="6.223429004850501E-2"/>
  </r>
  <r>
    <x v="85"/>
    <x v="0"/>
    <d v="2025-01-27T00:00:00"/>
    <x v="3"/>
    <x v="7"/>
    <x v="7"/>
    <n v="8949"/>
    <n v="1477"/>
    <n v="424"/>
    <n v="1030"/>
    <n v="58052"/>
    <n v="123310"/>
    <x v="0"/>
    <n v="8.7989619657773091E-2"/>
  </r>
  <r>
    <x v="86"/>
    <x v="3"/>
    <d v="2024-06-06T00:00:00"/>
    <x v="1"/>
    <x v="7"/>
    <x v="7"/>
    <n v="11521"/>
    <n v="1071"/>
    <n v="762"/>
    <n v="2539"/>
    <n v="12701"/>
    <n v="238350"/>
    <x v="2"/>
    <n v="5.6026851269142017E-2"/>
  </r>
  <r>
    <x v="87"/>
    <x v="2"/>
    <d v="2024-07-07T00:00:00"/>
    <x v="1"/>
    <x v="1"/>
    <x v="1"/>
    <n v="24625"/>
    <n v="749"/>
    <n v="193"/>
    <n v="1340"/>
    <n v="4890"/>
    <n v="189381"/>
    <x v="0"/>
    <n v="0.13500298340382616"/>
  </r>
  <r>
    <x v="88"/>
    <x v="1"/>
    <d v="2025-09-23T00:00:00"/>
    <x v="0"/>
    <x v="10"/>
    <x v="10"/>
    <n v="10017"/>
    <n v="1357"/>
    <n v="966"/>
    <n v="2871"/>
    <n v="14800"/>
    <n v="171691"/>
    <x v="1"/>
    <n v="7.1873307278774071E-2"/>
  </r>
  <r>
    <x v="89"/>
    <x v="3"/>
    <d v="2024-06-03T00:00:00"/>
    <x v="0"/>
    <x v="3"/>
    <x v="8"/>
    <n v="8941"/>
    <n v="911"/>
    <n v="166"/>
    <n v="1217"/>
    <n v="68817"/>
    <n v="221180"/>
    <x v="4"/>
    <n v="4.5293426168731353E-2"/>
  </r>
  <r>
    <x v="90"/>
    <x v="1"/>
    <d v="2025-09-24T00:00:00"/>
    <x v="1"/>
    <x v="5"/>
    <x v="5"/>
    <n v="12209"/>
    <n v="222"/>
    <n v="479"/>
    <n v="2748"/>
    <n v="24615"/>
    <n v="74707"/>
    <x v="1"/>
    <n v="0.17280843829895459"/>
  </r>
  <r>
    <x v="91"/>
    <x v="1"/>
    <d v="2024-10-21T00:00:00"/>
    <x v="1"/>
    <x v="1"/>
    <x v="1"/>
    <n v="19715"/>
    <n v="1014"/>
    <n v="718"/>
    <n v="1185"/>
    <n v="37625"/>
    <n v="191409"/>
    <x v="0"/>
    <n v="0.11204802282024356"/>
  </r>
  <r>
    <x v="92"/>
    <x v="3"/>
    <d v="2024-12-11T00:00:00"/>
    <x v="3"/>
    <x v="7"/>
    <x v="7"/>
    <n v="22645"/>
    <n v="545"/>
    <n v="972"/>
    <n v="321"/>
    <n v="8396"/>
    <n v="121537"/>
    <x v="4"/>
    <n v="0.19880365649966678"/>
  </r>
  <r>
    <x v="93"/>
    <x v="3"/>
    <d v="2024-11-07T00:00:00"/>
    <x v="3"/>
    <x v="7"/>
    <x v="7"/>
    <n v="11550"/>
    <n v="501"/>
    <n v="646"/>
    <n v="773"/>
    <n v="17841"/>
    <n v="237576"/>
    <x v="3"/>
    <n v="5.3443950567397383E-2"/>
  </r>
  <r>
    <x v="94"/>
    <x v="3"/>
    <d v="2024-11-08T00:00:00"/>
    <x v="1"/>
    <x v="3"/>
    <x v="3"/>
    <n v="23499"/>
    <n v="562"/>
    <n v="964"/>
    <n v="2557"/>
    <n v="56890"/>
    <n v="218686"/>
    <x v="3"/>
    <n v="0.11443347996671026"/>
  </r>
  <r>
    <x v="95"/>
    <x v="3"/>
    <d v="2024-09-10T00:00:00"/>
    <x v="3"/>
    <x v="6"/>
    <x v="6"/>
    <n v="6637"/>
    <n v="595"/>
    <n v="161"/>
    <n v="2653"/>
    <n v="19334"/>
    <n v="131155"/>
    <x v="2"/>
    <n v="5.6368419046166747E-2"/>
  </r>
  <r>
    <x v="96"/>
    <x v="3"/>
    <d v="2024-08-13T00:00:00"/>
    <x v="3"/>
    <x v="10"/>
    <x v="10"/>
    <n v="6854"/>
    <n v="417"/>
    <n v="467"/>
    <n v="1003"/>
    <n v="61333"/>
    <n v="40281"/>
    <x v="0"/>
    <n v="0.19210049402944315"/>
  </r>
  <r>
    <x v="97"/>
    <x v="1"/>
    <d v="2024-06-10T00:00:00"/>
    <x v="2"/>
    <x v="5"/>
    <x v="5"/>
    <n v="21561"/>
    <n v="340"/>
    <n v="741"/>
    <n v="986"/>
    <n v="24826"/>
    <n v="198492"/>
    <x v="0"/>
    <n v="0.11407008846704149"/>
  </r>
  <r>
    <x v="98"/>
    <x v="3"/>
    <d v="2024-07-02T00:00:00"/>
    <x v="3"/>
    <x v="5"/>
    <x v="5"/>
    <n v="12320"/>
    <n v="1157"/>
    <n v="365"/>
    <n v="584"/>
    <n v="66634"/>
    <n v="210102"/>
    <x v="3"/>
    <n v="6.5882285746922925E-2"/>
  </r>
  <r>
    <x v="99"/>
    <x v="2"/>
    <d v="2025-09-25T00:00:00"/>
    <x v="0"/>
    <x v="4"/>
    <x v="4"/>
    <n v="20564"/>
    <n v="1433"/>
    <n v="488"/>
    <n v="1015"/>
    <n v="24333"/>
    <n v="172130"/>
    <x v="1"/>
    <n v="0.13062801371056759"/>
  </r>
  <r>
    <x v="100"/>
    <x v="0"/>
    <d v="2024-10-18T00:00:00"/>
    <x v="3"/>
    <x v="1"/>
    <x v="1"/>
    <n v="6892"/>
    <n v="1184"/>
    <n v="925"/>
    <n v="1062"/>
    <n v="75008"/>
    <n v="116260"/>
    <x v="4"/>
    <n v="7.7421297092723204E-2"/>
  </r>
  <r>
    <x v="101"/>
    <x v="3"/>
    <d v="2025-09-26T00:00:00"/>
    <x v="3"/>
    <x v="4"/>
    <x v="4"/>
    <n v="9043"/>
    <n v="1192"/>
    <n v="810"/>
    <n v="1550"/>
    <n v="5221"/>
    <n v="199476"/>
    <x v="1"/>
    <n v="5.5370069582305642E-2"/>
  </r>
  <r>
    <x v="102"/>
    <x v="3"/>
    <d v="2025-09-27T00:00:00"/>
    <x v="1"/>
    <x v="1"/>
    <x v="1"/>
    <n v="18521"/>
    <n v="1027"/>
    <n v="230"/>
    <n v="1247"/>
    <n v="39588"/>
    <n v="200928"/>
    <x v="1"/>
    <n v="9.8433269628921807E-2"/>
  </r>
  <r>
    <x v="103"/>
    <x v="1"/>
    <d v="2025-03-23T00:00:00"/>
    <x v="0"/>
    <x v="2"/>
    <x v="2"/>
    <n v="24711"/>
    <n v="882"/>
    <n v="876"/>
    <n v="2728"/>
    <n v="32015"/>
    <n v="180272"/>
    <x v="3"/>
    <n v="0.1468281263867933"/>
  </r>
  <r>
    <x v="104"/>
    <x v="3"/>
    <d v="2024-06-14T00:00:00"/>
    <x v="3"/>
    <x v="7"/>
    <x v="7"/>
    <n v="21856"/>
    <n v="1203"/>
    <n v="634"/>
    <n v="2807"/>
    <n v="3647"/>
    <n v="104178"/>
    <x v="3"/>
    <n v="0.22742805582752595"/>
  </r>
  <r>
    <x v="105"/>
    <x v="3"/>
    <d v="2025-02-04T00:00:00"/>
    <x v="3"/>
    <x v="6"/>
    <x v="6"/>
    <n v="23833"/>
    <n v="555"/>
    <n v="523"/>
    <n v="1330"/>
    <n v="69141"/>
    <n v="73997"/>
    <x v="3"/>
    <n v="0.33664878305877266"/>
  </r>
  <r>
    <x v="106"/>
    <x v="3"/>
    <d v="2024-06-21T00:00:00"/>
    <x v="2"/>
    <x v="3"/>
    <x v="3"/>
    <n v="21216"/>
    <n v="1207"/>
    <n v="859"/>
    <n v="328"/>
    <n v="91296"/>
    <n v="196683"/>
    <x v="2"/>
    <n v="0.1183732198512327"/>
  </r>
  <r>
    <x v="107"/>
    <x v="1"/>
    <d v="2025-09-28T00:00:00"/>
    <x v="3"/>
    <x v="6"/>
    <x v="6"/>
    <n v="21963"/>
    <n v="1356"/>
    <n v="349"/>
    <n v="1206"/>
    <n v="51755"/>
    <n v="159273"/>
    <x v="1"/>
    <n v="0.14860020216860359"/>
  </r>
  <r>
    <x v="108"/>
    <x v="3"/>
    <d v="2024-08-08T00:00:00"/>
    <x v="3"/>
    <x v="6"/>
    <x v="6"/>
    <n v="24355"/>
    <n v="1087"/>
    <n v="686"/>
    <n v="2426"/>
    <n v="24963"/>
    <n v="212307"/>
    <x v="0"/>
    <n v="0.1230670679723231"/>
  </r>
  <r>
    <x v="109"/>
    <x v="0"/>
    <d v="2024-07-29T00:00:00"/>
    <x v="2"/>
    <x v="6"/>
    <x v="6"/>
    <n v="6164"/>
    <n v="326"/>
    <n v="615"/>
    <n v="2806"/>
    <n v="38579"/>
    <n v="206129"/>
    <x v="4"/>
    <n v="3.4468706489625425E-2"/>
  </r>
  <r>
    <x v="110"/>
    <x v="1"/>
    <d v="2024-11-23T00:00:00"/>
    <x v="1"/>
    <x v="4"/>
    <x v="4"/>
    <n v="9941"/>
    <n v="1329"/>
    <n v="238"/>
    <n v="869"/>
    <n v="40281"/>
    <n v="172311"/>
    <x v="2"/>
    <n v="6.6786217943137702E-2"/>
  </r>
  <r>
    <x v="111"/>
    <x v="0"/>
    <d v="2024-10-05T00:00:00"/>
    <x v="3"/>
    <x v="1"/>
    <x v="1"/>
    <n v="16388"/>
    <n v="1208"/>
    <n v="417"/>
    <n v="2306"/>
    <n v="16865"/>
    <n v="236733"/>
    <x v="0"/>
    <n v="7.6089940988370866E-2"/>
  </r>
  <r>
    <x v="112"/>
    <x v="1"/>
    <d v="2025-09-29T00:00:00"/>
    <x v="2"/>
    <x v="8"/>
    <x v="9"/>
    <n v="7569"/>
    <n v="803"/>
    <n v="804"/>
    <n v="1753"/>
    <n v="43582"/>
    <n v="166945"/>
    <x v="1"/>
    <n v="5.4964209769684629E-2"/>
  </r>
  <r>
    <x v="113"/>
    <x v="3"/>
    <d v="2024-11-14T00:00:00"/>
    <x v="0"/>
    <x v="2"/>
    <x v="2"/>
    <n v="6300"/>
    <n v="1213"/>
    <n v="720"/>
    <n v="1037"/>
    <n v="39569"/>
    <n v="85272"/>
    <x v="3"/>
    <n v="9.6549863964724647E-2"/>
  </r>
  <r>
    <x v="114"/>
    <x v="0"/>
    <d v="2025-09-30T00:00:00"/>
    <x v="1"/>
    <x v="0"/>
    <x v="0"/>
    <n v="8269"/>
    <n v="250"/>
    <n v="638"/>
    <n v="815"/>
    <n v="41991"/>
    <n v="129393"/>
    <x v="1"/>
    <n v="7.0768897853825175E-2"/>
  </r>
  <r>
    <x v="115"/>
    <x v="1"/>
    <d v="2025-03-18T00:00:00"/>
    <x v="0"/>
    <x v="6"/>
    <x v="6"/>
    <n v="5818"/>
    <n v="1252"/>
    <n v="687"/>
    <n v="2300"/>
    <n v="25081"/>
    <n v="101212"/>
    <x v="4"/>
    <n v="7.6641109749832043E-2"/>
  </r>
  <r>
    <x v="116"/>
    <x v="2"/>
    <d v="2024-11-04T00:00:00"/>
    <x v="0"/>
    <x v="3"/>
    <x v="8"/>
    <n v="14015"/>
    <n v="978"/>
    <n v="196"/>
    <n v="2744"/>
    <n v="20190"/>
    <n v="186470"/>
    <x v="2"/>
    <n v="8.1455462004611998E-2"/>
  </r>
  <r>
    <x v="117"/>
    <x v="3"/>
    <d v="2024-11-04T00:00:00"/>
    <x v="2"/>
    <x v="4"/>
    <x v="4"/>
    <n v="14234"/>
    <n v="1013"/>
    <n v="437"/>
    <n v="338"/>
    <n v="67754"/>
    <n v="160030"/>
    <x v="2"/>
    <n v="9.8006623758045364E-2"/>
  </r>
  <r>
    <x v="118"/>
    <x v="1"/>
    <d v="2025-02-07T00:00:00"/>
    <x v="3"/>
    <x v="10"/>
    <x v="10"/>
    <n v="20290"/>
    <n v="619"/>
    <n v="927"/>
    <n v="1186"/>
    <n v="8924"/>
    <n v="96503"/>
    <x v="4"/>
    <n v="0.22627275835984373"/>
  </r>
  <r>
    <x v="119"/>
    <x v="2"/>
    <d v="2024-10-21T00:00:00"/>
    <x v="2"/>
    <x v="3"/>
    <x v="3"/>
    <n v="8254"/>
    <n v="1405"/>
    <n v="165"/>
    <n v="2504"/>
    <n v="8081"/>
    <n v="177710"/>
    <x v="0"/>
    <n v="5.5281075910190762E-2"/>
  </r>
  <r>
    <x v="120"/>
    <x v="1"/>
    <d v="2024-07-29T00:00:00"/>
    <x v="2"/>
    <x v="0"/>
    <x v="0"/>
    <n v="19144"/>
    <n v="1182"/>
    <n v="860"/>
    <n v="1398"/>
    <n v="4185"/>
    <n v="46570"/>
    <x v="0"/>
    <n v="0.454928065278076"/>
  </r>
  <r>
    <x v="121"/>
    <x v="2"/>
    <d v="2024-10-02T00:00:00"/>
    <x v="2"/>
    <x v="8"/>
    <x v="9"/>
    <n v="9350"/>
    <n v="1024"/>
    <n v="550"/>
    <n v="2123"/>
    <n v="53916"/>
    <n v="108785"/>
    <x v="2"/>
    <n v="0.10041825619340902"/>
  </r>
  <r>
    <x v="122"/>
    <x v="3"/>
    <d v="2024-06-14T00:00:00"/>
    <x v="2"/>
    <x v="3"/>
    <x v="8"/>
    <n v="17183"/>
    <n v="1224"/>
    <n v="943"/>
    <n v="2010"/>
    <n v="21481"/>
    <n v="49110"/>
    <x v="2"/>
    <n v="0.39401343921808185"/>
  </r>
  <r>
    <x v="123"/>
    <x v="0"/>
    <d v="2025-04-06T00:00:00"/>
    <x v="1"/>
    <x v="8"/>
    <x v="9"/>
    <n v="8238"/>
    <n v="766"/>
    <n v="235"/>
    <n v="1273"/>
    <n v="4706"/>
    <n v="119141"/>
    <x v="3"/>
    <n v="7.7546772311798629E-2"/>
  </r>
  <r>
    <x v="124"/>
    <x v="2"/>
    <d v="2024-09-08T00:00:00"/>
    <x v="3"/>
    <x v="0"/>
    <x v="0"/>
    <n v="8090"/>
    <n v="570"/>
    <n v="399"/>
    <n v="1862"/>
    <n v="34088"/>
    <n v="52115"/>
    <x v="0"/>
    <n v="0.17382711311522595"/>
  </r>
  <r>
    <x v="125"/>
    <x v="1"/>
    <d v="2025-03-28T00:00:00"/>
    <x v="0"/>
    <x v="6"/>
    <x v="6"/>
    <n v="13637"/>
    <n v="1135"/>
    <n v="540"/>
    <n v="1288"/>
    <n v="45183"/>
    <n v="79062"/>
    <x v="4"/>
    <n v="0.19367079001290127"/>
  </r>
  <r>
    <x v="126"/>
    <x v="3"/>
    <d v="2025-01-27T00:00:00"/>
    <x v="0"/>
    <x v="3"/>
    <x v="8"/>
    <n v="24415"/>
    <n v="860"/>
    <n v="931"/>
    <n v="320"/>
    <n v="65049"/>
    <n v="62911"/>
    <x v="0"/>
    <n v="0.41655672298962027"/>
  </r>
  <r>
    <x v="127"/>
    <x v="2"/>
    <d v="2025-01-10T00:00:00"/>
    <x v="3"/>
    <x v="8"/>
    <x v="9"/>
    <n v="14647"/>
    <n v="1168"/>
    <n v="484"/>
    <n v="2650"/>
    <n v="27217"/>
    <n v="144061"/>
    <x v="3"/>
    <n v="0.11313957281984714"/>
  </r>
  <r>
    <x v="128"/>
    <x v="1"/>
    <d v="2024-07-21T00:00:00"/>
    <x v="0"/>
    <x v="3"/>
    <x v="3"/>
    <n v="11911"/>
    <n v="1360"/>
    <n v="778"/>
    <n v="1168"/>
    <n v="16483"/>
    <n v="72556"/>
    <x v="2"/>
    <n v="0.19362974805667346"/>
  </r>
  <r>
    <x v="129"/>
    <x v="1"/>
    <d v="2024-09-29T00:00:00"/>
    <x v="3"/>
    <x v="1"/>
    <x v="1"/>
    <n v="10472"/>
    <n v="401"/>
    <n v="668"/>
    <n v="383"/>
    <n v="37571"/>
    <n v="249203"/>
    <x v="2"/>
    <n v="4.6311641513143903E-2"/>
  </r>
  <r>
    <x v="130"/>
    <x v="1"/>
    <d v="2024-10-21T00:00:00"/>
    <x v="0"/>
    <x v="7"/>
    <x v="7"/>
    <n v="20271"/>
    <n v="512"/>
    <n v="286"/>
    <n v="1982"/>
    <n v="43225"/>
    <n v="168335"/>
    <x v="3"/>
    <n v="0.12516113701844536"/>
  </r>
  <r>
    <x v="131"/>
    <x v="2"/>
    <d v="2025-03-04T00:00:00"/>
    <x v="2"/>
    <x v="1"/>
    <x v="1"/>
    <n v="5266"/>
    <n v="316"/>
    <n v="837"/>
    <n v="2276"/>
    <n v="20967"/>
    <n v="41969"/>
    <x v="4"/>
    <n v="0.1529462222116324"/>
  </r>
  <r>
    <x v="132"/>
    <x v="2"/>
    <d v="2025-02-06T00:00:00"/>
    <x v="0"/>
    <x v="0"/>
    <x v="0"/>
    <n v="2666"/>
    <n v="1136"/>
    <n v="989"/>
    <n v="1710"/>
    <n v="36467"/>
    <n v="83753"/>
    <x v="2"/>
    <n v="5.7203921053574198E-2"/>
  </r>
  <r>
    <x v="133"/>
    <x v="2"/>
    <d v="2025-10-01T00:00:00"/>
    <x v="3"/>
    <x v="4"/>
    <x v="4"/>
    <n v="6188"/>
    <n v="774"/>
    <n v="647"/>
    <n v="1830"/>
    <n v="55436"/>
    <n v="175542"/>
    <x v="1"/>
    <n v="4.3345752013763089E-2"/>
  </r>
  <r>
    <x v="134"/>
    <x v="0"/>
    <d v="2024-11-28T00:00:00"/>
    <x v="3"/>
    <x v="7"/>
    <x v="7"/>
    <n v="19055"/>
    <n v="443"/>
    <n v="976"/>
    <n v="869"/>
    <n v="75437"/>
    <n v="161863"/>
    <x v="2"/>
    <n v="0.12648968572187591"/>
  </r>
  <r>
    <x v="135"/>
    <x v="2"/>
    <d v="2025-10-02T00:00:00"/>
    <x v="3"/>
    <x v="2"/>
    <x v="2"/>
    <n v="12161"/>
    <n v="736"/>
    <n v="876"/>
    <n v="1233"/>
    <n v="21337"/>
    <n v="50225"/>
    <x v="1"/>
    <n v="0.27422598307615731"/>
  </r>
  <r>
    <x v="136"/>
    <x v="2"/>
    <d v="2024-07-31T00:00:00"/>
    <x v="3"/>
    <x v="3"/>
    <x v="3"/>
    <n v="13314"/>
    <n v="274"/>
    <n v="626"/>
    <n v="2280"/>
    <n v="14639"/>
    <n v="163008"/>
    <x v="3"/>
    <n v="8.7198174322732622E-2"/>
  </r>
  <r>
    <x v="137"/>
    <x v="2"/>
    <d v="2025-03-29T00:00:00"/>
    <x v="3"/>
    <x v="2"/>
    <x v="2"/>
    <n v="23508"/>
    <n v="585"/>
    <n v="743"/>
    <n v="2155"/>
    <n v="3704"/>
    <n v="194268"/>
    <x v="3"/>
    <n v="0.1278440093067309"/>
  </r>
  <r>
    <x v="138"/>
    <x v="0"/>
    <d v="2024-10-29T00:00:00"/>
    <x v="1"/>
    <x v="3"/>
    <x v="8"/>
    <n v="23969"/>
    <n v="1433"/>
    <n v="372"/>
    <n v="1092"/>
    <n v="32147"/>
    <n v="145823"/>
    <x v="2"/>
    <n v="0.17674852389540743"/>
  </r>
  <r>
    <x v="139"/>
    <x v="2"/>
    <d v="2024-07-15T00:00:00"/>
    <x v="1"/>
    <x v="5"/>
    <x v="5"/>
    <n v="14891"/>
    <n v="674"/>
    <n v="521"/>
    <n v="1091"/>
    <n v="18101"/>
    <n v="53669"/>
    <x v="0"/>
    <n v="0.29972609886526674"/>
  </r>
  <r>
    <x v="140"/>
    <x v="1"/>
    <d v="2025-10-03T00:00:00"/>
    <x v="0"/>
    <x v="7"/>
    <x v="7"/>
    <n v="6777"/>
    <n v="617"/>
    <n v="551"/>
    <n v="2109"/>
    <n v="18559"/>
    <n v="208452"/>
    <x v="1"/>
    <n v="3.8114290100358834E-2"/>
  </r>
  <r>
    <x v="141"/>
    <x v="2"/>
    <d v="2025-03-25T00:00:00"/>
    <x v="3"/>
    <x v="2"/>
    <x v="2"/>
    <n v="5900"/>
    <n v="546"/>
    <n v="592"/>
    <n v="1594"/>
    <n v="38627"/>
    <n v="164398"/>
    <x v="4"/>
    <n v="4.2810739790021778E-2"/>
  </r>
  <r>
    <x v="142"/>
    <x v="1"/>
    <d v="2024-10-02T00:00:00"/>
    <x v="0"/>
    <x v="2"/>
    <x v="2"/>
    <n v="15716"/>
    <n v="839"/>
    <n v="639"/>
    <n v="2839"/>
    <n v="349"/>
    <n v="150677"/>
    <x v="2"/>
    <n v="0.11411164278556117"/>
  </r>
  <r>
    <x v="143"/>
    <x v="1"/>
    <d v="2024-10-28T00:00:00"/>
    <x v="3"/>
    <x v="8"/>
    <x v="9"/>
    <n v="8981"/>
    <n v="1138"/>
    <n v="764"/>
    <n v="2555"/>
    <n v="92810"/>
    <n v="88320"/>
    <x v="4"/>
    <n v="0.1232223731884058"/>
  </r>
  <r>
    <x v="144"/>
    <x v="1"/>
    <d v="2024-08-12T00:00:00"/>
    <x v="3"/>
    <x v="1"/>
    <x v="1"/>
    <n v="8376"/>
    <n v="1154"/>
    <n v="422"/>
    <n v="1907"/>
    <n v="36874"/>
    <n v="218486"/>
    <x v="2"/>
    <n v="4.5549829279679245E-2"/>
  </r>
  <r>
    <x v="145"/>
    <x v="0"/>
    <d v="2024-06-05T00:00:00"/>
    <x v="1"/>
    <x v="8"/>
    <x v="9"/>
    <n v="18907"/>
    <n v="1075"/>
    <n v="675"/>
    <n v="1383"/>
    <n v="17875"/>
    <n v="186649"/>
    <x v="0"/>
    <n v="0.11067297440650634"/>
  </r>
  <r>
    <x v="146"/>
    <x v="0"/>
    <d v="2024-10-21T00:00:00"/>
    <x v="1"/>
    <x v="7"/>
    <x v="7"/>
    <n v="20777"/>
    <n v="962"/>
    <n v="308"/>
    <n v="2777"/>
    <n v="25529"/>
    <n v="165354"/>
    <x v="0"/>
    <n v="0.13333212380710477"/>
  </r>
  <r>
    <x v="147"/>
    <x v="0"/>
    <d v="2025-04-15T00:00:00"/>
    <x v="2"/>
    <x v="7"/>
    <x v="7"/>
    <n v="20977"/>
    <n v="1402"/>
    <n v="301"/>
    <n v="1284"/>
    <n v="24620"/>
    <n v="128009"/>
    <x v="0"/>
    <n v="0.17717504237983267"/>
  </r>
  <r>
    <x v="148"/>
    <x v="2"/>
    <d v="2024-06-16T00:00:00"/>
    <x v="1"/>
    <x v="0"/>
    <x v="0"/>
    <n v="12160"/>
    <n v="1405"/>
    <n v="769"/>
    <n v="1980"/>
    <n v="33174"/>
    <n v="226481"/>
    <x v="0"/>
    <n v="6.329007731332871E-2"/>
  </r>
  <r>
    <x v="149"/>
    <x v="1"/>
    <d v="2024-08-22T00:00:00"/>
    <x v="2"/>
    <x v="8"/>
    <x v="9"/>
    <n v="16124"/>
    <n v="863"/>
    <n v="337"/>
    <n v="819"/>
    <n v="85788"/>
    <n v="68625"/>
    <x v="3"/>
    <n v="0.25244444444444447"/>
  </r>
  <r>
    <x v="150"/>
    <x v="0"/>
    <d v="2024-07-26T00:00:00"/>
    <x v="2"/>
    <x v="9"/>
    <x v="4"/>
    <n v="18282"/>
    <n v="224"/>
    <n v="962"/>
    <n v="890"/>
    <n v="35105"/>
    <n v="64089"/>
    <x v="3"/>
    <n v="0.30376507669022768"/>
  </r>
  <r>
    <x v="151"/>
    <x v="0"/>
    <d v="2025-10-04T00:00:00"/>
    <x v="2"/>
    <x v="10"/>
    <x v="10"/>
    <n v="12488"/>
    <n v="1403"/>
    <n v="247"/>
    <n v="1350"/>
    <n v="28370"/>
    <n v="76487"/>
    <x v="1"/>
    <n v="0.18484186855282597"/>
  </r>
  <r>
    <x v="152"/>
    <x v="2"/>
    <d v="2025-01-01T00:00:00"/>
    <x v="2"/>
    <x v="1"/>
    <x v="1"/>
    <n v="24574"/>
    <n v="909"/>
    <n v="280"/>
    <n v="2009"/>
    <n v="6221"/>
    <n v="236910"/>
    <x v="4"/>
    <n v="0.10874593727575872"/>
  </r>
  <r>
    <x v="153"/>
    <x v="0"/>
    <d v="2024-10-09T00:00:00"/>
    <x v="2"/>
    <x v="7"/>
    <x v="7"/>
    <n v="7240"/>
    <n v="1384"/>
    <n v="954"/>
    <n v="2335"/>
    <n v="6757"/>
    <n v="150448"/>
    <x v="2"/>
    <n v="6.3663192598106988E-2"/>
  </r>
  <r>
    <x v="154"/>
    <x v="2"/>
    <d v="2024-12-21T00:00:00"/>
    <x v="0"/>
    <x v="0"/>
    <x v="0"/>
    <n v="12453"/>
    <n v="376"/>
    <n v="320"/>
    <n v="2546"/>
    <n v="22617"/>
    <n v="90138"/>
    <x v="2"/>
    <n v="0.14587632297144379"/>
  </r>
  <r>
    <x v="155"/>
    <x v="3"/>
    <d v="2024-10-22T00:00:00"/>
    <x v="1"/>
    <x v="5"/>
    <x v="5"/>
    <n v="12478"/>
    <n v="484"/>
    <n v="332"/>
    <n v="2734"/>
    <n v="43338"/>
    <n v="213895"/>
    <x v="3"/>
    <n v="6.2151990462610156E-2"/>
  </r>
  <r>
    <x v="156"/>
    <x v="0"/>
    <d v="2024-07-23T00:00:00"/>
    <x v="2"/>
    <x v="8"/>
    <x v="9"/>
    <n v="24877"/>
    <n v="262"/>
    <n v="513"/>
    <n v="648"/>
    <n v="47544"/>
    <n v="208280"/>
    <x v="2"/>
    <n v="0.12316112924908777"/>
  </r>
  <r>
    <x v="157"/>
    <x v="3"/>
    <d v="2024-08-11T00:00:00"/>
    <x v="3"/>
    <x v="1"/>
    <x v="1"/>
    <n v="14394"/>
    <n v="1202"/>
    <n v="188"/>
    <n v="1259"/>
    <n v="21925"/>
    <n v="94061"/>
    <x v="3"/>
    <n v="0.1678059982351878"/>
  </r>
  <r>
    <x v="158"/>
    <x v="2"/>
    <d v="2025-10-05T00:00:00"/>
    <x v="1"/>
    <x v="5"/>
    <x v="5"/>
    <n v="21262"/>
    <n v="861"/>
    <n v="676"/>
    <n v="2263"/>
    <n v="12085"/>
    <n v="201731"/>
    <x v="1"/>
    <n v="0.11301683925623726"/>
  </r>
  <r>
    <x v="159"/>
    <x v="1"/>
    <d v="2024-08-24T00:00:00"/>
    <x v="1"/>
    <x v="8"/>
    <x v="9"/>
    <n v="22527"/>
    <n v="865"/>
    <n v="646"/>
    <n v="992"/>
    <n v="18654"/>
    <n v="141376"/>
    <x v="4"/>
    <n v="0.17002885921231325"/>
  </r>
  <r>
    <x v="160"/>
    <x v="0"/>
    <d v="2025-10-06T00:00:00"/>
    <x v="2"/>
    <x v="2"/>
    <x v="2"/>
    <n v="22028"/>
    <n v="355"/>
    <n v="665"/>
    <n v="1859"/>
    <n v="50565"/>
    <n v="202962"/>
    <x v="1"/>
    <n v="0.11355820301337197"/>
  </r>
  <r>
    <x v="161"/>
    <x v="2"/>
    <d v="2025-04-01T00:00:00"/>
    <x v="0"/>
    <x v="5"/>
    <x v="5"/>
    <n v="6432"/>
    <n v="1272"/>
    <n v="498"/>
    <n v="677"/>
    <n v="47305"/>
    <n v="119134"/>
    <x v="0"/>
    <n v="6.8846844729464299E-2"/>
  </r>
  <r>
    <x v="162"/>
    <x v="1"/>
    <d v="2025-04-08T00:00:00"/>
    <x v="2"/>
    <x v="0"/>
    <x v="0"/>
    <n v="15568"/>
    <n v="1166"/>
    <n v="546"/>
    <n v="826"/>
    <n v="21836"/>
    <n v="87055"/>
    <x v="0"/>
    <n v="0.19849520418126471"/>
  </r>
  <r>
    <x v="163"/>
    <x v="1"/>
    <d v="2025-02-27T00:00:00"/>
    <x v="0"/>
    <x v="1"/>
    <x v="1"/>
    <n v="16178"/>
    <n v="1048"/>
    <n v="871"/>
    <n v="2553"/>
    <n v="39025"/>
    <n v="59508"/>
    <x v="0"/>
    <n v="0.30411037171472743"/>
  </r>
  <r>
    <x v="164"/>
    <x v="3"/>
    <d v="2025-10-07T00:00:00"/>
    <x v="3"/>
    <x v="6"/>
    <x v="6"/>
    <n v="19660"/>
    <n v="1307"/>
    <n v="310"/>
    <n v="2802"/>
    <n v="22171"/>
    <n v="213359"/>
    <x v="1"/>
    <n v="9.9723939463533293E-2"/>
  </r>
  <r>
    <x v="165"/>
    <x v="2"/>
    <d v="2025-02-16T00:00:00"/>
    <x v="1"/>
    <x v="3"/>
    <x v="8"/>
    <n v="24195"/>
    <n v="888"/>
    <n v="165"/>
    <n v="1559"/>
    <n v="11596"/>
    <n v="249988"/>
    <x v="2"/>
    <n v="0.10099684784869674"/>
  </r>
  <r>
    <x v="166"/>
    <x v="1"/>
    <d v="2024-11-28T00:00:00"/>
    <x v="3"/>
    <x v="3"/>
    <x v="8"/>
    <n v="2302"/>
    <n v="347"/>
    <n v="642"/>
    <n v="2175"/>
    <n v="56378"/>
    <n v="198056"/>
    <x v="4"/>
    <n v="1.6616512501514722E-2"/>
  </r>
  <r>
    <x v="167"/>
    <x v="0"/>
    <d v="2024-11-12T00:00:00"/>
    <x v="0"/>
    <x v="1"/>
    <x v="1"/>
    <n v="19022"/>
    <n v="541"/>
    <n v="575"/>
    <n v="2063"/>
    <n v="42743"/>
    <n v="150169"/>
    <x v="0"/>
    <n v="0.13410224480418728"/>
  </r>
  <r>
    <x v="168"/>
    <x v="0"/>
    <d v="2024-12-03T00:00:00"/>
    <x v="0"/>
    <x v="5"/>
    <x v="5"/>
    <n v="2055"/>
    <n v="675"/>
    <n v="257"/>
    <n v="820"/>
    <n v="33534"/>
    <n v="48125"/>
    <x v="0"/>
    <n v="6.2067532467532466E-2"/>
  </r>
  <r>
    <x v="169"/>
    <x v="3"/>
    <d v="2025-04-28T00:00:00"/>
    <x v="3"/>
    <x v="8"/>
    <x v="9"/>
    <n v="15013"/>
    <n v="1286"/>
    <n v="599"/>
    <n v="2001"/>
    <n v="67839"/>
    <n v="76059"/>
    <x v="0"/>
    <n v="0.22216963147030594"/>
  </r>
  <r>
    <x v="170"/>
    <x v="1"/>
    <d v="2024-12-31T00:00:00"/>
    <x v="0"/>
    <x v="0"/>
    <x v="0"/>
    <n v="10717"/>
    <n v="760"/>
    <n v="460"/>
    <n v="1316"/>
    <n v="18164"/>
    <n v="240641"/>
    <x v="4"/>
    <n v="4.9605013277039242E-2"/>
  </r>
  <r>
    <x v="171"/>
    <x v="2"/>
    <d v="2024-08-14T00:00:00"/>
    <x v="3"/>
    <x v="10"/>
    <x v="10"/>
    <n v="10150"/>
    <n v="526"/>
    <n v="888"/>
    <n v="1313"/>
    <n v="51605"/>
    <n v="143409"/>
    <x v="0"/>
    <n v="8.0636501195880311E-2"/>
  </r>
  <r>
    <x v="172"/>
    <x v="0"/>
    <d v="2024-12-05T00:00:00"/>
    <x v="1"/>
    <x v="3"/>
    <x v="8"/>
    <n v="4125"/>
    <n v="1364"/>
    <n v="319"/>
    <n v="2848"/>
    <n v="15379"/>
    <n v="188159"/>
    <x v="4"/>
    <n v="3.0867510988047343E-2"/>
  </r>
  <r>
    <x v="173"/>
    <x v="1"/>
    <d v="2024-06-22T00:00:00"/>
    <x v="3"/>
    <x v="0"/>
    <x v="0"/>
    <n v="13479"/>
    <n v="1189"/>
    <n v="695"/>
    <n v="416"/>
    <n v="30229"/>
    <n v="45704"/>
    <x v="0"/>
    <n v="0.33614125678277612"/>
  </r>
  <r>
    <x v="174"/>
    <x v="1"/>
    <d v="2025-10-08T00:00:00"/>
    <x v="1"/>
    <x v="3"/>
    <x v="8"/>
    <n v="17745"/>
    <n v="414"/>
    <n v="563"/>
    <n v="2733"/>
    <n v="995"/>
    <n v="231648"/>
    <x v="1"/>
    <n v="8.0820900676889074E-2"/>
  </r>
  <r>
    <x v="175"/>
    <x v="3"/>
    <d v="2025-10-09T00:00:00"/>
    <x v="3"/>
    <x v="2"/>
    <x v="2"/>
    <n v="18748"/>
    <n v="634"/>
    <n v="400"/>
    <n v="1667"/>
    <n v="75813"/>
    <n v="244456"/>
    <x v="1"/>
    <n v="8.0922538207284747E-2"/>
  </r>
  <r>
    <x v="176"/>
    <x v="0"/>
    <d v="2024-07-10T00:00:00"/>
    <x v="0"/>
    <x v="8"/>
    <x v="9"/>
    <n v="8809"/>
    <n v="1151"/>
    <n v="908"/>
    <n v="883"/>
    <n v="42921"/>
    <n v="151279"/>
    <x v="4"/>
    <n v="7.1840771025720687E-2"/>
  </r>
  <r>
    <x v="177"/>
    <x v="0"/>
    <d v="2025-10-10T00:00:00"/>
    <x v="3"/>
    <x v="2"/>
    <x v="2"/>
    <n v="6621"/>
    <n v="922"/>
    <n v="930"/>
    <n v="694"/>
    <n v="839"/>
    <n v="243532"/>
    <x v="1"/>
    <n v="3.479214230573395E-2"/>
  </r>
  <r>
    <x v="178"/>
    <x v="2"/>
    <d v="2024-07-15T00:00:00"/>
    <x v="0"/>
    <x v="3"/>
    <x v="8"/>
    <n v="17034"/>
    <n v="231"/>
    <n v="290"/>
    <n v="1387"/>
    <n v="63550"/>
    <n v="198280"/>
    <x v="4"/>
    <n v="8.8536413153116805E-2"/>
  </r>
  <r>
    <x v="179"/>
    <x v="0"/>
    <d v="2025-10-11T00:00:00"/>
    <x v="3"/>
    <x v="6"/>
    <x v="6"/>
    <n v="15623"/>
    <n v="869"/>
    <n v="423"/>
    <n v="371"/>
    <n v="47579"/>
    <n v="158516"/>
    <x v="1"/>
    <n v="0.10670847106916652"/>
  </r>
  <r>
    <x v="180"/>
    <x v="2"/>
    <d v="2025-10-12T00:00:00"/>
    <x v="3"/>
    <x v="6"/>
    <x v="6"/>
    <n v="7126"/>
    <n v="484"/>
    <n v="565"/>
    <n v="573"/>
    <n v="7389"/>
    <n v="237096"/>
    <x v="1"/>
    <n v="3.4479704423524646E-2"/>
  </r>
  <r>
    <x v="181"/>
    <x v="0"/>
    <d v="2024-07-31T00:00:00"/>
    <x v="2"/>
    <x v="2"/>
    <x v="2"/>
    <n v="7122"/>
    <n v="628"/>
    <n v="757"/>
    <n v="2313"/>
    <n v="50924"/>
    <n v="210954"/>
    <x v="4"/>
    <n v="4.0326327066564277E-2"/>
  </r>
  <r>
    <x v="182"/>
    <x v="3"/>
    <d v="2024-12-17T00:00:00"/>
    <x v="0"/>
    <x v="6"/>
    <x v="6"/>
    <n v="20030"/>
    <n v="485"/>
    <n v="888"/>
    <n v="1643"/>
    <n v="4322"/>
    <n v="196995"/>
    <x v="2"/>
    <n v="0.10864742759968526"/>
  </r>
  <r>
    <x v="183"/>
    <x v="0"/>
    <d v="2025-10-13T00:00:00"/>
    <x v="2"/>
    <x v="3"/>
    <x v="8"/>
    <n v="19302"/>
    <n v="1367"/>
    <n v="188"/>
    <n v="637"/>
    <n v="31404"/>
    <n v="154044"/>
    <x v="1"/>
    <n v="0.13539638025499209"/>
  </r>
  <r>
    <x v="184"/>
    <x v="2"/>
    <d v="2025-01-11T00:00:00"/>
    <x v="0"/>
    <x v="1"/>
    <x v="1"/>
    <n v="21181"/>
    <n v="1242"/>
    <n v="963"/>
    <n v="1689"/>
    <n v="49329"/>
    <n v="69165"/>
    <x v="0"/>
    <n v="0.33811899081905589"/>
  </r>
  <r>
    <x v="185"/>
    <x v="2"/>
    <d v="2024-08-24T00:00:00"/>
    <x v="2"/>
    <x v="2"/>
    <x v="2"/>
    <n v="24890"/>
    <n v="217"/>
    <n v="178"/>
    <n v="906"/>
    <n v="54826"/>
    <n v="107203"/>
    <x v="2"/>
    <n v="0.23586093672751696"/>
  </r>
  <r>
    <x v="186"/>
    <x v="3"/>
    <d v="2024-12-22T00:00:00"/>
    <x v="1"/>
    <x v="10"/>
    <x v="10"/>
    <n v="7870"/>
    <n v="968"/>
    <n v="626"/>
    <n v="465"/>
    <n v="27184"/>
    <n v="44114"/>
    <x v="4"/>
    <n v="0.2145350682323072"/>
  </r>
  <r>
    <x v="187"/>
    <x v="0"/>
    <d v="2024-06-06T00:00:00"/>
    <x v="3"/>
    <x v="10"/>
    <x v="10"/>
    <n v="3531"/>
    <n v="789"/>
    <n v="467"/>
    <n v="1867"/>
    <n v="40816"/>
    <n v="236037"/>
    <x v="2"/>
    <n v="2.0280718700881641E-2"/>
  </r>
  <r>
    <x v="188"/>
    <x v="0"/>
    <d v="2025-03-24T00:00:00"/>
    <x v="0"/>
    <x v="4"/>
    <x v="4"/>
    <n v="10172"/>
    <n v="1398"/>
    <n v="394"/>
    <n v="2358"/>
    <n v="59610"/>
    <n v="76321"/>
    <x v="3"/>
    <n v="0.15675895231980713"/>
  </r>
  <r>
    <x v="189"/>
    <x v="3"/>
    <d v="2024-10-04T00:00:00"/>
    <x v="0"/>
    <x v="5"/>
    <x v="5"/>
    <n v="21729"/>
    <n v="1209"/>
    <n v="897"/>
    <n v="1624"/>
    <n v="38771"/>
    <n v="113297"/>
    <x v="3"/>
    <n v="0.21037626768581694"/>
  </r>
  <r>
    <x v="190"/>
    <x v="0"/>
    <d v="2025-10-14T00:00:00"/>
    <x v="3"/>
    <x v="8"/>
    <x v="9"/>
    <n v="9673"/>
    <n v="393"/>
    <n v="846"/>
    <n v="1028"/>
    <n v="55556"/>
    <n v="136652"/>
    <x v="1"/>
    <n v="7.9852471972601938E-2"/>
  </r>
  <r>
    <x v="191"/>
    <x v="0"/>
    <d v="2025-10-15T00:00:00"/>
    <x v="0"/>
    <x v="6"/>
    <x v="6"/>
    <n v="8882"/>
    <n v="701"/>
    <n v="421"/>
    <n v="2343"/>
    <n v="13588"/>
    <n v="139304"/>
    <x v="1"/>
    <n v="7.1814161833113191E-2"/>
  </r>
  <r>
    <x v="192"/>
    <x v="2"/>
    <d v="2024-09-11T00:00:00"/>
    <x v="0"/>
    <x v="6"/>
    <x v="6"/>
    <n v="3906"/>
    <n v="1187"/>
    <n v="589"/>
    <n v="401"/>
    <n v="52687"/>
    <n v="196498"/>
    <x v="0"/>
    <n v="2.8916324848090057E-2"/>
  </r>
  <r>
    <x v="193"/>
    <x v="0"/>
    <d v="2024-10-02T00:00:00"/>
    <x v="2"/>
    <x v="5"/>
    <x v="5"/>
    <n v="5086"/>
    <n v="1336"/>
    <n v="897"/>
    <n v="1715"/>
    <n v="60592"/>
    <n v="57772"/>
    <x v="2"/>
    <n v="0.12668766876687668"/>
  </r>
  <r>
    <x v="194"/>
    <x v="0"/>
    <d v="2024-08-15T00:00:00"/>
    <x v="0"/>
    <x v="7"/>
    <x v="7"/>
    <n v="15503"/>
    <n v="313"/>
    <n v="388"/>
    <n v="1078"/>
    <n v="11500"/>
    <n v="143754"/>
    <x v="3"/>
    <n v="0.1127203416948398"/>
  </r>
  <r>
    <x v="195"/>
    <x v="3"/>
    <d v="2025-09-18T00:00:00"/>
    <x v="1"/>
    <x v="9"/>
    <x v="4"/>
    <n v="10152"/>
    <n v="1445"/>
    <n v="526"/>
    <n v="513"/>
    <n v="18959"/>
    <n v="43712"/>
    <x v="1"/>
    <n v="0.27733803074670571"/>
  </r>
  <r>
    <x v="196"/>
    <x v="3"/>
    <d v="2024-10-22T00:00:00"/>
    <x v="1"/>
    <x v="2"/>
    <x v="2"/>
    <n v="7750"/>
    <n v="1146"/>
    <n v="415"/>
    <n v="1411"/>
    <n v="85339"/>
    <n v="172439"/>
    <x v="2"/>
    <n v="5.3995905798572247E-2"/>
  </r>
  <r>
    <x v="197"/>
    <x v="1"/>
    <d v="2025-09-19T00:00:00"/>
    <x v="3"/>
    <x v="3"/>
    <x v="3"/>
    <n v="14772"/>
    <n v="1030"/>
    <n v="508"/>
    <n v="1876"/>
    <n v="8882"/>
    <n v="155142"/>
    <x v="1"/>
    <n v="0.10512949426976577"/>
  </r>
  <r>
    <x v="198"/>
    <x v="2"/>
    <d v="2025-09-20T00:00:00"/>
    <x v="0"/>
    <x v="6"/>
    <x v="6"/>
    <n v="12267"/>
    <n v="1487"/>
    <n v="489"/>
    <n v="2748"/>
    <n v="34685"/>
    <n v="131736"/>
    <x v="1"/>
    <n v="0.1081177506528208"/>
  </r>
  <r>
    <x v="199"/>
    <x v="0"/>
    <d v="2025-04-07T00:00:00"/>
    <x v="3"/>
    <x v="8"/>
    <x v="9"/>
    <n v="3062"/>
    <n v="1124"/>
    <n v="538"/>
    <n v="2935"/>
    <n v="69749"/>
    <n v="91924"/>
    <x v="3"/>
    <n v="5.1390278926069365E-2"/>
  </r>
  <r>
    <x v="200"/>
    <x v="0"/>
    <d v="2025-01-15T00:00:00"/>
    <x v="1"/>
    <x v="4"/>
    <x v="4"/>
    <n v="20360"/>
    <n v="254"/>
    <n v="726"/>
    <n v="1995"/>
    <n v="14280"/>
    <n v="43726"/>
    <x v="3"/>
    <n v="0.48803915290673738"/>
  </r>
  <r>
    <x v="201"/>
    <x v="1"/>
    <d v="2025-09-21T00:00:00"/>
    <x v="0"/>
    <x v="10"/>
    <x v="10"/>
    <n v="19680"/>
    <n v="999"/>
    <n v="838"/>
    <n v="891"/>
    <n v="29576"/>
    <n v="129152"/>
    <x v="1"/>
    <n v="0.16660214321110009"/>
  </r>
  <r>
    <x v="202"/>
    <x v="0"/>
    <d v="2024-11-21T00:00:00"/>
    <x v="0"/>
    <x v="6"/>
    <x v="6"/>
    <n v="8229"/>
    <n v="977"/>
    <n v="152"/>
    <n v="1633"/>
    <n v="71447"/>
    <n v="67723"/>
    <x v="4"/>
    <n v="0.13818052950991538"/>
  </r>
  <r>
    <x v="203"/>
    <x v="2"/>
    <d v="2025-09-22T00:00:00"/>
    <x v="3"/>
    <x v="4"/>
    <x v="4"/>
    <n v="18509"/>
    <n v="361"/>
    <n v="578"/>
    <n v="1409"/>
    <n v="10569"/>
    <n v="166969"/>
    <x v="1"/>
    <n v="0.11647671124580011"/>
  </r>
  <r>
    <x v="204"/>
    <x v="1"/>
    <d v="2025-09-23T00:00:00"/>
    <x v="1"/>
    <x v="3"/>
    <x v="8"/>
    <n v="17147"/>
    <n v="286"/>
    <n v="291"/>
    <n v="2439"/>
    <n v="45631"/>
    <n v="140494"/>
    <x v="1"/>
    <n v="0.12615485358805359"/>
  </r>
  <r>
    <x v="205"/>
    <x v="2"/>
    <d v="2024-06-24T00:00:00"/>
    <x v="0"/>
    <x v="3"/>
    <x v="8"/>
    <n v="6632"/>
    <n v="254"/>
    <n v="525"/>
    <n v="1013"/>
    <n v="13838"/>
    <n v="180180"/>
    <x v="0"/>
    <n v="4.1131091131091133E-2"/>
  </r>
  <r>
    <x v="206"/>
    <x v="1"/>
    <d v="2024-12-29T00:00:00"/>
    <x v="3"/>
    <x v="9"/>
    <x v="4"/>
    <n v="8288"/>
    <n v="1401"/>
    <n v="819"/>
    <n v="1235"/>
    <n v="33446"/>
    <n v="248786"/>
    <x v="0"/>
    <n v="4.2237103373984064E-2"/>
  </r>
  <r>
    <x v="207"/>
    <x v="1"/>
    <d v="2024-06-24T00:00:00"/>
    <x v="1"/>
    <x v="1"/>
    <x v="1"/>
    <n v="5596"/>
    <n v="1231"/>
    <n v="473"/>
    <n v="2251"/>
    <n v="43705"/>
    <n v="75643"/>
    <x v="0"/>
    <n v="9.6505955607260427E-2"/>
  </r>
  <r>
    <x v="208"/>
    <x v="3"/>
    <d v="2025-03-19T00:00:00"/>
    <x v="3"/>
    <x v="3"/>
    <x v="3"/>
    <n v="13475"/>
    <n v="1032"/>
    <n v="295"/>
    <n v="541"/>
    <n v="43666"/>
    <n v="202396"/>
    <x v="4"/>
    <n v="7.3133856400324118E-2"/>
  </r>
  <r>
    <x v="209"/>
    <x v="2"/>
    <d v="2025-02-19T00:00:00"/>
    <x v="2"/>
    <x v="7"/>
    <x v="7"/>
    <n v="8168"/>
    <n v="512"/>
    <n v="442"/>
    <n v="2343"/>
    <n v="2753"/>
    <n v="143896"/>
    <x v="4"/>
    <n v="6.3393006059932172E-2"/>
  </r>
  <r>
    <x v="210"/>
    <x v="0"/>
    <d v="2025-09-24T00:00:00"/>
    <x v="0"/>
    <x v="9"/>
    <x v="4"/>
    <n v="11795"/>
    <n v="958"/>
    <n v="814"/>
    <n v="301"/>
    <n v="12564"/>
    <n v="179999"/>
    <x v="1"/>
    <n v="7.5372640959116444E-2"/>
  </r>
  <r>
    <x v="211"/>
    <x v="0"/>
    <d v="2025-03-03T00:00:00"/>
    <x v="2"/>
    <x v="0"/>
    <x v="0"/>
    <n v="9561"/>
    <n v="642"/>
    <n v="581"/>
    <n v="2572"/>
    <n v="38552"/>
    <n v="133680"/>
    <x v="0"/>
    <n v="8.0670257330939563E-2"/>
  </r>
  <r>
    <x v="212"/>
    <x v="2"/>
    <d v="2025-05-01T00:00:00"/>
    <x v="1"/>
    <x v="7"/>
    <x v="7"/>
    <n v="10258"/>
    <n v="527"/>
    <n v="854"/>
    <n v="2068"/>
    <n v="45632"/>
    <n v="136546"/>
    <x v="4"/>
    <n v="8.5238674146441498E-2"/>
  </r>
  <r>
    <x v="213"/>
    <x v="0"/>
    <d v="2024-12-23T00:00:00"/>
    <x v="2"/>
    <x v="2"/>
    <x v="2"/>
    <n v="18616"/>
    <n v="1277"/>
    <n v="734"/>
    <n v="2249"/>
    <n v="3399"/>
    <n v="193515"/>
    <x v="3"/>
    <n v="0.10659122031883833"/>
  </r>
  <r>
    <x v="214"/>
    <x v="0"/>
    <d v="2025-09-25T00:00:00"/>
    <x v="2"/>
    <x v="8"/>
    <x v="9"/>
    <n v="8371"/>
    <n v="960"/>
    <n v="548"/>
    <n v="2936"/>
    <n v="82543"/>
    <n v="119973"/>
    <x v="1"/>
    <n v="8.2343527293641069E-2"/>
  </r>
  <r>
    <x v="215"/>
    <x v="2"/>
    <d v="2024-07-29T00:00:00"/>
    <x v="1"/>
    <x v="0"/>
    <x v="0"/>
    <n v="22590"/>
    <n v="1462"/>
    <n v="966"/>
    <n v="2463"/>
    <n v="29689"/>
    <n v="103449"/>
    <x v="2"/>
    <n v="0.24183897379385011"/>
  </r>
  <r>
    <x v="216"/>
    <x v="1"/>
    <d v="2025-09-26T00:00:00"/>
    <x v="3"/>
    <x v="0"/>
    <x v="0"/>
    <n v="16369"/>
    <n v="1452"/>
    <n v="493"/>
    <n v="1217"/>
    <n v="91440"/>
    <n v="149834"/>
    <x v="1"/>
    <n v="0.12222859965027964"/>
  </r>
  <r>
    <x v="217"/>
    <x v="2"/>
    <d v="2024-06-11T00:00:00"/>
    <x v="2"/>
    <x v="9"/>
    <x v="4"/>
    <n v="14910"/>
    <n v="778"/>
    <n v="289"/>
    <n v="2541"/>
    <n v="14309"/>
    <n v="247815"/>
    <x v="2"/>
    <n v="6.4471480741682297E-2"/>
  </r>
  <r>
    <x v="218"/>
    <x v="1"/>
    <d v="2025-01-28T00:00:00"/>
    <x v="3"/>
    <x v="5"/>
    <x v="5"/>
    <n v="9943"/>
    <n v="1274"/>
    <n v="336"/>
    <n v="389"/>
    <n v="6145"/>
    <n v="231305"/>
    <x v="0"/>
    <n v="4.9947039623008581E-2"/>
  </r>
  <r>
    <x v="219"/>
    <x v="0"/>
    <d v="2024-06-02T00:00:00"/>
    <x v="2"/>
    <x v="1"/>
    <x v="1"/>
    <n v="14199"/>
    <n v="1206"/>
    <n v="954"/>
    <n v="2009"/>
    <n v="8"/>
    <n v="65537"/>
    <x v="2"/>
    <n v="0.24961472145505592"/>
  </r>
  <r>
    <x v="220"/>
    <x v="0"/>
    <d v="2025-03-23T00:00:00"/>
    <x v="3"/>
    <x v="5"/>
    <x v="5"/>
    <n v="17728"/>
    <n v="1487"/>
    <n v="210"/>
    <n v="2469"/>
    <n v="30565"/>
    <n v="117576"/>
    <x v="0"/>
    <n v="0.16521228822208614"/>
  </r>
  <r>
    <x v="221"/>
    <x v="0"/>
    <d v="2024-10-08T00:00:00"/>
    <x v="1"/>
    <x v="9"/>
    <x v="4"/>
    <n v="8738"/>
    <n v="295"/>
    <n v="529"/>
    <n v="442"/>
    <n v="25286"/>
    <n v="147522"/>
    <x v="3"/>
    <n v="6.4817450956467515E-2"/>
  </r>
  <r>
    <x v="222"/>
    <x v="3"/>
    <d v="2024-11-12T00:00:00"/>
    <x v="2"/>
    <x v="2"/>
    <x v="2"/>
    <n v="17913"/>
    <n v="1311"/>
    <n v="859"/>
    <n v="405"/>
    <n v="59842"/>
    <n v="62612"/>
    <x v="2"/>
    <n v="0.32075321024723696"/>
  </r>
  <r>
    <x v="223"/>
    <x v="1"/>
    <d v="2025-09-07T00:00:00"/>
    <x v="1"/>
    <x v="10"/>
    <x v="10"/>
    <n v="4472"/>
    <n v="1301"/>
    <n v="956"/>
    <n v="1186"/>
    <n v="3363"/>
    <n v="46471"/>
    <x v="1"/>
    <n v="0.14479998278496267"/>
  </r>
  <r>
    <x v="224"/>
    <x v="3"/>
    <d v="2024-06-20T00:00:00"/>
    <x v="2"/>
    <x v="6"/>
    <x v="6"/>
    <n v="21123"/>
    <n v="1343"/>
    <n v="589"/>
    <n v="727"/>
    <n v="87833"/>
    <n v="206703"/>
    <x v="0"/>
    <n v="0.11153684271636116"/>
  </r>
  <r>
    <x v="225"/>
    <x v="3"/>
    <d v="2025-09-08T00:00:00"/>
    <x v="1"/>
    <x v="6"/>
    <x v="6"/>
    <n v="23785"/>
    <n v="1013"/>
    <n v="468"/>
    <n v="1628"/>
    <n v="8272"/>
    <n v="71348"/>
    <x v="1"/>
    <n v="0.35412345125301342"/>
  </r>
  <r>
    <x v="226"/>
    <x v="2"/>
    <d v="2024-06-12T00:00:00"/>
    <x v="1"/>
    <x v="1"/>
    <x v="1"/>
    <n v="17679"/>
    <n v="690"/>
    <n v="451"/>
    <n v="2195"/>
    <n v="4390"/>
    <n v="235804"/>
    <x v="4"/>
    <n v="7.9812047293514959E-2"/>
  </r>
  <r>
    <x v="227"/>
    <x v="3"/>
    <d v="2024-07-01T00:00:00"/>
    <x v="2"/>
    <x v="2"/>
    <x v="2"/>
    <n v="3761"/>
    <n v="651"/>
    <n v="493"/>
    <n v="2294"/>
    <n v="71696"/>
    <n v="41177"/>
    <x v="0"/>
    <n v="0.11911989702989532"/>
  </r>
  <r>
    <x v="228"/>
    <x v="2"/>
    <d v="2024-07-03T00:00:00"/>
    <x v="2"/>
    <x v="1"/>
    <x v="1"/>
    <n v="12167"/>
    <n v="364"/>
    <n v="160"/>
    <n v="616"/>
    <n v="42228"/>
    <n v="175832"/>
    <x v="2"/>
    <n v="7.2176850630146963E-2"/>
  </r>
  <r>
    <x v="229"/>
    <x v="2"/>
    <d v="2024-07-15T00:00:00"/>
    <x v="2"/>
    <x v="4"/>
    <x v="4"/>
    <n v="12554"/>
    <n v="381"/>
    <n v="211"/>
    <n v="2286"/>
    <n v="50567"/>
    <n v="72779"/>
    <x v="0"/>
    <n v="0.18062902760411656"/>
  </r>
  <r>
    <x v="230"/>
    <x v="3"/>
    <d v="2025-09-09T00:00:00"/>
    <x v="0"/>
    <x v="5"/>
    <x v="5"/>
    <n v="19260"/>
    <n v="668"/>
    <n v="994"/>
    <n v="934"/>
    <n v="20509"/>
    <n v="61636"/>
    <x v="1"/>
    <n v="0.33944448049841003"/>
  </r>
  <r>
    <x v="231"/>
    <x v="1"/>
    <d v="2025-04-29T00:00:00"/>
    <x v="3"/>
    <x v="6"/>
    <x v="6"/>
    <n v="16277"/>
    <n v="1109"/>
    <n v="375"/>
    <n v="2225"/>
    <n v="1044"/>
    <n v="121889"/>
    <x v="3"/>
    <n v="0.14571454356012437"/>
  </r>
  <r>
    <x v="232"/>
    <x v="1"/>
    <d v="2025-03-08T00:00:00"/>
    <x v="0"/>
    <x v="0"/>
    <x v="0"/>
    <n v="5812"/>
    <n v="934"/>
    <n v="302"/>
    <n v="2356"/>
    <n v="37437"/>
    <n v="93551"/>
    <x v="0"/>
    <n v="7.5338585370546551E-2"/>
  </r>
  <r>
    <x v="233"/>
    <x v="1"/>
    <d v="2024-06-01T00:00:00"/>
    <x v="0"/>
    <x v="5"/>
    <x v="5"/>
    <n v="19844"/>
    <n v="1022"/>
    <n v="860"/>
    <n v="2570"/>
    <n v="23719"/>
    <n v="182628"/>
    <x v="2"/>
    <n v="0.11896313818253498"/>
  </r>
  <r>
    <x v="234"/>
    <x v="1"/>
    <d v="2024-12-22T00:00:00"/>
    <x v="1"/>
    <x v="3"/>
    <x v="3"/>
    <n v="20117"/>
    <n v="1143"/>
    <n v="713"/>
    <n v="1739"/>
    <n v="34444"/>
    <n v="198670"/>
    <x v="4"/>
    <n v="0.11060049328031409"/>
  </r>
  <r>
    <x v="235"/>
    <x v="1"/>
    <d v="2024-08-19T00:00:00"/>
    <x v="2"/>
    <x v="8"/>
    <x v="9"/>
    <n v="3605"/>
    <n v="206"/>
    <n v="921"/>
    <n v="852"/>
    <n v="11660"/>
    <n v="182635"/>
    <x v="3"/>
    <n v="2.590960111698196E-2"/>
  </r>
  <r>
    <x v="236"/>
    <x v="3"/>
    <d v="2024-10-22T00:00:00"/>
    <x v="3"/>
    <x v="2"/>
    <x v="2"/>
    <n v="7622"/>
    <n v="529"/>
    <n v="720"/>
    <n v="1015"/>
    <n v="71322"/>
    <n v="86819"/>
    <x v="4"/>
    <n v="0.10217809465669957"/>
  </r>
  <r>
    <x v="237"/>
    <x v="3"/>
    <d v="2024-07-16T00:00:00"/>
    <x v="1"/>
    <x v="7"/>
    <x v="7"/>
    <n v="8767"/>
    <n v="974"/>
    <n v="733"/>
    <n v="1587"/>
    <n v="74927"/>
    <n v="113770"/>
    <x v="0"/>
    <n v="9.2062933989628198E-2"/>
  </r>
  <r>
    <x v="238"/>
    <x v="0"/>
    <d v="2025-09-10T00:00:00"/>
    <x v="0"/>
    <x v="1"/>
    <x v="1"/>
    <n v="13613"/>
    <n v="350"/>
    <n v="809"/>
    <n v="2013"/>
    <n v="20471"/>
    <n v="198038"/>
    <x v="1"/>
    <n v="7.4591745018632791E-2"/>
  </r>
  <r>
    <x v="239"/>
    <x v="1"/>
    <d v="2025-09-11T00:00:00"/>
    <x v="2"/>
    <x v="5"/>
    <x v="5"/>
    <n v="21901"/>
    <n v="1308"/>
    <n v="724"/>
    <n v="2183"/>
    <n v="15996"/>
    <n v="230961"/>
    <x v="1"/>
    <n v="0.10362355549205277"/>
  </r>
  <r>
    <x v="240"/>
    <x v="3"/>
    <d v="2025-01-18T00:00:00"/>
    <x v="1"/>
    <x v="8"/>
    <x v="9"/>
    <n v="12589"/>
    <n v="346"/>
    <n v="459"/>
    <n v="1407"/>
    <n v="29254"/>
    <n v="198059"/>
    <x v="2"/>
    <n v="6.7626313371268162E-2"/>
  </r>
  <r>
    <x v="241"/>
    <x v="0"/>
    <d v="2025-09-12T00:00:00"/>
    <x v="2"/>
    <x v="5"/>
    <x v="5"/>
    <n v="15918"/>
    <n v="1114"/>
    <n v="392"/>
    <n v="1641"/>
    <n v="28044"/>
    <n v="118714"/>
    <x v="1"/>
    <n v="0.14677291642097814"/>
  </r>
  <r>
    <x v="242"/>
    <x v="1"/>
    <d v="2025-03-06T00:00:00"/>
    <x v="1"/>
    <x v="7"/>
    <x v="7"/>
    <n v="22119"/>
    <n v="899"/>
    <n v="642"/>
    <n v="410"/>
    <n v="49490"/>
    <n v="229420"/>
    <x v="3"/>
    <n v="0.10312963124400662"/>
  </r>
  <r>
    <x v="243"/>
    <x v="2"/>
    <d v="2025-09-13T00:00:00"/>
    <x v="2"/>
    <x v="8"/>
    <x v="9"/>
    <n v="15046"/>
    <n v="281"/>
    <n v="515"/>
    <n v="550"/>
    <n v="22583"/>
    <n v="64596"/>
    <x v="1"/>
    <n v="0.24524738373893121"/>
  </r>
  <r>
    <x v="244"/>
    <x v="0"/>
    <d v="2025-01-12T00:00:00"/>
    <x v="0"/>
    <x v="3"/>
    <x v="3"/>
    <n v="4590"/>
    <n v="713"/>
    <n v="479"/>
    <n v="2730"/>
    <n v="41050"/>
    <n v="204246"/>
    <x v="2"/>
    <n v="2.8308999931455206E-2"/>
  </r>
  <r>
    <x v="245"/>
    <x v="3"/>
    <d v="2024-10-11T00:00:00"/>
    <x v="3"/>
    <x v="7"/>
    <x v="7"/>
    <n v="19447"/>
    <n v="1014"/>
    <n v="256"/>
    <n v="2354"/>
    <n v="5472"/>
    <n v="104106"/>
    <x v="0"/>
    <n v="0.19899909707413599"/>
  </r>
  <r>
    <x v="246"/>
    <x v="2"/>
    <d v="2024-08-27T00:00:00"/>
    <x v="0"/>
    <x v="9"/>
    <x v="4"/>
    <n v="6324"/>
    <n v="908"/>
    <n v="375"/>
    <n v="758"/>
    <n v="34850"/>
    <n v="241039"/>
    <x v="0"/>
    <n v="3.1559208260903839E-2"/>
  </r>
  <r>
    <x v="247"/>
    <x v="2"/>
    <d v="2025-09-14T00:00:00"/>
    <x v="3"/>
    <x v="3"/>
    <x v="8"/>
    <n v="12787"/>
    <n v="945"/>
    <n v="974"/>
    <n v="1407"/>
    <n v="4037"/>
    <n v="99182"/>
    <x v="1"/>
    <n v="0.14827287209372669"/>
  </r>
  <r>
    <x v="248"/>
    <x v="2"/>
    <d v="2024-07-18T00:00:00"/>
    <x v="2"/>
    <x v="9"/>
    <x v="4"/>
    <n v="11111"/>
    <n v="1222"/>
    <n v="367"/>
    <n v="507"/>
    <n v="14129"/>
    <n v="127163"/>
    <x v="4"/>
    <n v="9.9871818060284834E-2"/>
  </r>
  <r>
    <x v="249"/>
    <x v="0"/>
    <d v="2024-06-22T00:00:00"/>
    <x v="1"/>
    <x v="6"/>
    <x v="6"/>
    <n v="7342"/>
    <n v="906"/>
    <n v="902"/>
    <n v="1199"/>
    <n v="68488"/>
    <n v="79310"/>
    <x v="0"/>
    <n v="0.1153700668263775"/>
  </r>
  <r>
    <x v="250"/>
    <x v="3"/>
    <d v="2025-09-15T00:00:00"/>
    <x v="0"/>
    <x v="5"/>
    <x v="5"/>
    <n v="18389"/>
    <n v="670"/>
    <n v="655"/>
    <n v="321"/>
    <n v="21869"/>
    <n v="96088"/>
    <x v="1"/>
    <n v="0.2051660977437349"/>
  </r>
  <r>
    <x v="251"/>
    <x v="2"/>
    <d v="2025-04-28T00:00:00"/>
    <x v="3"/>
    <x v="3"/>
    <x v="8"/>
    <n v="10659"/>
    <n v="1342"/>
    <n v="408"/>
    <n v="709"/>
    <n v="16309"/>
    <n v="168803"/>
    <x v="2"/>
    <n v="7.3511726687321907E-2"/>
  </r>
  <r>
    <x v="252"/>
    <x v="1"/>
    <d v="2025-09-16T00:00:00"/>
    <x v="0"/>
    <x v="9"/>
    <x v="4"/>
    <n v="16043"/>
    <n v="595"/>
    <n v="923"/>
    <n v="1194"/>
    <n v="52613"/>
    <n v="179978"/>
    <x v="1"/>
    <n v="9.757303670448611E-2"/>
  </r>
  <r>
    <x v="253"/>
    <x v="2"/>
    <d v="2025-01-14T00:00:00"/>
    <x v="3"/>
    <x v="3"/>
    <x v="8"/>
    <n v="24350"/>
    <n v="460"/>
    <n v="666"/>
    <n v="814"/>
    <n v="21120"/>
    <n v="76914"/>
    <x v="0"/>
    <n v="0.33122708479600593"/>
  </r>
  <r>
    <x v="254"/>
    <x v="2"/>
    <d v="2025-04-03T00:00:00"/>
    <x v="0"/>
    <x v="10"/>
    <x v="10"/>
    <n v="10837"/>
    <n v="1004"/>
    <n v="922"/>
    <n v="1108"/>
    <n v="36807"/>
    <n v="150350"/>
    <x v="2"/>
    <n v="8.4888593282341204E-2"/>
  </r>
  <r>
    <x v="255"/>
    <x v="0"/>
    <d v="2025-09-17T00:00:00"/>
    <x v="3"/>
    <x v="5"/>
    <x v="5"/>
    <n v="2117"/>
    <n v="1133"/>
    <n v="203"/>
    <n v="1173"/>
    <n v="40125"/>
    <n v="85379"/>
    <x v="1"/>
    <n v="4.0443200318579509E-2"/>
  </r>
  <r>
    <x v="256"/>
    <x v="0"/>
    <d v="2025-04-06T00:00:00"/>
    <x v="3"/>
    <x v="3"/>
    <x v="8"/>
    <n v="15917"/>
    <n v="1479"/>
    <n v="196"/>
    <n v="313"/>
    <n v="48524"/>
    <n v="249684"/>
    <x v="3"/>
    <n v="7.0457057720959296E-2"/>
  </r>
  <r>
    <x v="257"/>
    <x v="3"/>
    <d v="2024-08-05T00:00:00"/>
    <x v="2"/>
    <x v="0"/>
    <x v="0"/>
    <n v="20935"/>
    <n v="1104"/>
    <n v="876"/>
    <n v="1270"/>
    <n v="21454"/>
    <n v="208722"/>
    <x v="2"/>
    <n v="0.10978718103506099"/>
  </r>
  <r>
    <x v="258"/>
    <x v="1"/>
    <d v="2025-02-10T00:00:00"/>
    <x v="3"/>
    <x v="1"/>
    <x v="1"/>
    <n v="16309"/>
    <n v="1449"/>
    <n v="838"/>
    <n v="2434"/>
    <n v="2940"/>
    <n v="217953"/>
    <x v="3"/>
    <n v="8.5321147219813445E-2"/>
  </r>
  <r>
    <x v="259"/>
    <x v="0"/>
    <d v="2025-02-12T00:00:00"/>
    <x v="2"/>
    <x v="1"/>
    <x v="1"/>
    <n v="15234"/>
    <n v="1276"/>
    <n v="670"/>
    <n v="1860"/>
    <n v="60397"/>
    <n v="86413"/>
    <x v="4"/>
    <n v="0.19881267864788862"/>
  </r>
  <r>
    <x v="260"/>
    <x v="2"/>
    <d v="2024-10-27T00:00:00"/>
    <x v="3"/>
    <x v="0"/>
    <x v="0"/>
    <n v="7560"/>
    <n v="1139"/>
    <n v="248"/>
    <n v="1624"/>
    <n v="72237"/>
    <n v="177084"/>
    <x v="2"/>
    <n v="5.0524045085947912E-2"/>
  </r>
  <r>
    <x v="261"/>
    <x v="3"/>
    <d v="2025-01-18T00:00:00"/>
    <x v="1"/>
    <x v="8"/>
    <x v="9"/>
    <n v="22673"/>
    <n v="1053"/>
    <n v="169"/>
    <n v="1566"/>
    <n v="9417"/>
    <n v="221187"/>
    <x v="3"/>
    <n v="0.10803076130152314"/>
  </r>
  <r>
    <x v="262"/>
    <x v="2"/>
    <d v="2024-08-20T00:00:00"/>
    <x v="1"/>
    <x v="4"/>
    <x v="4"/>
    <n v="2846"/>
    <n v="792"/>
    <n v="902"/>
    <n v="2469"/>
    <n v="12130"/>
    <n v="47151"/>
    <x v="0"/>
    <n v="9.6286399015927546E-2"/>
  </r>
  <r>
    <x v="263"/>
    <x v="2"/>
    <d v="2025-01-30T00:00:00"/>
    <x v="1"/>
    <x v="8"/>
    <x v="9"/>
    <n v="12954"/>
    <n v="913"/>
    <n v="722"/>
    <n v="1049"/>
    <n v="475"/>
    <n v="97716"/>
    <x v="0"/>
    <n v="0.14930001228048631"/>
  </r>
  <r>
    <x v="264"/>
    <x v="0"/>
    <d v="2025-02-20T00:00:00"/>
    <x v="3"/>
    <x v="7"/>
    <x v="7"/>
    <n v="15703"/>
    <n v="1381"/>
    <n v="639"/>
    <n v="984"/>
    <n v="10967"/>
    <n v="133747"/>
    <x v="4"/>
    <n v="0.13251138343289942"/>
  </r>
  <r>
    <x v="265"/>
    <x v="3"/>
    <d v="2024-11-25T00:00:00"/>
    <x v="2"/>
    <x v="7"/>
    <x v="7"/>
    <n v="17385"/>
    <n v="831"/>
    <n v="568"/>
    <n v="2227"/>
    <n v="49351"/>
    <n v="207450"/>
    <x v="2"/>
    <n v="9.0547119787900698E-2"/>
  </r>
  <r>
    <x v="266"/>
    <x v="1"/>
    <d v="2024-10-04T00:00:00"/>
    <x v="2"/>
    <x v="3"/>
    <x v="8"/>
    <n v="15746"/>
    <n v="258"/>
    <n v="839"/>
    <n v="2656"/>
    <n v="66614"/>
    <n v="213724"/>
    <x v="2"/>
    <n v="7.8807246729426739E-2"/>
  </r>
  <r>
    <x v="267"/>
    <x v="1"/>
    <d v="2025-04-13T00:00:00"/>
    <x v="3"/>
    <x v="9"/>
    <x v="4"/>
    <n v="24700"/>
    <n v="327"/>
    <n v="999"/>
    <n v="994"/>
    <n v="59400"/>
    <n v="243502"/>
    <x v="2"/>
    <n v="0.10688207899729776"/>
  </r>
  <r>
    <x v="268"/>
    <x v="0"/>
    <d v="2024-11-05T00:00:00"/>
    <x v="1"/>
    <x v="9"/>
    <x v="4"/>
    <n v="8469"/>
    <n v="935"/>
    <n v="211"/>
    <n v="2635"/>
    <n v="21890"/>
    <n v="184539"/>
    <x v="4"/>
    <n v="5.2102807536618279E-2"/>
  </r>
  <r>
    <x v="269"/>
    <x v="0"/>
    <d v="2025-01-15T00:00:00"/>
    <x v="1"/>
    <x v="1"/>
    <x v="1"/>
    <n v="11333"/>
    <n v="920"/>
    <n v="294"/>
    <n v="606"/>
    <n v="59490"/>
    <n v="202082"/>
    <x v="2"/>
    <n v="6.2088657079799291E-2"/>
  </r>
  <r>
    <x v="270"/>
    <x v="3"/>
    <d v="2024-10-17T00:00:00"/>
    <x v="2"/>
    <x v="2"/>
    <x v="2"/>
    <n v="18608"/>
    <n v="1338"/>
    <n v="365"/>
    <n v="2289"/>
    <n v="20785"/>
    <n v="161999"/>
    <x v="0"/>
    <n v="0.12537731714393299"/>
  </r>
  <r>
    <x v="271"/>
    <x v="1"/>
    <d v="2025-03-27T00:00:00"/>
    <x v="1"/>
    <x v="8"/>
    <x v="9"/>
    <n v="14819"/>
    <n v="1432"/>
    <n v="152"/>
    <n v="961"/>
    <n v="39154"/>
    <n v="154793"/>
    <x v="3"/>
    <n v="0.10596732410380315"/>
  </r>
  <r>
    <x v="272"/>
    <x v="1"/>
    <d v="2024-10-12T00:00:00"/>
    <x v="0"/>
    <x v="10"/>
    <x v="10"/>
    <n v="6208"/>
    <n v="725"/>
    <n v="309"/>
    <n v="848"/>
    <n v="39319"/>
    <n v="225763"/>
    <x v="0"/>
    <n v="3.207788698768177E-2"/>
  </r>
  <r>
    <x v="273"/>
    <x v="1"/>
    <d v="2025-01-01T00:00:00"/>
    <x v="2"/>
    <x v="5"/>
    <x v="5"/>
    <n v="8283"/>
    <n v="720"/>
    <n v="888"/>
    <n v="611"/>
    <n v="52791"/>
    <n v="235229"/>
    <x v="0"/>
    <n v="4.2048386891072105E-2"/>
  </r>
  <r>
    <x v="274"/>
    <x v="2"/>
    <d v="2024-08-05T00:00:00"/>
    <x v="1"/>
    <x v="6"/>
    <x v="6"/>
    <n v="4048"/>
    <n v="751"/>
    <n v="930"/>
    <n v="1382"/>
    <n v="16844"/>
    <n v="148177"/>
    <x v="3"/>
    <n v="3.8663220337839206E-2"/>
  </r>
  <r>
    <x v="275"/>
    <x v="1"/>
    <d v="2024-06-07T00:00:00"/>
    <x v="2"/>
    <x v="3"/>
    <x v="3"/>
    <n v="8233"/>
    <n v="436"/>
    <n v="269"/>
    <n v="2037"/>
    <n v="8875"/>
    <n v="52289"/>
    <x v="0"/>
    <n v="0.17093461339861157"/>
  </r>
  <r>
    <x v="276"/>
    <x v="2"/>
    <d v="2025-04-06T00:00:00"/>
    <x v="0"/>
    <x v="9"/>
    <x v="4"/>
    <n v="14941"/>
    <n v="1424"/>
    <n v="238"/>
    <n v="1054"/>
    <n v="20516"/>
    <n v="216048"/>
    <x v="4"/>
    <n v="7.6848663260016298E-2"/>
  </r>
  <r>
    <x v="277"/>
    <x v="3"/>
    <d v="2024-11-26T00:00:00"/>
    <x v="2"/>
    <x v="5"/>
    <x v="5"/>
    <n v="14607"/>
    <n v="1458"/>
    <n v="478"/>
    <n v="334"/>
    <n v="49257"/>
    <n v="214668"/>
    <x v="3"/>
    <n v="7.7063185942944451E-2"/>
  </r>
  <r>
    <x v="278"/>
    <x v="2"/>
    <d v="2024-09-02T00:00:00"/>
    <x v="2"/>
    <x v="3"/>
    <x v="3"/>
    <n v="11765"/>
    <n v="693"/>
    <n v="729"/>
    <n v="744"/>
    <n v="97772"/>
    <n v="194243"/>
    <x v="0"/>
    <n v="6.7889190344053579E-2"/>
  </r>
  <r>
    <x v="279"/>
    <x v="3"/>
    <d v="2025-09-18T00:00:00"/>
    <x v="2"/>
    <x v="5"/>
    <x v="5"/>
    <n v="3828"/>
    <n v="203"/>
    <n v="506"/>
    <n v="2440"/>
    <n v="63650"/>
    <n v="126365"/>
    <x v="1"/>
    <n v="3.5903929094290347E-2"/>
  </r>
  <r>
    <x v="280"/>
    <x v="1"/>
    <d v="2025-03-22T00:00:00"/>
    <x v="2"/>
    <x v="3"/>
    <x v="8"/>
    <n v="3917"/>
    <n v="865"/>
    <n v="759"/>
    <n v="2282"/>
    <n v="56125"/>
    <n v="154014"/>
    <x v="0"/>
    <n v="3.5977248821535704E-2"/>
  </r>
  <r>
    <x v="281"/>
    <x v="1"/>
    <d v="2024-10-03T00:00:00"/>
    <x v="0"/>
    <x v="3"/>
    <x v="3"/>
    <n v="22618"/>
    <n v="641"/>
    <n v="416"/>
    <n v="1530"/>
    <n v="18395"/>
    <n v="215211"/>
    <x v="4"/>
    <n v="0.1100083174187193"/>
  </r>
  <r>
    <x v="282"/>
    <x v="3"/>
    <d v="2025-05-09T00:00:00"/>
    <x v="3"/>
    <x v="6"/>
    <x v="6"/>
    <n v="8988"/>
    <n v="228"/>
    <n v="766"/>
    <n v="652"/>
    <n v="63789"/>
    <n v="219785"/>
    <x v="2"/>
    <n v="4.541711217781013E-2"/>
  </r>
  <r>
    <x v="283"/>
    <x v="0"/>
    <d v="2024-09-17T00:00:00"/>
    <x v="2"/>
    <x v="5"/>
    <x v="5"/>
    <n v="20410"/>
    <n v="1332"/>
    <n v="472"/>
    <n v="1202"/>
    <n v="9418"/>
    <n v="200806"/>
    <x v="0"/>
    <n v="0.11062418453631864"/>
  </r>
  <r>
    <x v="284"/>
    <x v="3"/>
    <d v="2024-07-18T00:00:00"/>
    <x v="2"/>
    <x v="0"/>
    <x v="0"/>
    <n v="16594"/>
    <n v="809"/>
    <n v="784"/>
    <n v="1655"/>
    <n v="35505"/>
    <n v="112588"/>
    <x v="2"/>
    <n v="0.16153586527871533"/>
  </r>
  <r>
    <x v="285"/>
    <x v="0"/>
    <d v="2025-09-19T00:00:00"/>
    <x v="1"/>
    <x v="6"/>
    <x v="6"/>
    <n v="22128"/>
    <n v="1004"/>
    <n v="690"/>
    <n v="2048"/>
    <n v="19443"/>
    <n v="103646"/>
    <x v="1"/>
    <n v="0.22984003241803833"/>
  </r>
  <r>
    <x v="286"/>
    <x v="2"/>
    <d v="2024-08-15T00:00:00"/>
    <x v="2"/>
    <x v="3"/>
    <x v="3"/>
    <n v="14977"/>
    <n v="274"/>
    <n v="798"/>
    <n v="458"/>
    <n v="6636"/>
    <n v="43654"/>
    <x v="0"/>
    <n v="0.36764099509781462"/>
  </r>
  <r>
    <x v="287"/>
    <x v="2"/>
    <d v="2025-04-17T00:00:00"/>
    <x v="1"/>
    <x v="6"/>
    <x v="6"/>
    <n v="2009"/>
    <n v="1037"/>
    <n v="344"/>
    <n v="2277"/>
    <n v="85743"/>
    <n v="58743"/>
    <x v="3"/>
    <n v="5.7709003625963942E-2"/>
  </r>
  <r>
    <x v="288"/>
    <x v="2"/>
    <d v="2024-11-28T00:00:00"/>
    <x v="3"/>
    <x v="5"/>
    <x v="5"/>
    <n v="18644"/>
    <n v="1369"/>
    <n v="887"/>
    <n v="1256"/>
    <n v="43415"/>
    <n v="88368"/>
    <x v="2"/>
    <n v="0.23651095419156257"/>
  </r>
  <r>
    <x v="289"/>
    <x v="1"/>
    <d v="2025-09-20T00:00:00"/>
    <x v="0"/>
    <x v="4"/>
    <x v="4"/>
    <n v="24422"/>
    <n v="327"/>
    <n v="481"/>
    <n v="2371"/>
    <n v="35340"/>
    <n v="245244"/>
    <x v="1"/>
    <n v="0.10287713460879777"/>
  </r>
  <r>
    <x v="290"/>
    <x v="2"/>
    <d v="2024-11-06T00:00:00"/>
    <x v="0"/>
    <x v="5"/>
    <x v="5"/>
    <n v="11865"/>
    <n v="241"/>
    <n v="319"/>
    <n v="703"/>
    <n v="69596"/>
    <n v="177513"/>
    <x v="3"/>
    <n v="6.999487361489018E-2"/>
  </r>
  <r>
    <x v="291"/>
    <x v="0"/>
    <d v="2024-11-17T00:00:00"/>
    <x v="3"/>
    <x v="5"/>
    <x v="5"/>
    <n v="4219"/>
    <n v="240"/>
    <n v="670"/>
    <n v="815"/>
    <n v="11978"/>
    <n v="159735"/>
    <x v="3"/>
    <n v="3.2109431245500357E-2"/>
  </r>
  <r>
    <x v="292"/>
    <x v="2"/>
    <d v="2025-05-14T00:00:00"/>
    <x v="0"/>
    <x v="3"/>
    <x v="8"/>
    <n v="9041"/>
    <n v="1133"/>
    <n v="612"/>
    <n v="1687"/>
    <n v="28102"/>
    <n v="195683"/>
    <x v="3"/>
    <n v="5.5119760020032396E-2"/>
  </r>
  <r>
    <x v="293"/>
    <x v="3"/>
    <d v="2024-06-19T00:00:00"/>
    <x v="3"/>
    <x v="8"/>
    <x v="9"/>
    <n v="20444"/>
    <n v="233"/>
    <n v="189"/>
    <n v="2879"/>
    <n v="28185"/>
    <n v="159891"/>
    <x v="3"/>
    <n v="0.13050140408153055"/>
  </r>
  <r>
    <x v="294"/>
    <x v="3"/>
    <d v="2025-05-06T00:00:00"/>
    <x v="3"/>
    <x v="0"/>
    <x v="0"/>
    <n v="7287"/>
    <n v="1240"/>
    <n v="686"/>
    <n v="1255"/>
    <n v="15403"/>
    <n v="147971"/>
    <x v="0"/>
    <n v="6.2262200025680704E-2"/>
  </r>
  <r>
    <x v="295"/>
    <x v="1"/>
    <d v="2025-02-11T00:00:00"/>
    <x v="3"/>
    <x v="10"/>
    <x v="10"/>
    <n v="3619"/>
    <n v="1376"/>
    <n v="410"/>
    <n v="2499"/>
    <n v="58146"/>
    <n v="52149"/>
    <x v="0"/>
    <n v="0.10364532397553165"/>
  </r>
  <r>
    <x v="296"/>
    <x v="3"/>
    <d v="2024-12-24T00:00:00"/>
    <x v="0"/>
    <x v="9"/>
    <x v="4"/>
    <n v="10512"/>
    <n v="1197"/>
    <n v="544"/>
    <n v="2012"/>
    <n v="10245"/>
    <n v="140102"/>
    <x v="0"/>
    <n v="8.745770938316369E-2"/>
  </r>
  <r>
    <x v="297"/>
    <x v="0"/>
    <d v="2025-09-24T00:00:00"/>
    <x v="1"/>
    <x v="7"/>
    <x v="7"/>
    <n v="3342"/>
    <n v="787"/>
    <n v="375"/>
    <n v="907"/>
    <n v="85823"/>
    <n v="99189"/>
    <x v="1"/>
    <n v="4.5408260996683103E-2"/>
  </r>
  <r>
    <x v="298"/>
    <x v="2"/>
    <d v="2025-09-25T00:00:00"/>
    <x v="3"/>
    <x v="8"/>
    <x v="9"/>
    <n v="12568"/>
    <n v="541"/>
    <n v="273"/>
    <n v="2767"/>
    <n v="22331"/>
    <n v="192747"/>
    <x v="1"/>
    <n v="6.9427799135654514E-2"/>
  </r>
  <r>
    <x v="299"/>
    <x v="1"/>
    <d v="2025-09-26T00:00:00"/>
    <x v="2"/>
    <x v="7"/>
    <x v="7"/>
    <n v="21216"/>
    <n v="226"/>
    <n v="187"/>
    <n v="1573"/>
    <n v="62688"/>
    <n v="111031"/>
    <x v="1"/>
    <n v="0.194801451846781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n v="2675"/>
  </r>
  <r>
    <x v="1"/>
    <n v="1574"/>
  </r>
  <r>
    <x v="2"/>
    <n v="1499"/>
  </r>
  <r>
    <x v="3"/>
    <n v="1925"/>
  </r>
  <r>
    <x v="0"/>
    <n v="1213"/>
  </r>
  <r>
    <x v="4"/>
    <n v="753"/>
  </r>
  <r>
    <x v="5"/>
    <n v="336"/>
  </r>
  <r>
    <x v="6"/>
    <n v="2011"/>
  </r>
  <r>
    <x v="1"/>
    <n v="1095"/>
  </r>
  <r>
    <x v="7"/>
    <n v="1272"/>
  </r>
  <r>
    <x v="3"/>
    <n v="892"/>
  </r>
  <r>
    <x v="1"/>
    <n v="1437"/>
  </r>
  <r>
    <x v="5"/>
    <n v="1624"/>
  </r>
  <r>
    <x v="6"/>
    <n v="2571"/>
  </r>
  <r>
    <x v="2"/>
    <n v="617"/>
  </r>
  <r>
    <x v="6"/>
    <n v="2696"/>
  </r>
  <r>
    <x v="8"/>
    <n v="2462"/>
  </r>
  <r>
    <x v="6"/>
    <n v="1646"/>
  </r>
  <r>
    <x v="8"/>
    <n v="1891"/>
  </r>
  <r>
    <x v="2"/>
    <n v="2189"/>
  </r>
  <r>
    <x v="9"/>
    <n v="2387"/>
  </r>
  <r>
    <x v="5"/>
    <n v="2296"/>
  </r>
  <r>
    <x v="8"/>
    <n v="2072"/>
  </r>
  <r>
    <x v="7"/>
    <n v="1612"/>
  </r>
  <r>
    <x v="6"/>
    <n v="1585"/>
  </r>
  <r>
    <x v="6"/>
    <n v="515"/>
  </r>
  <r>
    <x v="7"/>
    <n v="2683"/>
  </r>
  <r>
    <x v="4"/>
    <n v="2439"/>
  </r>
  <r>
    <x v="4"/>
    <n v="2700"/>
  </r>
  <r>
    <x v="9"/>
    <n v="2918"/>
  </r>
  <r>
    <x v="3"/>
    <n v="2004"/>
  </r>
  <r>
    <x v="8"/>
    <n v="662"/>
  </r>
  <r>
    <x v="7"/>
    <n v="2904"/>
  </r>
  <r>
    <x v="2"/>
    <n v="2016"/>
  </r>
  <r>
    <x v="8"/>
    <n v="1493"/>
  </r>
  <r>
    <x v="4"/>
    <n v="655"/>
  </r>
  <r>
    <x v="2"/>
    <n v="490"/>
  </r>
  <r>
    <x v="1"/>
    <n v="2769"/>
  </r>
  <r>
    <x v="5"/>
    <n v="999"/>
  </r>
  <r>
    <x v="6"/>
    <n v="2354"/>
  </r>
  <r>
    <x v="1"/>
    <n v="2480"/>
  </r>
  <r>
    <x v="8"/>
    <n v="856"/>
  </r>
  <r>
    <x v="4"/>
    <n v="1125"/>
  </r>
  <r>
    <x v="9"/>
    <n v="1354"/>
  </r>
  <r>
    <x v="5"/>
    <n v="2882"/>
  </r>
  <r>
    <x v="8"/>
    <n v="725"/>
  </r>
  <r>
    <x v="7"/>
    <n v="2710"/>
  </r>
  <r>
    <x v="0"/>
    <n v="1874"/>
  </r>
  <r>
    <x v="8"/>
    <n v="2429"/>
  </r>
  <r>
    <x v="5"/>
    <n v="2703"/>
  </r>
  <r>
    <x v="6"/>
    <n v="888"/>
  </r>
  <r>
    <x v="6"/>
    <n v="2312"/>
  </r>
  <r>
    <x v="8"/>
    <n v="1847"/>
  </r>
  <r>
    <x v="2"/>
    <n v="594"/>
  </r>
  <r>
    <x v="0"/>
    <n v="2285"/>
  </r>
  <r>
    <x v="7"/>
    <n v="1547"/>
  </r>
  <r>
    <x v="8"/>
    <n v="1848"/>
  </r>
  <r>
    <x v="2"/>
    <n v="1990"/>
  </r>
  <r>
    <x v="6"/>
    <n v="1436"/>
  </r>
  <r>
    <x v="6"/>
    <n v="1556"/>
  </r>
  <r>
    <x v="4"/>
    <n v="2364"/>
  </r>
  <r>
    <x v="8"/>
    <n v="659"/>
  </r>
  <r>
    <x v="0"/>
    <n v="999"/>
  </r>
  <r>
    <x v="4"/>
    <n v="747"/>
  </r>
  <r>
    <x v="0"/>
    <n v="2712"/>
  </r>
  <r>
    <x v="6"/>
    <n v="974"/>
  </r>
  <r>
    <x v="6"/>
    <n v="1307"/>
  </r>
  <r>
    <x v="1"/>
    <n v="1649"/>
  </r>
  <r>
    <x v="6"/>
    <n v="2814"/>
  </r>
  <r>
    <x v="7"/>
    <n v="2761"/>
  </r>
  <r>
    <x v="3"/>
    <n v="885"/>
  </r>
  <r>
    <x v="8"/>
    <n v="1556"/>
  </r>
  <r>
    <x v="0"/>
    <n v="1547"/>
  </r>
  <r>
    <x v="3"/>
    <n v="1293"/>
  </r>
  <r>
    <x v="2"/>
    <n v="1735"/>
  </r>
  <r>
    <x v="4"/>
    <n v="871"/>
  </r>
  <r>
    <x v="7"/>
    <n v="2682"/>
  </r>
  <r>
    <x v="5"/>
    <n v="1545"/>
  </r>
  <r>
    <x v="10"/>
    <n v="2384"/>
  </r>
  <r>
    <x v="0"/>
    <n v="1288"/>
  </r>
  <r>
    <x v="3"/>
    <n v="577"/>
  </r>
  <r>
    <x v="5"/>
    <n v="1519"/>
  </r>
  <r>
    <x v="4"/>
    <n v="2187"/>
  </r>
  <r>
    <x v="1"/>
    <n v="783"/>
  </r>
  <r>
    <x v="5"/>
    <n v="1565"/>
  </r>
  <r>
    <x v="7"/>
    <n v="1030"/>
  </r>
  <r>
    <x v="7"/>
    <n v="2539"/>
  </r>
  <r>
    <x v="1"/>
    <n v="1340"/>
  </r>
  <r>
    <x v="10"/>
    <n v="2871"/>
  </r>
  <r>
    <x v="8"/>
    <n v="1217"/>
  </r>
  <r>
    <x v="5"/>
    <n v="2748"/>
  </r>
  <r>
    <x v="1"/>
    <n v="1185"/>
  </r>
  <r>
    <x v="7"/>
    <n v="321"/>
  </r>
  <r>
    <x v="7"/>
    <n v="773"/>
  </r>
  <r>
    <x v="3"/>
    <n v="2557"/>
  </r>
  <r>
    <x v="6"/>
    <n v="2653"/>
  </r>
  <r>
    <x v="10"/>
    <n v="1003"/>
  </r>
  <r>
    <x v="5"/>
    <n v="986"/>
  </r>
  <r>
    <x v="5"/>
    <n v="584"/>
  </r>
  <r>
    <x v="4"/>
    <n v="1015"/>
  </r>
  <r>
    <x v="1"/>
    <n v="1062"/>
  </r>
  <r>
    <x v="4"/>
    <n v="1550"/>
  </r>
  <r>
    <x v="1"/>
    <n v="1247"/>
  </r>
  <r>
    <x v="2"/>
    <n v="2728"/>
  </r>
  <r>
    <x v="7"/>
    <n v="2807"/>
  </r>
  <r>
    <x v="6"/>
    <n v="1330"/>
  </r>
  <r>
    <x v="3"/>
    <n v="328"/>
  </r>
  <r>
    <x v="6"/>
    <n v="1206"/>
  </r>
  <r>
    <x v="6"/>
    <n v="2426"/>
  </r>
  <r>
    <x v="6"/>
    <n v="2806"/>
  </r>
  <r>
    <x v="4"/>
    <n v="869"/>
  </r>
  <r>
    <x v="1"/>
    <n v="2306"/>
  </r>
  <r>
    <x v="9"/>
    <n v="1753"/>
  </r>
  <r>
    <x v="2"/>
    <n v="1037"/>
  </r>
  <r>
    <x v="0"/>
    <n v="815"/>
  </r>
  <r>
    <x v="6"/>
    <n v="2300"/>
  </r>
  <r>
    <x v="8"/>
    <n v="2744"/>
  </r>
  <r>
    <x v="4"/>
    <n v="338"/>
  </r>
  <r>
    <x v="10"/>
    <n v="1186"/>
  </r>
  <r>
    <x v="3"/>
    <n v="2504"/>
  </r>
  <r>
    <x v="0"/>
    <n v="1398"/>
  </r>
  <r>
    <x v="9"/>
    <n v="2123"/>
  </r>
  <r>
    <x v="8"/>
    <n v="2010"/>
  </r>
  <r>
    <x v="9"/>
    <n v="1273"/>
  </r>
  <r>
    <x v="0"/>
    <n v="1862"/>
  </r>
  <r>
    <x v="6"/>
    <n v="1288"/>
  </r>
  <r>
    <x v="8"/>
    <n v="320"/>
  </r>
  <r>
    <x v="9"/>
    <n v="2650"/>
  </r>
  <r>
    <x v="3"/>
    <n v="1168"/>
  </r>
  <r>
    <x v="1"/>
    <n v="383"/>
  </r>
  <r>
    <x v="7"/>
    <n v="1982"/>
  </r>
  <r>
    <x v="1"/>
    <n v="2276"/>
  </r>
  <r>
    <x v="0"/>
    <n v="1710"/>
  </r>
  <r>
    <x v="4"/>
    <n v="1830"/>
  </r>
  <r>
    <x v="7"/>
    <n v="869"/>
  </r>
  <r>
    <x v="2"/>
    <n v="1233"/>
  </r>
  <r>
    <x v="3"/>
    <n v="2280"/>
  </r>
  <r>
    <x v="2"/>
    <n v="2155"/>
  </r>
  <r>
    <x v="8"/>
    <n v="1092"/>
  </r>
  <r>
    <x v="5"/>
    <n v="1091"/>
  </r>
  <r>
    <x v="7"/>
    <n v="2109"/>
  </r>
  <r>
    <x v="2"/>
    <n v="1594"/>
  </r>
  <r>
    <x v="2"/>
    <n v="2839"/>
  </r>
  <r>
    <x v="9"/>
    <n v="2555"/>
  </r>
  <r>
    <x v="1"/>
    <n v="1907"/>
  </r>
  <r>
    <x v="9"/>
    <n v="1383"/>
  </r>
  <r>
    <x v="7"/>
    <n v="2777"/>
  </r>
  <r>
    <x v="7"/>
    <n v="1284"/>
  </r>
  <r>
    <x v="0"/>
    <n v="1980"/>
  </r>
  <r>
    <x v="9"/>
    <n v="819"/>
  </r>
  <r>
    <x v="4"/>
    <n v="890"/>
  </r>
  <r>
    <x v="10"/>
    <n v="1350"/>
  </r>
  <r>
    <x v="1"/>
    <n v="2009"/>
  </r>
  <r>
    <x v="7"/>
    <n v="2335"/>
  </r>
  <r>
    <x v="0"/>
    <n v="2546"/>
  </r>
  <r>
    <x v="5"/>
    <n v="2734"/>
  </r>
  <r>
    <x v="9"/>
    <n v="648"/>
  </r>
  <r>
    <x v="1"/>
    <n v="1259"/>
  </r>
  <r>
    <x v="5"/>
    <n v="2263"/>
  </r>
  <r>
    <x v="9"/>
    <n v="992"/>
  </r>
  <r>
    <x v="2"/>
    <n v="1859"/>
  </r>
  <r>
    <x v="5"/>
    <n v="677"/>
  </r>
  <r>
    <x v="0"/>
    <n v="826"/>
  </r>
  <r>
    <x v="1"/>
    <n v="2553"/>
  </r>
  <r>
    <x v="6"/>
    <n v="2802"/>
  </r>
  <r>
    <x v="8"/>
    <n v="1559"/>
  </r>
  <r>
    <x v="8"/>
    <n v="2175"/>
  </r>
  <r>
    <x v="1"/>
    <n v="2063"/>
  </r>
  <r>
    <x v="5"/>
    <n v="820"/>
  </r>
  <r>
    <x v="9"/>
    <n v="2001"/>
  </r>
  <r>
    <x v="0"/>
    <n v="1316"/>
  </r>
  <r>
    <x v="10"/>
    <n v="1313"/>
  </r>
  <r>
    <x v="8"/>
    <n v="2848"/>
  </r>
  <r>
    <x v="0"/>
    <n v="416"/>
  </r>
  <r>
    <x v="8"/>
    <n v="2733"/>
  </r>
  <r>
    <x v="2"/>
    <n v="1667"/>
  </r>
  <r>
    <x v="9"/>
    <n v="883"/>
  </r>
  <r>
    <x v="2"/>
    <n v="694"/>
  </r>
  <r>
    <x v="8"/>
    <n v="1387"/>
  </r>
  <r>
    <x v="6"/>
    <n v="371"/>
  </r>
  <r>
    <x v="6"/>
    <n v="573"/>
  </r>
  <r>
    <x v="2"/>
    <n v="2313"/>
  </r>
  <r>
    <x v="6"/>
    <n v="1643"/>
  </r>
  <r>
    <x v="8"/>
    <n v="637"/>
  </r>
  <r>
    <x v="1"/>
    <n v="1689"/>
  </r>
  <r>
    <x v="2"/>
    <n v="906"/>
  </r>
  <r>
    <x v="10"/>
    <n v="465"/>
  </r>
  <r>
    <x v="10"/>
    <n v="1867"/>
  </r>
  <r>
    <x v="4"/>
    <n v="2358"/>
  </r>
  <r>
    <x v="5"/>
    <n v="1624"/>
  </r>
  <r>
    <x v="9"/>
    <n v="1028"/>
  </r>
  <r>
    <x v="6"/>
    <n v="2343"/>
  </r>
  <r>
    <x v="6"/>
    <n v="401"/>
  </r>
  <r>
    <x v="5"/>
    <n v="1715"/>
  </r>
  <r>
    <x v="7"/>
    <n v="1078"/>
  </r>
  <r>
    <x v="4"/>
    <n v="513"/>
  </r>
  <r>
    <x v="2"/>
    <n v="1411"/>
  </r>
  <r>
    <x v="3"/>
    <n v="1876"/>
  </r>
  <r>
    <x v="6"/>
    <n v="2748"/>
  </r>
  <r>
    <x v="9"/>
    <n v="2935"/>
  </r>
  <r>
    <x v="4"/>
    <n v="1995"/>
  </r>
  <r>
    <x v="10"/>
    <n v="891"/>
  </r>
  <r>
    <x v="6"/>
    <n v="1633"/>
  </r>
  <r>
    <x v="4"/>
    <n v="1409"/>
  </r>
  <r>
    <x v="8"/>
    <n v="2439"/>
  </r>
  <r>
    <x v="8"/>
    <n v="1013"/>
  </r>
  <r>
    <x v="4"/>
    <n v="1235"/>
  </r>
  <r>
    <x v="1"/>
    <n v="2251"/>
  </r>
  <r>
    <x v="3"/>
    <n v="541"/>
  </r>
  <r>
    <x v="7"/>
    <n v="2343"/>
  </r>
  <r>
    <x v="4"/>
    <n v="301"/>
  </r>
  <r>
    <x v="0"/>
    <n v="2572"/>
  </r>
  <r>
    <x v="7"/>
    <n v="2068"/>
  </r>
  <r>
    <x v="2"/>
    <n v="2249"/>
  </r>
  <r>
    <x v="9"/>
    <n v="2936"/>
  </r>
  <r>
    <x v="0"/>
    <n v="2463"/>
  </r>
  <r>
    <x v="0"/>
    <n v="1217"/>
  </r>
  <r>
    <x v="4"/>
    <n v="2541"/>
  </r>
  <r>
    <x v="5"/>
    <n v="389"/>
  </r>
  <r>
    <x v="1"/>
    <n v="2009"/>
  </r>
  <r>
    <x v="5"/>
    <n v="2469"/>
  </r>
  <r>
    <x v="4"/>
    <n v="442"/>
  </r>
  <r>
    <x v="2"/>
    <n v="405"/>
  </r>
  <r>
    <x v="10"/>
    <n v="1186"/>
  </r>
  <r>
    <x v="6"/>
    <n v="727"/>
  </r>
  <r>
    <x v="6"/>
    <n v="1628"/>
  </r>
  <r>
    <x v="1"/>
    <n v="2195"/>
  </r>
  <r>
    <x v="2"/>
    <n v="2294"/>
  </r>
  <r>
    <x v="1"/>
    <n v="616"/>
  </r>
  <r>
    <x v="4"/>
    <n v="2286"/>
  </r>
  <r>
    <x v="5"/>
    <n v="934"/>
  </r>
  <r>
    <x v="6"/>
    <n v="2225"/>
  </r>
  <r>
    <x v="0"/>
    <n v="2356"/>
  </r>
  <r>
    <x v="5"/>
    <n v="2570"/>
  </r>
  <r>
    <x v="3"/>
    <n v="1739"/>
  </r>
  <r>
    <x v="9"/>
    <n v="852"/>
  </r>
  <r>
    <x v="2"/>
    <n v="1015"/>
  </r>
  <r>
    <x v="7"/>
    <n v="1587"/>
  </r>
  <r>
    <x v="1"/>
    <n v="2013"/>
  </r>
  <r>
    <x v="5"/>
    <n v="2183"/>
  </r>
  <r>
    <x v="9"/>
    <n v="1407"/>
  </r>
  <r>
    <x v="5"/>
    <n v="1641"/>
  </r>
  <r>
    <x v="7"/>
    <n v="410"/>
  </r>
  <r>
    <x v="9"/>
    <n v="550"/>
  </r>
  <r>
    <x v="3"/>
    <n v="2730"/>
  </r>
  <r>
    <x v="7"/>
    <n v="2354"/>
  </r>
  <r>
    <x v="4"/>
    <n v="758"/>
  </r>
  <r>
    <x v="8"/>
    <n v="1407"/>
  </r>
  <r>
    <x v="4"/>
    <n v="507"/>
  </r>
  <r>
    <x v="6"/>
    <n v="1199"/>
  </r>
  <r>
    <x v="5"/>
    <n v="321"/>
  </r>
  <r>
    <x v="8"/>
    <n v="709"/>
  </r>
  <r>
    <x v="4"/>
    <n v="1194"/>
  </r>
  <r>
    <x v="8"/>
    <n v="814"/>
  </r>
  <r>
    <x v="10"/>
    <n v="1108"/>
  </r>
  <r>
    <x v="5"/>
    <n v="1173"/>
  </r>
  <r>
    <x v="8"/>
    <n v="313"/>
  </r>
  <r>
    <x v="0"/>
    <n v="1270"/>
  </r>
  <r>
    <x v="1"/>
    <n v="2434"/>
  </r>
  <r>
    <x v="1"/>
    <n v="1860"/>
  </r>
  <r>
    <x v="0"/>
    <n v="1624"/>
  </r>
  <r>
    <x v="9"/>
    <n v="1566"/>
  </r>
  <r>
    <x v="4"/>
    <n v="2469"/>
  </r>
  <r>
    <x v="9"/>
    <n v="1049"/>
  </r>
  <r>
    <x v="7"/>
    <n v="984"/>
  </r>
  <r>
    <x v="7"/>
    <n v="2227"/>
  </r>
  <r>
    <x v="8"/>
    <n v="2656"/>
  </r>
  <r>
    <x v="4"/>
    <n v="994"/>
  </r>
  <r>
    <x v="4"/>
    <n v="2635"/>
  </r>
  <r>
    <x v="1"/>
    <n v="606"/>
  </r>
  <r>
    <x v="2"/>
    <n v="2289"/>
  </r>
  <r>
    <x v="9"/>
    <n v="961"/>
  </r>
  <r>
    <x v="10"/>
    <n v="848"/>
  </r>
  <r>
    <x v="5"/>
    <n v="611"/>
  </r>
  <r>
    <x v="6"/>
    <n v="1382"/>
  </r>
  <r>
    <x v="3"/>
    <n v="2037"/>
  </r>
  <r>
    <x v="4"/>
    <n v="1054"/>
  </r>
  <r>
    <x v="5"/>
    <n v="334"/>
  </r>
  <r>
    <x v="3"/>
    <n v="744"/>
  </r>
  <r>
    <x v="5"/>
    <n v="2440"/>
  </r>
  <r>
    <x v="8"/>
    <n v="2282"/>
  </r>
  <r>
    <x v="3"/>
    <n v="1530"/>
  </r>
  <r>
    <x v="6"/>
    <n v="652"/>
  </r>
  <r>
    <x v="5"/>
    <n v="1202"/>
  </r>
  <r>
    <x v="0"/>
    <n v="1655"/>
  </r>
  <r>
    <x v="6"/>
    <n v="2048"/>
  </r>
  <r>
    <x v="3"/>
    <n v="458"/>
  </r>
  <r>
    <x v="6"/>
    <n v="2277"/>
  </r>
  <r>
    <x v="5"/>
    <n v="1256"/>
  </r>
  <r>
    <x v="4"/>
    <n v="2371"/>
  </r>
  <r>
    <x v="5"/>
    <n v="703"/>
  </r>
  <r>
    <x v="5"/>
    <n v="815"/>
  </r>
  <r>
    <x v="8"/>
    <n v="1687"/>
  </r>
  <r>
    <x v="9"/>
    <n v="2879"/>
  </r>
  <r>
    <x v="0"/>
    <n v="1255"/>
  </r>
  <r>
    <x v="10"/>
    <n v="2499"/>
  </r>
  <r>
    <x v="4"/>
    <n v="2012"/>
  </r>
  <r>
    <x v="7"/>
    <n v="907"/>
  </r>
  <r>
    <x v="9"/>
    <n v="2767"/>
  </r>
  <r>
    <x v="7"/>
    <n v="1573"/>
  </r>
  <r>
    <x v="11"/>
    <n v="2675"/>
  </r>
  <r>
    <x v="12"/>
    <n v="1574"/>
  </r>
  <r>
    <x v="13"/>
    <n v="1499"/>
  </r>
  <r>
    <x v="7"/>
    <n v="1925"/>
  </r>
  <r>
    <x v="11"/>
    <n v="1213"/>
  </r>
  <r>
    <x v="9"/>
    <n v="753"/>
  </r>
  <r>
    <x v="14"/>
    <n v="336"/>
  </r>
  <r>
    <x v="15"/>
    <n v="2011"/>
  </r>
  <r>
    <x v="12"/>
    <n v="1095"/>
  </r>
  <r>
    <x v="16"/>
    <n v="1272"/>
  </r>
  <r>
    <x v="7"/>
    <n v="892"/>
  </r>
  <r>
    <x v="12"/>
    <n v="1437"/>
  </r>
  <r>
    <x v="14"/>
    <n v="1624"/>
  </r>
  <r>
    <x v="15"/>
    <n v="2571"/>
  </r>
  <r>
    <x v="13"/>
    <n v="617"/>
  </r>
  <r>
    <x v="15"/>
    <n v="2696"/>
  </r>
  <r>
    <x v="7"/>
    <n v="2462"/>
  </r>
  <r>
    <x v="15"/>
    <n v="1646"/>
  </r>
  <r>
    <x v="7"/>
    <n v="1891"/>
  </r>
  <r>
    <x v="13"/>
    <n v="2189"/>
  </r>
  <r>
    <x v="17"/>
    <n v="2387"/>
  </r>
  <r>
    <x v="14"/>
    <n v="2296"/>
  </r>
  <r>
    <x v="7"/>
    <n v="2072"/>
  </r>
  <r>
    <x v="16"/>
    <n v="1612"/>
  </r>
  <r>
    <x v="15"/>
    <n v="1585"/>
  </r>
  <r>
    <x v="15"/>
    <n v="515"/>
  </r>
  <r>
    <x v="16"/>
    <n v="2683"/>
  </r>
  <r>
    <x v="9"/>
    <n v="2439"/>
  </r>
  <r>
    <x v="18"/>
    <n v="2700"/>
  </r>
  <r>
    <x v="17"/>
    <n v="2918"/>
  </r>
  <r>
    <x v="7"/>
    <n v="2004"/>
  </r>
  <r>
    <x v="7"/>
    <n v="662"/>
  </r>
  <r>
    <x v="16"/>
    <n v="2904"/>
  </r>
  <r>
    <x v="13"/>
    <n v="2016"/>
  </r>
  <r>
    <x v="7"/>
    <n v="1493"/>
  </r>
  <r>
    <x v="18"/>
    <n v="655"/>
  </r>
  <r>
    <x v="13"/>
    <n v="490"/>
  </r>
  <r>
    <x v="12"/>
    <n v="2769"/>
  </r>
  <r>
    <x v="14"/>
    <n v="999"/>
  </r>
  <r>
    <x v="15"/>
    <n v="2354"/>
  </r>
  <r>
    <x v="12"/>
    <n v="2480"/>
  </r>
  <r>
    <x v="7"/>
    <n v="856"/>
  </r>
  <r>
    <x v="18"/>
    <n v="1125"/>
  </r>
  <r>
    <x v="17"/>
    <n v="1354"/>
  </r>
  <r>
    <x v="14"/>
    <n v="2882"/>
  </r>
  <r>
    <x v="7"/>
    <n v="725"/>
  </r>
  <r>
    <x v="16"/>
    <n v="2710"/>
  </r>
  <r>
    <x v="11"/>
    <n v="1874"/>
  </r>
  <r>
    <x v="7"/>
    <n v="2429"/>
  </r>
  <r>
    <x v="14"/>
    <n v="2703"/>
  </r>
  <r>
    <x v="15"/>
    <n v="888"/>
  </r>
  <r>
    <x v="15"/>
    <n v="2312"/>
  </r>
  <r>
    <x v="7"/>
    <n v="1847"/>
  </r>
  <r>
    <x v="13"/>
    <n v="594"/>
  </r>
  <r>
    <x v="11"/>
    <n v="2285"/>
  </r>
  <r>
    <x v="16"/>
    <n v="1547"/>
  </r>
  <r>
    <x v="7"/>
    <n v="1848"/>
  </r>
  <r>
    <x v="13"/>
    <n v="1990"/>
  </r>
  <r>
    <x v="15"/>
    <n v="1436"/>
  </r>
  <r>
    <x v="15"/>
    <n v="1556"/>
  </r>
  <r>
    <x v="18"/>
    <n v="2364"/>
  </r>
  <r>
    <x v="7"/>
    <n v="659"/>
  </r>
  <r>
    <x v="11"/>
    <n v="999"/>
  </r>
  <r>
    <x v="9"/>
    <n v="747"/>
  </r>
  <r>
    <x v="11"/>
    <n v="2712"/>
  </r>
  <r>
    <x v="15"/>
    <n v="974"/>
  </r>
  <r>
    <x v="15"/>
    <n v="1307"/>
  </r>
  <r>
    <x v="12"/>
    <n v="1649"/>
  </r>
  <r>
    <x v="15"/>
    <n v="2814"/>
  </r>
  <r>
    <x v="16"/>
    <n v="2761"/>
  </r>
  <r>
    <x v="7"/>
    <n v="885"/>
  </r>
  <r>
    <x v="7"/>
    <n v="1556"/>
  </r>
  <r>
    <x v="11"/>
    <n v="1547"/>
  </r>
  <r>
    <x v="7"/>
    <n v="1293"/>
  </r>
  <r>
    <x v="13"/>
    <n v="1735"/>
  </r>
  <r>
    <x v="9"/>
    <n v="871"/>
  </r>
  <r>
    <x v="16"/>
    <n v="2682"/>
  </r>
  <r>
    <x v="14"/>
    <n v="1545"/>
  </r>
  <r>
    <x v="19"/>
    <n v="2384"/>
  </r>
  <r>
    <x v="11"/>
    <n v="1288"/>
  </r>
  <r>
    <x v="7"/>
    <n v="577"/>
  </r>
  <r>
    <x v="14"/>
    <n v="1519"/>
  </r>
  <r>
    <x v="9"/>
    <n v="2187"/>
  </r>
  <r>
    <x v="12"/>
    <n v="783"/>
  </r>
  <r>
    <x v="14"/>
    <n v="1565"/>
  </r>
  <r>
    <x v="16"/>
    <n v="1030"/>
  </r>
  <r>
    <x v="16"/>
    <n v="2539"/>
  </r>
  <r>
    <x v="12"/>
    <n v="1340"/>
  </r>
  <r>
    <x v="19"/>
    <n v="2871"/>
  </r>
  <r>
    <x v="7"/>
    <n v="1217"/>
  </r>
  <r>
    <x v="14"/>
    <n v="2748"/>
  </r>
  <r>
    <x v="12"/>
    <n v="1185"/>
  </r>
  <r>
    <x v="16"/>
    <n v="321"/>
  </r>
  <r>
    <x v="16"/>
    <n v="773"/>
  </r>
  <r>
    <x v="7"/>
    <n v="2557"/>
  </r>
  <r>
    <x v="15"/>
    <n v="2653"/>
  </r>
  <r>
    <x v="19"/>
    <n v="1003"/>
  </r>
  <r>
    <x v="14"/>
    <n v="986"/>
  </r>
  <r>
    <x v="14"/>
    <n v="584"/>
  </r>
  <r>
    <x v="9"/>
    <n v="1015"/>
  </r>
  <r>
    <x v="12"/>
    <n v="1062"/>
  </r>
  <r>
    <x v="9"/>
    <n v="1550"/>
  </r>
  <r>
    <x v="12"/>
    <n v="1247"/>
  </r>
  <r>
    <x v="13"/>
    <n v="2728"/>
  </r>
  <r>
    <x v="16"/>
    <n v="2807"/>
  </r>
  <r>
    <x v="15"/>
    <n v="1330"/>
  </r>
  <r>
    <x v="7"/>
    <n v="328"/>
  </r>
  <r>
    <x v="15"/>
    <n v="1206"/>
  </r>
  <r>
    <x v="15"/>
    <n v="2426"/>
  </r>
  <r>
    <x v="15"/>
    <n v="2806"/>
  </r>
  <r>
    <x v="9"/>
    <n v="869"/>
  </r>
  <r>
    <x v="12"/>
    <n v="2306"/>
  </r>
  <r>
    <x v="17"/>
    <n v="1753"/>
  </r>
  <r>
    <x v="13"/>
    <n v="1037"/>
  </r>
  <r>
    <x v="11"/>
    <n v="815"/>
  </r>
  <r>
    <x v="15"/>
    <n v="2300"/>
  </r>
  <r>
    <x v="7"/>
    <n v="2744"/>
  </r>
  <r>
    <x v="9"/>
    <n v="338"/>
  </r>
  <r>
    <x v="19"/>
    <n v="1186"/>
  </r>
  <r>
    <x v="7"/>
    <n v="2504"/>
  </r>
  <r>
    <x v="11"/>
    <n v="1398"/>
  </r>
  <r>
    <x v="17"/>
    <n v="2123"/>
  </r>
  <r>
    <x v="7"/>
    <n v="2010"/>
  </r>
  <r>
    <x v="17"/>
    <n v="1273"/>
  </r>
  <r>
    <x v="11"/>
    <n v="1862"/>
  </r>
  <r>
    <x v="15"/>
    <n v="1288"/>
  </r>
  <r>
    <x v="7"/>
    <n v="320"/>
  </r>
  <r>
    <x v="17"/>
    <n v="2650"/>
  </r>
  <r>
    <x v="7"/>
    <n v="1168"/>
  </r>
  <r>
    <x v="12"/>
    <n v="383"/>
  </r>
  <r>
    <x v="16"/>
    <n v="1982"/>
  </r>
  <r>
    <x v="12"/>
    <n v="2276"/>
  </r>
  <r>
    <x v="11"/>
    <n v="1710"/>
  </r>
  <r>
    <x v="9"/>
    <n v="1830"/>
  </r>
  <r>
    <x v="16"/>
    <n v="869"/>
  </r>
  <r>
    <x v="13"/>
    <n v="1233"/>
  </r>
  <r>
    <x v="7"/>
    <n v="2280"/>
  </r>
  <r>
    <x v="13"/>
    <n v="2155"/>
  </r>
  <r>
    <x v="7"/>
    <n v="1092"/>
  </r>
  <r>
    <x v="14"/>
    <n v="1091"/>
  </r>
  <r>
    <x v="16"/>
    <n v="2109"/>
  </r>
  <r>
    <x v="13"/>
    <n v="1594"/>
  </r>
  <r>
    <x v="13"/>
    <n v="2839"/>
  </r>
  <r>
    <x v="17"/>
    <n v="2555"/>
  </r>
  <r>
    <x v="12"/>
    <n v="1907"/>
  </r>
  <r>
    <x v="17"/>
    <n v="1383"/>
  </r>
  <r>
    <x v="16"/>
    <n v="2777"/>
  </r>
  <r>
    <x v="16"/>
    <n v="1284"/>
  </r>
  <r>
    <x v="11"/>
    <n v="1980"/>
  </r>
  <r>
    <x v="17"/>
    <n v="819"/>
  </r>
  <r>
    <x v="18"/>
    <n v="890"/>
  </r>
  <r>
    <x v="19"/>
    <n v="1350"/>
  </r>
  <r>
    <x v="12"/>
    <n v="2009"/>
  </r>
  <r>
    <x v="16"/>
    <n v="2335"/>
  </r>
  <r>
    <x v="11"/>
    <n v="2546"/>
  </r>
  <r>
    <x v="14"/>
    <n v="2734"/>
  </r>
  <r>
    <x v="17"/>
    <n v="648"/>
  </r>
  <r>
    <x v="12"/>
    <n v="1259"/>
  </r>
  <r>
    <x v="14"/>
    <n v="2263"/>
  </r>
  <r>
    <x v="17"/>
    <n v="992"/>
  </r>
  <r>
    <x v="13"/>
    <n v="1859"/>
  </r>
  <r>
    <x v="14"/>
    <n v="677"/>
  </r>
  <r>
    <x v="11"/>
    <n v="826"/>
  </r>
  <r>
    <x v="12"/>
    <n v="2553"/>
  </r>
  <r>
    <x v="15"/>
    <n v="2802"/>
  </r>
  <r>
    <x v="7"/>
    <n v="1559"/>
  </r>
  <r>
    <x v="7"/>
    <n v="2175"/>
  </r>
  <r>
    <x v="12"/>
    <n v="2063"/>
  </r>
  <r>
    <x v="14"/>
    <n v="820"/>
  </r>
  <r>
    <x v="17"/>
    <n v="2001"/>
  </r>
  <r>
    <x v="11"/>
    <n v="1316"/>
  </r>
  <r>
    <x v="19"/>
    <n v="1313"/>
  </r>
  <r>
    <x v="7"/>
    <n v="2848"/>
  </r>
  <r>
    <x v="11"/>
    <n v="416"/>
  </r>
  <r>
    <x v="7"/>
    <n v="2733"/>
  </r>
  <r>
    <x v="13"/>
    <n v="1667"/>
  </r>
  <r>
    <x v="17"/>
    <n v="883"/>
  </r>
  <r>
    <x v="13"/>
    <n v="694"/>
  </r>
  <r>
    <x v="7"/>
    <n v="1387"/>
  </r>
  <r>
    <x v="15"/>
    <n v="371"/>
  </r>
  <r>
    <x v="15"/>
    <n v="573"/>
  </r>
  <r>
    <x v="13"/>
    <n v="2313"/>
  </r>
  <r>
    <x v="15"/>
    <n v="1643"/>
  </r>
  <r>
    <x v="7"/>
    <n v="637"/>
  </r>
  <r>
    <x v="12"/>
    <n v="1689"/>
  </r>
  <r>
    <x v="13"/>
    <n v="906"/>
  </r>
  <r>
    <x v="19"/>
    <n v="465"/>
  </r>
  <r>
    <x v="19"/>
    <n v="1867"/>
  </r>
  <r>
    <x v="9"/>
    <n v="2358"/>
  </r>
  <r>
    <x v="14"/>
    <n v="1624"/>
  </r>
  <r>
    <x v="17"/>
    <n v="1028"/>
  </r>
  <r>
    <x v="15"/>
    <n v="2343"/>
  </r>
  <r>
    <x v="15"/>
    <n v="401"/>
  </r>
  <r>
    <x v="14"/>
    <n v="1715"/>
  </r>
  <r>
    <x v="16"/>
    <n v="1078"/>
  </r>
  <r>
    <x v="18"/>
    <n v="513"/>
  </r>
  <r>
    <x v="13"/>
    <n v="1411"/>
  </r>
  <r>
    <x v="7"/>
    <n v="1876"/>
  </r>
  <r>
    <x v="15"/>
    <n v="2748"/>
  </r>
  <r>
    <x v="17"/>
    <n v="2935"/>
  </r>
  <r>
    <x v="9"/>
    <n v="1995"/>
  </r>
  <r>
    <x v="19"/>
    <n v="891"/>
  </r>
  <r>
    <x v="15"/>
    <n v="1633"/>
  </r>
  <r>
    <x v="9"/>
    <n v="1409"/>
  </r>
  <r>
    <x v="7"/>
    <n v="2439"/>
  </r>
  <r>
    <x v="7"/>
    <n v="1013"/>
  </r>
  <r>
    <x v="18"/>
    <n v="1235"/>
  </r>
  <r>
    <x v="12"/>
    <n v="2251"/>
  </r>
  <r>
    <x v="7"/>
    <n v="541"/>
  </r>
  <r>
    <x v="16"/>
    <n v="2343"/>
  </r>
  <r>
    <x v="18"/>
    <n v="301"/>
  </r>
  <r>
    <x v="11"/>
    <n v="2572"/>
  </r>
  <r>
    <x v="16"/>
    <n v="2068"/>
  </r>
  <r>
    <x v="13"/>
    <n v="2249"/>
  </r>
  <r>
    <x v="17"/>
    <n v="2936"/>
  </r>
  <r>
    <x v="11"/>
    <n v="2463"/>
  </r>
  <r>
    <x v="11"/>
    <n v="1217"/>
  </r>
  <r>
    <x v="18"/>
    <n v="2541"/>
  </r>
  <r>
    <x v="14"/>
    <n v="389"/>
  </r>
  <r>
    <x v="12"/>
    <n v="2009"/>
  </r>
  <r>
    <x v="14"/>
    <n v="2469"/>
  </r>
  <r>
    <x v="18"/>
    <n v="442"/>
  </r>
  <r>
    <x v="13"/>
    <n v="405"/>
  </r>
  <r>
    <x v="19"/>
    <n v="1186"/>
  </r>
  <r>
    <x v="15"/>
    <n v="727"/>
  </r>
  <r>
    <x v="15"/>
    <n v="1628"/>
  </r>
  <r>
    <x v="12"/>
    <n v="2195"/>
  </r>
  <r>
    <x v="13"/>
    <n v="2294"/>
  </r>
  <r>
    <x v="12"/>
    <n v="616"/>
  </r>
  <r>
    <x v="9"/>
    <n v="2286"/>
  </r>
  <r>
    <x v="14"/>
    <n v="934"/>
  </r>
  <r>
    <x v="15"/>
    <n v="2225"/>
  </r>
  <r>
    <x v="11"/>
    <n v="2356"/>
  </r>
  <r>
    <x v="14"/>
    <n v="2570"/>
  </r>
  <r>
    <x v="7"/>
    <n v="1739"/>
  </r>
  <r>
    <x v="17"/>
    <n v="852"/>
  </r>
  <r>
    <x v="13"/>
    <n v="1015"/>
  </r>
  <r>
    <x v="16"/>
    <n v="1587"/>
  </r>
  <r>
    <x v="12"/>
    <n v="2013"/>
  </r>
  <r>
    <x v="14"/>
    <n v="2183"/>
  </r>
  <r>
    <x v="17"/>
    <n v="1407"/>
  </r>
  <r>
    <x v="14"/>
    <n v="1641"/>
  </r>
  <r>
    <x v="16"/>
    <n v="410"/>
  </r>
  <r>
    <x v="17"/>
    <n v="550"/>
  </r>
  <r>
    <x v="7"/>
    <n v="2730"/>
  </r>
  <r>
    <x v="16"/>
    <n v="2354"/>
  </r>
  <r>
    <x v="18"/>
    <n v="758"/>
  </r>
  <r>
    <x v="7"/>
    <n v="1407"/>
  </r>
  <r>
    <x v="18"/>
    <n v="507"/>
  </r>
  <r>
    <x v="15"/>
    <n v="1199"/>
  </r>
  <r>
    <x v="14"/>
    <n v="321"/>
  </r>
  <r>
    <x v="7"/>
    <n v="709"/>
  </r>
  <r>
    <x v="18"/>
    <n v="1194"/>
  </r>
  <r>
    <x v="7"/>
    <n v="814"/>
  </r>
  <r>
    <x v="19"/>
    <n v="1108"/>
  </r>
  <r>
    <x v="14"/>
    <n v="1173"/>
  </r>
  <r>
    <x v="7"/>
    <n v="313"/>
  </r>
  <r>
    <x v="11"/>
    <n v="1270"/>
  </r>
  <r>
    <x v="12"/>
    <n v="2434"/>
  </r>
  <r>
    <x v="12"/>
    <n v="1860"/>
  </r>
  <r>
    <x v="11"/>
    <n v="1624"/>
  </r>
  <r>
    <x v="17"/>
    <n v="1566"/>
  </r>
  <r>
    <x v="9"/>
    <n v="2469"/>
  </r>
  <r>
    <x v="17"/>
    <n v="1049"/>
  </r>
  <r>
    <x v="16"/>
    <n v="984"/>
  </r>
  <r>
    <x v="16"/>
    <n v="2227"/>
  </r>
  <r>
    <x v="7"/>
    <n v="2656"/>
  </r>
  <r>
    <x v="18"/>
    <n v="994"/>
  </r>
  <r>
    <x v="18"/>
    <n v="2635"/>
  </r>
  <r>
    <x v="12"/>
    <n v="606"/>
  </r>
  <r>
    <x v="13"/>
    <n v="2289"/>
  </r>
  <r>
    <x v="17"/>
    <n v="961"/>
  </r>
  <r>
    <x v="19"/>
    <n v="848"/>
  </r>
  <r>
    <x v="14"/>
    <n v="611"/>
  </r>
  <r>
    <x v="15"/>
    <n v="1382"/>
  </r>
  <r>
    <x v="7"/>
    <n v="2037"/>
  </r>
  <r>
    <x v="18"/>
    <n v="1054"/>
  </r>
  <r>
    <x v="14"/>
    <n v="334"/>
  </r>
  <r>
    <x v="7"/>
    <n v="744"/>
  </r>
  <r>
    <x v="14"/>
    <n v="2440"/>
  </r>
  <r>
    <x v="7"/>
    <n v="2282"/>
  </r>
  <r>
    <x v="7"/>
    <n v="1530"/>
  </r>
  <r>
    <x v="15"/>
    <n v="652"/>
  </r>
  <r>
    <x v="14"/>
    <n v="1202"/>
  </r>
  <r>
    <x v="11"/>
    <n v="1655"/>
  </r>
  <r>
    <x v="15"/>
    <n v="2048"/>
  </r>
  <r>
    <x v="7"/>
    <n v="458"/>
  </r>
  <r>
    <x v="15"/>
    <n v="2277"/>
  </r>
  <r>
    <x v="14"/>
    <n v="1256"/>
  </r>
  <r>
    <x v="9"/>
    <n v="2371"/>
  </r>
  <r>
    <x v="14"/>
    <n v="703"/>
  </r>
  <r>
    <x v="14"/>
    <n v="815"/>
  </r>
  <r>
    <x v="7"/>
    <n v="1687"/>
  </r>
  <r>
    <x v="17"/>
    <n v="2879"/>
  </r>
  <r>
    <x v="11"/>
    <n v="1255"/>
  </r>
  <r>
    <x v="19"/>
    <n v="2499"/>
  </r>
  <r>
    <x v="18"/>
    <n v="2012"/>
  </r>
  <r>
    <x v="16"/>
    <n v="907"/>
  </r>
  <r>
    <x v="17"/>
    <n v="2767"/>
  </r>
  <r>
    <x v="16"/>
    <n v="157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n v="2675"/>
    <n v="202932"/>
  </r>
  <r>
    <x v="1"/>
    <n v="1574"/>
    <n v="71585"/>
  </r>
  <r>
    <x v="2"/>
    <n v="1499"/>
    <n v="193087"/>
  </r>
  <r>
    <x v="3"/>
    <n v="1925"/>
    <n v="248611"/>
  </r>
  <r>
    <x v="0"/>
    <n v="1213"/>
    <n v="83585"/>
  </r>
  <r>
    <x v="4"/>
    <n v="753"/>
    <n v="66958"/>
  </r>
  <r>
    <x v="5"/>
    <n v="336"/>
    <n v="66017"/>
  </r>
  <r>
    <x v="6"/>
    <n v="2011"/>
    <n v="247779"/>
  </r>
  <r>
    <x v="1"/>
    <n v="1095"/>
    <n v="164677"/>
  </r>
  <r>
    <x v="7"/>
    <n v="1272"/>
    <n v="216422"/>
  </r>
  <r>
    <x v="3"/>
    <n v="892"/>
    <n v="183273"/>
  </r>
  <r>
    <x v="1"/>
    <n v="1437"/>
    <n v="69426"/>
  </r>
  <r>
    <x v="5"/>
    <n v="1624"/>
    <n v="57778"/>
  </r>
  <r>
    <x v="6"/>
    <n v="2571"/>
    <n v="216313"/>
  </r>
  <r>
    <x v="2"/>
    <n v="617"/>
    <n v="82229"/>
  </r>
  <r>
    <x v="6"/>
    <n v="2696"/>
    <n v="126652"/>
  </r>
  <r>
    <x v="8"/>
    <n v="2462"/>
    <n v="168267"/>
  </r>
  <r>
    <x v="6"/>
    <n v="1646"/>
    <n v="219436"/>
  </r>
  <r>
    <x v="8"/>
    <n v="1891"/>
    <n v="166503"/>
  </r>
  <r>
    <x v="2"/>
    <n v="2189"/>
    <n v="124878"/>
  </r>
  <r>
    <x v="9"/>
    <n v="2387"/>
    <n v="97056"/>
  </r>
  <r>
    <x v="5"/>
    <n v="2296"/>
    <n v="198562"/>
  </r>
  <r>
    <x v="8"/>
    <n v="2072"/>
    <n v="59975"/>
  </r>
  <r>
    <x v="7"/>
    <n v="1612"/>
    <n v="197795"/>
  </r>
  <r>
    <x v="6"/>
    <n v="1585"/>
    <n v="194351"/>
  </r>
  <r>
    <x v="6"/>
    <n v="515"/>
    <n v="249373"/>
  </r>
  <r>
    <x v="7"/>
    <n v="2683"/>
    <n v="182633"/>
  </r>
  <r>
    <x v="4"/>
    <n v="2439"/>
    <n v="237133"/>
  </r>
  <r>
    <x v="4"/>
    <n v="2700"/>
    <n v="128397"/>
  </r>
  <r>
    <x v="9"/>
    <n v="2918"/>
    <n v="220225"/>
  </r>
  <r>
    <x v="3"/>
    <n v="2004"/>
    <n v="73142"/>
  </r>
  <r>
    <x v="8"/>
    <n v="662"/>
    <n v="66916"/>
  </r>
  <r>
    <x v="7"/>
    <n v="2904"/>
    <n v="104324"/>
  </r>
  <r>
    <x v="2"/>
    <n v="2016"/>
    <n v="216037"/>
  </r>
  <r>
    <x v="8"/>
    <n v="1493"/>
    <n v="165932"/>
  </r>
  <r>
    <x v="4"/>
    <n v="655"/>
    <n v="175720"/>
  </r>
  <r>
    <x v="2"/>
    <n v="490"/>
    <n v="206205"/>
  </r>
  <r>
    <x v="1"/>
    <n v="2769"/>
    <n v="221749"/>
  </r>
  <r>
    <x v="5"/>
    <n v="999"/>
    <n v="136059"/>
  </r>
  <r>
    <x v="6"/>
    <n v="2354"/>
    <n v="138317"/>
  </r>
  <r>
    <x v="1"/>
    <n v="2480"/>
    <n v="241207"/>
  </r>
  <r>
    <x v="8"/>
    <n v="856"/>
    <n v="75046"/>
  </r>
  <r>
    <x v="4"/>
    <n v="1125"/>
    <n v="218136"/>
  </r>
  <r>
    <x v="9"/>
    <n v="1354"/>
    <n v="141459"/>
  </r>
  <r>
    <x v="5"/>
    <n v="2882"/>
    <n v="240422"/>
  </r>
  <r>
    <x v="8"/>
    <n v="725"/>
    <n v="85893"/>
  </r>
  <r>
    <x v="7"/>
    <n v="2710"/>
    <n v="141520"/>
  </r>
  <r>
    <x v="0"/>
    <n v="1874"/>
    <n v="165818"/>
  </r>
  <r>
    <x v="8"/>
    <n v="2429"/>
    <n v="101272"/>
  </r>
  <r>
    <x v="5"/>
    <n v="2703"/>
    <n v="107649"/>
  </r>
  <r>
    <x v="6"/>
    <n v="888"/>
    <n v="104674"/>
  </r>
  <r>
    <x v="6"/>
    <n v="2312"/>
    <n v="184832"/>
  </r>
  <r>
    <x v="8"/>
    <n v="1847"/>
    <n v="192999"/>
  </r>
  <r>
    <x v="2"/>
    <n v="594"/>
    <n v="126475"/>
  </r>
  <r>
    <x v="0"/>
    <n v="2285"/>
    <n v="101367"/>
  </r>
  <r>
    <x v="7"/>
    <n v="1547"/>
    <n v="183660"/>
  </r>
  <r>
    <x v="8"/>
    <n v="1848"/>
    <n v="161750"/>
  </r>
  <r>
    <x v="2"/>
    <n v="1990"/>
    <n v="158154"/>
  </r>
  <r>
    <x v="6"/>
    <n v="1436"/>
    <n v="223305"/>
  </r>
  <r>
    <x v="6"/>
    <n v="1556"/>
    <n v="84738"/>
  </r>
  <r>
    <x v="4"/>
    <n v="2364"/>
    <n v="73397"/>
  </r>
  <r>
    <x v="8"/>
    <n v="659"/>
    <n v="122189"/>
  </r>
  <r>
    <x v="0"/>
    <n v="999"/>
    <n v="116367"/>
  </r>
  <r>
    <x v="4"/>
    <n v="747"/>
    <n v="242332"/>
  </r>
  <r>
    <x v="0"/>
    <n v="2712"/>
    <n v="160585"/>
  </r>
  <r>
    <x v="6"/>
    <n v="974"/>
    <n v="116619"/>
  </r>
  <r>
    <x v="6"/>
    <n v="1307"/>
    <n v="151453"/>
  </r>
  <r>
    <x v="1"/>
    <n v="1649"/>
    <n v="59816"/>
  </r>
  <r>
    <x v="6"/>
    <n v="2814"/>
    <n v="213312"/>
  </r>
  <r>
    <x v="7"/>
    <n v="2761"/>
    <n v="177348"/>
  </r>
  <r>
    <x v="3"/>
    <n v="885"/>
    <n v="119530"/>
  </r>
  <r>
    <x v="8"/>
    <n v="1556"/>
    <n v="194571"/>
  </r>
  <r>
    <x v="0"/>
    <n v="1547"/>
    <n v="148856"/>
  </r>
  <r>
    <x v="3"/>
    <n v="1293"/>
    <n v="111635"/>
  </r>
  <r>
    <x v="2"/>
    <n v="1735"/>
    <n v="147803"/>
  </r>
  <r>
    <x v="4"/>
    <n v="871"/>
    <n v="75946"/>
  </r>
  <r>
    <x v="7"/>
    <n v="2682"/>
    <n v="95204"/>
  </r>
  <r>
    <x v="5"/>
    <n v="1545"/>
    <n v="222958"/>
  </r>
  <r>
    <x v="10"/>
    <n v="2384"/>
    <n v="242724"/>
  </r>
  <r>
    <x v="0"/>
    <n v="1288"/>
    <n v="55563"/>
  </r>
  <r>
    <x v="3"/>
    <n v="577"/>
    <n v="132324"/>
  </r>
  <r>
    <x v="5"/>
    <n v="1519"/>
    <n v="49847"/>
  </r>
  <r>
    <x v="4"/>
    <n v="2187"/>
    <n v="66155"/>
  </r>
  <r>
    <x v="1"/>
    <n v="783"/>
    <n v="119671"/>
  </r>
  <r>
    <x v="5"/>
    <n v="1565"/>
    <n v="156891"/>
  </r>
  <r>
    <x v="7"/>
    <n v="1030"/>
    <n v="123310"/>
  </r>
  <r>
    <x v="7"/>
    <n v="2539"/>
    <n v="238350"/>
  </r>
  <r>
    <x v="1"/>
    <n v="1340"/>
    <n v="189381"/>
  </r>
  <r>
    <x v="10"/>
    <n v="2871"/>
    <n v="171691"/>
  </r>
  <r>
    <x v="8"/>
    <n v="1217"/>
    <n v="221180"/>
  </r>
  <r>
    <x v="5"/>
    <n v="2748"/>
    <n v="74707"/>
  </r>
  <r>
    <x v="1"/>
    <n v="1185"/>
    <n v="191409"/>
  </r>
  <r>
    <x v="7"/>
    <n v="321"/>
    <n v="121537"/>
  </r>
  <r>
    <x v="7"/>
    <n v="773"/>
    <n v="237576"/>
  </r>
  <r>
    <x v="3"/>
    <n v="2557"/>
    <n v="218686"/>
  </r>
  <r>
    <x v="6"/>
    <n v="2653"/>
    <n v="131155"/>
  </r>
  <r>
    <x v="10"/>
    <n v="1003"/>
    <n v="40281"/>
  </r>
  <r>
    <x v="5"/>
    <n v="986"/>
    <n v="198492"/>
  </r>
  <r>
    <x v="5"/>
    <n v="584"/>
    <n v="210102"/>
  </r>
  <r>
    <x v="4"/>
    <n v="1015"/>
    <n v="172130"/>
  </r>
  <r>
    <x v="1"/>
    <n v="1062"/>
    <n v="116260"/>
  </r>
  <r>
    <x v="4"/>
    <n v="1550"/>
    <n v="199476"/>
  </r>
  <r>
    <x v="1"/>
    <n v="1247"/>
    <n v="200928"/>
  </r>
  <r>
    <x v="2"/>
    <n v="2728"/>
    <n v="180272"/>
  </r>
  <r>
    <x v="7"/>
    <n v="2807"/>
    <n v="104178"/>
  </r>
  <r>
    <x v="6"/>
    <n v="1330"/>
    <n v="73997"/>
  </r>
  <r>
    <x v="3"/>
    <n v="328"/>
    <n v="196683"/>
  </r>
  <r>
    <x v="6"/>
    <n v="1206"/>
    <n v="159273"/>
  </r>
  <r>
    <x v="6"/>
    <n v="2426"/>
    <n v="212307"/>
  </r>
  <r>
    <x v="6"/>
    <n v="2806"/>
    <n v="206129"/>
  </r>
  <r>
    <x v="4"/>
    <n v="869"/>
    <n v="172311"/>
  </r>
  <r>
    <x v="1"/>
    <n v="2306"/>
    <n v="236733"/>
  </r>
  <r>
    <x v="9"/>
    <n v="1753"/>
    <n v="166945"/>
  </r>
  <r>
    <x v="2"/>
    <n v="1037"/>
    <n v="85272"/>
  </r>
  <r>
    <x v="0"/>
    <n v="815"/>
    <n v="129393"/>
  </r>
  <r>
    <x v="6"/>
    <n v="2300"/>
    <n v="101212"/>
  </r>
  <r>
    <x v="8"/>
    <n v="2744"/>
    <n v="186470"/>
  </r>
  <r>
    <x v="4"/>
    <n v="338"/>
    <n v="160030"/>
  </r>
  <r>
    <x v="10"/>
    <n v="1186"/>
    <n v="96503"/>
  </r>
  <r>
    <x v="3"/>
    <n v="2504"/>
    <n v="177710"/>
  </r>
  <r>
    <x v="0"/>
    <n v="1398"/>
    <n v="46570"/>
  </r>
  <r>
    <x v="9"/>
    <n v="2123"/>
    <n v="108785"/>
  </r>
  <r>
    <x v="8"/>
    <n v="2010"/>
    <n v="49110"/>
  </r>
  <r>
    <x v="9"/>
    <n v="1273"/>
    <n v="119141"/>
  </r>
  <r>
    <x v="0"/>
    <n v="1862"/>
    <n v="52115"/>
  </r>
  <r>
    <x v="6"/>
    <n v="1288"/>
    <n v="79062"/>
  </r>
  <r>
    <x v="8"/>
    <n v="320"/>
    <n v="62911"/>
  </r>
  <r>
    <x v="9"/>
    <n v="2650"/>
    <n v="144061"/>
  </r>
  <r>
    <x v="3"/>
    <n v="1168"/>
    <n v="72556"/>
  </r>
  <r>
    <x v="1"/>
    <n v="383"/>
    <n v="249203"/>
  </r>
  <r>
    <x v="7"/>
    <n v="1982"/>
    <n v="168335"/>
  </r>
  <r>
    <x v="1"/>
    <n v="2276"/>
    <n v="41969"/>
  </r>
  <r>
    <x v="0"/>
    <n v="1710"/>
    <n v="83753"/>
  </r>
  <r>
    <x v="4"/>
    <n v="1830"/>
    <n v="175542"/>
  </r>
  <r>
    <x v="7"/>
    <n v="869"/>
    <n v="161863"/>
  </r>
  <r>
    <x v="2"/>
    <n v="1233"/>
    <n v="50225"/>
  </r>
  <r>
    <x v="3"/>
    <n v="2280"/>
    <n v="163008"/>
  </r>
  <r>
    <x v="2"/>
    <n v="2155"/>
    <n v="194268"/>
  </r>
  <r>
    <x v="8"/>
    <n v="1092"/>
    <n v="145823"/>
  </r>
  <r>
    <x v="5"/>
    <n v="1091"/>
    <n v="53669"/>
  </r>
  <r>
    <x v="7"/>
    <n v="2109"/>
    <n v="208452"/>
  </r>
  <r>
    <x v="2"/>
    <n v="1594"/>
    <n v="164398"/>
  </r>
  <r>
    <x v="2"/>
    <n v="2839"/>
    <n v="150677"/>
  </r>
  <r>
    <x v="9"/>
    <n v="2555"/>
    <n v="88320"/>
  </r>
  <r>
    <x v="1"/>
    <n v="1907"/>
    <n v="218486"/>
  </r>
  <r>
    <x v="9"/>
    <n v="1383"/>
    <n v="186649"/>
  </r>
  <r>
    <x v="7"/>
    <n v="2777"/>
    <n v="165354"/>
  </r>
  <r>
    <x v="7"/>
    <n v="1284"/>
    <n v="128009"/>
  </r>
  <r>
    <x v="0"/>
    <n v="1980"/>
    <n v="226481"/>
  </r>
  <r>
    <x v="9"/>
    <n v="819"/>
    <n v="68625"/>
  </r>
  <r>
    <x v="4"/>
    <n v="890"/>
    <n v="64089"/>
  </r>
  <r>
    <x v="10"/>
    <n v="1350"/>
    <n v="76487"/>
  </r>
  <r>
    <x v="1"/>
    <n v="2009"/>
    <n v="236910"/>
  </r>
  <r>
    <x v="7"/>
    <n v="2335"/>
    <n v="150448"/>
  </r>
  <r>
    <x v="0"/>
    <n v="2546"/>
    <n v="90138"/>
  </r>
  <r>
    <x v="5"/>
    <n v="2734"/>
    <n v="213895"/>
  </r>
  <r>
    <x v="9"/>
    <n v="648"/>
    <n v="208280"/>
  </r>
  <r>
    <x v="1"/>
    <n v="1259"/>
    <n v="94061"/>
  </r>
  <r>
    <x v="5"/>
    <n v="2263"/>
    <n v="201731"/>
  </r>
  <r>
    <x v="9"/>
    <n v="992"/>
    <n v="141376"/>
  </r>
  <r>
    <x v="2"/>
    <n v="1859"/>
    <n v="202962"/>
  </r>
  <r>
    <x v="5"/>
    <n v="677"/>
    <n v="119134"/>
  </r>
  <r>
    <x v="0"/>
    <n v="826"/>
    <n v="87055"/>
  </r>
  <r>
    <x v="1"/>
    <n v="2553"/>
    <n v="59508"/>
  </r>
  <r>
    <x v="6"/>
    <n v="2802"/>
    <n v="213359"/>
  </r>
  <r>
    <x v="8"/>
    <n v="1559"/>
    <n v="249988"/>
  </r>
  <r>
    <x v="8"/>
    <n v="2175"/>
    <n v="198056"/>
  </r>
  <r>
    <x v="1"/>
    <n v="2063"/>
    <n v="150169"/>
  </r>
  <r>
    <x v="5"/>
    <n v="820"/>
    <n v="48125"/>
  </r>
  <r>
    <x v="9"/>
    <n v="2001"/>
    <n v="76059"/>
  </r>
  <r>
    <x v="0"/>
    <n v="1316"/>
    <n v="240641"/>
  </r>
  <r>
    <x v="10"/>
    <n v="1313"/>
    <n v="143409"/>
  </r>
  <r>
    <x v="8"/>
    <n v="2848"/>
    <n v="188159"/>
  </r>
  <r>
    <x v="0"/>
    <n v="416"/>
    <n v="45704"/>
  </r>
  <r>
    <x v="8"/>
    <n v="2733"/>
    <n v="231648"/>
  </r>
  <r>
    <x v="2"/>
    <n v="1667"/>
    <n v="244456"/>
  </r>
  <r>
    <x v="9"/>
    <n v="883"/>
    <n v="151279"/>
  </r>
  <r>
    <x v="2"/>
    <n v="694"/>
    <n v="243532"/>
  </r>
  <r>
    <x v="8"/>
    <n v="1387"/>
    <n v="198280"/>
  </r>
  <r>
    <x v="6"/>
    <n v="371"/>
    <n v="158516"/>
  </r>
  <r>
    <x v="6"/>
    <n v="573"/>
    <n v="237096"/>
  </r>
  <r>
    <x v="2"/>
    <n v="2313"/>
    <n v="210954"/>
  </r>
  <r>
    <x v="6"/>
    <n v="1643"/>
    <n v="196995"/>
  </r>
  <r>
    <x v="8"/>
    <n v="637"/>
    <n v="154044"/>
  </r>
  <r>
    <x v="1"/>
    <n v="1689"/>
    <n v="69165"/>
  </r>
  <r>
    <x v="2"/>
    <n v="906"/>
    <n v="107203"/>
  </r>
  <r>
    <x v="10"/>
    <n v="465"/>
    <n v="44114"/>
  </r>
  <r>
    <x v="10"/>
    <n v="1867"/>
    <n v="236037"/>
  </r>
  <r>
    <x v="4"/>
    <n v="2358"/>
    <n v="76321"/>
  </r>
  <r>
    <x v="5"/>
    <n v="1624"/>
    <n v="113297"/>
  </r>
  <r>
    <x v="9"/>
    <n v="1028"/>
    <n v="136652"/>
  </r>
  <r>
    <x v="6"/>
    <n v="2343"/>
    <n v="139304"/>
  </r>
  <r>
    <x v="6"/>
    <n v="401"/>
    <n v="196498"/>
  </r>
  <r>
    <x v="5"/>
    <n v="1715"/>
    <n v="57772"/>
  </r>
  <r>
    <x v="7"/>
    <n v="1078"/>
    <n v="143754"/>
  </r>
  <r>
    <x v="4"/>
    <n v="513"/>
    <n v="43712"/>
  </r>
  <r>
    <x v="2"/>
    <n v="1411"/>
    <n v="172439"/>
  </r>
  <r>
    <x v="3"/>
    <n v="1876"/>
    <n v="155142"/>
  </r>
  <r>
    <x v="6"/>
    <n v="2748"/>
    <n v="131736"/>
  </r>
  <r>
    <x v="9"/>
    <n v="2935"/>
    <n v="91924"/>
  </r>
  <r>
    <x v="4"/>
    <n v="1995"/>
    <n v="43726"/>
  </r>
  <r>
    <x v="10"/>
    <n v="891"/>
    <n v="129152"/>
  </r>
  <r>
    <x v="6"/>
    <n v="1633"/>
    <n v="67723"/>
  </r>
  <r>
    <x v="4"/>
    <n v="1409"/>
    <n v="166969"/>
  </r>
  <r>
    <x v="8"/>
    <n v="2439"/>
    <n v="140494"/>
  </r>
  <r>
    <x v="8"/>
    <n v="1013"/>
    <n v="180180"/>
  </r>
  <r>
    <x v="4"/>
    <n v="1235"/>
    <n v="248786"/>
  </r>
  <r>
    <x v="1"/>
    <n v="2251"/>
    <n v="75643"/>
  </r>
  <r>
    <x v="3"/>
    <n v="541"/>
    <n v="202396"/>
  </r>
  <r>
    <x v="7"/>
    <n v="2343"/>
    <n v="143896"/>
  </r>
  <r>
    <x v="4"/>
    <n v="301"/>
    <n v="179999"/>
  </r>
  <r>
    <x v="0"/>
    <n v="2572"/>
    <n v="133680"/>
  </r>
  <r>
    <x v="7"/>
    <n v="2068"/>
    <n v="136546"/>
  </r>
  <r>
    <x v="2"/>
    <n v="2249"/>
    <n v="193515"/>
  </r>
  <r>
    <x v="9"/>
    <n v="2936"/>
    <n v="119973"/>
  </r>
  <r>
    <x v="0"/>
    <n v="2463"/>
    <n v="103449"/>
  </r>
  <r>
    <x v="0"/>
    <n v="1217"/>
    <n v="149834"/>
  </r>
  <r>
    <x v="4"/>
    <n v="2541"/>
    <n v="247815"/>
  </r>
  <r>
    <x v="5"/>
    <n v="389"/>
    <n v="231305"/>
  </r>
  <r>
    <x v="1"/>
    <n v="2009"/>
    <n v="65537"/>
  </r>
  <r>
    <x v="5"/>
    <n v="2469"/>
    <n v="117576"/>
  </r>
  <r>
    <x v="4"/>
    <n v="442"/>
    <n v="147522"/>
  </r>
  <r>
    <x v="2"/>
    <n v="405"/>
    <n v="62612"/>
  </r>
  <r>
    <x v="10"/>
    <n v="1186"/>
    <n v="46471"/>
  </r>
  <r>
    <x v="6"/>
    <n v="727"/>
    <n v="206703"/>
  </r>
  <r>
    <x v="6"/>
    <n v="1628"/>
    <n v="71348"/>
  </r>
  <r>
    <x v="1"/>
    <n v="2195"/>
    <n v="235804"/>
  </r>
  <r>
    <x v="2"/>
    <n v="2294"/>
    <n v="41177"/>
  </r>
  <r>
    <x v="1"/>
    <n v="616"/>
    <n v="175832"/>
  </r>
  <r>
    <x v="4"/>
    <n v="2286"/>
    <n v="72779"/>
  </r>
  <r>
    <x v="5"/>
    <n v="934"/>
    <n v="61636"/>
  </r>
  <r>
    <x v="6"/>
    <n v="2225"/>
    <n v="121889"/>
  </r>
  <r>
    <x v="0"/>
    <n v="2356"/>
    <n v="93551"/>
  </r>
  <r>
    <x v="5"/>
    <n v="2570"/>
    <n v="182628"/>
  </r>
  <r>
    <x v="3"/>
    <n v="1739"/>
    <n v="198670"/>
  </r>
  <r>
    <x v="9"/>
    <n v="852"/>
    <n v="182635"/>
  </r>
  <r>
    <x v="2"/>
    <n v="1015"/>
    <n v="86819"/>
  </r>
  <r>
    <x v="7"/>
    <n v="1587"/>
    <n v="113770"/>
  </r>
  <r>
    <x v="1"/>
    <n v="2013"/>
    <n v="198038"/>
  </r>
  <r>
    <x v="5"/>
    <n v="2183"/>
    <n v="230961"/>
  </r>
  <r>
    <x v="9"/>
    <n v="1407"/>
    <n v="198059"/>
  </r>
  <r>
    <x v="5"/>
    <n v="1641"/>
    <n v="118714"/>
  </r>
  <r>
    <x v="7"/>
    <n v="410"/>
    <n v="229420"/>
  </r>
  <r>
    <x v="9"/>
    <n v="550"/>
    <n v="64596"/>
  </r>
  <r>
    <x v="3"/>
    <n v="2730"/>
    <n v="204246"/>
  </r>
  <r>
    <x v="7"/>
    <n v="2354"/>
    <n v="104106"/>
  </r>
  <r>
    <x v="4"/>
    <n v="758"/>
    <n v="241039"/>
  </r>
  <r>
    <x v="8"/>
    <n v="1407"/>
    <n v="99182"/>
  </r>
  <r>
    <x v="4"/>
    <n v="507"/>
    <n v="127163"/>
  </r>
  <r>
    <x v="6"/>
    <n v="1199"/>
    <n v="79310"/>
  </r>
  <r>
    <x v="5"/>
    <n v="321"/>
    <n v="96088"/>
  </r>
  <r>
    <x v="8"/>
    <n v="709"/>
    <n v="168803"/>
  </r>
  <r>
    <x v="4"/>
    <n v="1194"/>
    <n v="179978"/>
  </r>
  <r>
    <x v="8"/>
    <n v="814"/>
    <n v="76914"/>
  </r>
  <r>
    <x v="10"/>
    <n v="1108"/>
    <n v="150350"/>
  </r>
  <r>
    <x v="5"/>
    <n v="1173"/>
    <n v="85379"/>
  </r>
  <r>
    <x v="8"/>
    <n v="313"/>
    <n v="249684"/>
  </r>
  <r>
    <x v="0"/>
    <n v="1270"/>
    <n v="208722"/>
  </r>
  <r>
    <x v="1"/>
    <n v="2434"/>
    <n v="217953"/>
  </r>
  <r>
    <x v="1"/>
    <n v="1860"/>
    <n v="86413"/>
  </r>
  <r>
    <x v="0"/>
    <n v="1624"/>
    <n v="177084"/>
  </r>
  <r>
    <x v="9"/>
    <n v="1566"/>
    <n v="221187"/>
  </r>
  <r>
    <x v="4"/>
    <n v="2469"/>
    <n v="47151"/>
  </r>
  <r>
    <x v="9"/>
    <n v="1049"/>
    <n v="97716"/>
  </r>
  <r>
    <x v="7"/>
    <n v="984"/>
    <n v="133747"/>
  </r>
  <r>
    <x v="7"/>
    <n v="2227"/>
    <n v="207450"/>
  </r>
  <r>
    <x v="8"/>
    <n v="2656"/>
    <n v="213724"/>
  </r>
  <r>
    <x v="4"/>
    <n v="994"/>
    <n v="243502"/>
  </r>
  <r>
    <x v="4"/>
    <n v="2635"/>
    <n v="184539"/>
  </r>
  <r>
    <x v="1"/>
    <n v="606"/>
    <n v="202082"/>
  </r>
  <r>
    <x v="2"/>
    <n v="2289"/>
    <n v="161999"/>
  </r>
  <r>
    <x v="9"/>
    <n v="961"/>
    <n v="154793"/>
  </r>
  <r>
    <x v="10"/>
    <n v="848"/>
    <n v="225763"/>
  </r>
  <r>
    <x v="5"/>
    <n v="611"/>
    <n v="235229"/>
  </r>
  <r>
    <x v="6"/>
    <n v="1382"/>
    <n v="148177"/>
  </r>
  <r>
    <x v="3"/>
    <n v="2037"/>
    <n v="52289"/>
  </r>
  <r>
    <x v="4"/>
    <n v="1054"/>
    <n v="216048"/>
  </r>
  <r>
    <x v="5"/>
    <n v="334"/>
    <n v="214668"/>
  </r>
  <r>
    <x v="3"/>
    <n v="744"/>
    <n v="194243"/>
  </r>
  <r>
    <x v="5"/>
    <n v="2440"/>
    <n v="126365"/>
  </r>
  <r>
    <x v="8"/>
    <n v="2282"/>
    <n v="154014"/>
  </r>
  <r>
    <x v="3"/>
    <n v="1530"/>
    <n v="215211"/>
  </r>
  <r>
    <x v="6"/>
    <n v="652"/>
    <n v="219785"/>
  </r>
  <r>
    <x v="5"/>
    <n v="1202"/>
    <n v="200806"/>
  </r>
  <r>
    <x v="0"/>
    <n v="1655"/>
    <n v="112588"/>
  </r>
  <r>
    <x v="6"/>
    <n v="2048"/>
    <n v="103646"/>
  </r>
  <r>
    <x v="3"/>
    <n v="458"/>
    <n v="43654"/>
  </r>
  <r>
    <x v="6"/>
    <n v="2277"/>
    <n v="58743"/>
  </r>
  <r>
    <x v="5"/>
    <n v="1256"/>
    <n v="88368"/>
  </r>
  <r>
    <x v="4"/>
    <n v="2371"/>
    <n v="245244"/>
  </r>
  <r>
    <x v="5"/>
    <n v="703"/>
    <n v="177513"/>
  </r>
  <r>
    <x v="5"/>
    <n v="815"/>
    <n v="159735"/>
  </r>
  <r>
    <x v="8"/>
    <n v="1687"/>
    <n v="195683"/>
  </r>
  <r>
    <x v="9"/>
    <n v="2879"/>
    <n v="159891"/>
  </r>
  <r>
    <x v="0"/>
    <n v="1255"/>
    <n v="147971"/>
  </r>
  <r>
    <x v="10"/>
    <n v="2499"/>
    <n v="52149"/>
  </r>
  <r>
    <x v="4"/>
    <n v="2012"/>
    <n v="140102"/>
  </r>
  <r>
    <x v="7"/>
    <n v="907"/>
    <n v="99189"/>
  </r>
  <r>
    <x v="9"/>
    <n v="2767"/>
    <n v="192747"/>
  </r>
  <r>
    <x v="7"/>
    <n v="1573"/>
    <n v="111031"/>
  </r>
  <r>
    <x v="11"/>
    <n v="2675"/>
    <n v="202932"/>
  </r>
  <r>
    <x v="12"/>
    <n v="1574"/>
    <n v="71585"/>
  </r>
  <r>
    <x v="13"/>
    <n v="1499"/>
    <n v="193087"/>
  </r>
  <r>
    <x v="7"/>
    <n v="1925"/>
    <n v="248611"/>
  </r>
  <r>
    <x v="11"/>
    <n v="1213"/>
    <n v="83585"/>
  </r>
  <r>
    <x v="9"/>
    <n v="753"/>
    <n v="66958"/>
  </r>
  <r>
    <x v="14"/>
    <n v="336"/>
    <n v="66017"/>
  </r>
  <r>
    <x v="15"/>
    <n v="2011"/>
    <n v="247779"/>
  </r>
  <r>
    <x v="12"/>
    <n v="1095"/>
    <n v="164677"/>
  </r>
  <r>
    <x v="16"/>
    <n v="1272"/>
    <n v="216422"/>
  </r>
  <r>
    <x v="7"/>
    <n v="892"/>
    <n v="183273"/>
  </r>
  <r>
    <x v="12"/>
    <n v="1437"/>
    <n v="69426"/>
  </r>
  <r>
    <x v="14"/>
    <n v="1624"/>
    <n v="57778"/>
  </r>
  <r>
    <x v="15"/>
    <n v="2571"/>
    <n v="216313"/>
  </r>
  <r>
    <x v="13"/>
    <n v="617"/>
    <n v="82229"/>
  </r>
  <r>
    <x v="15"/>
    <n v="2696"/>
    <n v="126652"/>
  </r>
  <r>
    <x v="7"/>
    <n v="2462"/>
    <n v="168267"/>
  </r>
  <r>
    <x v="15"/>
    <n v="1646"/>
    <n v="219436"/>
  </r>
  <r>
    <x v="7"/>
    <n v="1891"/>
    <n v="166503"/>
  </r>
  <r>
    <x v="13"/>
    <n v="2189"/>
    <n v="124878"/>
  </r>
  <r>
    <x v="17"/>
    <n v="2387"/>
    <n v="97056"/>
  </r>
  <r>
    <x v="14"/>
    <n v="2296"/>
    <n v="198562"/>
  </r>
  <r>
    <x v="7"/>
    <n v="2072"/>
    <n v="59975"/>
  </r>
  <r>
    <x v="16"/>
    <n v="1612"/>
    <n v="197795"/>
  </r>
  <r>
    <x v="15"/>
    <n v="1585"/>
    <n v="194351"/>
  </r>
  <r>
    <x v="15"/>
    <n v="515"/>
    <n v="249373"/>
  </r>
  <r>
    <x v="16"/>
    <n v="2683"/>
    <n v="182633"/>
  </r>
  <r>
    <x v="9"/>
    <n v="2439"/>
    <n v="237133"/>
  </r>
  <r>
    <x v="18"/>
    <n v="2700"/>
    <n v="128397"/>
  </r>
  <r>
    <x v="17"/>
    <n v="2918"/>
    <n v="220225"/>
  </r>
  <r>
    <x v="7"/>
    <n v="2004"/>
    <n v="73142"/>
  </r>
  <r>
    <x v="7"/>
    <n v="662"/>
    <n v="66916"/>
  </r>
  <r>
    <x v="16"/>
    <n v="2904"/>
    <n v="104324"/>
  </r>
  <r>
    <x v="13"/>
    <n v="2016"/>
    <n v="216037"/>
  </r>
  <r>
    <x v="7"/>
    <n v="1493"/>
    <n v="165932"/>
  </r>
  <r>
    <x v="18"/>
    <n v="655"/>
    <n v="175720"/>
  </r>
  <r>
    <x v="13"/>
    <n v="490"/>
    <n v="206205"/>
  </r>
  <r>
    <x v="12"/>
    <n v="2769"/>
    <n v="221749"/>
  </r>
  <r>
    <x v="14"/>
    <n v="999"/>
    <n v="136059"/>
  </r>
  <r>
    <x v="15"/>
    <n v="2354"/>
    <n v="138317"/>
  </r>
  <r>
    <x v="12"/>
    <n v="2480"/>
    <n v="241207"/>
  </r>
  <r>
    <x v="7"/>
    <n v="856"/>
    <n v="75046"/>
  </r>
  <r>
    <x v="18"/>
    <n v="1125"/>
    <n v="218136"/>
  </r>
  <r>
    <x v="17"/>
    <n v="1354"/>
    <n v="141459"/>
  </r>
  <r>
    <x v="14"/>
    <n v="2882"/>
    <n v="240422"/>
  </r>
  <r>
    <x v="7"/>
    <n v="725"/>
    <n v="85893"/>
  </r>
  <r>
    <x v="16"/>
    <n v="2710"/>
    <n v="141520"/>
  </r>
  <r>
    <x v="11"/>
    <n v="1874"/>
    <n v="165818"/>
  </r>
  <r>
    <x v="7"/>
    <n v="2429"/>
    <n v="101272"/>
  </r>
  <r>
    <x v="14"/>
    <n v="2703"/>
    <n v="107649"/>
  </r>
  <r>
    <x v="15"/>
    <n v="888"/>
    <n v="104674"/>
  </r>
  <r>
    <x v="15"/>
    <n v="2312"/>
    <n v="184832"/>
  </r>
  <r>
    <x v="7"/>
    <n v="1847"/>
    <n v="192999"/>
  </r>
  <r>
    <x v="13"/>
    <n v="594"/>
    <n v="126475"/>
  </r>
  <r>
    <x v="11"/>
    <n v="2285"/>
    <n v="101367"/>
  </r>
  <r>
    <x v="16"/>
    <n v="1547"/>
    <n v="183660"/>
  </r>
  <r>
    <x v="7"/>
    <n v="1848"/>
    <n v="161750"/>
  </r>
  <r>
    <x v="13"/>
    <n v="1990"/>
    <n v="158154"/>
  </r>
  <r>
    <x v="15"/>
    <n v="1436"/>
    <n v="223305"/>
  </r>
  <r>
    <x v="15"/>
    <n v="1556"/>
    <n v="84738"/>
  </r>
  <r>
    <x v="18"/>
    <n v="2364"/>
    <n v="73397"/>
  </r>
  <r>
    <x v="7"/>
    <n v="659"/>
    <n v="122189"/>
  </r>
  <r>
    <x v="11"/>
    <n v="999"/>
    <n v="116367"/>
  </r>
  <r>
    <x v="9"/>
    <n v="747"/>
    <n v="242332"/>
  </r>
  <r>
    <x v="11"/>
    <n v="2712"/>
    <n v="160585"/>
  </r>
  <r>
    <x v="15"/>
    <n v="974"/>
    <n v="116619"/>
  </r>
  <r>
    <x v="15"/>
    <n v="1307"/>
    <n v="151453"/>
  </r>
  <r>
    <x v="12"/>
    <n v="1649"/>
    <n v="59816"/>
  </r>
  <r>
    <x v="15"/>
    <n v="2814"/>
    <n v="213312"/>
  </r>
  <r>
    <x v="16"/>
    <n v="2761"/>
    <n v="177348"/>
  </r>
  <r>
    <x v="7"/>
    <n v="885"/>
    <n v="119530"/>
  </r>
  <r>
    <x v="7"/>
    <n v="1556"/>
    <n v="194571"/>
  </r>
  <r>
    <x v="11"/>
    <n v="1547"/>
    <n v="148856"/>
  </r>
  <r>
    <x v="7"/>
    <n v="1293"/>
    <n v="111635"/>
  </r>
  <r>
    <x v="13"/>
    <n v="1735"/>
    <n v="147803"/>
  </r>
  <r>
    <x v="9"/>
    <n v="871"/>
    <n v="75946"/>
  </r>
  <r>
    <x v="16"/>
    <n v="2682"/>
    <n v="95204"/>
  </r>
  <r>
    <x v="14"/>
    <n v="1545"/>
    <n v="222958"/>
  </r>
  <r>
    <x v="19"/>
    <n v="2384"/>
    <n v="242724"/>
  </r>
  <r>
    <x v="11"/>
    <n v="1288"/>
    <n v="55563"/>
  </r>
  <r>
    <x v="7"/>
    <n v="577"/>
    <n v="132324"/>
  </r>
  <r>
    <x v="14"/>
    <n v="1519"/>
    <n v="49847"/>
  </r>
  <r>
    <x v="9"/>
    <n v="2187"/>
    <n v="66155"/>
  </r>
  <r>
    <x v="12"/>
    <n v="783"/>
    <n v="119671"/>
  </r>
  <r>
    <x v="14"/>
    <n v="1565"/>
    <n v="156891"/>
  </r>
  <r>
    <x v="16"/>
    <n v="1030"/>
    <n v="123310"/>
  </r>
  <r>
    <x v="16"/>
    <n v="2539"/>
    <n v="238350"/>
  </r>
  <r>
    <x v="12"/>
    <n v="1340"/>
    <n v="189381"/>
  </r>
  <r>
    <x v="19"/>
    <n v="2871"/>
    <n v="171691"/>
  </r>
  <r>
    <x v="7"/>
    <n v="1217"/>
    <n v="221180"/>
  </r>
  <r>
    <x v="14"/>
    <n v="2748"/>
    <n v="74707"/>
  </r>
  <r>
    <x v="12"/>
    <n v="1185"/>
    <n v="191409"/>
  </r>
  <r>
    <x v="16"/>
    <n v="321"/>
    <n v="121537"/>
  </r>
  <r>
    <x v="16"/>
    <n v="773"/>
    <n v="237576"/>
  </r>
  <r>
    <x v="7"/>
    <n v="2557"/>
    <n v="218686"/>
  </r>
  <r>
    <x v="15"/>
    <n v="2653"/>
    <n v="131155"/>
  </r>
  <r>
    <x v="19"/>
    <n v="1003"/>
    <n v="40281"/>
  </r>
  <r>
    <x v="14"/>
    <n v="986"/>
    <n v="198492"/>
  </r>
  <r>
    <x v="14"/>
    <n v="584"/>
    <n v="210102"/>
  </r>
  <r>
    <x v="9"/>
    <n v="1015"/>
    <n v="172130"/>
  </r>
  <r>
    <x v="12"/>
    <n v="1062"/>
    <n v="116260"/>
  </r>
  <r>
    <x v="9"/>
    <n v="1550"/>
    <n v="199476"/>
  </r>
  <r>
    <x v="12"/>
    <n v="1247"/>
    <n v="200928"/>
  </r>
  <r>
    <x v="13"/>
    <n v="2728"/>
    <n v="180272"/>
  </r>
  <r>
    <x v="16"/>
    <n v="2807"/>
    <n v="104178"/>
  </r>
  <r>
    <x v="15"/>
    <n v="1330"/>
    <n v="73997"/>
  </r>
  <r>
    <x v="7"/>
    <n v="328"/>
    <n v="196683"/>
  </r>
  <r>
    <x v="15"/>
    <n v="1206"/>
    <n v="159273"/>
  </r>
  <r>
    <x v="15"/>
    <n v="2426"/>
    <n v="212307"/>
  </r>
  <r>
    <x v="15"/>
    <n v="2806"/>
    <n v="206129"/>
  </r>
  <r>
    <x v="9"/>
    <n v="869"/>
    <n v="172311"/>
  </r>
  <r>
    <x v="12"/>
    <n v="2306"/>
    <n v="236733"/>
  </r>
  <r>
    <x v="17"/>
    <n v="1753"/>
    <n v="166945"/>
  </r>
  <r>
    <x v="13"/>
    <n v="1037"/>
    <n v="85272"/>
  </r>
  <r>
    <x v="11"/>
    <n v="815"/>
    <n v="129393"/>
  </r>
  <r>
    <x v="15"/>
    <n v="2300"/>
    <n v="101212"/>
  </r>
  <r>
    <x v="7"/>
    <n v="2744"/>
    <n v="186470"/>
  </r>
  <r>
    <x v="9"/>
    <n v="338"/>
    <n v="160030"/>
  </r>
  <r>
    <x v="19"/>
    <n v="1186"/>
    <n v="96503"/>
  </r>
  <r>
    <x v="7"/>
    <n v="2504"/>
    <n v="177710"/>
  </r>
  <r>
    <x v="11"/>
    <n v="1398"/>
    <n v="46570"/>
  </r>
  <r>
    <x v="17"/>
    <n v="2123"/>
    <n v="108785"/>
  </r>
  <r>
    <x v="7"/>
    <n v="2010"/>
    <n v="49110"/>
  </r>
  <r>
    <x v="17"/>
    <n v="1273"/>
    <n v="119141"/>
  </r>
  <r>
    <x v="11"/>
    <n v="1862"/>
    <n v="52115"/>
  </r>
  <r>
    <x v="15"/>
    <n v="1288"/>
    <n v="79062"/>
  </r>
  <r>
    <x v="7"/>
    <n v="320"/>
    <n v="62911"/>
  </r>
  <r>
    <x v="17"/>
    <n v="2650"/>
    <n v="144061"/>
  </r>
  <r>
    <x v="7"/>
    <n v="1168"/>
    <n v="72556"/>
  </r>
  <r>
    <x v="12"/>
    <n v="383"/>
    <n v="249203"/>
  </r>
  <r>
    <x v="16"/>
    <n v="1982"/>
    <n v="168335"/>
  </r>
  <r>
    <x v="12"/>
    <n v="2276"/>
    <n v="41969"/>
  </r>
  <r>
    <x v="11"/>
    <n v="1710"/>
    <n v="83753"/>
  </r>
  <r>
    <x v="9"/>
    <n v="1830"/>
    <n v="175542"/>
  </r>
  <r>
    <x v="16"/>
    <n v="869"/>
    <n v="161863"/>
  </r>
  <r>
    <x v="13"/>
    <n v="1233"/>
    <n v="50225"/>
  </r>
  <r>
    <x v="7"/>
    <n v="2280"/>
    <n v="163008"/>
  </r>
  <r>
    <x v="13"/>
    <n v="2155"/>
    <n v="194268"/>
  </r>
  <r>
    <x v="7"/>
    <n v="1092"/>
    <n v="145823"/>
  </r>
  <r>
    <x v="14"/>
    <n v="1091"/>
    <n v="53669"/>
  </r>
  <r>
    <x v="16"/>
    <n v="2109"/>
    <n v="208452"/>
  </r>
  <r>
    <x v="13"/>
    <n v="1594"/>
    <n v="164398"/>
  </r>
  <r>
    <x v="13"/>
    <n v="2839"/>
    <n v="150677"/>
  </r>
  <r>
    <x v="17"/>
    <n v="2555"/>
    <n v="88320"/>
  </r>
  <r>
    <x v="12"/>
    <n v="1907"/>
    <n v="218486"/>
  </r>
  <r>
    <x v="17"/>
    <n v="1383"/>
    <n v="186649"/>
  </r>
  <r>
    <x v="16"/>
    <n v="2777"/>
    <n v="165354"/>
  </r>
  <r>
    <x v="16"/>
    <n v="1284"/>
    <n v="128009"/>
  </r>
  <r>
    <x v="11"/>
    <n v="1980"/>
    <n v="226481"/>
  </r>
  <r>
    <x v="17"/>
    <n v="819"/>
    <n v="68625"/>
  </r>
  <r>
    <x v="18"/>
    <n v="890"/>
    <n v="64089"/>
  </r>
  <r>
    <x v="19"/>
    <n v="1350"/>
    <n v="76487"/>
  </r>
  <r>
    <x v="12"/>
    <n v="2009"/>
    <n v="236910"/>
  </r>
  <r>
    <x v="16"/>
    <n v="2335"/>
    <n v="150448"/>
  </r>
  <r>
    <x v="11"/>
    <n v="2546"/>
    <n v="90138"/>
  </r>
  <r>
    <x v="14"/>
    <n v="2734"/>
    <n v="213895"/>
  </r>
  <r>
    <x v="17"/>
    <n v="648"/>
    <n v="208280"/>
  </r>
  <r>
    <x v="12"/>
    <n v="1259"/>
    <n v="94061"/>
  </r>
  <r>
    <x v="14"/>
    <n v="2263"/>
    <n v="201731"/>
  </r>
  <r>
    <x v="17"/>
    <n v="992"/>
    <n v="141376"/>
  </r>
  <r>
    <x v="13"/>
    <n v="1859"/>
    <n v="202962"/>
  </r>
  <r>
    <x v="14"/>
    <n v="677"/>
    <n v="119134"/>
  </r>
  <r>
    <x v="11"/>
    <n v="826"/>
    <n v="87055"/>
  </r>
  <r>
    <x v="12"/>
    <n v="2553"/>
    <n v="59508"/>
  </r>
  <r>
    <x v="15"/>
    <n v="2802"/>
    <n v="213359"/>
  </r>
  <r>
    <x v="7"/>
    <n v="1559"/>
    <n v="249988"/>
  </r>
  <r>
    <x v="7"/>
    <n v="2175"/>
    <n v="198056"/>
  </r>
  <r>
    <x v="12"/>
    <n v="2063"/>
    <n v="150169"/>
  </r>
  <r>
    <x v="14"/>
    <n v="820"/>
    <n v="48125"/>
  </r>
  <r>
    <x v="17"/>
    <n v="2001"/>
    <n v="76059"/>
  </r>
  <r>
    <x v="11"/>
    <n v="1316"/>
    <n v="240641"/>
  </r>
  <r>
    <x v="19"/>
    <n v="1313"/>
    <n v="143409"/>
  </r>
  <r>
    <x v="7"/>
    <n v="2848"/>
    <n v="188159"/>
  </r>
  <r>
    <x v="11"/>
    <n v="416"/>
    <n v="45704"/>
  </r>
  <r>
    <x v="7"/>
    <n v="2733"/>
    <n v="231648"/>
  </r>
  <r>
    <x v="13"/>
    <n v="1667"/>
    <n v="244456"/>
  </r>
  <r>
    <x v="17"/>
    <n v="883"/>
    <n v="151279"/>
  </r>
  <r>
    <x v="13"/>
    <n v="694"/>
    <n v="243532"/>
  </r>
  <r>
    <x v="7"/>
    <n v="1387"/>
    <n v="198280"/>
  </r>
  <r>
    <x v="15"/>
    <n v="371"/>
    <n v="158516"/>
  </r>
  <r>
    <x v="15"/>
    <n v="573"/>
    <n v="237096"/>
  </r>
  <r>
    <x v="13"/>
    <n v="2313"/>
    <n v="210954"/>
  </r>
  <r>
    <x v="15"/>
    <n v="1643"/>
    <n v="196995"/>
  </r>
  <r>
    <x v="7"/>
    <n v="637"/>
    <n v="154044"/>
  </r>
  <r>
    <x v="12"/>
    <n v="1689"/>
    <n v="69165"/>
  </r>
  <r>
    <x v="13"/>
    <n v="906"/>
    <n v="107203"/>
  </r>
  <r>
    <x v="19"/>
    <n v="465"/>
    <n v="44114"/>
  </r>
  <r>
    <x v="19"/>
    <n v="1867"/>
    <n v="236037"/>
  </r>
  <r>
    <x v="9"/>
    <n v="2358"/>
    <n v="76321"/>
  </r>
  <r>
    <x v="14"/>
    <n v="1624"/>
    <n v="113297"/>
  </r>
  <r>
    <x v="17"/>
    <n v="1028"/>
    <n v="136652"/>
  </r>
  <r>
    <x v="15"/>
    <n v="2343"/>
    <n v="139304"/>
  </r>
  <r>
    <x v="15"/>
    <n v="401"/>
    <n v="196498"/>
  </r>
  <r>
    <x v="14"/>
    <n v="1715"/>
    <n v="57772"/>
  </r>
  <r>
    <x v="16"/>
    <n v="1078"/>
    <n v="143754"/>
  </r>
  <r>
    <x v="18"/>
    <n v="513"/>
    <n v="43712"/>
  </r>
  <r>
    <x v="13"/>
    <n v="1411"/>
    <n v="172439"/>
  </r>
  <r>
    <x v="7"/>
    <n v="1876"/>
    <n v="155142"/>
  </r>
  <r>
    <x v="15"/>
    <n v="2748"/>
    <n v="131736"/>
  </r>
  <r>
    <x v="17"/>
    <n v="2935"/>
    <n v="91924"/>
  </r>
  <r>
    <x v="9"/>
    <n v="1995"/>
    <n v="43726"/>
  </r>
  <r>
    <x v="19"/>
    <n v="891"/>
    <n v="129152"/>
  </r>
  <r>
    <x v="15"/>
    <n v="1633"/>
    <n v="67723"/>
  </r>
  <r>
    <x v="9"/>
    <n v="1409"/>
    <n v="166969"/>
  </r>
  <r>
    <x v="7"/>
    <n v="2439"/>
    <n v="140494"/>
  </r>
  <r>
    <x v="7"/>
    <n v="1013"/>
    <n v="180180"/>
  </r>
  <r>
    <x v="18"/>
    <n v="1235"/>
    <n v="248786"/>
  </r>
  <r>
    <x v="12"/>
    <n v="2251"/>
    <n v="75643"/>
  </r>
  <r>
    <x v="7"/>
    <n v="541"/>
    <n v="202396"/>
  </r>
  <r>
    <x v="16"/>
    <n v="2343"/>
    <n v="143896"/>
  </r>
  <r>
    <x v="18"/>
    <n v="301"/>
    <n v="179999"/>
  </r>
  <r>
    <x v="11"/>
    <n v="2572"/>
    <n v="133680"/>
  </r>
  <r>
    <x v="16"/>
    <n v="2068"/>
    <n v="136546"/>
  </r>
  <r>
    <x v="13"/>
    <n v="2249"/>
    <n v="193515"/>
  </r>
  <r>
    <x v="17"/>
    <n v="2936"/>
    <n v="119973"/>
  </r>
  <r>
    <x v="11"/>
    <n v="2463"/>
    <n v="103449"/>
  </r>
  <r>
    <x v="11"/>
    <n v="1217"/>
    <n v="149834"/>
  </r>
  <r>
    <x v="18"/>
    <n v="2541"/>
    <n v="247815"/>
  </r>
  <r>
    <x v="14"/>
    <n v="389"/>
    <n v="231305"/>
  </r>
  <r>
    <x v="12"/>
    <n v="2009"/>
    <n v="65537"/>
  </r>
  <r>
    <x v="14"/>
    <n v="2469"/>
    <n v="117576"/>
  </r>
  <r>
    <x v="18"/>
    <n v="442"/>
    <n v="147522"/>
  </r>
  <r>
    <x v="13"/>
    <n v="405"/>
    <n v="62612"/>
  </r>
  <r>
    <x v="19"/>
    <n v="1186"/>
    <n v="46471"/>
  </r>
  <r>
    <x v="15"/>
    <n v="727"/>
    <n v="206703"/>
  </r>
  <r>
    <x v="15"/>
    <n v="1628"/>
    <n v="71348"/>
  </r>
  <r>
    <x v="12"/>
    <n v="2195"/>
    <n v="235804"/>
  </r>
  <r>
    <x v="13"/>
    <n v="2294"/>
    <n v="41177"/>
  </r>
  <r>
    <x v="12"/>
    <n v="616"/>
    <n v="175832"/>
  </r>
  <r>
    <x v="9"/>
    <n v="2286"/>
    <n v="72779"/>
  </r>
  <r>
    <x v="14"/>
    <n v="934"/>
    <n v="61636"/>
  </r>
  <r>
    <x v="15"/>
    <n v="2225"/>
    <n v="121889"/>
  </r>
  <r>
    <x v="11"/>
    <n v="2356"/>
    <n v="93551"/>
  </r>
  <r>
    <x v="14"/>
    <n v="2570"/>
    <n v="182628"/>
  </r>
  <r>
    <x v="7"/>
    <n v="1739"/>
    <n v="198670"/>
  </r>
  <r>
    <x v="17"/>
    <n v="852"/>
    <n v="182635"/>
  </r>
  <r>
    <x v="13"/>
    <n v="1015"/>
    <n v="86819"/>
  </r>
  <r>
    <x v="16"/>
    <n v="1587"/>
    <n v="113770"/>
  </r>
  <r>
    <x v="12"/>
    <n v="2013"/>
    <n v="198038"/>
  </r>
  <r>
    <x v="14"/>
    <n v="2183"/>
    <n v="230961"/>
  </r>
  <r>
    <x v="17"/>
    <n v="1407"/>
    <n v="198059"/>
  </r>
  <r>
    <x v="14"/>
    <n v="1641"/>
    <n v="118714"/>
  </r>
  <r>
    <x v="16"/>
    <n v="410"/>
    <n v="229420"/>
  </r>
  <r>
    <x v="17"/>
    <n v="550"/>
    <n v="64596"/>
  </r>
  <r>
    <x v="7"/>
    <n v="2730"/>
    <n v="204246"/>
  </r>
  <r>
    <x v="16"/>
    <n v="2354"/>
    <n v="104106"/>
  </r>
  <r>
    <x v="18"/>
    <n v="758"/>
    <n v="241039"/>
  </r>
  <r>
    <x v="7"/>
    <n v="1407"/>
    <n v="99182"/>
  </r>
  <r>
    <x v="18"/>
    <n v="507"/>
    <n v="127163"/>
  </r>
  <r>
    <x v="15"/>
    <n v="1199"/>
    <n v="79310"/>
  </r>
  <r>
    <x v="14"/>
    <n v="321"/>
    <n v="96088"/>
  </r>
  <r>
    <x v="7"/>
    <n v="709"/>
    <n v="168803"/>
  </r>
  <r>
    <x v="18"/>
    <n v="1194"/>
    <n v="179978"/>
  </r>
  <r>
    <x v="7"/>
    <n v="814"/>
    <n v="76914"/>
  </r>
  <r>
    <x v="19"/>
    <n v="1108"/>
    <n v="150350"/>
  </r>
  <r>
    <x v="14"/>
    <n v="1173"/>
    <n v="85379"/>
  </r>
  <r>
    <x v="7"/>
    <n v="313"/>
    <n v="249684"/>
  </r>
  <r>
    <x v="11"/>
    <n v="1270"/>
    <n v="208722"/>
  </r>
  <r>
    <x v="12"/>
    <n v="2434"/>
    <n v="217953"/>
  </r>
  <r>
    <x v="12"/>
    <n v="1860"/>
    <n v="86413"/>
  </r>
  <r>
    <x v="11"/>
    <n v="1624"/>
    <n v="177084"/>
  </r>
  <r>
    <x v="17"/>
    <n v="1566"/>
    <n v="221187"/>
  </r>
  <r>
    <x v="9"/>
    <n v="2469"/>
    <n v="47151"/>
  </r>
  <r>
    <x v="17"/>
    <n v="1049"/>
    <n v="97716"/>
  </r>
  <r>
    <x v="16"/>
    <n v="984"/>
    <n v="133747"/>
  </r>
  <r>
    <x v="16"/>
    <n v="2227"/>
    <n v="207450"/>
  </r>
  <r>
    <x v="7"/>
    <n v="2656"/>
    <n v="213724"/>
  </r>
  <r>
    <x v="18"/>
    <n v="994"/>
    <n v="243502"/>
  </r>
  <r>
    <x v="18"/>
    <n v="2635"/>
    <n v="184539"/>
  </r>
  <r>
    <x v="12"/>
    <n v="606"/>
    <n v="202082"/>
  </r>
  <r>
    <x v="13"/>
    <n v="2289"/>
    <n v="161999"/>
  </r>
  <r>
    <x v="17"/>
    <n v="961"/>
    <n v="154793"/>
  </r>
  <r>
    <x v="19"/>
    <n v="848"/>
    <n v="225763"/>
  </r>
  <r>
    <x v="14"/>
    <n v="611"/>
    <n v="235229"/>
  </r>
  <r>
    <x v="15"/>
    <n v="1382"/>
    <n v="148177"/>
  </r>
  <r>
    <x v="7"/>
    <n v="2037"/>
    <n v="52289"/>
  </r>
  <r>
    <x v="18"/>
    <n v="1054"/>
    <n v="216048"/>
  </r>
  <r>
    <x v="14"/>
    <n v="334"/>
    <n v="214668"/>
  </r>
  <r>
    <x v="7"/>
    <n v="744"/>
    <n v="194243"/>
  </r>
  <r>
    <x v="14"/>
    <n v="2440"/>
    <n v="126365"/>
  </r>
  <r>
    <x v="7"/>
    <n v="2282"/>
    <n v="154014"/>
  </r>
  <r>
    <x v="7"/>
    <n v="1530"/>
    <n v="215211"/>
  </r>
  <r>
    <x v="15"/>
    <n v="652"/>
    <n v="219785"/>
  </r>
  <r>
    <x v="14"/>
    <n v="1202"/>
    <n v="200806"/>
  </r>
  <r>
    <x v="11"/>
    <n v="1655"/>
    <n v="112588"/>
  </r>
  <r>
    <x v="15"/>
    <n v="2048"/>
    <n v="103646"/>
  </r>
  <r>
    <x v="7"/>
    <n v="458"/>
    <n v="43654"/>
  </r>
  <r>
    <x v="15"/>
    <n v="2277"/>
    <n v="58743"/>
  </r>
  <r>
    <x v="14"/>
    <n v="1256"/>
    <n v="88368"/>
  </r>
  <r>
    <x v="9"/>
    <n v="2371"/>
    <n v="245244"/>
  </r>
  <r>
    <x v="14"/>
    <n v="703"/>
    <n v="177513"/>
  </r>
  <r>
    <x v="14"/>
    <n v="815"/>
    <n v="159735"/>
  </r>
  <r>
    <x v="7"/>
    <n v="1687"/>
    <n v="195683"/>
  </r>
  <r>
    <x v="17"/>
    <n v="2879"/>
    <n v="159891"/>
  </r>
  <r>
    <x v="11"/>
    <n v="1255"/>
    <n v="147971"/>
  </r>
  <r>
    <x v="19"/>
    <n v="2499"/>
    <n v="52149"/>
  </r>
  <r>
    <x v="18"/>
    <n v="2012"/>
    <n v="140102"/>
  </r>
  <r>
    <x v="16"/>
    <n v="907"/>
    <n v="99189"/>
  </r>
  <r>
    <x v="17"/>
    <n v="2767"/>
    <n v="192747"/>
  </r>
  <r>
    <x v="16"/>
    <n v="1573"/>
    <n v="11103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x v="0"/>
  </r>
  <r>
    <x v="1"/>
  </r>
  <r>
    <x v="2"/>
  </r>
  <r>
    <x v="3"/>
  </r>
  <r>
    <x v="0"/>
  </r>
  <r>
    <x v="4"/>
  </r>
  <r>
    <x v="5"/>
  </r>
  <r>
    <x v="6"/>
  </r>
  <r>
    <x v="1"/>
  </r>
  <r>
    <x v="7"/>
  </r>
  <r>
    <x v="3"/>
  </r>
  <r>
    <x v="1"/>
  </r>
  <r>
    <x v="5"/>
  </r>
  <r>
    <x v="6"/>
  </r>
  <r>
    <x v="2"/>
  </r>
  <r>
    <x v="6"/>
  </r>
  <r>
    <x v="8"/>
  </r>
  <r>
    <x v="6"/>
  </r>
  <r>
    <x v="8"/>
  </r>
  <r>
    <x v="2"/>
  </r>
  <r>
    <x v="9"/>
  </r>
  <r>
    <x v="5"/>
  </r>
  <r>
    <x v="8"/>
  </r>
  <r>
    <x v="7"/>
  </r>
  <r>
    <x v="6"/>
  </r>
  <r>
    <x v="6"/>
  </r>
  <r>
    <x v="7"/>
  </r>
  <r>
    <x v="4"/>
  </r>
  <r>
    <x v="4"/>
  </r>
  <r>
    <x v="9"/>
  </r>
  <r>
    <x v="3"/>
  </r>
  <r>
    <x v="8"/>
  </r>
  <r>
    <x v="7"/>
  </r>
  <r>
    <x v="2"/>
  </r>
  <r>
    <x v="8"/>
  </r>
  <r>
    <x v="4"/>
  </r>
  <r>
    <x v="2"/>
  </r>
  <r>
    <x v="1"/>
  </r>
  <r>
    <x v="5"/>
  </r>
  <r>
    <x v="6"/>
  </r>
  <r>
    <x v="1"/>
  </r>
  <r>
    <x v="8"/>
  </r>
  <r>
    <x v="4"/>
  </r>
  <r>
    <x v="9"/>
  </r>
  <r>
    <x v="5"/>
  </r>
  <r>
    <x v="8"/>
  </r>
  <r>
    <x v="7"/>
  </r>
  <r>
    <x v="0"/>
  </r>
  <r>
    <x v="8"/>
  </r>
  <r>
    <x v="5"/>
  </r>
  <r>
    <x v="6"/>
  </r>
  <r>
    <x v="6"/>
  </r>
  <r>
    <x v="8"/>
  </r>
  <r>
    <x v="2"/>
  </r>
  <r>
    <x v="0"/>
  </r>
  <r>
    <x v="7"/>
  </r>
  <r>
    <x v="8"/>
  </r>
  <r>
    <x v="2"/>
  </r>
  <r>
    <x v="6"/>
  </r>
  <r>
    <x v="6"/>
  </r>
  <r>
    <x v="4"/>
  </r>
  <r>
    <x v="8"/>
  </r>
  <r>
    <x v="0"/>
  </r>
  <r>
    <x v="4"/>
  </r>
  <r>
    <x v="0"/>
  </r>
  <r>
    <x v="6"/>
  </r>
  <r>
    <x v="6"/>
  </r>
  <r>
    <x v="1"/>
  </r>
  <r>
    <x v="6"/>
  </r>
  <r>
    <x v="7"/>
  </r>
  <r>
    <x v="3"/>
  </r>
  <r>
    <x v="8"/>
  </r>
  <r>
    <x v="0"/>
  </r>
  <r>
    <x v="3"/>
  </r>
  <r>
    <x v="2"/>
  </r>
  <r>
    <x v="4"/>
  </r>
  <r>
    <x v="7"/>
  </r>
  <r>
    <x v="5"/>
  </r>
  <r>
    <x v="10"/>
  </r>
  <r>
    <x v="0"/>
  </r>
  <r>
    <x v="3"/>
  </r>
  <r>
    <x v="5"/>
  </r>
  <r>
    <x v="4"/>
  </r>
  <r>
    <x v="1"/>
  </r>
  <r>
    <x v="5"/>
  </r>
  <r>
    <x v="7"/>
  </r>
  <r>
    <x v="7"/>
  </r>
  <r>
    <x v="1"/>
  </r>
  <r>
    <x v="10"/>
  </r>
  <r>
    <x v="8"/>
  </r>
  <r>
    <x v="5"/>
  </r>
  <r>
    <x v="1"/>
  </r>
  <r>
    <x v="7"/>
  </r>
  <r>
    <x v="7"/>
  </r>
  <r>
    <x v="3"/>
  </r>
  <r>
    <x v="6"/>
  </r>
  <r>
    <x v="10"/>
  </r>
  <r>
    <x v="5"/>
  </r>
  <r>
    <x v="5"/>
  </r>
  <r>
    <x v="4"/>
  </r>
  <r>
    <x v="1"/>
  </r>
  <r>
    <x v="4"/>
  </r>
  <r>
    <x v="1"/>
  </r>
  <r>
    <x v="2"/>
  </r>
  <r>
    <x v="7"/>
  </r>
  <r>
    <x v="6"/>
  </r>
  <r>
    <x v="3"/>
  </r>
  <r>
    <x v="6"/>
  </r>
  <r>
    <x v="6"/>
  </r>
  <r>
    <x v="6"/>
  </r>
  <r>
    <x v="4"/>
  </r>
  <r>
    <x v="1"/>
  </r>
  <r>
    <x v="9"/>
  </r>
  <r>
    <x v="2"/>
  </r>
  <r>
    <x v="0"/>
  </r>
  <r>
    <x v="6"/>
  </r>
  <r>
    <x v="8"/>
  </r>
  <r>
    <x v="4"/>
  </r>
  <r>
    <x v="10"/>
  </r>
  <r>
    <x v="3"/>
  </r>
  <r>
    <x v="0"/>
  </r>
  <r>
    <x v="9"/>
  </r>
  <r>
    <x v="8"/>
  </r>
  <r>
    <x v="9"/>
  </r>
  <r>
    <x v="0"/>
  </r>
  <r>
    <x v="6"/>
  </r>
  <r>
    <x v="8"/>
  </r>
  <r>
    <x v="9"/>
  </r>
  <r>
    <x v="3"/>
  </r>
  <r>
    <x v="1"/>
  </r>
  <r>
    <x v="7"/>
  </r>
  <r>
    <x v="1"/>
  </r>
  <r>
    <x v="0"/>
  </r>
  <r>
    <x v="4"/>
  </r>
  <r>
    <x v="7"/>
  </r>
  <r>
    <x v="2"/>
  </r>
  <r>
    <x v="3"/>
  </r>
  <r>
    <x v="2"/>
  </r>
  <r>
    <x v="8"/>
  </r>
  <r>
    <x v="5"/>
  </r>
  <r>
    <x v="7"/>
  </r>
  <r>
    <x v="2"/>
  </r>
  <r>
    <x v="2"/>
  </r>
  <r>
    <x v="9"/>
  </r>
  <r>
    <x v="1"/>
  </r>
  <r>
    <x v="9"/>
  </r>
  <r>
    <x v="7"/>
  </r>
  <r>
    <x v="7"/>
  </r>
  <r>
    <x v="0"/>
  </r>
  <r>
    <x v="9"/>
  </r>
  <r>
    <x v="4"/>
  </r>
  <r>
    <x v="10"/>
  </r>
  <r>
    <x v="1"/>
  </r>
  <r>
    <x v="7"/>
  </r>
  <r>
    <x v="0"/>
  </r>
  <r>
    <x v="5"/>
  </r>
  <r>
    <x v="9"/>
  </r>
  <r>
    <x v="1"/>
  </r>
  <r>
    <x v="5"/>
  </r>
  <r>
    <x v="9"/>
  </r>
  <r>
    <x v="2"/>
  </r>
  <r>
    <x v="5"/>
  </r>
  <r>
    <x v="0"/>
  </r>
  <r>
    <x v="1"/>
  </r>
  <r>
    <x v="6"/>
  </r>
  <r>
    <x v="8"/>
  </r>
  <r>
    <x v="8"/>
  </r>
  <r>
    <x v="1"/>
  </r>
  <r>
    <x v="5"/>
  </r>
  <r>
    <x v="9"/>
  </r>
  <r>
    <x v="0"/>
  </r>
  <r>
    <x v="10"/>
  </r>
  <r>
    <x v="8"/>
  </r>
  <r>
    <x v="0"/>
  </r>
  <r>
    <x v="8"/>
  </r>
  <r>
    <x v="2"/>
  </r>
  <r>
    <x v="9"/>
  </r>
  <r>
    <x v="2"/>
  </r>
  <r>
    <x v="8"/>
  </r>
  <r>
    <x v="6"/>
  </r>
  <r>
    <x v="6"/>
  </r>
  <r>
    <x v="2"/>
  </r>
  <r>
    <x v="6"/>
  </r>
  <r>
    <x v="8"/>
  </r>
  <r>
    <x v="1"/>
  </r>
  <r>
    <x v="2"/>
  </r>
  <r>
    <x v="10"/>
  </r>
  <r>
    <x v="10"/>
  </r>
  <r>
    <x v="4"/>
  </r>
  <r>
    <x v="5"/>
  </r>
  <r>
    <x v="9"/>
  </r>
  <r>
    <x v="6"/>
  </r>
  <r>
    <x v="6"/>
  </r>
  <r>
    <x v="5"/>
  </r>
  <r>
    <x v="7"/>
  </r>
  <r>
    <x v="4"/>
  </r>
  <r>
    <x v="2"/>
  </r>
  <r>
    <x v="3"/>
  </r>
  <r>
    <x v="6"/>
  </r>
  <r>
    <x v="9"/>
  </r>
  <r>
    <x v="4"/>
  </r>
  <r>
    <x v="10"/>
  </r>
  <r>
    <x v="6"/>
  </r>
  <r>
    <x v="4"/>
  </r>
  <r>
    <x v="8"/>
  </r>
  <r>
    <x v="8"/>
  </r>
  <r>
    <x v="4"/>
  </r>
  <r>
    <x v="1"/>
  </r>
  <r>
    <x v="3"/>
  </r>
  <r>
    <x v="7"/>
  </r>
  <r>
    <x v="4"/>
  </r>
  <r>
    <x v="0"/>
  </r>
  <r>
    <x v="7"/>
  </r>
  <r>
    <x v="2"/>
  </r>
  <r>
    <x v="9"/>
  </r>
  <r>
    <x v="0"/>
  </r>
  <r>
    <x v="0"/>
  </r>
  <r>
    <x v="4"/>
  </r>
  <r>
    <x v="5"/>
  </r>
  <r>
    <x v="1"/>
  </r>
  <r>
    <x v="5"/>
  </r>
  <r>
    <x v="4"/>
  </r>
  <r>
    <x v="2"/>
  </r>
  <r>
    <x v="10"/>
  </r>
  <r>
    <x v="6"/>
  </r>
  <r>
    <x v="6"/>
  </r>
  <r>
    <x v="1"/>
  </r>
  <r>
    <x v="2"/>
  </r>
  <r>
    <x v="1"/>
  </r>
  <r>
    <x v="4"/>
  </r>
  <r>
    <x v="5"/>
  </r>
  <r>
    <x v="6"/>
  </r>
  <r>
    <x v="0"/>
  </r>
  <r>
    <x v="5"/>
  </r>
  <r>
    <x v="3"/>
  </r>
  <r>
    <x v="9"/>
  </r>
  <r>
    <x v="2"/>
  </r>
  <r>
    <x v="7"/>
  </r>
  <r>
    <x v="1"/>
  </r>
  <r>
    <x v="5"/>
  </r>
  <r>
    <x v="9"/>
  </r>
  <r>
    <x v="5"/>
  </r>
  <r>
    <x v="7"/>
  </r>
  <r>
    <x v="9"/>
  </r>
  <r>
    <x v="3"/>
  </r>
  <r>
    <x v="7"/>
  </r>
  <r>
    <x v="4"/>
  </r>
  <r>
    <x v="8"/>
  </r>
  <r>
    <x v="4"/>
  </r>
  <r>
    <x v="6"/>
  </r>
  <r>
    <x v="5"/>
  </r>
  <r>
    <x v="8"/>
  </r>
  <r>
    <x v="4"/>
  </r>
  <r>
    <x v="8"/>
  </r>
  <r>
    <x v="10"/>
  </r>
  <r>
    <x v="5"/>
  </r>
  <r>
    <x v="8"/>
  </r>
  <r>
    <x v="0"/>
  </r>
  <r>
    <x v="1"/>
  </r>
  <r>
    <x v="1"/>
  </r>
  <r>
    <x v="0"/>
  </r>
  <r>
    <x v="9"/>
  </r>
  <r>
    <x v="4"/>
  </r>
  <r>
    <x v="9"/>
  </r>
  <r>
    <x v="7"/>
  </r>
  <r>
    <x v="7"/>
  </r>
  <r>
    <x v="8"/>
  </r>
  <r>
    <x v="4"/>
  </r>
  <r>
    <x v="4"/>
  </r>
  <r>
    <x v="1"/>
  </r>
  <r>
    <x v="2"/>
  </r>
  <r>
    <x v="9"/>
  </r>
  <r>
    <x v="10"/>
  </r>
  <r>
    <x v="5"/>
  </r>
  <r>
    <x v="6"/>
  </r>
  <r>
    <x v="3"/>
  </r>
  <r>
    <x v="4"/>
  </r>
  <r>
    <x v="5"/>
  </r>
  <r>
    <x v="3"/>
  </r>
  <r>
    <x v="5"/>
  </r>
  <r>
    <x v="8"/>
  </r>
  <r>
    <x v="3"/>
  </r>
  <r>
    <x v="6"/>
  </r>
  <r>
    <x v="5"/>
  </r>
  <r>
    <x v="0"/>
  </r>
  <r>
    <x v="6"/>
  </r>
  <r>
    <x v="3"/>
  </r>
  <r>
    <x v="6"/>
  </r>
  <r>
    <x v="5"/>
  </r>
  <r>
    <x v="4"/>
  </r>
  <r>
    <x v="5"/>
  </r>
  <r>
    <x v="5"/>
  </r>
  <r>
    <x v="8"/>
  </r>
  <r>
    <x v="9"/>
  </r>
  <r>
    <x v="0"/>
  </r>
  <r>
    <x v="10"/>
  </r>
  <r>
    <x v="4"/>
  </r>
  <r>
    <x v="7"/>
  </r>
  <r>
    <x v="9"/>
  </r>
  <r>
    <x v="7"/>
  </r>
  <r>
    <x v="11"/>
  </r>
  <r>
    <x v="12"/>
  </r>
  <r>
    <x v="13"/>
  </r>
  <r>
    <x v="7"/>
  </r>
  <r>
    <x v="11"/>
  </r>
  <r>
    <x v="9"/>
  </r>
  <r>
    <x v="14"/>
  </r>
  <r>
    <x v="15"/>
  </r>
  <r>
    <x v="12"/>
  </r>
  <r>
    <x v="16"/>
  </r>
  <r>
    <x v="7"/>
  </r>
  <r>
    <x v="12"/>
  </r>
  <r>
    <x v="14"/>
  </r>
  <r>
    <x v="15"/>
  </r>
  <r>
    <x v="13"/>
  </r>
  <r>
    <x v="15"/>
  </r>
  <r>
    <x v="7"/>
  </r>
  <r>
    <x v="15"/>
  </r>
  <r>
    <x v="7"/>
  </r>
  <r>
    <x v="13"/>
  </r>
  <r>
    <x v="17"/>
  </r>
  <r>
    <x v="14"/>
  </r>
  <r>
    <x v="7"/>
  </r>
  <r>
    <x v="16"/>
  </r>
  <r>
    <x v="15"/>
  </r>
  <r>
    <x v="15"/>
  </r>
  <r>
    <x v="16"/>
  </r>
  <r>
    <x v="9"/>
  </r>
  <r>
    <x v="18"/>
  </r>
  <r>
    <x v="17"/>
  </r>
  <r>
    <x v="7"/>
  </r>
  <r>
    <x v="7"/>
  </r>
  <r>
    <x v="16"/>
  </r>
  <r>
    <x v="13"/>
  </r>
  <r>
    <x v="7"/>
  </r>
  <r>
    <x v="18"/>
  </r>
  <r>
    <x v="13"/>
  </r>
  <r>
    <x v="12"/>
  </r>
  <r>
    <x v="14"/>
  </r>
  <r>
    <x v="15"/>
  </r>
  <r>
    <x v="12"/>
  </r>
  <r>
    <x v="7"/>
  </r>
  <r>
    <x v="18"/>
  </r>
  <r>
    <x v="17"/>
  </r>
  <r>
    <x v="14"/>
  </r>
  <r>
    <x v="7"/>
  </r>
  <r>
    <x v="16"/>
  </r>
  <r>
    <x v="11"/>
  </r>
  <r>
    <x v="7"/>
  </r>
  <r>
    <x v="14"/>
  </r>
  <r>
    <x v="15"/>
  </r>
  <r>
    <x v="15"/>
  </r>
  <r>
    <x v="7"/>
  </r>
  <r>
    <x v="13"/>
  </r>
  <r>
    <x v="11"/>
  </r>
  <r>
    <x v="16"/>
  </r>
  <r>
    <x v="7"/>
  </r>
  <r>
    <x v="13"/>
  </r>
  <r>
    <x v="15"/>
  </r>
  <r>
    <x v="15"/>
  </r>
  <r>
    <x v="18"/>
  </r>
  <r>
    <x v="7"/>
  </r>
  <r>
    <x v="11"/>
  </r>
  <r>
    <x v="9"/>
  </r>
  <r>
    <x v="11"/>
  </r>
  <r>
    <x v="15"/>
  </r>
  <r>
    <x v="15"/>
  </r>
  <r>
    <x v="12"/>
  </r>
  <r>
    <x v="15"/>
  </r>
  <r>
    <x v="16"/>
  </r>
  <r>
    <x v="7"/>
  </r>
  <r>
    <x v="7"/>
  </r>
  <r>
    <x v="11"/>
  </r>
  <r>
    <x v="7"/>
  </r>
  <r>
    <x v="13"/>
  </r>
  <r>
    <x v="9"/>
  </r>
  <r>
    <x v="16"/>
  </r>
  <r>
    <x v="14"/>
  </r>
  <r>
    <x v="19"/>
  </r>
  <r>
    <x v="11"/>
  </r>
  <r>
    <x v="7"/>
  </r>
  <r>
    <x v="14"/>
  </r>
  <r>
    <x v="9"/>
  </r>
  <r>
    <x v="12"/>
  </r>
  <r>
    <x v="14"/>
  </r>
  <r>
    <x v="16"/>
  </r>
  <r>
    <x v="16"/>
  </r>
  <r>
    <x v="12"/>
  </r>
  <r>
    <x v="19"/>
  </r>
  <r>
    <x v="7"/>
  </r>
  <r>
    <x v="14"/>
  </r>
  <r>
    <x v="12"/>
  </r>
  <r>
    <x v="16"/>
  </r>
  <r>
    <x v="16"/>
  </r>
  <r>
    <x v="7"/>
  </r>
  <r>
    <x v="15"/>
  </r>
  <r>
    <x v="19"/>
  </r>
  <r>
    <x v="14"/>
  </r>
  <r>
    <x v="14"/>
  </r>
  <r>
    <x v="9"/>
  </r>
  <r>
    <x v="12"/>
  </r>
  <r>
    <x v="9"/>
  </r>
  <r>
    <x v="12"/>
  </r>
  <r>
    <x v="13"/>
  </r>
  <r>
    <x v="16"/>
  </r>
  <r>
    <x v="15"/>
  </r>
  <r>
    <x v="7"/>
  </r>
  <r>
    <x v="15"/>
  </r>
  <r>
    <x v="15"/>
  </r>
  <r>
    <x v="15"/>
  </r>
  <r>
    <x v="9"/>
  </r>
  <r>
    <x v="12"/>
  </r>
  <r>
    <x v="17"/>
  </r>
  <r>
    <x v="13"/>
  </r>
  <r>
    <x v="11"/>
  </r>
  <r>
    <x v="15"/>
  </r>
  <r>
    <x v="7"/>
  </r>
  <r>
    <x v="9"/>
  </r>
  <r>
    <x v="19"/>
  </r>
  <r>
    <x v="7"/>
  </r>
  <r>
    <x v="11"/>
  </r>
  <r>
    <x v="17"/>
  </r>
  <r>
    <x v="7"/>
  </r>
  <r>
    <x v="17"/>
  </r>
  <r>
    <x v="11"/>
  </r>
  <r>
    <x v="15"/>
  </r>
  <r>
    <x v="7"/>
  </r>
  <r>
    <x v="17"/>
  </r>
  <r>
    <x v="7"/>
  </r>
  <r>
    <x v="12"/>
  </r>
  <r>
    <x v="16"/>
  </r>
  <r>
    <x v="12"/>
  </r>
  <r>
    <x v="11"/>
  </r>
  <r>
    <x v="9"/>
  </r>
  <r>
    <x v="16"/>
  </r>
  <r>
    <x v="13"/>
  </r>
  <r>
    <x v="7"/>
  </r>
  <r>
    <x v="13"/>
  </r>
  <r>
    <x v="7"/>
  </r>
  <r>
    <x v="14"/>
  </r>
  <r>
    <x v="16"/>
  </r>
  <r>
    <x v="13"/>
  </r>
  <r>
    <x v="13"/>
  </r>
  <r>
    <x v="17"/>
  </r>
  <r>
    <x v="12"/>
  </r>
  <r>
    <x v="17"/>
  </r>
  <r>
    <x v="16"/>
  </r>
  <r>
    <x v="16"/>
  </r>
  <r>
    <x v="11"/>
  </r>
  <r>
    <x v="17"/>
  </r>
  <r>
    <x v="18"/>
  </r>
  <r>
    <x v="19"/>
  </r>
  <r>
    <x v="12"/>
  </r>
  <r>
    <x v="16"/>
  </r>
  <r>
    <x v="11"/>
  </r>
  <r>
    <x v="14"/>
  </r>
  <r>
    <x v="17"/>
  </r>
  <r>
    <x v="12"/>
  </r>
  <r>
    <x v="14"/>
  </r>
  <r>
    <x v="17"/>
  </r>
  <r>
    <x v="13"/>
  </r>
  <r>
    <x v="14"/>
  </r>
  <r>
    <x v="11"/>
  </r>
  <r>
    <x v="12"/>
  </r>
  <r>
    <x v="15"/>
  </r>
  <r>
    <x v="7"/>
  </r>
  <r>
    <x v="7"/>
  </r>
  <r>
    <x v="12"/>
  </r>
  <r>
    <x v="14"/>
  </r>
  <r>
    <x v="17"/>
  </r>
  <r>
    <x v="11"/>
  </r>
  <r>
    <x v="19"/>
  </r>
  <r>
    <x v="7"/>
  </r>
  <r>
    <x v="11"/>
  </r>
  <r>
    <x v="7"/>
  </r>
  <r>
    <x v="13"/>
  </r>
  <r>
    <x v="17"/>
  </r>
  <r>
    <x v="13"/>
  </r>
  <r>
    <x v="7"/>
  </r>
  <r>
    <x v="15"/>
  </r>
  <r>
    <x v="15"/>
  </r>
  <r>
    <x v="13"/>
  </r>
  <r>
    <x v="15"/>
  </r>
  <r>
    <x v="7"/>
  </r>
  <r>
    <x v="12"/>
  </r>
  <r>
    <x v="13"/>
  </r>
  <r>
    <x v="19"/>
  </r>
  <r>
    <x v="19"/>
  </r>
  <r>
    <x v="9"/>
  </r>
  <r>
    <x v="14"/>
  </r>
  <r>
    <x v="17"/>
  </r>
  <r>
    <x v="15"/>
  </r>
  <r>
    <x v="15"/>
  </r>
  <r>
    <x v="14"/>
  </r>
  <r>
    <x v="16"/>
  </r>
  <r>
    <x v="18"/>
  </r>
  <r>
    <x v="13"/>
  </r>
  <r>
    <x v="7"/>
  </r>
  <r>
    <x v="15"/>
  </r>
  <r>
    <x v="17"/>
  </r>
  <r>
    <x v="9"/>
  </r>
  <r>
    <x v="19"/>
  </r>
  <r>
    <x v="15"/>
  </r>
  <r>
    <x v="9"/>
  </r>
  <r>
    <x v="7"/>
  </r>
  <r>
    <x v="7"/>
  </r>
  <r>
    <x v="18"/>
  </r>
  <r>
    <x v="12"/>
  </r>
  <r>
    <x v="7"/>
  </r>
  <r>
    <x v="16"/>
  </r>
  <r>
    <x v="18"/>
  </r>
  <r>
    <x v="11"/>
  </r>
  <r>
    <x v="16"/>
  </r>
  <r>
    <x v="13"/>
  </r>
  <r>
    <x v="17"/>
  </r>
  <r>
    <x v="11"/>
  </r>
  <r>
    <x v="11"/>
  </r>
  <r>
    <x v="18"/>
  </r>
  <r>
    <x v="14"/>
  </r>
  <r>
    <x v="12"/>
  </r>
  <r>
    <x v="14"/>
  </r>
  <r>
    <x v="18"/>
  </r>
  <r>
    <x v="13"/>
  </r>
  <r>
    <x v="19"/>
  </r>
  <r>
    <x v="15"/>
  </r>
  <r>
    <x v="15"/>
  </r>
  <r>
    <x v="12"/>
  </r>
  <r>
    <x v="13"/>
  </r>
  <r>
    <x v="12"/>
  </r>
  <r>
    <x v="9"/>
  </r>
  <r>
    <x v="14"/>
  </r>
  <r>
    <x v="15"/>
  </r>
  <r>
    <x v="11"/>
  </r>
  <r>
    <x v="14"/>
  </r>
  <r>
    <x v="7"/>
  </r>
  <r>
    <x v="17"/>
  </r>
  <r>
    <x v="13"/>
  </r>
  <r>
    <x v="16"/>
  </r>
  <r>
    <x v="12"/>
  </r>
  <r>
    <x v="14"/>
  </r>
  <r>
    <x v="17"/>
  </r>
  <r>
    <x v="14"/>
  </r>
  <r>
    <x v="16"/>
  </r>
  <r>
    <x v="17"/>
  </r>
  <r>
    <x v="7"/>
  </r>
  <r>
    <x v="16"/>
  </r>
  <r>
    <x v="18"/>
  </r>
  <r>
    <x v="7"/>
  </r>
  <r>
    <x v="18"/>
  </r>
  <r>
    <x v="15"/>
  </r>
  <r>
    <x v="14"/>
  </r>
  <r>
    <x v="7"/>
  </r>
  <r>
    <x v="18"/>
  </r>
  <r>
    <x v="7"/>
  </r>
  <r>
    <x v="19"/>
  </r>
  <r>
    <x v="14"/>
  </r>
  <r>
    <x v="7"/>
  </r>
  <r>
    <x v="11"/>
  </r>
  <r>
    <x v="12"/>
  </r>
  <r>
    <x v="12"/>
  </r>
  <r>
    <x v="11"/>
  </r>
  <r>
    <x v="17"/>
  </r>
  <r>
    <x v="9"/>
  </r>
  <r>
    <x v="17"/>
  </r>
  <r>
    <x v="16"/>
  </r>
  <r>
    <x v="16"/>
  </r>
  <r>
    <x v="7"/>
  </r>
  <r>
    <x v="18"/>
  </r>
  <r>
    <x v="18"/>
  </r>
  <r>
    <x v="12"/>
  </r>
  <r>
    <x v="13"/>
  </r>
  <r>
    <x v="17"/>
  </r>
  <r>
    <x v="19"/>
  </r>
  <r>
    <x v="14"/>
  </r>
  <r>
    <x v="15"/>
  </r>
  <r>
    <x v="7"/>
  </r>
  <r>
    <x v="18"/>
  </r>
  <r>
    <x v="14"/>
  </r>
  <r>
    <x v="7"/>
  </r>
  <r>
    <x v="14"/>
  </r>
  <r>
    <x v="7"/>
  </r>
  <r>
    <x v="7"/>
  </r>
  <r>
    <x v="15"/>
  </r>
  <r>
    <x v="14"/>
  </r>
  <r>
    <x v="11"/>
  </r>
  <r>
    <x v="15"/>
  </r>
  <r>
    <x v="7"/>
  </r>
  <r>
    <x v="15"/>
  </r>
  <r>
    <x v="14"/>
  </r>
  <r>
    <x v="9"/>
  </r>
  <r>
    <x v="14"/>
  </r>
  <r>
    <x v="14"/>
  </r>
  <r>
    <x v="7"/>
  </r>
  <r>
    <x v="17"/>
  </r>
  <r>
    <x v="11"/>
  </r>
  <r>
    <x v="19"/>
  </r>
  <r>
    <x v="18"/>
  </r>
  <r>
    <x v="16"/>
  </r>
  <r>
    <x v="17"/>
  </r>
  <r>
    <x v="16"/>
  </r>
  <r>
    <x v="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n v="2675"/>
    <n v="202932"/>
    <n v="0.13041807107799658"/>
  </r>
  <r>
    <x v="1"/>
    <n v="1574"/>
    <n v="71585"/>
    <n v="8.8356499266606131E-2"/>
  </r>
  <r>
    <x v="2"/>
    <n v="1499"/>
    <n v="193087"/>
    <n v="0.11093962825047776"/>
  </r>
  <r>
    <x v="3"/>
    <n v="1925"/>
    <n v="248611"/>
    <n v="2.0023249172401864E-2"/>
  </r>
  <r>
    <x v="0"/>
    <n v="1213"/>
    <n v="83585"/>
    <n v="0.26870850032900639"/>
  </r>
  <r>
    <x v="4"/>
    <n v="753"/>
    <n v="66958"/>
    <n v="0.23849278652289496"/>
  </r>
  <r>
    <x v="5"/>
    <n v="336"/>
    <n v="66017"/>
    <n v="0.13185997546086614"/>
  </r>
  <r>
    <x v="6"/>
    <n v="2011"/>
    <n v="247779"/>
    <n v="8.4337252148083575E-2"/>
  </r>
  <r>
    <x v="1"/>
    <n v="1095"/>
    <n v="164677"/>
    <n v="5.1986616224487935E-2"/>
  </r>
  <r>
    <x v="7"/>
    <n v="1272"/>
    <n v="216422"/>
    <n v="9.9518533235992648E-2"/>
  </r>
  <r>
    <x v="3"/>
    <n v="892"/>
    <n v="183273"/>
    <n v="7.6863476889667326E-2"/>
  </r>
  <r>
    <x v="1"/>
    <n v="1437"/>
    <n v="69426"/>
    <n v="5.2300290957278256E-2"/>
  </r>
  <r>
    <x v="5"/>
    <n v="1624"/>
    <n v="57778"/>
    <n v="0.40382152376337016"/>
  </r>
  <r>
    <x v="6"/>
    <n v="2571"/>
    <n v="216313"/>
    <n v="3.9036026498638549E-2"/>
  </r>
  <r>
    <x v="2"/>
    <n v="617"/>
    <n v="82229"/>
    <n v="5.8312760704860814E-2"/>
  </r>
  <r>
    <x v="6"/>
    <n v="2696"/>
    <n v="126652"/>
    <n v="4.5984271863057827E-2"/>
  </r>
  <r>
    <x v="8"/>
    <n v="2462"/>
    <n v="168267"/>
    <n v="7.4453101321114656E-2"/>
  </r>
  <r>
    <x v="6"/>
    <n v="1646"/>
    <n v="219436"/>
    <n v="7.306458375107093E-2"/>
  </r>
  <r>
    <x v="8"/>
    <n v="1891"/>
    <n v="166503"/>
    <n v="0.1113073037723044"/>
  </r>
  <r>
    <x v="2"/>
    <n v="2189"/>
    <n v="124878"/>
    <n v="5.563029516808405E-2"/>
  </r>
  <r>
    <x v="9"/>
    <n v="2387"/>
    <n v="97056"/>
    <n v="0.24662050774810418"/>
  </r>
  <r>
    <x v="5"/>
    <n v="2296"/>
    <n v="198562"/>
    <n v="5.1716844109144754E-2"/>
  </r>
  <r>
    <x v="8"/>
    <n v="2072"/>
    <n v="59975"/>
    <n v="0.17640683618174238"/>
  </r>
  <r>
    <x v="7"/>
    <n v="1612"/>
    <n v="197795"/>
    <n v="0.12575646502692181"/>
  </r>
  <r>
    <x v="6"/>
    <n v="1585"/>
    <n v="194351"/>
    <n v="8.5309568769905988E-2"/>
  </r>
  <r>
    <x v="6"/>
    <n v="515"/>
    <n v="249373"/>
    <n v="9.5952649244304716E-2"/>
  </r>
  <r>
    <x v="7"/>
    <n v="2683"/>
    <n v="182633"/>
    <n v="0.11328730295182141"/>
  </r>
  <r>
    <x v="4"/>
    <n v="2439"/>
    <n v="237133"/>
    <n v="5.6748744375519224E-2"/>
  </r>
  <r>
    <x v="4"/>
    <n v="2700"/>
    <n v="128397"/>
    <n v="8.7174933993784898E-2"/>
  </r>
  <r>
    <x v="9"/>
    <n v="2918"/>
    <n v="220225"/>
    <n v="5.3436258372119426E-2"/>
  </r>
  <r>
    <x v="3"/>
    <n v="2004"/>
    <n v="73142"/>
    <n v="5.1817013480626728E-2"/>
  </r>
  <r>
    <x v="8"/>
    <n v="662"/>
    <n v="66916"/>
    <n v="5.7370434574690654E-2"/>
  </r>
  <r>
    <x v="7"/>
    <n v="2904"/>
    <n v="104324"/>
    <n v="0.10871899083624094"/>
  </r>
  <r>
    <x v="2"/>
    <n v="2016"/>
    <n v="216037"/>
    <n v="8.6151909163708074E-2"/>
  </r>
  <r>
    <x v="8"/>
    <n v="1493"/>
    <n v="165932"/>
    <n v="9.6202058674637797E-2"/>
  </r>
  <r>
    <x v="4"/>
    <n v="655"/>
    <n v="175720"/>
    <n v="0.12340086501251991"/>
  </r>
  <r>
    <x v="2"/>
    <n v="490"/>
    <n v="206205"/>
    <n v="6.8868359157149436E-2"/>
  </r>
  <r>
    <x v="1"/>
    <n v="2769"/>
    <n v="221749"/>
    <n v="4.3161412227338117E-2"/>
  </r>
  <r>
    <x v="5"/>
    <n v="999"/>
    <n v="136059"/>
    <n v="0.13425793222058077"/>
  </r>
  <r>
    <x v="6"/>
    <n v="2354"/>
    <n v="138317"/>
    <n v="0.15262765965138053"/>
  </r>
  <r>
    <x v="1"/>
    <n v="2480"/>
    <n v="241207"/>
    <n v="2.5467751765081443E-2"/>
  </r>
  <r>
    <x v="8"/>
    <n v="856"/>
    <n v="75046"/>
    <n v="0.19921115049436347"/>
  </r>
  <r>
    <x v="4"/>
    <n v="1125"/>
    <n v="218136"/>
    <n v="3.6761469908680823E-2"/>
  </r>
  <r>
    <x v="9"/>
    <n v="1354"/>
    <n v="141459"/>
    <n v="0.17140655596321194"/>
  </r>
  <r>
    <x v="5"/>
    <n v="2882"/>
    <n v="240422"/>
    <n v="6.9049421433978589E-2"/>
  </r>
  <r>
    <x v="8"/>
    <n v="725"/>
    <n v="85893"/>
    <n v="0.22195056640238436"/>
  </r>
  <r>
    <x v="7"/>
    <n v="2710"/>
    <n v="141520"/>
    <n v="0.18511871113623515"/>
  </r>
  <r>
    <x v="0"/>
    <n v="1874"/>
    <n v="165818"/>
    <n v="5.8335042034037318E-2"/>
  </r>
  <r>
    <x v="8"/>
    <n v="2429"/>
    <n v="101272"/>
    <n v="5.5652105221581483E-2"/>
  </r>
  <r>
    <x v="5"/>
    <n v="2703"/>
    <n v="107649"/>
    <n v="0.1531737405828201"/>
  </r>
  <r>
    <x v="6"/>
    <n v="888"/>
    <n v="104674"/>
    <n v="0.24061371496264594"/>
  </r>
  <r>
    <x v="6"/>
    <n v="2312"/>
    <n v="184832"/>
    <n v="0.10829293628808864"/>
  </r>
  <r>
    <x v="8"/>
    <n v="1847"/>
    <n v="192999"/>
    <n v="0.12912502137316773"/>
  </r>
  <r>
    <x v="2"/>
    <n v="594"/>
    <n v="126475"/>
    <n v="6.4684720300454635E-2"/>
  </r>
  <r>
    <x v="0"/>
    <n v="2285"/>
    <n v="101367"/>
    <n v="8.5718231771681114E-2"/>
  </r>
  <r>
    <x v="7"/>
    <n v="1547"/>
    <n v="183660"/>
    <n v="9.0574975498203203E-2"/>
  </r>
  <r>
    <x v="8"/>
    <n v="1848"/>
    <n v="161750"/>
    <n v="8.7845440494590421E-2"/>
  </r>
  <r>
    <x v="2"/>
    <n v="1990"/>
    <n v="158154"/>
    <n v="4.5683321319726342E-2"/>
  </r>
  <r>
    <x v="6"/>
    <n v="1436"/>
    <n v="223305"/>
    <n v="7.8063634938760881E-2"/>
  </r>
  <r>
    <x v="6"/>
    <n v="1556"/>
    <n v="84738"/>
    <n v="0.13390686586891359"/>
  </r>
  <r>
    <x v="4"/>
    <n v="2364"/>
    <n v="73397"/>
    <n v="0.23480523727127811"/>
  </r>
  <r>
    <x v="8"/>
    <n v="659"/>
    <n v="122189"/>
    <n v="0.16149571565361859"/>
  </r>
  <r>
    <x v="0"/>
    <n v="999"/>
    <n v="116367"/>
    <n v="0.11749035379446063"/>
  </r>
  <r>
    <x v="4"/>
    <n v="747"/>
    <n v="242332"/>
    <n v="8.6113266097750191E-2"/>
  </r>
  <r>
    <x v="0"/>
    <n v="2712"/>
    <n v="160585"/>
    <n v="4.9357038328611019E-2"/>
  </r>
  <r>
    <x v="6"/>
    <n v="974"/>
    <n v="116619"/>
    <n v="0.12041777068916729"/>
  </r>
  <r>
    <x v="6"/>
    <n v="1307"/>
    <n v="151453"/>
    <n v="0.14055845707909384"/>
  </r>
  <r>
    <x v="1"/>
    <n v="1649"/>
    <n v="59816"/>
    <n v="0.19404507155276179"/>
  </r>
  <r>
    <x v="6"/>
    <n v="2814"/>
    <n v="213312"/>
    <n v="5.530396789678968E-2"/>
  </r>
  <r>
    <x v="7"/>
    <n v="2761"/>
    <n v="177348"/>
    <n v="4.3073505198818141E-2"/>
  </r>
  <r>
    <x v="3"/>
    <n v="885"/>
    <n v="119530"/>
    <n v="0.1120806492094035"/>
  </r>
  <r>
    <x v="8"/>
    <n v="1556"/>
    <n v="194571"/>
    <n v="0.13314933880177415"/>
  </r>
  <r>
    <x v="0"/>
    <n v="1547"/>
    <n v="148856"/>
    <n v="0.16575751061428495"/>
  </r>
  <r>
    <x v="3"/>
    <n v="1293"/>
    <n v="111635"/>
    <n v="0.20473865723115511"/>
  </r>
  <r>
    <x v="2"/>
    <n v="1735"/>
    <n v="147803"/>
    <n v="0.15781817689762725"/>
  </r>
  <r>
    <x v="4"/>
    <n v="871"/>
    <n v="75946"/>
    <n v="0.24296210465330631"/>
  </r>
  <r>
    <x v="7"/>
    <n v="2682"/>
    <n v="95204"/>
    <n v="0.14992017142136885"/>
  </r>
  <r>
    <x v="5"/>
    <n v="1545"/>
    <n v="222958"/>
    <n v="2.2165609666394567E-2"/>
  </r>
  <r>
    <x v="10"/>
    <n v="2384"/>
    <n v="242724"/>
    <n v="3.9975445361810122E-2"/>
  </r>
  <r>
    <x v="0"/>
    <n v="1288"/>
    <n v="55563"/>
    <n v="0.26499649047027696"/>
  </r>
  <r>
    <x v="3"/>
    <n v="577"/>
    <n v="132324"/>
    <n v="5.9097367068710133E-2"/>
  </r>
  <r>
    <x v="5"/>
    <n v="1519"/>
    <n v="49847"/>
    <n v="0.49054105563022848"/>
  </r>
  <r>
    <x v="4"/>
    <n v="2187"/>
    <n v="66155"/>
    <n v="0.29326581513113142"/>
  </r>
  <r>
    <x v="1"/>
    <n v="783"/>
    <n v="119671"/>
    <n v="0.13010670922779954"/>
  </r>
  <r>
    <x v="5"/>
    <n v="1565"/>
    <n v="156891"/>
    <n v="6.223429004850501E-2"/>
  </r>
  <r>
    <x v="7"/>
    <n v="1030"/>
    <n v="123310"/>
    <n v="8.7989619657773091E-2"/>
  </r>
  <r>
    <x v="7"/>
    <n v="2539"/>
    <n v="238350"/>
    <n v="5.6026851269142017E-2"/>
  </r>
  <r>
    <x v="1"/>
    <n v="1340"/>
    <n v="189381"/>
    <n v="0.13500298340382616"/>
  </r>
  <r>
    <x v="10"/>
    <n v="2871"/>
    <n v="171691"/>
    <n v="7.1873307278774071E-2"/>
  </r>
  <r>
    <x v="8"/>
    <n v="1217"/>
    <n v="221180"/>
    <n v="4.5293426168731353E-2"/>
  </r>
  <r>
    <x v="5"/>
    <n v="2748"/>
    <n v="74707"/>
    <n v="0.17280843829895459"/>
  </r>
  <r>
    <x v="1"/>
    <n v="1185"/>
    <n v="191409"/>
    <n v="0.11204802282024356"/>
  </r>
  <r>
    <x v="7"/>
    <n v="321"/>
    <n v="121537"/>
    <n v="0.19880365649966678"/>
  </r>
  <r>
    <x v="7"/>
    <n v="773"/>
    <n v="237576"/>
    <n v="5.3443950567397383E-2"/>
  </r>
  <r>
    <x v="3"/>
    <n v="2557"/>
    <n v="218686"/>
    <n v="0.11443347996671026"/>
  </r>
  <r>
    <x v="6"/>
    <n v="2653"/>
    <n v="131155"/>
    <n v="5.6368419046166747E-2"/>
  </r>
  <r>
    <x v="10"/>
    <n v="1003"/>
    <n v="40281"/>
    <n v="0.19210049402944315"/>
  </r>
  <r>
    <x v="5"/>
    <n v="986"/>
    <n v="198492"/>
    <n v="0.11407008846704149"/>
  </r>
  <r>
    <x v="5"/>
    <n v="584"/>
    <n v="210102"/>
    <n v="6.5882285746922925E-2"/>
  </r>
  <r>
    <x v="4"/>
    <n v="1015"/>
    <n v="172130"/>
    <n v="0.13062801371056759"/>
  </r>
  <r>
    <x v="1"/>
    <n v="1062"/>
    <n v="116260"/>
    <n v="7.7421297092723204E-2"/>
  </r>
  <r>
    <x v="4"/>
    <n v="1550"/>
    <n v="199476"/>
    <n v="5.5370069582305642E-2"/>
  </r>
  <r>
    <x v="1"/>
    <n v="1247"/>
    <n v="200928"/>
    <n v="9.8433269628921807E-2"/>
  </r>
  <r>
    <x v="2"/>
    <n v="2728"/>
    <n v="180272"/>
    <n v="0.1468281263867933"/>
  </r>
  <r>
    <x v="7"/>
    <n v="2807"/>
    <n v="104178"/>
    <n v="0.22742805582752595"/>
  </r>
  <r>
    <x v="6"/>
    <n v="1330"/>
    <n v="73997"/>
    <n v="0.33664878305877266"/>
  </r>
  <r>
    <x v="3"/>
    <n v="328"/>
    <n v="196683"/>
    <n v="0.1183732198512327"/>
  </r>
  <r>
    <x v="6"/>
    <n v="1206"/>
    <n v="159273"/>
    <n v="0.14860020216860359"/>
  </r>
  <r>
    <x v="6"/>
    <n v="2426"/>
    <n v="212307"/>
    <n v="0.1230670679723231"/>
  </r>
  <r>
    <x v="6"/>
    <n v="2806"/>
    <n v="206129"/>
    <n v="3.4468706489625425E-2"/>
  </r>
  <r>
    <x v="4"/>
    <n v="869"/>
    <n v="172311"/>
    <n v="6.6786217943137702E-2"/>
  </r>
  <r>
    <x v="1"/>
    <n v="2306"/>
    <n v="236733"/>
    <n v="7.6089940988370866E-2"/>
  </r>
  <r>
    <x v="9"/>
    <n v="1753"/>
    <n v="166945"/>
    <n v="5.4964209769684629E-2"/>
  </r>
  <r>
    <x v="2"/>
    <n v="1037"/>
    <n v="85272"/>
    <n v="9.6549863964724647E-2"/>
  </r>
  <r>
    <x v="0"/>
    <n v="815"/>
    <n v="129393"/>
    <n v="7.0768897853825175E-2"/>
  </r>
  <r>
    <x v="6"/>
    <n v="2300"/>
    <n v="101212"/>
    <n v="7.6641109749832043E-2"/>
  </r>
  <r>
    <x v="8"/>
    <n v="2744"/>
    <n v="186470"/>
    <n v="8.1455462004611998E-2"/>
  </r>
  <r>
    <x v="4"/>
    <n v="338"/>
    <n v="160030"/>
    <n v="9.8006623758045364E-2"/>
  </r>
  <r>
    <x v="10"/>
    <n v="1186"/>
    <n v="96503"/>
    <n v="0.22627275835984373"/>
  </r>
  <r>
    <x v="3"/>
    <n v="2504"/>
    <n v="177710"/>
    <n v="5.5281075910190762E-2"/>
  </r>
  <r>
    <x v="0"/>
    <n v="1398"/>
    <n v="46570"/>
    <n v="0.454928065278076"/>
  </r>
  <r>
    <x v="9"/>
    <n v="2123"/>
    <n v="108785"/>
    <n v="0.10041825619340902"/>
  </r>
  <r>
    <x v="8"/>
    <n v="2010"/>
    <n v="49110"/>
    <n v="0.39401343921808185"/>
  </r>
  <r>
    <x v="9"/>
    <n v="1273"/>
    <n v="119141"/>
    <n v="7.7546772311798629E-2"/>
  </r>
  <r>
    <x v="0"/>
    <n v="1862"/>
    <n v="52115"/>
    <n v="0.17382711311522595"/>
  </r>
  <r>
    <x v="6"/>
    <n v="1288"/>
    <n v="79062"/>
    <n v="0.19367079001290127"/>
  </r>
  <r>
    <x v="8"/>
    <n v="320"/>
    <n v="62911"/>
    <n v="0.41655672298962027"/>
  </r>
  <r>
    <x v="9"/>
    <n v="2650"/>
    <n v="144061"/>
    <n v="0.11313957281984714"/>
  </r>
  <r>
    <x v="3"/>
    <n v="1168"/>
    <n v="72556"/>
    <n v="0.19362974805667346"/>
  </r>
  <r>
    <x v="1"/>
    <n v="383"/>
    <n v="249203"/>
    <n v="4.6311641513143903E-2"/>
  </r>
  <r>
    <x v="7"/>
    <n v="1982"/>
    <n v="168335"/>
    <n v="0.12516113701844536"/>
  </r>
  <r>
    <x v="1"/>
    <n v="2276"/>
    <n v="41969"/>
    <n v="0.1529462222116324"/>
  </r>
  <r>
    <x v="0"/>
    <n v="1710"/>
    <n v="83753"/>
    <n v="5.7203921053574198E-2"/>
  </r>
  <r>
    <x v="4"/>
    <n v="1830"/>
    <n v="175542"/>
    <n v="4.3345752013763089E-2"/>
  </r>
  <r>
    <x v="7"/>
    <n v="869"/>
    <n v="161863"/>
    <n v="0.12648968572187591"/>
  </r>
  <r>
    <x v="2"/>
    <n v="1233"/>
    <n v="50225"/>
    <n v="0.27422598307615731"/>
  </r>
  <r>
    <x v="3"/>
    <n v="2280"/>
    <n v="163008"/>
    <n v="8.7198174322732622E-2"/>
  </r>
  <r>
    <x v="2"/>
    <n v="2155"/>
    <n v="194268"/>
    <n v="0.1278440093067309"/>
  </r>
  <r>
    <x v="8"/>
    <n v="1092"/>
    <n v="145823"/>
    <n v="0.17674852389540743"/>
  </r>
  <r>
    <x v="5"/>
    <n v="1091"/>
    <n v="53669"/>
    <n v="0.29972609886526674"/>
  </r>
  <r>
    <x v="7"/>
    <n v="2109"/>
    <n v="208452"/>
    <n v="3.8114290100358834E-2"/>
  </r>
  <r>
    <x v="2"/>
    <n v="1594"/>
    <n v="164398"/>
    <n v="4.2810739790021778E-2"/>
  </r>
  <r>
    <x v="2"/>
    <n v="2839"/>
    <n v="150677"/>
    <n v="0.11411164278556117"/>
  </r>
  <r>
    <x v="9"/>
    <n v="2555"/>
    <n v="88320"/>
    <n v="0.1232223731884058"/>
  </r>
  <r>
    <x v="1"/>
    <n v="1907"/>
    <n v="218486"/>
    <n v="4.5549829279679245E-2"/>
  </r>
  <r>
    <x v="9"/>
    <n v="1383"/>
    <n v="186649"/>
    <n v="0.11067297440650634"/>
  </r>
  <r>
    <x v="7"/>
    <n v="2777"/>
    <n v="165354"/>
    <n v="0.13333212380710477"/>
  </r>
  <r>
    <x v="7"/>
    <n v="1284"/>
    <n v="128009"/>
    <n v="0.17717504237983267"/>
  </r>
  <r>
    <x v="0"/>
    <n v="1980"/>
    <n v="226481"/>
    <n v="6.329007731332871E-2"/>
  </r>
  <r>
    <x v="9"/>
    <n v="819"/>
    <n v="68625"/>
    <n v="0.25244444444444447"/>
  </r>
  <r>
    <x v="4"/>
    <n v="890"/>
    <n v="64089"/>
    <n v="0.30376507669022768"/>
  </r>
  <r>
    <x v="10"/>
    <n v="1350"/>
    <n v="76487"/>
    <n v="0.18484186855282597"/>
  </r>
  <r>
    <x v="1"/>
    <n v="2009"/>
    <n v="236910"/>
    <n v="0.10874593727575872"/>
  </r>
  <r>
    <x v="7"/>
    <n v="2335"/>
    <n v="150448"/>
    <n v="6.3663192598106988E-2"/>
  </r>
  <r>
    <x v="0"/>
    <n v="2546"/>
    <n v="90138"/>
    <n v="0.14587632297144379"/>
  </r>
  <r>
    <x v="5"/>
    <n v="2734"/>
    <n v="213895"/>
    <n v="6.2151990462610156E-2"/>
  </r>
  <r>
    <x v="9"/>
    <n v="648"/>
    <n v="208280"/>
    <n v="0.12316112924908777"/>
  </r>
  <r>
    <x v="1"/>
    <n v="1259"/>
    <n v="94061"/>
    <n v="0.1678059982351878"/>
  </r>
  <r>
    <x v="5"/>
    <n v="2263"/>
    <n v="201731"/>
    <n v="0.11301683925623726"/>
  </r>
  <r>
    <x v="9"/>
    <n v="992"/>
    <n v="141376"/>
    <n v="0.17002885921231325"/>
  </r>
  <r>
    <x v="2"/>
    <n v="1859"/>
    <n v="202962"/>
    <n v="0.11355820301337197"/>
  </r>
  <r>
    <x v="5"/>
    <n v="677"/>
    <n v="119134"/>
    <n v="6.8846844729464299E-2"/>
  </r>
  <r>
    <x v="0"/>
    <n v="826"/>
    <n v="87055"/>
    <n v="0.19849520418126471"/>
  </r>
  <r>
    <x v="1"/>
    <n v="2553"/>
    <n v="59508"/>
    <n v="0.30411037171472743"/>
  </r>
  <r>
    <x v="6"/>
    <n v="2802"/>
    <n v="213359"/>
    <n v="9.9723939463533293E-2"/>
  </r>
  <r>
    <x v="8"/>
    <n v="1559"/>
    <n v="249988"/>
    <n v="0.10099684784869674"/>
  </r>
  <r>
    <x v="8"/>
    <n v="2175"/>
    <n v="198056"/>
    <n v="1.6616512501514722E-2"/>
  </r>
  <r>
    <x v="1"/>
    <n v="2063"/>
    <n v="150169"/>
    <n v="0.13410224480418728"/>
  </r>
  <r>
    <x v="5"/>
    <n v="820"/>
    <n v="48125"/>
    <n v="6.2067532467532466E-2"/>
  </r>
  <r>
    <x v="9"/>
    <n v="2001"/>
    <n v="76059"/>
    <n v="0.22216963147030594"/>
  </r>
  <r>
    <x v="0"/>
    <n v="1316"/>
    <n v="240641"/>
    <n v="4.9605013277039242E-2"/>
  </r>
  <r>
    <x v="10"/>
    <n v="1313"/>
    <n v="143409"/>
    <n v="8.0636501195880311E-2"/>
  </r>
  <r>
    <x v="8"/>
    <n v="2848"/>
    <n v="188159"/>
    <n v="3.0867510988047343E-2"/>
  </r>
  <r>
    <x v="0"/>
    <n v="416"/>
    <n v="45704"/>
    <n v="0.33614125678277612"/>
  </r>
  <r>
    <x v="8"/>
    <n v="2733"/>
    <n v="231648"/>
    <n v="8.0820900676889074E-2"/>
  </r>
  <r>
    <x v="2"/>
    <n v="1667"/>
    <n v="244456"/>
    <n v="8.0922538207284747E-2"/>
  </r>
  <r>
    <x v="9"/>
    <n v="883"/>
    <n v="151279"/>
    <n v="7.1840771025720687E-2"/>
  </r>
  <r>
    <x v="2"/>
    <n v="694"/>
    <n v="243532"/>
    <n v="3.479214230573395E-2"/>
  </r>
  <r>
    <x v="8"/>
    <n v="1387"/>
    <n v="198280"/>
    <n v="8.8536413153116805E-2"/>
  </r>
  <r>
    <x v="6"/>
    <n v="371"/>
    <n v="158516"/>
    <n v="0.10670847106916652"/>
  </r>
  <r>
    <x v="6"/>
    <n v="573"/>
    <n v="237096"/>
    <n v="3.4479704423524646E-2"/>
  </r>
  <r>
    <x v="2"/>
    <n v="2313"/>
    <n v="210954"/>
    <n v="4.0326327066564277E-2"/>
  </r>
  <r>
    <x v="6"/>
    <n v="1643"/>
    <n v="196995"/>
    <n v="0.10864742759968526"/>
  </r>
  <r>
    <x v="8"/>
    <n v="637"/>
    <n v="154044"/>
    <n v="0.13539638025499209"/>
  </r>
  <r>
    <x v="1"/>
    <n v="1689"/>
    <n v="69165"/>
    <n v="0.33811899081905589"/>
  </r>
  <r>
    <x v="2"/>
    <n v="906"/>
    <n v="107203"/>
    <n v="0.23586093672751696"/>
  </r>
  <r>
    <x v="10"/>
    <n v="465"/>
    <n v="44114"/>
    <n v="0.2145350682323072"/>
  </r>
  <r>
    <x v="10"/>
    <n v="1867"/>
    <n v="236037"/>
    <n v="2.0280718700881641E-2"/>
  </r>
  <r>
    <x v="4"/>
    <n v="2358"/>
    <n v="76321"/>
    <n v="0.15675895231980713"/>
  </r>
  <r>
    <x v="5"/>
    <n v="1624"/>
    <n v="113297"/>
    <n v="0.21037626768581694"/>
  </r>
  <r>
    <x v="9"/>
    <n v="1028"/>
    <n v="136652"/>
    <n v="7.9852471972601938E-2"/>
  </r>
  <r>
    <x v="6"/>
    <n v="2343"/>
    <n v="139304"/>
    <n v="7.1814161833113191E-2"/>
  </r>
  <r>
    <x v="6"/>
    <n v="401"/>
    <n v="196498"/>
    <n v="2.8916324848090057E-2"/>
  </r>
  <r>
    <x v="5"/>
    <n v="1715"/>
    <n v="57772"/>
    <n v="0.12668766876687668"/>
  </r>
  <r>
    <x v="7"/>
    <n v="1078"/>
    <n v="143754"/>
    <n v="0.1127203416948398"/>
  </r>
  <r>
    <x v="4"/>
    <n v="513"/>
    <n v="43712"/>
    <n v="0.27733803074670571"/>
  </r>
  <r>
    <x v="2"/>
    <n v="1411"/>
    <n v="172439"/>
    <n v="5.3995905798572247E-2"/>
  </r>
  <r>
    <x v="3"/>
    <n v="1876"/>
    <n v="155142"/>
    <n v="0.10512949426976577"/>
  </r>
  <r>
    <x v="6"/>
    <n v="2748"/>
    <n v="131736"/>
    <n v="0.1081177506528208"/>
  </r>
  <r>
    <x v="9"/>
    <n v="2935"/>
    <n v="91924"/>
    <n v="5.1390278926069365E-2"/>
  </r>
  <r>
    <x v="4"/>
    <n v="1995"/>
    <n v="43726"/>
    <n v="0.48803915290673738"/>
  </r>
  <r>
    <x v="10"/>
    <n v="891"/>
    <n v="129152"/>
    <n v="0.16660214321110009"/>
  </r>
  <r>
    <x v="6"/>
    <n v="1633"/>
    <n v="67723"/>
    <n v="0.13818052950991538"/>
  </r>
  <r>
    <x v="4"/>
    <n v="1409"/>
    <n v="166969"/>
    <n v="0.11647671124580011"/>
  </r>
  <r>
    <x v="8"/>
    <n v="2439"/>
    <n v="140494"/>
    <n v="0.12615485358805359"/>
  </r>
  <r>
    <x v="8"/>
    <n v="1013"/>
    <n v="180180"/>
    <n v="4.1131091131091133E-2"/>
  </r>
  <r>
    <x v="4"/>
    <n v="1235"/>
    <n v="248786"/>
    <n v="4.2237103373984064E-2"/>
  </r>
  <r>
    <x v="1"/>
    <n v="2251"/>
    <n v="75643"/>
    <n v="9.6505955607260427E-2"/>
  </r>
  <r>
    <x v="3"/>
    <n v="541"/>
    <n v="202396"/>
    <n v="7.3133856400324118E-2"/>
  </r>
  <r>
    <x v="7"/>
    <n v="2343"/>
    <n v="143896"/>
    <n v="6.3393006059932172E-2"/>
  </r>
  <r>
    <x v="4"/>
    <n v="301"/>
    <n v="179999"/>
    <n v="7.5372640959116444E-2"/>
  </r>
  <r>
    <x v="0"/>
    <n v="2572"/>
    <n v="133680"/>
    <n v="8.0670257330939563E-2"/>
  </r>
  <r>
    <x v="7"/>
    <n v="2068"/>
    <n v="136546"/>
    <n v="8.5238674146441498E-2"/>
  </r>
  <r>
    <x v="2"/>
    <n v="2249"/>
    <n v="193515"/>
    <n v="0.10659122031883833"/>
  </r>
  <r>
    <x v="9"/>
    <n v="2936"/>
    <n v="119973"/>
    <n v="8.2343527293641069E-2"/>
  </r>
  <r>
    <x v="0"/>
    <n v="2463"/>
    <n v="103449"/>
    <n v="0.24183897379385011"/>
  </r>
  <r>
    <x v="0"/>
    <n v="1217"/>
    <n v="149834"/>
    <n v="0.12222859965027964"/>
  </r>
  <r>
    <x v="4"/>
    <n v="2541"/>
    <n v="247815"/>
    <n v="6.4471480741682297E-2"/>
  </r>
  <r>
    <x v="5"/>
    <n v="389"/>
    <n v="231305"/>
    <n v="4.9947039623008581E-2"/>
  </r>
  <r>
    <x v="1"/>
    <n v="2009"/>
    <n v="65537"/>
    <n v="0.24961472145505592"/>
  </r>
  <r>
    <x v="5"/>
    <n v="2469"/>
    <n v="117576"/>
    <n v="0.16521228822208614"/>
  </r>
  <r>
    <x v="4"/>
    <n v="442"/>
    <n v="147522"/>
    <n v="6.4817450956467515E-2"/>
  </r>
  <r>
    <x v="2"/>
    <n v="405"/>
    <n v="62612"/>
    <n v="0.32075321024723696"/>
  </r>
  <r>
    <x v="10"/>
    <n v="1186"/>
    <n v="46471"/>
    <n v="0.14479998278496267"/>
  </r>
  <r>
    <x v="6"/>
    <n v="727"/>
    <n v="206703"/>
    <n v="0.11153684271636116"/>
  </r>
  <r>
    <x v="6"/>
    <n v="1628"/>
    <n v="71348"/>
    <n v="0.35412345125301342"/>
  </r>
  <r>
    <x v="1"/>
    <n v="2195"/>
    <n v="235804"/>
    <n v="7.9812047293514959E-2"/>
  </r>
  <r>
    <x v="2"/>
    <n v="2294"/>
    <n v="41177"/>
    <n v="0.11911989702989532"/>
  </r>
  <r>
    <x v="1"/>
    <n v="616"/>
    <n v="175832"/>
    <n v="7.2176850630146963E-2"/>
  </r>
  <r>
    <x v="4"/>
    <n v="2286"/>
    <n v="72779"/>
    <n v="0.18062902760411656"/>
  </r>
  <r>
    <x v="5"/>
    <n v="934"/>
    <n v="61636"/>
    <n v="0.33944448049841003"/>
  </r>
  <r>
    <x v="6"/>
    <n v="2225"/>
    <n v="121889"/>
    <n v="0.14571454356012437"/>
  </r>
  <r>
    <x v="0"/>
    <n v="2356"/>
    <n v="93551"/>
    <n v="7.5338585370546551E-2"/>
  </r>
  <r>
    <x v="5"/>
    <n v="2570"/>
    <n v="182628"/>
    <n v="0.11896313818253498"/>
  </r>
  <r>
    <x v="3"/>
    <n v="1739"/>
    <n v="198670"/>
    <n v="0.11060049328031409"/>
  </r>
  <r>
    <x v="9"/>
    <n v="852"/>
    <n v="182635"/>
    <n v="2.590960111698196E-2"/>
  </r>
  <r>
    <x v="2"/>
    <n v="1015"/>
    <n v="86819"/>
    <n v="0.10217809465669957"/>
  </r>
  <r>
    <x v="7"/>
    <n v="1587"/>
    <n v="113770"/>
    <n v="9.2062933989628198E-2"/>
  </r>
  <r>
    <x v="1"/>
    <n v="2013"/>
    <n v="198038"/>
    <n v="7.4591745018632791E-2"/>
  </r>
  <r>
    <x v="5"/>
    <n v="2183"/>
    <n v="230961"/>
    <n v="0.10362355549205277"/>
  </r>
  <r>
    <x v="9"/>
    <n v="1407"/>
    <n v="198059"/>
    <n v="6.7626313371268162E-2"/>
  </r>
  <r>
    <x v="5"/>
    <n v="1641"/>
    <n v="118714"/>
    <n v="0.14677291642097814"/>
  </r>
  <r>
    <x v="7"/>
    <n v="410"/>
    <n v="229420"/>
    <n v="0.10312963124400662"/>
  </r>
  <r>
    <x v="9"/>
    <n v="550"/>
    <n v="64596"/>
    <n v="0.24524738373893121"/>
  </r>
  <r>
    <x v="3"/>
    <n v="2730"/>
    <n v="204246"/>
    <n v="2.8308999931455206E-2"/>
  </r>
  <r>
    <x v="7"/>
    <n v="2354"/>
    <n v="104106"/>
    <n v="0.19899909707413599"/>
  </r>
  <r>
    <x v="4"/>
    <n v="758"/>
    <n v="241039"/>
    <n v="3.1559208260903839E-2"/>
  </r>
  <r>
    <x v="8"/>
    <n v="1407"/>
    <n v="99182"/>
    <n v="0.14827287209372669"/>
  </r>
  <r>
    <x v="4"/>
    <n v="507"/>
    <n v="127163"/>
    <n v="9.9871818060284834E-2"/>
  </r>
  <r>
    <x v="6"/>
    <n v="1199"/>
    <n v="79310"/>
    <n v="0.1153700668263775"/>
  </r>
  <r>
    <x v="5"/>
    <n v="321"/>
    <n v="96088"/>
    <n v="0.2051660977437349"/>
  </r>
  <r>
    <x v="8"/>
    <n v="709"/>
    <n v="168803"/>
    <n v="7.3511726687321907E-2"/>
  </r>
  <r>
    <x v="4"/>
    <n v="1194"/>
    <n v="179978"/>
    <n v="9.757303670448611E-2"/>
  </r>
  <r>
    <x v="8"/>
    <n v="814"/>
    <n v="76914"/>
    <n v="0.33122708479600593"/>
  </r>
  <r>
    <x v="10"/>
    <n v="1108"/>
    <n v="150350"/>
    <n v="8.4888593282341204E-2"/>
  </r>
  <r>
    <x v="5"/>
    <n v="1173"/>
    <n v="85379"/>
    <n v="4.0443200318579509E-2"/>
  </r>
  <r>
    <x v="8"/>
    <n v="313"/>
    <n v="249684"/>
    <n v="7.0457057720959296E-2"/>
  </r>
  <r>
    <x v="0"/>
    <n v="1270"/>
    <n v="208722"/>
    <n v="0.10978718103506099"/>
  </r>
  <r>
    <x v="1"/>
    <n v="2434"/>
    <n v="217953"/>
    <n v="8.5321147219813445E-2"/>
  </r>
  <r>
    <x v="1"/>
    <n v="1860"/>
    <n v="86413"/>
    <n v="0.19881267864788862"/>
  </r>
  <r>
    <x v="0"/>
    <n v="1624"/>
    <n v="177084"/>
    <n v="5.0524045085947912E-2"/>
  </r>
  <r>
    <x v="9"/>
    <n v="1566"/>
    <n v="221187"/>
    <n v="0.10803076130152314"/>
  </r>
  <r>
    <x v="4"/>
    <n v="2469"/>
    <n v="47151"/>
    <n v="9.6286399015927546E-2"/>
  </r>
  <r>
    <x v="9"/>
    <n v="1049"/>
    <n v="97716"/>
    <n v="0.14930001228048631"/>
  </r>
  <r>
    <x v="7"/>
    <n v="984"/>
    <n v="133747"/>
    <n v="0.13251138343289942"/>
  </r>
  <r>
    <x v="7"/>
    <n v="2227"/>
    <n v="207450"/>
    <n v="9.0547119787900698E-2"/>
  </r>
  <r>
    <x v="8"/>
    <n v="2656"/>
    <n v="213724"/>
    <n v="7.8807246729426739E-2"/>
  </r>
  <r>
    <x v="4"/>
    <n v="994"/>
    <n v="243502"/>
    <n v="0.10688207899729776"/>
  </r>
  <r>
    <x v="4"/>
    <n v="2635"/>
    <n v="184539"/>
    <n v="5.2102807536618279E-2"/>
  </r>
  <r>
    <x v="1"/>
    <n v="606"/>
    <n v="202082"/>
    <n v="6.2088657079799291E-2"/>
  </r>
  <r>
    <x v="2"/>
    <n v="2289"/>
    <n v="161999"/>
    <n v="0.12537731714393299"/>
  </r>
  <r>
    <x v="9"/>
    <n v="961"/>
    <n v="154793"/>
    <n v="0.10596732410380315"/>
  </r>
  <r>
    <x v="10"/>
    <n v="848"/>
    <n v="225763"/>
    <n v="3.207788698768177E-2"/>
  </r>
  <r>
    <x v="5"/>
    <n v="611"/>
    <n v="235229"/>
    <n v="4.2048386891072105E-2"/>
  </r>
  <r>
    <x v="6"/>
    <n v="1382"/>
    <n v="148177"/>
    <n v="3.8663220337839206E-2"/>
  </r>
  <r>
    <x v="3"/>
    <n v="2037"/>
    <n v="52289"/>
    <n v="0.17093461339861157"/>
  </r>
  <r>
    <x v="4"/>
    <n v="1054"/>
    <n v="216048"/>
    <n v="7.6848663260016298E-2"/>
  </r>
  <r>
    <x v="5"/>
    <n v="334"/>
    <n v="214668"/>
    <n v="7.7063185942944451E-2"/>
  </r>
  <r>
    <x v="3"/>
    <n v="744"/>
    <n v="194243"/>
    <n v="6.7889190344053579E-2"/>
  </r>
  <r>
    <x v="5"/>
    <n v="2440"/>
    <n v="126365"/>
    <n v="3.5903929094290347E-2"/>
  </r>
  <r>
    <x v="8"/>
    <n v="2282"/>
    <n v="154014"/>
    <n v="3.5977248821535704E-2"/>
  </r>
  <r>
    <x v="3"/>
    <n v="1530"/>
    <n v="215211"/>
    <n v="0.1100083174187193"/>
  </r>
  <r>
    <x v="6"/>
    <n v="652"/>
    <n v="219785"/>
    <n v="4.541711217781013E-2"/>
  </r>
  <r>
    <x v="5"/>
    <n v="1202"/>
    <n v="200806"/>
    <n v="0.11062418453631864"/>
  </r>
  <r>
    <x v="0"/>
    <n v="1655"/>
    <n v="112588"/>
    <n v="0.16153586527871533"/>
  </r>
  <r>
    <x v="6"/>
    <n v="2048"/>
    <n v="103646"/>
    <n v="0.22984003241803833"/>
  </r>
  <r>
    <x v="3"/>
    <n v="458"/>
    <n v="43654"/>
    <n v="0.36764099509781462"/>
  </r>
  <r>
    <x v="6"/>
    <n v="2277"/>
    <n v="58743"/>
    <n v="5.7709003625963942E-2"/>
  </r>
  <r>
    <x v="5"/>
    <n v="1256"/>
    <n v="88368"/>
    <n v="0.23651095419156257"/>
  </r>
  <r>
    <x v="4"/>
    <n v="2371"/>
    <n v="245244"/>
    <n v="0.10287713460879777"/>
  </r>
  <r>
    <x v="5"/>
    <n v="703"/>
    <n v="177513"/>
    <n v="6.999487361489018E-2"/>
  </r>
  <r>
    <x v="5"/>
    <n v="815"/>
    <n v="159735"/>
    <n v="3.2109431245500357E-2"/>
  </r>
  <r>
    <x v="8"/>
    <n v="1687"/>
    <n v="195683"/>
    <n v="5.5119760020032396E-2"/>
  </r>
  <r>
    <x v="9"/>
    <n v="2879"/>
    <n v="159891"/>
    <n v="0.13050140408153055"/>
  </r>
  <r>
    <x v="0"/>
    <n v="1255"/>
    <n v="147971"/>
    <n v="6.2262200025680704E-2"/>
  </r>
  <r>
    <x v="10"/>
    <n v="2499"/>
    <n v="52149"/>
    <n v="0.10364532397553165"/>
  </r>
  <r>
    <x v="4"/>
    <n v="2012"/>
    <n v="140102"/>
    <n v="8.745770938316369E-2"/>
  </r>
  <r>
    <x v="7"/>
    <n v="907"/>
    <n v="99189"/>
    <n v="4.5408260996683103E-2"/>
  </r>
  <r>
    <x v="9"/>
    <n v="2767"/>
    <n v="192747"/>
    <n v="6.9427799135654514E-2"/>
  </r>
  <r>
    <x v="7"/>
    <n v="1573"/>
    <n v="111031"/>
    <n v="0.19480145184678152"/>
  </r>
  <r>
    <x v="11"/>
    <n v="2675"/>
    <n v="202932"/>
    <n v="0.13041807107799658"/>
  </r>
  <r>
    <x v="12"/>
    <n v="1574"/>
    <n v="71585"/>
    <n v="8.8356499266606131E-2"/>
  </r>
  <r>
    <x v="13"/>
    <n v="1499"/>
    <n v="193087"/>
    <n v="0.11093962825047776"/>
  </r>
  <r>
    <x v="7"/>
    <n v="1925"/>
    <n v="248611"/>
    <n v="2.0023249172401864E-2"/>
  </r>
  <r>
    <x v="11"/>
    <n v="1213"/>
    <n v="83585"/>
    <n v="0.26870850032900639"/>
  </r>
  <r>
    <x v="9"/>
    <n v="753"/>
    <n v="66958"/>
    <n v="0.23849278652289496"/>
  </r>
  <r>
    <x v="14"/>
    <n v="336"/>
    <n v="66017"/>
    <n v="0.13185997546086614"/>
  </r>
  <r>
    <x v="15"/>
    <n v="2011"/>
    <n v="247779"/>
    <n v="8.4337252148083575E-2"/>
  </r>
  <r>
    <x v="12"/>
    <n v="1095"/>
    <n v="164677"/>
    <n v="5.1986616224487935E-2"/>
  </r>
  <r>
    <x v="16"/>
    <n v="1272"/>
    <n v="216422"/>
    <n v="9.9518533235992648E-2"/>
  </r>
  <r>
    <x v="7"/>
    <n v="892"/>
    <n v="183273"/>
    <n v="7.6863476889667326E-2"/>
  </r>
  <r>
    <x v="12"/>
    <n v="1437"/>
    <n v="69426"/>
    <n v="5.2300290957278256E-2"/>
  </r>
  <r>
    <x v="14"/>
    <n v="1624"/>
    <n v="57778"/>
    <n v="0.40382152376337016"/>
  </r>
  <r>
    <x v="15"/>
    <n v="2571"/>
    <n v="216313"/>
    <n v="3.9036026498638549E-2"/>
  </r>
  <r>
    <x v="13"/>
    <n v="617"/>
    <n v="82229"/>
    <n v="5.8312760704860814E-2"/>
  </r>
  <r>
    <x v="15"/>
    <n v="2696"/>
    <n v="126652"/>
    <n v="4.5984271863057827E-2"/>
  </r>
  <r>
    <x v="7"/>
    <n v="2462"/>
    <n v="168267"/>
    <n v="7.4453101321114656E-2"/>
  </r>
  <r>
    <x v="15"/>
    <n v="1646"/>
    <n v="219436"/>
    <n v="7.306458375107093E-2"/>
  </r>
  <r>
    <x v="7"/>
    <n v="1891"/>
    <n v="166503"/>
    <n v="0.1113073037723044"/>
  </r>
  <r>
    <x v="13"/>
    <n v="2189"/>
    <n v="124878"/>
    <n v="5.563029516808405E-2"/>
  </r>
  <r>
    <x v="17"/>
    <n v="2387"/>
    <n v="97056"/>
    <n v="0.24662050774810418"/>
  </r>
  <r>
    <x v="14"/>
    <n v="2296"/>
    <n v="198562"/>
    <n v="5.1716844109144754E-2"/>
  </r>
  <r>
    <x v="7"/>
    <n v="2072"/>
    <n v="59975"/>
    <n v="0.17640683618174238"/>
  </r>
  <r>
    <x v="16"/>
    <n v="1612"/>
    <n v="197795"/>
    <n v="0.12575646502692181"/>
  </r>
  <r>
    <x v="15"/>
    <n v="1585"/>
    <n v="194351"/>
    <n v="8.5309568769905988E-2"/>
  </r>
  <r>
    <x v="15"/>
    <n v="515"/>
    <n v="249373"/>
    <n v="9.5952649244304716E-2"/>
  </r>
  <r>
    <x v="16"/>
    <n v="2683"/>
    <n v="182633"/>
    <n v="0.11328730295182141"/>
  </r>
  <r>
    <x v="9"/>
    <n v="2439"/>
    <n v="237133"/>
    <n v="5.6748744375519224E-2"/>
  </r>
  <r>
    <x v="18"/>
    <n v="2700"/>
    <n v="128397"/>
    <n v="8.7174933993784898E-2"/>
  </r>
  <r>
    <x v="17"/>
    <n v="2918"/>
    <n v="220225"/>
    <n v="5.3436258372119426E-2"/>
  </r>
  <r>
    <x v="7"/>
    <n v="2004"/>
    <n v="73142"/>
    <n v="5.1817013480626728E-2"/>
  </r>
  <r>
    <x v="7"/>
    <n v="662"/>
    <n v="66916"/>
    <n v="5.7370434574690654E-2"/>
  </r>
  <r>
    <x v="16"/>
    <n v="2904"/>
    <n v="104324"/>
    <n v="0.10871899083624094"/>
  </r>
  <r>
    <x v="13"/>
    <n v="2016"/>
    <n v="216037"/>
    <n v="8.6151909163708074E-2"/>
  </r>
  <r>
    <x v="7"/>
    <n v="1493"/>
    <n v="165932"/>
    <n v="9.6202058674637797E-2"/>
  </r>
  <r>
    <x v="18"/>
    <n v="655"/>
    <n v="175720"/>
    <n v="0.12340086501251991"/>
  </r>
  <r>
    <x v="13"/>
    <n v="490"/>
    <n v="206205"/>
    <n v="6.8868359157149436E-2"/>
  </r>
  <r>
    <x v="12"/>
    <n v="2769"/>
    <n v="221749"/>
    <n v="4.3161412227338117E-2"/>
  </r>
  <r>
    <x v="14"/>
    <n v="999"/>
    <n v="136059"/>
    <n v="0.13425793222058077"/>
  </r>
  <r>
    <x v="15"/>
    <n v="2354"/>
    <n v="138317"/>
    <n v="0.15262765965138053"/>
  </r>
  <r>
    <x v="12"/>
    <n v="2480"/>
    <n v="241207"/>
    <n v="2.5467751765081443E-2"/>
  </r>
  <r>
    <x v="7"/>
    <n v="856"/>
    <n v="75046"/>
    <n v="0.19921115049436347"/>
  </r>
  <r>
    <x v="18"/>
    <n v="1125"/>
    <n v="218136"/>
    <n v="3.6761469908680823E-2"/>
  </r>
  <r>
    <x v="17"/>
    <n v="1354"/>
    <n v="141459"/>
    <n v="0.17140655596321194"/>
  </r>
  <r>
    <x v="14"/>
    <n v="2882"/>
    <n v="240422"/>
    <n v="6.9049421433978589E-2"/>
  </r>
  <r>
    <x v="7"/>
    <n v="725"/>
    <n v="85893"/>
    <n v="0.22195056640238436"/>
  </r>
  <r>
    <x v="16"/>
    <n v="2710"/>
    <n v="141520"/>
    <n v="0.18511871113623515"/>
  </r>
  <r>
    <x v="11"/>
    <n v="1874"/>
    <n v="165818"/>
    <n v="5.8335042034037318E-2"/>
  </r>
  <r>
    <x v="7"/>
    <n v="2429"/>
    <n v="101272"/>
    <n v="5.5652105221581483E-2"/>
  </r>
  <r>
    <x v="14"/>
    <n v="2703"/>
    <n v="107649"/>
    <n v="0.1531737405828201"/>
  </r>
  <r>
    <x v="15"/>
    <n v="888"/>
    <n v="104674"/>
    <n v="0.24061371496264594"/>
  </r>
  <r>
    <x v="15"/>
    <n v="2312"/>
    <n v="184832"/>
    <n v="0.10829293628808864"/>
  </r>
  <r>
    <x v="7"/>
    <n v="1847"/>
    <n v="192999"/>
    <n v="0.12912502137316773"/>
  </r>
  <r>
    <x v="13"/>
    <n v="594"/>
    <n v="126475"/>
    <n v="6.4684720300454635E-2"/>
  </r>
  <r>
    <x v="11"/>
    <n v="2285"/>
    <n v="101367"/>
    <n v="8.5718231771681114E-2"/>
  </r>
  <r>
    <x v="16"/>
    <n v="1547"/>
    <n v="183660"/>
    <n v="9.0574975498203203E-2"/>
  </r>
  <r>
    <x v="7"/>
    <n v="1848"/>
    <n v="161750"/>
    <n v="8.7845440494590421E-2"/>
  </r>
  <r>
    <x v="13"/>
    <n v="1990"/>
    <n v="158154"/>
    <n v="4.5683321319726342E-2"/>
  </r>
  <r>
    <x v="15"/>
    <n v="1436"/>
    <n v="223305"/>
    <n v="7.8063634938760881E-2"/>
  </r>
  <r>
    <x v="15"/>
    <n v="1556"/>
    <n v="84738"/>
    <n v="0.13390686586891359"/>
  </r>
  <r>
    <x v="18"/>
    <n v="2364"/>
    <n v="73397"/>
    <n v="0.23480523727127811"/>
  </r>
  <r>
    <x v="7"/>
    <n v="659"/>
    <n v="122189"/>
    <n v="0.16149571565361859"/>
  </r>
  <r>
    <x v="11"/>
    <n v="999"/>
    <n v="116367"/>
    <n v="0.11749035379446063"/>
  </r>
  <r>
    <x v="9"/>
    <n v="747"/>
    <n v="242332"/>
    <n v="8.6113266097750191E-2"/>
  </r>
  <r>
    <x v="11"/>
    <n v="2712"/>
    <n v="160585"/>
    <n v="4.9357038328611019E-2"/>
  </r>
  <r>
    <x v="15"/>
    <n v="974"/>
    <n v="116619"/>
    <n v="0.12041777068916729"/>
  </r>
  <r>
    <x v="15"/>
    <n v="1307"/>
    <n v="151453"/>
    <n v="0.14055845707909384"/>
  </r>
  <r>
    <x v="12"/>
    <n v="1649"/>
    <n v="59816"/>
    <n v="0.19404507155276179"/>
  </r>
  <r>
    <x v="15"/>
    <n v="2814"/>
    <n v="213312"/>
    <n v="5.530396789678968E-2"/>
  </r>
  <r>
    <x v="16"/>
    <n v="2761"/>
    <n v="177348"/>
    <n v="4.3073505198818141E-2"/>
  </r>
  <r>
    <x v="7"/>
    <n v="885"/>
    <n v="119530"/>
    <n v="0.1120806492094035"/>
  </r>
  <r>
    <x v="7"/>
    <n v="1556"/>
    <n v="194571"/>
    <n v="0.13314933880177415"/>
  </r>
  <r>
    <x v="11"/>
    <n v="1547"/>
    <n v="148856"/>
    <n v="0.16575751061428495"/>
  </r>
  <r>
    <x v="7"/>
    <n v="1293"/>
    <n v="111635"/>
    <n v="0.20473865723115511"/>
  </r>
  <r>
    <x v="13"/>
    <n v="1735"/>
    <n v="147803"/>
    <n v="0.15781817689762725"/>
  </r>
  <r>
    <x v="9"/>
    <n v="871"/>
    <n v="75946"/>
    <n v="0.24296210465330631"/>
  </r>
  <r>
    <x v="16"/>
    <n v="2682"/>
    <n v="95204"/>
    <n v="0.14992017142136885"/>
  </r>
  <r>
    <x v="14"/>
    <n v="1545"/>
    <n v="222958"/>
    <n v="2.2165609666394567E-2"/>
  </r>
  <r>
    <x v="19"/>
    <n v="2384"/>
    <n v="242724"/>
    <n v="3.9975445361810122E-2"/>
  </r>
  <r>
    <x v="11"/>
    <n v="1288"/>
    <n v="55563"/>
    <n v="0.26499649047027696"/>
  </r>
  <r>
    <x v="7"/>
    <n v="577"/>
    <n v="132324"/>
    <n v="5.9097367068710133E-2"/>
  </r>
  <r>
    <x v="14"/>
    <n v="1519"/>
    <n v="49847"/>
    <n v="0.49054105563022848"/>
  </r>
  <r>
    <x v="9"/>
    <n v="2187"/>
    <n v="66155"/>
    <n v="0.29326581513113142"/>
  </r>
  <r>
    <x v="12"/>
    <n v="783"/>
    <n v="119671"/>
    <n v="0.13010670922779954"/>
  </r>
  <r>
    <x v="14"/>
    <n v="1565"/>
    <n v="156891"/>
    <n v="6.223429004850501E-2"/>
  </r>
  <r>
    <x v="16"/>
    <n v="1030"/>
    <n v="123310"/>
    <n v="8.7989619657773091E-2"/>
  </r>
  <r>
    <x v="16"/>
    <n v="2539"/>
    <n v="238350"/>
    <n v="5.6026851269142017E-2"/>
  </r>
  <r>
    <x v="12"/>
    <n v="1340"/>
    <n v="189381"/>
    <n v="0.13500298340382616"/>
  </r>
  <r>
    <x v="19"/>
    <n v="2871"/>
    <n v="171691"/>
    <n v="7.1873307278774071E-2"/>
  </r>
  <r>
    <x v="7"/>
    <n v="1217"/>
    <n v="221180"/>
    <n v="4.5293426168731353E-2"/>
  </r>
  <r>
    <x v="14"/>
    <n v="2748"/>
    <n v="74707"/>
    <n v="0.17280843829895459"/>
  </r>
  <r>
    <x v="12"/>
    <n v="1185"/>
    <n v="191409"/>
    <n v="0.11204802282024356"/>
  </r>
  <r>
    <x v="16"/>
    <n v="321"/>
    <n v="121537"/>
    <n v="0.19880365649966678"/>
  </r>
  <r>
    <x v="16"/>
    <n v="773"/>
    <n v="237576"/>
    <n v="5.3443950567397383E-2"/>
  </r>
  <r>
    <x v="7"/>
    <n v="2557"/>
    <n v="218686"/>
    <n v="0.11443347996671026"/>
  </r>
  <r>
    <x v="15"/>
    <n v="2653"/>
    <n v="131155"/>
    <n v="5.6368419046166747E-2"/>
  </r>
  <r>
    <x v="19"/>
    <n v="1003"/>
    <n v="40281"/>
    <n v="0.19210049402944315"/>
  </r>
  <r>
    <x v="14"/>
    <n v="986"/>
    <n v="198492"/>
    <n v="0.11407008846704149"/>
  </r>
  <r>
    <x v="14"/>
    <n v="584"/>
    <n v="210102"/>
    <n v="6.5882285746922925E-2"/>
  </r>
  <r>
    <x v="9"/>
    <n v="1015"/>
    <n v="172130"/>
    <n v="0.13062801371056759"/>
  </r>
  <r>
    <x v="12"/>
    <n v="1062"/>
    <n v="116260"/>
    <n v="7.7421297092723204E-2"/>
  </r>
  <r>
    <x v="9"/>
    <n v="1550"/>
    <n v="199476"/>
    <n v="5.5370069582305642E-2"/>
  </r>
  <r>
    <x v="12"/>
    <n v="1247"/>
    <n v="200928"/>
    <n v="9.8433269628921807E-2"/>
  </r>
  <r>
    <x v="13"/>
    <n v="2728"/>
    <n v="180272"/>
    <n v="0.1468281263867933"/>
  </r>
  <r>
    <x v="16"/>
    <n v="2807"/>
    <n v="104178"/>
    <n v="0.22742805582752595"/>
  </r>
  <r>
    <x v="15"/>
    <n v="1330"/>
    <n v="73997"/>
    <n v="0.33664878305877266"/>
  </r>
  <r>
    <x v="7"/>
    <n v="328"/>
    <n v="196683"/>
    <n v="0.1183732198512327"/>
  </r>
  <r>
    <x v="15"/>
    <n v="1206"/>
    <n v="159273"/>
    <n v="0.14860020216860359"/>
  </r>
  <r>
    <x v="15"/>
    <n v="2426"/>
    <n v="212307"/>
    <n v="0.1230670679723231"/>
  </r>
  <r>
    <x v="15"/>
    <n v="2806"/>
    <n v="206129"/>
    <n v="3.4468706489625425E-2"/>
  </r>
  <r>
    <x v="9"/>
    <n v="869"/>
    <n v="172311"/>
    <n v="6.6786217943137702E-2"/>
  </r>
  <r>
    <x v="12"/>
    <n v="2306"/>
    <n v="236733"/>
    <n v="7.6089940988370866E-2"/>
  </r>
  <r>
    <x v="17"/>
    <n v="1753"/>
    <n v="166945"/>
    <n v="5.4964209769684629E-2"/>
  </r>
  <r>
    <x v="13"/>
    <n v="1037"/>
    <n v="85272"/>
    <n v="9.6549863964724647E-2"/>
  </r>
  <r>
    <x v="11"/>
    <n v="815"/>
    <n v="129393"/>
    <n v="7.0768897853825175E-2"/>
  </r>
  <r>
    <x v="15"/>
    <n v="2300"/>
    <n v="101212"/>
    <n v="7.6641109749832043E-2"/>
  </r>
  <r>
    <x v="7"/>
    <n v="2744"/>
    <n v="186470"/>
    <n v="8.1455462004611998E-2"/>
  </r>
  <r>
    <x v="9"/>
    <n v="338"/>
    <n v="160030"/>
    <n v="9.8006623758045364E-2"/>
  </r>
  <r>
    <x v="19"/>
    <n v="1186"/>
    <n v="96503"/>
    <n v="0.22627275835984373"/>
  </r>
  <r>
    <x v="7"/>
    <n v="2504"/>
    <n v="177710"/>
    <n v="5.5281075910190762E-2"/>
  </r>
  <r>
    <x v="11"/>
    <n v="1398"/>
    <n v="46570"/>
    <n v="0.454928065278076"/>
  </r>
  <r>
    <x v="17"/>
    <n v="2123"/>
    <n v="108785"/>
    <n v="0.10041825619340902"/>
  </r>
  <r>
    <x v="7"/>
    <n v="2010"/>
    <n v="49110"/>
    <n v="0.39401343921808185"/>
  </r>
  <r>
    <x v="17"/>
    <n v="1273"/>
    <n v="119141"/>
    <n v="7.7546772311798629E-2"/>
  </r>
  <r>
    <x v="11"/>
    <n v="1862"/>
    <n v="52115"/>
    <n v="0.17382711311522595"/>
  </r>
  <r>
    <x v="15"/>
    <n v="1288"/>
    <n v="79062"/>
    <n v="0.19367079001290127"/>
  </r>
  <r>
    <x v="7"/>
    <n v="320"/>
    <n v="62911"/>
    <n v="0.41655672298962027"/>
  </r>
  <r>
    <x v="17"/>
    <n v="2650"/>
    <n v="144061"/>
    <n v="0.11313957281984714"/>
  </r>
  <r>
    <x v="7"/>
    <n v="1168"/>
    <n v="72556"/>
    <n v="0.19362974805667346"/>
  </r>
  <r>
    <x v="12"/>
    <n v="383"/>
    <n v="249203"/>
    <n v="4.6311641513143903E-2"/>
  </r>
  <r>
    <x v="16"/>
    <n v="1982"/>
    <n v="168335"/>
    <n v="0.12516113701844536"/>
  </r>
  <r>
    <x v="12"/>
    <n v="2276"/>
    <n v="41969"/>
    <n v="0.1529462222116324"/>
  </r>
  <r>
    <x v="11"/>
    <n v="1710"/>
    <n v="83753"/>
    <n v="5.7203921053574198E-2"/>
  </r>
  <r>
    <x v="9"/>
    <n v="1830"/>
    <n v="175542"/>
    <n v="4.3345752013763089E-2"/>
  </r>
  <r>
    <x v="16"/>
    <n v="869"/>
    <n v="161863"/>
    <n v="0.12648968572187591"/>
  </r>
  <r>
    <x v="13"/>
    <n v="1233"/>
    <n v="50225"/>
    <n v="0.27422598307615731"/>
  </r>
  <r>
    <x v="7"/>
    <n v="2280"/>
    <n v="163008"/>
    <n v="8.7198174322732622E-2"/>
  </r>
  <r>
    <x v="13"/>
    <n v="2155"/>
    <n v="194268"/>
    <n v="0.1278440093067309"/>
  </r>
  <r>
    <x v="7"/>
    <n v="1092"/>
    <n v="145823"/>
    <n v="0.17674852389540743"/>
  </r>
  <r>
    <x v="14"/>
    <n v="1091"/>
    <n v="53669"/>
    <n v="0.29972609886526674"/>
  </r>
  <r>
    <x v="16"/>
    <n v="2109"/>
    <n v="208452"/>
    <n v="3.8114290100358834E-2"/>
  </r>
  <r>
    <x v="13"/>
    <n v="1594"/>
    <n v="164398"/>
    <n v="4.2810739790021778E-2"/>
  </r>
  <r>
    <x v="13"/>
    <n v="2839"/>
    <n v="150677"/>
    <n v="0.11411164278556117"/>
  </r>
  <r>
    <x v="17"/>
    <n v="2555"/>
    <n v="88320"/>
    <n v="0.1232223731884058"/>
  </r>
  <r>
    <x v="12"/>
    <n v="1907"/>
    <n v="218486"/>
    <n v="4.5549829279679245E-2"/>
  </r>
  <r>
    <x v="17"/>
    <n v="1383"/>
    <n v="186649"/>
    <n v="0.11067297440650634"/>
  </r>
  <r>
    <x v="16"/>
    <n v="2777"/>
    <n v="165354"/>
    <n v="0.13333212380710477"/>
  </r>
  <r>
    <x v="16"/>
    <n v="1284"/>
    <n v="128009"/>
    <n v="0.17717504237983267"/>
  </r>
  <r>
    <x v="11"/>
    <n v="1980"/>
    <n v="226481"/>
    <n v="6.329007731332871E-2"/>
  </r>
  <r>
    <x v="17"/>
    <n v="819"/>
    <n v="68625"/>
    <n v="0.25244444444444447"/>
  </r>
  <r>
    <x v="18"/>
    <n v="890"/>
    <n v="64089"/>
    <n v="0.30376507669022768"/>
  </r>
  <r>
    <x v="19"/>
    <n v="1350"/>
    <n v="76487"/>
    <n v="0.18484186855282597"/>
  </r>
  <r>
    <x v="12"/>
    <n v="2009"/>
    <n v="236910"/>
    <n v="0.10874593727575872"/>
  </r>
  <r>
    <x v="16"/>
    <n v="2335"/>
    <n v="150448"/>
    <n v="6.3663192598106988E-2"/>
  </r>
  <r>
    <x v="11"/>
    <n v="2546"/>
    <n v="90138"/>
    <n v="0.14587632297144379"/>
  </r>
  <r>
    <x v="14"/>
    <n v="2734"/>
    <n v="213895"/>
    <n v="6.2151990462610156E-2"/>
  </r>
  <r>
    <x v="17"/>
    <n v="648"/>
    <n v="208280"/>
    <n v="0.12316112924908777"/>
  </r>
  <r>
    <x v="12"/>
    <n v="1259"/>
    <n v="94061"/>
    <n v="0.1678059982351878"/>
  </r>
  <r>
    <x v="14"/>
    <n v="2263"/>
    <n v="201731"/>
    <n v="0.11301683925623726"/>
  </r>
  <r>
    <x v="17"/>
    <n v="992"/>
    <n v="141376"/>
    <n v="0.17002885921231325"/>
  </r>
  <r>
    <x v="13"/>
    <n v="1859"/>
    <n v="202962"/>
    <n v="0.11355820301337197"/>
  </r>
  <r>
    <x v="14"/>
    <n v="677"/>
    <n v="119134"/>
    <n v="6.8846844729464299E-2"/>
  </r>
  <r>
    <x v="11"/>
    <n v="826"/>
    <n v="87055"/>
    <n v="0.19849520418126471"/>
  </r>
  <r>
    <x v="12"/>
    <n v="2553"/>
    <n v="59508"/>
    <n v="0.30411037171472743"/>
  </r>
  <r>
    <x v="15"/>
    <n v="2802"/>
    <n v="213359"/>
    <n v="9.9723939463533293E-2"/>
  </r>
  <r>
    <x v="7"/>
    <n v="1559"/>
    <n v="249988"/>
    <n v="0.10099684784869674"/>
  </r>
  <r>
    <x v="7"/>
    <n v="2175"/>
    <n v="198056"/>
    <n v="1.6616512501514722E-2"/>
  </r>
  <r>
    <x v="12"/>
    <n v="2063"/>
    <n v="150169"/>
    <n v="0.13410224480418728"/>
  </r>
  <r>
    <x v="14"/>
    <n v="820"/>
    <n v="48125"/>
    <n v="6.2067532467532466E-2"/>
  </r>
  <r>
    <x v="17"/>
    <n v="2001"/>
    <n v="76059"/>
    <n v="0.22216963147030594"/>
  </r>
  <r>
    <x v="11"/>
    <n v="1316"/>
    <n v="240641"/>
    <n v="4.9605013277039242E-2"/>
  </r>
  <r>
    <x v="19"/>
    <n v="1313"/>
    <n v="143409"/>
    <n v="8.0636501195880311E-2"/>
  </r>
  <r>
    <x v="7"/>
    <n v="2848"/>
    <n v="188159"/>
    <n v="3.0867510988047343E-2"/>
  </r>
  <r>
    <x v="11"/>
    <n v="416"/>
    <n v="45704"/>
    <n v="0.33614125678277612"/>
  </r>
  <r>
    <x v="7"/>
    <n v="2733"/>
    <n v="231648"/>
    <n v="8.0820900676889074E-2"/>
  </r>
  <r>
    <x v="13"/>
    <n v="1667"/>
    <n v="244456"/>
    <n v="8.0922538207284747E-2"/>
  </r>
  <r>
    <x v="17"/>
    <n v="883"/>
    <n v="151279"/>
    <n v="7.1840771025720687E-2"/>
  </r>
  <r>
    <x v="13"/>
    <n v="694"/>
    <n v="243532"/>
    <n v="3.479214230573395E-2"/>
  </r>
  <r>
    <x v="7"/>
    <n v="1387"/>
    <n v="198280"/>
    <n v="8.8536413153116805E-2"/>
  </r>
  <r>
    <x v="15"/>
    <n v="371"/>
    <n v="158516"/>
    <n v="0.10670847106916652"/>
  </r>
  <r>
    <x v="15"/>
    <n v="573"/>
    <n v="237096"/>
    <n v="3.4479704423524646E-2"/>
  </r>
  <r>
    <x v="13"/>
    <n v="2313"/>
    <n v="210954"/>
    <n v="4.0326327066564277E-2"/>
  </r>
  <r>
    <x v="15"/>
    <n v="1643"/>
    <n v="196995"/>
    <n v="0.10864742759968526"/>
  </r>
  <r>
    <x v="7"/>
    <n v="637"/>
    <n v="154044"/>
    <n v="0.13539638025499209"/>
  </r>
  <r>
    <x v="12"/>
    <n v="1689"/>
    <n v="69165"/>
    <n v="0.33811899081905589"/>
  </r>
  <r>
    <x v="13"/>
    <n v="906"/>
    <n v="107203"/>
    <n v="0.23586093672751696"/>
  </r>
  <r>
    <x v="19"/>
    <n v="465"/>
    <n v="44114"/>
    <n v="0.2145350682323072"/>
  </r>
  <r>
    <x v="19"/>
    <n v="1867"/>
    <n v="236037"/>
    <n v="2.0280718700881641E-2"/>
  </r>
  <r>
    <x v="9"/>
    <n v="2358"/>
    <n v="76321"/>
    <n v="0.15675895231980713"/>
  </r>
  <r>
    <x v="14"/>
    <n v="1624"/>
    <n v="113297"/>
    <n v="0.21037626768581694"/>
  </r>
  <r>
    <x v="17"/>
    <n v="1028"/>
    <n v="136652"/>
    <n v="7.9852471972601938E-2"/>
  </r>
  <r>
    <x v="15"/>
    <n v="2343"/>
    <n v="139304"/>
    <n v="7.1814161833113191E-2"/>
  </r>
  <r>
    <x v="15"/>
    <n v="401"/>
    <n v="196498"/>
    <n v="2.8916324848090057E-2"/>
  </r>
  <r>
    <x v="14"/>
    <n v="1715"/>
    <n v="57772"/>
    <n v="0.12668766876687668"/>
  </r>
  <r>
    <x v="16"/>
    <n v="1078"/>
    <n v="143754"/>
    <n v="0.1127203416948398"/>
  </r>
  <r>
    <x v="18"/>
    <n v="513"/>
    <n v="43712"/>
    <n v="0.27733803074670571"/>
  </r>
  <r>
    <x v="13"/>
    <n v="1411"/>
    <n v="172439"/>
    <n v="5.3995905798572247E-2"/>
  </r>
  <r>
    <x v="7"/>
    <n v="1876"/>
    <n v="155142"/>
    <n v="0.10512949426976577"/>
  </r>
  <r>
    <x v="15"/>
    <n v="2748"/>
    <n v="131736"/>
    <n v="0.1081177506528208"/>
  </r>
  <r>
    <x v="17"/>
    <n v="2935"/>
    <n v="91924"/>
    <n v="5.1390278926069365E-2"/>
  </r>
  <r>
    <x v="9"/>
    <n v="1995"/>
    <n v="43726"/>
    <n v="0.48803915290673738"/>
  </r>
  <r>
    <x v="19"/>
    <n v="891"/>
    <n v="129152"/>
    <n v="0.16660214321110009"/>
  </r>
  <r>
    <x v="15"/>
    <n v="1633"/>
    <n v="67723"/>
    <n v="0.13818052950991538"/>
  </r>
  <r>
    <x v="9"/>
    <n v="1409"/>
    <n v="166969"/>
    <n v="0.11647671124580011"/>
  </r>
  <r>
    <x v="7"/>
    <n v="2439"/>
    <n v="140494"/>
    <n v="0.12615485358805359"/>
  </r>
  <r>
    <x v="7"/>
    <n v="1013"/>
    <n v="180180"/>
    <n v="4.1131091131091133E-2"/>
  </r>
  <r>
    <x v="18"/>
    <n v="1235"/>
    <n v="248786"/>
    <n v="4.2237103373984064E-2"/>
  </r>
  <r>
    <x v="12"/>
    <n v="2251"/>
    <n v="75643"/>
    <n v="9.6505955607260427E-2"/>
  </r>
  <r>
    <x v="7"/>
    <n v="541"/>
    <n v="202396"/>
    <n v="7.3133856400324118E-2"/>
  </r>
  <r>
    <x v="16"/>
    <n v="2343"/>
    <n v="143896"/>
    <n v="6.3393006059932172E-2"/>
  </r>
  <r>
    <x v="18"/>
    <n v="301"/>
    <n v="179999"/>
    <n v="7.5372640959116444E-2"/>
  </r>
  <r>
    <x v="11"/>
    <n v="2572"/>
    <n v="133680"/>
    <n v="8.0670257330939563E-2"/>
  </r>
  <r>
    <x v="16"/>
    <n v="2068"/>
    <n v="136546"/>
    <n v="8.5238674146441498E-2"/>
  </r>
  <r>
    <x v="13"/>
    <n v="2249"/>
    <n v="193515"/>
    <n v="0.10659122031883833"/>
  </r>
  <r>
    <x v="17"/>
    <n v="2936"/>
    <n v="119973"/>
    <n v="8.2343527293641069E-2"/>
  </r>
  <r>
    <x v="11"/>
    <n v="2463"/>
    <n v="103449"/>
    <n v="0.24183897379385011"/>
  </r>
  <r>
    <x v="11"/>
    <n v="1217"/>
    <n v="149834"/>
    <n v="0.12222859965027964"/>
  </r>
  <r>
    <x v="18"/>
    <n v="2541"/>
    <n v="247815"/>
    <n v="6.4471480741682297E-2"/>
  </r>
  <r>
    <x v="14"/>
    <n v="389"/>
    <n v="231305"/>
    <n v="4.9947039623008581E-2"/>
  </r>
  <r>
    <x v="12"/>
    <n v="2009"/>
    <n v="65537"/>
    <n v="0.24961472145505592"/>
  </r>
  <r>
    <x v="14"/>
    <n v="2469"/>
    <n v="117576"/>
    <n v="0.16521228822208614"/>
  </r>
  <r>
    <x v="18"/>
    <n v="442"/>
    <n v="147522"/>
    <n v="6.4817450956467515E-2"/>
  </r>
  <r>
    <x v="13"/>
    <n v="405"/>
    <n v="62612"/>
    <n v="0.32075321024723696"/>
  </r>
  <r>
    <x v="19"/>
    <n v="1186"/>
    <n v="46471"/>
    <n v="0.14479998278496267"/>
  </r>
  <r>
    <x v="15"/>
    <n v="727"/>
    <n v="206703"/>
    <n v="0.11153684271636116"/>
  </r>
  <r>
    <x v="15"/>
    <n v="1628"/>
    <n v="71348"/>
    <n v="0.35412345125301342"/>
  </r>
  <r>
    <x v="12"/>
    <n v="2195"/>
    <n v="235804"/>
    <n v="7.9812047293514959E-2"/>
  </r>
  <r>
    <x v="13"/>
    <n v="2294"/>
    <n v="41177"/>
    <n v="0.11911989702989532"/>
  </r>
  <r>
    <x v="12"/>
    <n v="616"/>
    <n v="175832"/>
    <n v="7.2176850630146963E-2"/>
  </r>
  <r>
    <x v="9"/>
    <n v="2286"/>
    <n v="72779"/>
    <n v="0.18062902760411656"/>
  </r>
  <r>
    <x v="14"/>
    <n v="934"/>
    <n v="61636"/>
    <n v="0.33944448049841003"/>
  </r>
  <r>
    <x v="15"/>
    <n v="2225"/>
    <n v="121889"/>
    <n v="0.14571454356012437"/>
  </r>
  <r>
    <x v="11"/>
    <n v="2356"/>
    <n v="93551"/>
    <n v="7.5338585370546551E-2"/>
  </r>
  <r>
    <x v="14"/>
    <n v="2570"/>
    <n v="182628"/>
    <n v="0.11896313818253498"/>
  </r>
  <r>
    <x v="7"/>
    <n v="1739"/>
    <n v="198670"/>
    <n v="0.11060049328031409"/>
  </r>
  <r>
    <x v="17"/>
    <n v="852"/>
    <n v="182635"/>
    <n v="2.590960111698196E-2"/>
  </r>
  <r>
    <x v="13"/>
    <n v="1015"/>
    <n v="86819"/>
    <n v="0.10217809465669957"/>
  </r>
  <r>
    <x v="16"/>
    <n v="1587"/>
    <n v="113770"/>
    <n v="9.2062933989628198E-2"/>
  </r>
  <r>
    <x v="12"/>
    <n v="2013"/>
    <n v="198038"/>
    <n v="7.4591745018632791E-2"/>
  </r>
  <r>
    <x v="14"/>
    <n v="2183"/>
    <n v="230961"/>
    <n v="0.10362355549205277"/>
  </r>
  <r>
    <x v="17"/>
    <n v="1407"/>
    <n v="198059"/>
    <n v="6.7626313371268162E-2"/>
  </r>
  <r>
    <x v="14"/>
    <n v="1641"/>
    <n v="118714"/>
    <n v="0.14677291642097814"/>
  </r>
  <r>
    <x v="16"/>
    <n v="410"/>
    <n v="229420"/>
    <n v="0.10312963124400662"/>
  </r>
  <r>
    <x v="17"/>
    <n v="550"/>
    <n v="64596"/>
    <n v="0.24524738373893121"/>
  </r>
  <r>
    <x v="7"/>
    <n v="2730"/>
    <n v="204246"/>
    <n v="2.8308999931455206E-2"/>
  </r>
  <r>
    <x v="16"/>
    <n v="2354"/>
    <n v="104106"/>
    <n v="0.19899909707413599"/>
  </r>
  <r>
    <x v="18"/>
    <n v="758"/>
    <n v="241039"/>
    <n v="3.1559208260903839E-2"/>
  </r>
  <r>
    <x v="7"/>
    <n v="1407"/>
    <n v="99182"/>
    <n v="0.14827287209372669"/>
  </r>
  <r>
    <x v="18"/>
    <n v="507"/>
    <n v="127163"/>
    <n v="9.9871818060284834E-2"/>
  </r>
  <r>
    <x v="15"/>
    <n v="1199"/>
    <n v="79310"/>
    <n v="0.1153700668263775"/>
  </r>
  <r>
    <x v="14"/>
    <n v="321"/>
    <n v="96088"/>
    <n v="0.2051660977437349"/>
  </r>
  <r>
    <x v="7"/>
    <n v="709"/>
    <n v="168803"/>
    <n v="7.3511726687321907E-2"/>
  </r>
  <r>
    <x v="18"/>
    <n v="1194"/>
    <n v="179978"/>
    <n v="9.757303670448611E-2"/>
  </r>
  <r>
    <x v="7"/>
    <n v="814"/>
    <n v="76914"/>
    <n v="0.33122708479600593"/>
  </r>
  <r>
    <x v="19"/>
    <n v="1108"/>
    <n v="150350"/>
    <n v="8.4888593282341204E-2"/>
  </r>
  <r>
    <x v="14"/>
    <n v="1173"/>
    <n v="85379"/>
    <n v="4.0443200318579509E-2"/>
  </r>
  <r>
    <x v="7"/>
    <n v="313"/>
    <n v="249684"/>
    <n v="7.0457057720959296E-2"/>
  </r>
  <r>
    <x v="11"/>
    <n v="1270"/>
    <n v="208722"/>
    <n v="0.10978718103506099"/>
  </r>
  <r>
    <x v="12"/>
    <n v="2434"/>
    <n v="217953"/>
    <n v="8.5321147219813445E-2"/>
  </r>
  <r>
    <x v="12"/>
    <n v="1860"/>
    <n v="86413"/>
    <n v="0.19881267864788862"/>
  </r>
  <r>
    <x v="11"/>
    <n v="1624"/>
    <n v="177084"/>
    <n v="5.0524045085947912E-2"/>
  </r>
  <r>
    <x v="17"/>
    <n v="1566"/>
    <n v="221187"/>
    <n v="0.10803076130152314"/>
  </r>
  <r>
    <x v="9"/>
    <n v="2469"/>
    <n v="47151"/>
    <n v="9.6286399015927546E-2"/>
  </r>
  <r>
    <x v="17"/>
    <n v="1049"/>
    <n v="97716"/>
    <n v="0.14930001228048631"/>
  </r>
  <r>
    <x v="16"/>
    <n v="984"/>
    <n v="133747"/>
    <n v="0.13251138343289942"/>
  </r>
  <r>
    <x v="16"/>
    <n v="2227"/>
    <n v="207450"/>
    <n v="9.0547119787900698E-2"/>
  </r>
  <r>
    <x v="7"/>
    <n v="2656"/>
    <n v="213724"/>
    <n v="7.8807246729426739E-2"/>
  </r>
  <r>
    <x v="18"/>
    <n v="994"/>
    <n v="243502"/>
    <n v="0.10688207899729776"/>
  </r>
  <r>
    <x v="18"/>
    <n v="2635"/>
    <n v="184539"/>
    <n v="5.2102807536618279E-2"/>
  </r>
  <r>
    <x v="12"/>
    <n v="606"/>
    <n v="202082"/>
    <n v="6.2088657079799291E-2"/>
  </r>
  <r>
    <x v="13"/>
    <n v="2289"/>
    <n v="161999"/>
    <n v="0.12537731714393299"/>
  </r>
  <r>
    <x v="17"/>
    <n v="961"/>
    <n v="154793"/>
    <n v="0.10596732410380315"/>
  </r>
  <r>
    <x v="19"/>
    <n v="848"/>
    <n v="225763"/>
    <n v="3.207788698768177E-2"/>
  </r>
  <r>
    <x v="14"/>
    <n v="611"/>
    <n v="235229"/>
    <n v="4.2048386891072105E-2"/>
  </r>
  <r>
    <x v="15"/>
    <n v="1382"/>
    <n v="148177"/>
    <n v="3.8663220337839206E-2"/>
  </r>
  <r>
    <x v="7"/>
    <n v="2037"/>
    <n v="52289"/>
    <n v="0.17093461339861157"/>
  </r>
  <r>
    <x v="18"/>
    <n v="1054"/>
    <n v="216048"/>
    <n v="7.6848663260016298E-2"/>
  </r>
  <r>
    <x v="14"/>
    <n v="334"/>
    <n v="214668"/>
    <n v="7.7063185942944451E-2"/>
  </r>
  <r>
    <x v="7"/>
    <n v="744"/>
    <n v="194243"/>
    <n v="6.7889190344053579E-2"/>
  </r>
  <r>
    <x v="14"/>
    <n v="2440"/>
    <n v="126365"/>
    <n v="3.5903929094290347E-2"/>
  </r>
  <r>
    <x v="7"/>
    <n v="2282"/>
    <n v="154014"/>
    <n v="3.5977248821535704E-2"/>
  </r>
  <r>
    <x v="7"/>
    <n v="1530"/>
    <n v="215211"/>
    <n v="0.1100083174187193"/>
  </r>
  <r>
    <x v="15"/>
    <n v="652"/>
    <n v="219785"/>
    <n v="4.541711217781013E-2"/>
  </r>
  <r>
    <x v="14"/>
    <n v="1202"/>
    <n v="200806"/>
    <n v="0.11062418453631864"/>
  </r>
  <r>
    <x v="11"/>
    <n v="1655"/>
    <n v="112588"/>
    <n v="0.16153586527871533"/>
  </r>
  <r>
    <x v="15"/>
    <n v="2048"/>
    <n v="103646"/>
    <n v="0.22984003241803833"/>
  </r>
  <r>
    <x v="7"/>
    <n v="458"/>
    <n v="43654"/>
    <n v="0.36764099509781462"/>
  </r>
  <r>
    <x v="15"/>
    <n v="2277"/>
    <n v="58743"/>
    <n v="5.7709003625963942E-2"/>
  </r>
  <r>
    <x v="14"/>
    <n v="1256"/>
    <n v="88368"/>
    <n v="0.23651095419156257"/>
  </r>
  <r>
    <x v="9"/>
    <n v="2371"/>
    <n v="245244"/>
    <n v="0.10287713460879777"/>
  </r>
  <r>
    <x v="14"/>
    <n v="703"/>
    <n v="177513"/>
    <n v="6.999487361489018E-2"/>
  </r>
  <r>
    <x v="14"/>
    <n v="815"/>
    <n v="159735"/>
    <n v="3.2109431245500357E-2"/>
  </r>
  <r>
    <x v="7"/>
    <n v="1687"/>
    <n v="195683"/>
    <n v="5.5119760020032396E-2"/>
  </r>
  <r>
    <x v="17"/>
    <n v="2879"/>
    <n v="159891"/>
    <n v="0.13050140408153055"/>
  </r>
  <r>
    <x v="11"/>
    <n v="1255"/>
    <n v="147971"/>
    <n v="6.2262200025680704E-2"/>
  </r>
  <r>
    <x v="19"/>
    <n v="2499"/>
    <n v="52149"/>
    <n v="0.10364532397553165"/>
  </r>
  <r>
    <x v="18"/>
    <n v="2012"/>
    <n v="140102"/>
    <n v="8.745770938316369E-2"/>
  </r>
  <r>
    <x v="16"/>
    <n v="907"/>
    <n v="99189"/>
    <n v="4.5408260996683103E-2"/>
  </r>
  <r>
    <x v="17"/>
    <n v="2767"/>
    <n v="192747"/>
    <n v="6.9427799135654514E-2"/>
  </r>
  <r>
    <x v="16"/>
    <n v="1573"/>
    <n v="111031"/>
    <n v="0.1948014518467815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YouTube"/>
    <d v="2024-12-23T00:00:00"/>
    <x v="0"/>
    <s v="#AppleWatchUltra2"/>
    <s v="#HealthTech"/>
    <n v="24516"/>
    <n v="976"/>
    <n v="974"/>
    <n v="2675"/>
    <n v="23275"/>
    <n v="202932"/>
    <x v="0"/>
    <x v="0"/>
    <s v="#HealthTech"/>
    <n v="2675"/>
    <n v="202932"/>
    <n v="0.13041807107799658"/>
  </r>
  <r>
    <x v="1"/>
    <s v="LinkedIn"/>
    <d v="2025-09-03T00:00:00"/>
    <x v="0"/>
    <s v="#MacBookAirM3"/>
    <s v="#AppleInnovation"/>
    <n v="4779"/>
    <n v="1110"/>
    <n v="436"/>
    <n v="1574"/>
    <n v="77167"/>
    <n v="71585"/>
    <x v="1"/>
    <x v="1"/>
    <s v="#AppleInnovation"/>
    <n v="1574"/>
    <n v="71585"/>
    <n v="8.8356499266606131E-2"/>
  </r>
  <r>
    <x v="2"/>
    <s v="Instagram"/>
    <d v="2025-05-12T00:00:00"/>
    <x v="1"/>
    <s v="#AppleDesign"/>
    <s v="#Innovation"/>
    <n v="19308"/>
    <n v="1318"/>
    <n v="795"/>
    <n v="1499"/>
    <n v="52307"/>
    <n v="193087"/>
    <x v="2"/>
    <x v="2"/>
    <s v="#Innovation"/>
    <n v="1499"/>
    <n v="193087"/>
    <n v="0.11093962825047776"/>
  </r>
  <r>
    <x v="3"/>
    <s v="YouTube"/>
    <d v="2024-08-12T00:00:00"/>
    <x v="2"/>
    <s v="#AppleEvent"/>
    <s v="#iPadPro"/>
    <n v="3581"/>
    <n v="517"/>
    <n v="880"/>
    <n v="1925"/>
    <n v="18636"/>
    <n v="248611"/>
    <x v="3"/>
    <x v="3"/>
    <s v="#iPadPro"/>
    <n v="1925"/>
    <n v="248611"/>
    <n v="2.0023249172401864E-2"/>
  </r>
  <r>
    <x v="4"/>
    <s v="YouTube"/>
    <d v="2025-09-04T00:00:00"/>
    <x v="2"/>
    <s v="#AppleWatchUltra2"/>
    <s v="#HealthTech"/>
    <n v="21708"/>
    <n v="435"/>
    <n v="317"/>
    <n v="1213"/>
    <n v="70701"/>
    <n v="83585"/>
    <x v="1"/>
    <x v="4"/>
    <s v="#HealthTech"/>
    <n v="1213"/>
    <n v="83585"/>
    <n v="0.26870850032900639"/>
  </r>
  <r>
    <x v="5"/>
    <s v="LinkedIn"/>
    <d v="2025-09-05T00:00:00"/>
    <x v="0"/>
    <s v="#ShotOniPhone"/>
    <s v="NA"/>
    <n v="14677"/>
    <n v="533"/>
    <n v="759"/>
    <n v="753"/>
    <n v="23275"/>
    <n v="66958"/>
    <x v="1"/>
    <x v="5"/>
    <s v="NA"/>
    <n v="753"/>
    <n v="66958"/>
    <n v="0.23849278652289496"/>
  </r>
  <r>
    <x v="6"/>
    <s v="Instagram"/>
    <d v="2024-06-24T00:00:00"/>
    <x v="3"/>
    <s v="#AppleMusic"/>
    <s v="#AppleLifestyle"/>
    <n v="7713"/>
    <n v="575"/>
    <n v="417"/>
    <n v="336"/>
    <n v="61660"/>
    <n v="66017"/>
    <x v="3"/>
    <x v="6"/>
    <s v="#AppleLifestyle"/>
    <n v="336"/>
    <n v="66017"/>
    <n v="0.13185997546086614"/>
  </r>
  <r>
    <x v="7"/>
    <s v="Instagram"/>
    <d v="2024-07-13T00:00:00"/>
    <x v="2"/>
    <s v="#AppleWatch"/>
    <s v="#Health"/>
    <n v="18639"/>
    <n v="1360"/>
    <n v="898"/>
    <n v="2011"/>
    <n v="42841"/>
    <n v="247779"/>
    <x v="3"/>
    <x v="7"/>
    <s v="#Health"/>
    <n v="2011"/>
    <n v="247779"/>
    <n v="8.4337252148083575E-2"/>
  </r>
  <r>
    <x v="8"/>
    <s v="YouTube"/>
    <d v="2024-08-30T00:00:00"/>
    <x v="3"/>
    <s v="#MacBookAirM3"/>
    <s v="#AppleInnovation"/>
    <n v="6804"/>
    <n v="787"/>
    <n v="970"/>
    <n v="1095"/>
    <n v="56343"/>
    <n v="164677"/>
    <x v="0"/>
    <x v="8"/>
    <s v="#AppleInnovation"/>
    <n v="1095"/>
    <n v="164677"/>
    <n v="5.1986616224487935E-2"/>
  </r>
  <r>
    <x v="9"/>
    <s v="Twitter"/>
    <d v="2025-03-11T00:00:00"/>
    <x v="2"/>
    <s v="#iPhone16Launch"/>
    <s v="#AppleEvent"/>
    <n v="20222"/>
    <n v="712"/>
    <n v="604"/>
    <n v="1272"/>
    <n v="71598"/>
    <n v="216422"/>
    <x v="2"/>
    <x v="9"/>
    <s v="#AppleEvent"/>
    <n v="1272"/>
    <n v="216422"/>
    <n v="9.9518533235992648E-2"/>
  </r>
  <r>
    <x v="10"/>
    <s v="YouTube"/>
    <d v="2025-02-02T00:00:00"/>
    <x v="3"/>
    <s v="#AppleEvent"/>
    <s v="#iPadPro"/>
    <n v="12136"/>
    <n v="1117"/>
    <n v="834"/>
    <n v="892"/>
    <n v="24675"/>
    <n v="183273"/>
    <x v="2"/>
    <x v="10"/>
    <s v="#iPadPro"/>
    <n v="892"/>
    <n v="183273"/>
    <n v="7.6863476889667326E-2"/>
  </r>
  <r>
    <x v="11"/>
    <s v="YouTube"/>
    <d v="2024-07-21T00:00:00"/>
    <x v="1"/>
    <s v="#MacBookAirM3"/>
    <s v="#AppleInnovation"/>
    <n v="2009"/>
    <n v="1072"/>
    <n v="550"/>
    <n v="1437"/>
    <n v="22982"/>
    <n v="69426"/>
    <x v="3"/>
    <x v="11"/>
    <s v="#AppleInnovation"/>
    <n v="1437"/>
    <n v="69426"/>
    <n v="5.2300290957278256E-2"/>
  </r>
  <r>
    <x v="12"/>
    <s v="YouTube"/>
    <d v="2024-11-18T00:00:00"/>
    <x v="3"/>
    <s v="#AppleMusic"/>
    <s v="#AppleLifestyle"/>
    <n v="21255"/>
    <n v="1452"/>
    <n v="625"/>
    <n v="1624"/>
    <n v="21282"/>
    <n v="57778"/>
    <x v="4"/>
    <x v="12"/>
    <s v="#AppleLifestyle"/>
    <n v="1624"/>
    <n v="57778"/>
    <n v="0.40382152376337016"/>
  </r>
  <r>
    <x v="13"/>
    <s v="YouTube"/>
    <d v="2025-09-06T00:00:00"/>
    <x v="1"/>
    <s v="#AppleWatch"/>
    <s v="#Health"/>
    <n v="7124"/>
    <n v="469"/>
    <n v="851"/>
    <n v="2571"/>
    <n v="33802"/>
    <n v="216313"/>
    <x v="1"/>
    <x v="13"/>
    <s v="#Health"/>
    <n v="2571"/>
    <n v="216313"/>
    <n v="3.9036026498638549E-2"/>
  </r>
  <r>
    <x v="14"/>
    <s v="LinkedIn"/>
    <d v="2025-09-07T00:00:00"/>
    <x v="1"/>
    <s v="#AppleDesign"/>
    <s v="#Innovation"/>
    <n v="3015"/>
    <n v="997"/>
    <n v="783"/>
    <n v="617"/>
    <n v="77167"/>
    <n v="82229"/>
    <x v="1"/>
    <x v="14"/>
    <s v="#Innovation"/>
    <n v="617"/>
    <n v="82229"/>
    <n v="5.8312760704860814E-2"/>
  </r>
  <r>
    <x v="15"/>
    <s v="Instagram"/>
    <d v="2024-08-26T00:00:00"/>
    <x v="3"/>
    <s v="#AppleWatch"/>
    <s v="#Health"/>
    <n v="4193"/>
    <n v="924"/>
    <n v="707"/>
    <n v="2696"/>
    <n v="55075"/>
    <n v="126652"/>
    <x v="3"/>
    <x v="15"/>
    <s v="#Health"/>
    <n v="2696"/>
    <n v="126652"/>
    <n v="4.5984271863057827E-2"/>
  </r>
  <r>
    <x v="16"/>
    <s v="LinkedIn"/>
    <d v="2025-05-05T00:00:00"/>
    <x v="1"/>
    <s v="#AppleEvent"/>
    <s v="#iPhone16"/>
    <n v="10415"/>
    <n v="1388"/>
    <n v="725"/>
    <n v="2462"/>
    <n v="53082"/>
    <n v="168267"/>
    <x v="4"/>
    <x v="16"/>
    <s v="#iPhone16"/>
    <n v="2462"/>
    <n v="168267"/>
    <n v="7.4453101321114656E-2"/>
  </r>
  <r>
    <x v="17"/>
    <s v="LinkedIn"/>
    <d v="2024-08-19T00:00:00"/>
    <x v="0"/>
    <s v="#AppleWatch"/>
    <s v="#Health"/>
    <n v="15550"/>
    <n v="204"/>
    <n v="279"/>
    <n v="1646"/>
    <n v="35819"/>
    <n v="219436"/>
    <x v="0"/>
    <x v="17"/>
    <s v="#Health"/>
    <n v="1646"/>
    <n v="219436"/>
    <n v="7.306458375107093E-2"/>
  </r>
  <r>
    <x v="18"/>
    <s v="LinkedIn"/>
    <d v="2024-06-23T00:00:00"/>
    <x v="1"/>
    <s v="#AppleEvent"/>
    <s v="#iPhone16"/>
    <n v="16512"/>
    <n v="1050"/>
    <n v="971"/>
    <n v="1891"/>
    <n v="15865"/>
    <n v="166503"/>
    <x v="3"/>
    <x v="18"/>
    <s v="#iPhone16"/>
    <n v="1891"/>
    <n v="166503"/>
    <n v="0.1113073037723044"/>
  </r>
  <r>
    <x v="19"/>
    <s v="YouTube"/>
    <d v="2024-09-09T00:00:00"/>
    <x v="2"/>
    <s v="#AppleDesign"/>
    <s v="#Innovation"/>
    <n v="6158"/>
    <n v="277"/>
    <n v="512"/>
    <n v="2189"/>
    <n v="76881"/>
    <n v="124878"/>
    <x v="3"/>
    <x v="19"/>
    <s v="#Innovation"/>
    <n v="2189"/>
    <n v="124878"/>
    <n v="5.563029516808405E-2"/>
  </r>
  <r>
    <x v="20"/>
    <s v="Twitter"/>
    <d v="2025-09-08T00:00:00"/>
    <x v="3"/>
    <s v="#iPhonePhotography"/>
    <s v="#ShotOniPhone"/>
    <n v="22309"/>
    <n v="773"/>
    <n v="854"/>
    <n v="2387"/>
    <n v="72396"/>
    <n v="97056"/>
    <x v="1"/>
    <x v="20"/>
    <s v="#ShotOniPhone"/>
    <n v="2387"/>
    <n v="97056"/>
    <n v="0.24662050774810418"/>
  </r>
  <r>
    <x v="21"/>
    <s v="Instagram"/>
    <d v="2025-02-27T00:00:00"/>
    <x v="0"/>
    <s v="#AppleMusic"/>
    <s v="#AppleLifestyle"/>
    <n v="8970"/>
    <n v="331"/>
    <n v="968"/>
    <n v="2296"/>
    <n v="24613"/>
    <n v="198562"/>
    <x v="3"/>
    <x v="21"/>
    <s v="#AppleLifestyle"/>
    <n v="2296"/>
    <n v="198562"/>
    <n v="5.1716844109144754E-2"/>
  </r>
  <r>
    <x v="22"/>
    <s v="Twitter"/>
    <d v="2024-11-06T00:00:00"/>
    <x v="3"/>
    <s v="#AppleEvent"/>
    <s v="#iPhone16"/>
    <n v="8938"/>
    <n v="800"/>
    <n v="842"/>
    <n v="2072"/>
    <n v="31736"/>
    <n v="59975"/>
    <x v="3"/>
    <x v="22"/>
    <s v="#iPhone16"/>
    <n v="2072"/>
    <n v="59975"/>
    <n v="0.17640683618174238"/>
  </r>
  <r>
    <x v="23"/>
    <s v="LinkedIn"/>
    <d v="2025-01-23T00:00:00"/>
    <x v="2"/>
    <s v="#iPhone16Launch"/>
    <s v="#AppleEvent"/>
    <n v="23168"/>
    <n v="1265"/>
    <n v="441"/>
    <n v="1612"/>
    <n v="66615"/>
    <n v="197795"/>
    <x v="3"/>
    <x v="23"/>
    <s v="#AppleEvent"/>
    <n v="1612"/>
    <n v="197795"/>
    <n v="0.12575646502692181"/>
  </r>
  <r>
    <x v="24"/>
    <s v="LinkedIn"/>
    <d v="2025-09-09T00:00:00"/>
    <x v="2"/>
    <s v="#AppleWatch"/>
    <s v="#Health"/>
    <n v="15772"/>
    <n v="288"/>
    <n v="520"/>
    <n v="1585"/>
    <n v="59182"/>
    <n v="194351"/>
    <x v="1"/>
    <x v="24"/>
    <s v="#Health"/>
    <n v="1585"/>
    <n v="194351"/>
    <n v="8.5309568769905988E-2"/>
  </r>
  <r>
    <x v="25"/>
    <s v="Twitter"/>
    <d v="2025-04-05T00:00:00"/>
    <x v="2"/>
    <s v="#AppleWatch"/>
    <s v="#Health"/>
    <n v="22384"/>
    <n v="601"/>
    <n v="943"/>
    <n v="515"/>
    <n v="41309"/>
    <n v="249373"/>
    <x v="0"/>
    <x v="25"/>
    <s v="#Health"/>
    <n v="515"/>
    <n v="249373"/>
    <n v="9.5952649244304716E-2"/>
  </r>
  <r>
    <x v="26"/>
    <s v="Twitter"/>
    <d v="2024-09-17T00:00:00"/>
    <x v="1"/>
    <s v="#iPhone16Launch"/>
    <s v="#AppleEvent"/>
    <n v="20017"/>
    <n v="495"/>
    <n v="178"/>
    <n v="2683"/>
    <n v="32244"/>
    <n v="182633"/>
    <x v="0"/>
    <x v="26"/>
    <s v="#AppleEvent"/>
    <n v="2683"/>
    <n v="182633"/>
    <n v="0.11328730295182141"/>
  </r>
  <r>
    <x v="27"/>
    <s v="Twitter"/>
    <d v="2025-03-04T00:00:00"/>
    <x v="1"/>
    <s v="#ShotOniPhone"/>
    <s v="NA"/>
    <n v="12344"/>
    <n v="815"/>
    <n v="298"/>
    <n v="2439"/>
    <n v="6259"/>
    <n v="237133"/>
    <x v="3"/>
    <x v="27"/>
    <s v="NA"/>
    <n v="2439"/>
    <n v="237133"/>
    <n v="5.6748744375519224E-2"/>
  </r>
  <r>
    <x v="28"/>
    <s v="LinkedIn"/>
    <d v="2025-09-10T00:00:00"/>
    <x v="3"/>
    <s v="#MacBookProM3"/>
    <s v="NA"/>
    <n v="9266"/>
    <n v="999"/>
    <n v="928"/>
    <n v="2700"/>
    <n v="12264"/>
    <n v="128397"/>
    <x v="1"/>
    <x v="28"/>
    <s v="NA"/>
    <n v="2700"/>
    <n v="128397"/>
    <n v="8.7174933993784898E-2"/>
  </r>
  <r>
    <x v="29"/>
    <s v="LinkedIn"/>
    <d v="2025-02-25T00:00:00"/>
    <x v="3"/>
    <s v="#iPhonePhotography"/>
    <s v="#ShotOniPhone"/>
    <n v="10702"/>
    <n v="621"/>
    <n v="445"/>
    <n v="2918"/>
    <n v="54808"/>
    <n v="220225"/>
    <x v="0"/>
    <x v="29"/>
    <s v="#ShotOniPhone"/>
    <n v="2918"/>
    <n v="220225"/>
    <n v="5.3436258372119426E-2"/>
  </r>
  <r>
    <x v="30"/>
    <s v="Instagram"/>
    <d v="2024-12-16T00:00:00"/>
    <x v="0"/>
    <s v="#AppleEvent"/>
    <s v="#iPadPro"/>
    <n v="2384"/>
    <n v="1246"/>
    <n v="160"/>
    <n v="2004"/>
    <n v="2701"/>
    <n v="73142"/>
    <x v="0"/>
    <x v="30"/>
    <s v="#iPadPro"/>
    <n v="2004"/>
    <n v="73142"/>
    <n v="5.1817013480626728E-2"/>
  </r>
  <r>
    <x v="31"/>
    <s v="Instagram"/>
    <d v="2024-07-31T00:00:00"/>
    <x v="0"/>
    <s v="#AppleEvent"/>
    <s v="#iPhone16"/>
    <n v="2404"/>
    <n v="774"/>
    <n v="661"/>
    <n v="662"/>
    <n v="12676"/>
    <n v="66916"/>
    <x v="0"/>
    <x v="31"/>
    <s v="#iPhone16"/>
    <n v="662"/>
    <n v="66916"/>
    <n v="5.7370434574690654E-2"/>
  </r>
  <r>
    <x v="32"/>
    <s v="LinkedIn"/>
    <d v="2025-09-11T00:00:00"/>
    <x v="3"/>
    <s v="#iPhone16Launch"/>
    <s v="#AppleEvent"/>
    <n v="10175"/>
    <n v="342"/>
    <n v="825"/>
    <n v="2904"/>
    <n v="15954"/>
    <n v="104324"/>
    <x v="1"/>
    <x v="32"/>
    <s v="#AppleEvent"/>
    <n v="2904"/>
    <n v="104324"/>
    <n v="0.10871899083624094"/>
  </r>
  <r>
    <x v="33"/>
    <s v="Twitter"/>
    <d v="2025-09-12T00:00:00"/>
    <x v="1"/>
    <s v="#AppleDesign"/>
    <s v="#Innovation"/>
    <n v="17158"/>
    <n v="1192"/>
    <n v="262"/>
    <n v="2016"/>
    <n v="28771"/>
    <n v="216037"/>
    <x v="1"/>
    <x v="33"/>
    <s v="#Innovation"/>
    <n v="2016"/>
    <n v="216037"/>
    <n v="8.6151909163708074E-2"/>
  </r>
  <r>
    <x v="34"/>
    <s v="Twitter"/>
    <d v="2024-11-30T00:00:00"/>
    <x v="2"/>
    <s v="#AppleEvent"/>
    <s v="#iPhone16"/>
    <n v="14763"/>
    <n v="864"/>
    <n v="336"/>
    <n v="1493"/>
    <n v="33310"/>
    <n v="165932"/>
    <x v="3"/>
    <x v="34"/>
    <s v="#iPhone16"/>
    <n v="1493"/>
    <n v="165932"/>
    <n v="9.6202058674637797E-2"/>
  </r>
  <r>
    <x v="35"/>
    <s v="Instagram"/>
    <d v="2025-04-19T00:00:00"/>
    <x v="3"/>
    <s v="#MacBookProM3"/>
    <s v="NA"/>
    <n v="20384"/>
    <n v="344"/>
    <n v="956"/>
    <n v="655"/>
    <n v="67621"/>
    <n v="175720"/>
    <x v="2"/>
    <x v="35"/>
    <s v="NA"/>
    <n v="655"/>
    <n v="175720"/>
    <n v="0.12340086501251991"/>
  </r>
  <r>
    <x v="36"/>
    <s v="LinkedIn"/>
    <d v="2025-01-06T00:00:00"/>
    <x v="0"/>
    <s v="#AppleDesign"/>
    <s v="#Innovation"/>
    <n v="11860"/>
    <n v="1448"/>
    <n v="893"/>
    <n v="490"/>
    <n v="23518"/>
    <n v="206205"/>
    <x v="0"/>
    <x v="36"/>
    <s v="#Innovation"/>
    <n v="490"/>
    <n v="206205"/>
    <n v="6.8868359157149436E-2"/>
  </r>
  <r>
    <x v="37"/>
    <s v="Instagram"/>
    <d v="2025-02-17T00:00:00"/>
    <x v="1"/>
    <s v="#MacBookAirM3"/>
    <s v="#AppleInnovation"/>
    <n v="7989"/>
    <n v="1206"/>
    <n v="376"/>
    <n v="2769"/>
    <n v="27550"/>
    <n v="221749"/>
    <x v="2"/>
    <x v="37"/>
    <s v="#AppleInnovation"/>
    <n v="2769"/>
    <n v="221749"/>
    <n v="4.3161412227338117E-2"/>
  </r>
  <r>
    <x v="38"/>
    <s v="Instagram"/>
    <d v="2025-09-13T00:00:00"/>
    <x v="3"/>
    <s v="#AppleMusic"/>
    <s v="#AppleLifestyle"/>
    <n v="17106"/>
    <n v="702"/>
    <n v="459"/>
    <n v="999"/>
    <n v="59627"/>
    <n v="136059"/>
    <x v="1"/>
    <x v="38"/>
    <s v="#AppleLifestyle"/>
    <n v="999"/>
    <n v="136059"/>
    <n v="0.13425793222058077"/>
  </r>
  <r>
    <x v="39"/>
    <s v="YouTube"/>
    <d v="2025-09-14T00:00:00"/>
    <x v="3"/>
    <s v="#AppleWatch"/>
    <s v="#Health"/>
    <n v="19844"/>
    <n v="1020"/>
    <n v="247"/>
    <n v="2354"/>
    <n v="37792"/>
    <n v="138317"/>
    <x v="1"/>
    <x v="39"/>
    <s v="#Health"/>
    <n v="2354"/>
    <n v="138317"/>
    <n v="0.15262765965138053"/>
  </r>
  <r>
    <x v="40"/>
    <s v="YouTube"/>
    <d v="2025-09-15T00:00:00"/>
    <x v="1"/>
    <s v="#MacBookAirM3"/>
    <s v="#AppleInnovation"/>
    <n v="5636"/>
    <n v="303"/>
    <n v="204"/>
    <n v="2480"/>
    <n v="7377"/>
    <n v="241207"/>
    <x v="1"/>
    <x v="40"/>
    <s v="#AppleInnovation"/>
    <n v="2480"/>
    <n v="241207"/>
    <n v="2.5467751765081443E-2"/>
  </r>
  <r>
    <x v="41"/>
    <s v="YouTube"/>
    <d v="2025-03-05T00:00:00"/>
    <x v="3"/>
    <s v="#AppleEvent"/>
    <s v="#iPhone16"/>
    <n v="12916"/>
    <n v="1262"/>
    <n v="772"/>
    <n v="856"/>
    <n v="11496"/>
    <n v="75046"/>
    <x v="2"/>
    <x v="41"/>
    <s v="#iPhone16"/>
    <n v="856"/>
    <n v="75046"/>
    <n v="0.19921115049436347"/>
  </r>
  <r>
    <x v="42"/>
    <s v="Twitter"/>
    <d v="2025-09-16T00:00:00"/>
    <x v="1"/>
    <s v="#MacBookProM3"/>
    <s v="NA"/>
    <n v="6809"/>
    <n v="397"/>
    <n v="813"/>
    <n v="1125"/>
    <n v="12206"/>
    <n v="218136"/>
    <x v="1"/>
    <x v="42"/>
    <s v="NA"/>
    <n v="1125"/>
    <n v="218136"/>
    <n v="3.6761469908680823E-2"/>
  </r>
  <r>
    <x v="43"/>
    <s v="LinkedIn"/>
    <d v="2025-03-02T00:00:00"/>
    <x v="2"/>
    <s v="#iPhonePhotography"/>
    <s v="#ShotOniPhone"/>
    <n v="22562"/>
    <n v="778"/>
    <n v="907"/>
    <n v="1354"/>
    <n v="34475"/>
    <n v="141459"/>
    <x v="3"/>
    <x v="43"/>
    <s v="#ShotOniPhone"/>
    <n v="1354"/>
    <n v="141459"/>
    <n v="0.17140655596321194"/>
  </r>
  <r>
    <x v="44"/>
    <s v="LinkedIn"/>
    <d v="2025-09-17T00:00:00"/>
    <x v="1"/>
    <s v="#AppleMusic"/>
    <s v="#AppleLifestyle"/>
    <n v="15456"/>
    <n v="590"/>
    <n v="555"/>
    <n v="2882"/>
    <n v="49816"/>
    <n v="240422"/>
    <x v="1"/>
    <x v="44"/>
    <s v="#AppleLifestyle"/>
    <n v="2882"/>
    <n v="240422"/>
    <n v="6.9049421433978589E-2"/>
  </r>
  <r>
    <x v="45"/>
    <s v="LinkedIn"/>
    <d v="2025-05-02T00:00:00"/>
    <x v="1"/>
    <s v="#AppleEvent"/>
    <s v="#iPhone16"/>
    <n v="17444"/>
    <n v="1402"/>
    <n v="218"/>
    <n v="725"/>
    <n v="8710"/>
    <n v="85893"/>
    <x v="4"/>
    <x v="45"/>
    <s v="#iPhone16"/>
    <n v="725"/>
    <n v="85893"/>
    <n v="0.22195056640238436"/>
  </r>
  <r>
    <x v="46"/>
    <s v="LinkedIn"/>
    <d v="2025-02-24T00:00:00"/>
    <x v="1"/>
    <s v="#iPhone16Launch"/>
    <s v="#AppleEvent"/>
    <n v="24984"/>
    <n v="753"/>
    <n v="461"/>
    <n v="2710"/>
    <n v="20792"/>
    <n v="141520"/>
    <x v="2"/>
    <x v="46"/>
    <s v="#AppleEvent"/>
    <n v="2710"/>
    <n v="141520"/>
    <n v="0.18511871113623515"/>
  </r>
  <r>
    <x v="47"/>
    <s v="YouTube"/>
    <d v="2025-03-11T00:00:00"/>
    <x v="3"/>
    <s v="#AppleWatchUltra2"/>
    <s v="#HealthTech"/>
    <n v="7997"/>
    <n v="1238"/>
    <n v="438"/>
    <n v="1874"/>
    <n v="36272"/>
    <n v="165818"/>
    <x v="4"/>
    <x v="47"/>
    <s v="#HealthTech"/>
    <n v="1874"/>
    <n v="165818"/>
    <n v="5.8335042034037318E-2"/>
  </r>
  <r>
    <x v="48"/>
    <s v="Twitter"/>
    <d v="2025-09-18T00:00:00"/>
    <x v="3"/>
    <s v="#AppleEvent"/>
    <s v="#iPhone16"/>
    <n v="4048"/>
    <n v="677"/>
    <n v="911"/>
    <n v="2429"/>
    <n v="27361"/>
    <n v="101272"/>
    <x v="1"/>
    <x v="48"/>
    <s v="#iPhone16"/>
    <n v="2429"/>
    <n v="101272"/>
    <n v="5.5652105221581483E-2"/>
  </r>
  <r>
    <x v="49"/>
    <s v="Twitter"/>
    <d v="2024-07-03T00:00:00"/>
    <x v="1"/>
    <s v="#AppleMusic"/>
    <s v="#AppleLifestyle"/>
    <n v="14338"/>
    <n v="1454"/>
    <n v="697"/>
    <n v="2703"/>
    <n v="21288"/>
    <n v="107649"/>
    <x v="3"/>
    <x v="49"/>
    <s v="#AppleLifestyle"/>
    <n v="2703"/>
    <n v="107649"/>
    <n v="0.1531737405828201"/>
  </r>
  <r>
    <x v="50"/>
    <s v="YouTube"/>
    <d v="2024-06-13T00:00:00"/>
    <x v="3"/>
    <s v="#AppleWatch"/>
    <s v="#Health"/>
    <n v="23164"/>
    <n v="1122"/>
    <n v="900"/>
    <n v="888"/>
    <n v="36938"/>
    <n v="104674"/>
    <x v="0"/>
    <x v="50"/>
    <s v="#Health"/>
    <n v="888"/>
    <n v="104674"/>
    <n v="0.24061371496264594"/>
  </r>
  <r>
    <x v="51"/>
    <s v="Twitter"/>
    <d v="2025-09-19T00:00:00"/>
    <x v="0"/>
    <s v="#AppleWatch"/>
    <s v="#Health"/>
    <n v="19100"/>
    <n v="619"/>
    <n v="297"/>
    <n v="2312"/>
    <n v="9730"/>
    <n v="184832"/>
    <x v="1"/>
    <x v="51"/>
    <s v="#Health"/>
    <n v="2312"/>
    <n v="184832"/>
    <n v="0.10829293628808864"/>
  </r>
  <r>
    <x v="52"/>
    <s v="YouTube"/>
    <d v="2025-02-24T00:00:00"/>
    <x v="0"/>
    <s v="#AppleEvent"/>
    <s v="#iPhone16"/>
    <n v="23949"/>
    <n v="356"/>
    <n v="616"/>
    <n v="1847"/>
    <n v="3144"/>
    <n v="192999"/>
    <x v="3"/>
    <x v="52"/>
    <s v="#iPhone16"/>
    <n v="1847"/>
    <n v="192999"/>
    <n v="0.12912502137316773"/>
  </r>
  <r>
    <x v="53"/>
    <s v="LinkedIn"/>
    <d v="2025-03-13T00:00:00"/>
    <x v="3"/>
    <s v="#AppleDesign"/>
    <s v="#Innovation"/>
    <n v="6544"/>
    <n v="749"/>
    <n v="888"/>
    <n v="594"/>
    <n v="18171"/>
    <n v="126475"/>
    <x v="2"/>
    <x v="53"/>
    <s v="#Innovation"/>
    <n v="594"/>
    <n v="126475"/>
    <n v="6.4684720300454635E-2"/>
  </r>
  <r>
    <x v="54"/>
    <s v="YouTube"/>
    <d v="2024-06-17T00:00:00"/>
    <x v="3"/>
    <s v="#AppleWatchUltra2"/>
    <s v="#HealthTech"/>
    <n v="6976"/>
    <n v="1320"/>
    <n v="393"/>
    <n v="2285"/>
    <n v="14049"/>
    <n v="101367"/>
    <x v="4"/>
    <x v="54"/>
    <s v="#HealthTech"/>
    <n v="2285"/>
    <n v="101367"/>
    <n v="8.5718231771681114E-2"/>
  </r>
  <r>
    <x v="55"/>
    <s v="LinkedIn"/>
    <d v="2024-12-18T00:00:00"/>
    <x v="1"/>
    <s v="#iPhone16Launch"/>
    <s v="#AppleEvent"/>
    <n v="14775"/>
    <n v="1220"/>
    <n v="640"/>
    <n v="1547"/>
    <n v="28527"/>
    <n v="183660"/>
    <x v="4"/>
    <x v="55"/>
    <s v="#AppleEvent"/>
    <n v="1547"/>
    <n v="183660"/>
    <n v="9.0574975498203203E-2"/>
  </r>
  <r>
    <x v="56"/>
    <s v="LinkedIn"/>
    <d v="2024-10-21T00:00:00"/>
    <x v="2"/>
    <s v="#AppleEvent"/>
    <s v="#iPhone16"/>
    <n v="12015"/>
    <n v="1196"/>
    <n v="998"/>
    <n v="1848"/>
    <n v="44739"/>
    <n v="161750"/>
    <x v="4"/>
    <x v="56"/>
    <s v="#iPhone16"/>
    <n v="1848"/>
    <n v="161750"/>
    <n v="8.7845440494590421E-2"/>
  </r>
  <r>
    <x v="57"/>
    <s v="Instagram"/>
    <d v="2025-04-15T00:00:00"/>
    <x v="3"/>
    <s v="#AppleDesign"/>
    <s v="#Innovation"/>
    <n v="5419"/>
    <n v="1150"/>
    <n v="656"/>
    <n v="1990"/>
    <n v="410"/>
    <n v="158154"/>
    <x v="2"/>
    <x v="57"/>
    <s v="#Innovation"/>
    <n v="1990"/>
    <n v="158154"/>
    <n v="4.5683321319726342E-2"/>
  </r>
  <r>
    <x v="58"/>
    <s v="YouTube"/>
    <d v="2024-06-22T00:00:00"/>
    <x v="0"/>
    <s v="#AppleWatch"/>
    <s v="#Health"/>
    <n v="16430"/>
    <n v="488"/>
    <n v="514"/>
    <n v="1436"/>
    <n v="30059"/>
    <n v="223305"/>
    <x v="3"/>
    <x v="58"/>
    <s v="#Health"/>
    <n v="1436"/>
    <n v="223305"/>
    <n v="7.8063634938760881E-2"/>
  </r>
  <r>
    <x v="59"/>
    <s v="Instagram"/>
    <d v="2025-01-28T00:00:00"/>
    <x v="1"/>
    <s v="#AppleWatch"/>
    <s v="#Health"/>
    <n v="9239"/>
    <n v="1477"/>
    <n v="631"/>
    <n v="1556"/>
    <n v="11580"/>
    <n v="84738"/>
    <x v="2"/>
    <x v="59"/>
    <s v="#Health"/>
    <n v="1556"/>
    <n v="84738"/>
    <n v="0.13390686586891359"/>
  </r>
  <r>
    <x v="60"/>
    <s v="YouTube"/>
    <d v="2024-09-05T00:00:00"/>
    <x v="3"/>
    <s v="#MacBookProM3"/>
    <s v="NA"/>
    <n v="16489"/>
    <n v="395"/>
    <n v="350"/>
    <n v="2364"/>
    <n v="43239"/>
    <n v="73397"/>
    <x v="4"/>
    <x v="60"/>
    <s v="NA"/>
    <n v="2364"/>
    <n v="73397"/>
    <n v="0.23480523727127811"/>
  </r>
  <r>
    <x v="61"/>
    <s v="YouTube"/>
    <d v="2025-09-20T00:00:00"/>
    <x v="0"/>
    <s v="#AppleEvent"/>
    <s v="#iPhone16"/>
    <n v="18633"/>
    <n v="797"/>
    <n v="303"/>
    <n v="659"/>
    <n v="7"/>
    <n v="122189"/>
    <x v="1"/>
    <x v="61"/>
    <s v="#iPhone16"/>
    <n v="659"/>
    <n v="122189"/>
    <n v="0.16149571565361859"/>
  </r>
  <r>
    <x v="62"/>
    <s v="Instagram"/>
    <d v="2024-07-31T00:00:00"/>
    <x v="0"/>
    <s v="#AppleWatchUltra2"/>
    <s v="#HealthTech"/>
    <n v="12357"/>
    <n v="716"/>
    <n v="599"/>
    <n v="999"/>
    <n v="89591"/>
    <n v="116367"/>
    <x v="0"/>
    <x v="62"/>
    <s v="#HealthTech"/>
    <n v="999"/>
    <n v="116367"/>
    <n v="0.11749035379446063"/>
  </r>
  <r>
    <x v="63"/>
    <s v="Instagram"/>
    <d v="2024-08-17T00:00:00"/>
    <x v="2"/>
    <s v="#ShotOniPhone"/>
    <s v="NA"/>
    <n v="19154"/>
    <n v="1064"/>
    <n v="650"/>
    <n v="747"/>
    <n v="42667"/>
    <n v="242332"/>
    <x v="2"/>
    <x v="63"/>
    <s v="NA"/>
    <n v="747"/>
    <n v="242332"/>
    <n v="8.6113266097750191E-2"/>
  </r>
  <r>
    <x v="64"/>
    <s v="YouTube"/>
    <d v="2025-03-28T00:00:00"/>
    <x v="1"/>
    <s v="#AppleWatchUltra2"/>
    <s v="#HealthTech"/>
    <n v="6363"/>
    <n v="1341"/>
    <n v="222"/>
    <n v="2712"/>
    <n v="19987"/>
    <n v="160585"/>
    <x v="2"/>
    <x v="64"/>
    <s v="#HealthTech"/>
    <n v="2712"/>
    <n v="160585"/>
    <n v="4.9357038328611019E-2"/>
  </r>
  <r>
    <x v="65"/>
    <s v="Twitter"/>
    <d v="2024-07-26T00:00:00"/>
    <x v="1"/>
    <s v="#AppleWatch"/>
    <s v="#Health"/>
    <n v="12176"/>
    <n v="1005"/>
    <n v="862"/>
    <n v="974"/>
    <n v="2285"/>
    <n v="116619"/>
    <x v="3"/>
    <x v="65"/>
    <s v="#Health"/>
    <n v="974"/>
    <n v="116619"/>
    <n v="0.12041777068916729"/>
  </r>
  <r>
    <x v="66"/>
    <s v="LinkedIn"/>
    <d v="2025-03-29T00:00:00"/>
    <x v="2"/>
    <s v="#AppleWatch"/>
    <s v="#Health"/>
    <n v="19461"/>
    <n v="1382"/>
    <n v="445"/>
    <n v="1307"/>
    <n v="84691"/>
    <n v="151453"/>
    <x v="3"/>
    <x v="66"/>
    <s v="#Health"/>
    <n v="1307"/>
    <n v="151453"/>
    <n v="0.14055845707909384"/>
  </r>
  <r>
    <x v="67"/>
    <s v="Instagram"/>
    <d v="2024-12-08T00:00:00"/>
    <x v="2"/>
    <s v="#MacBookAirM3"/>
    <s v="#AppleInnovation"/>
    <n v="10427"/>
    <n v="1014"/>
    <n v="166"/>
    <n v="1649"/>
    <n v="15145"/>
    <n v="59816"/>
    <x v="2"/>
    <x v="67"/>
    <s v="#AppleInnovation"/>
    <n v="1649"/>
    <n v="59816"/>
    <n v="0.19404507155276179"/>
  </r>
  <r>
    <x v="68"/>
    <s v="LinkedIn"/>
    <d v="2025-03-08T00:00:00"/>
    <x v="1"/>
    <s v="#AppleWatch"/>
    <s v="#Health"/>
    <n v="10580"/>
    <n v="427"/>
    <n v="790"/>
    <n v="2814"/>
    <n v="24916"/>
    <n v="213312"/>
    <x v="4"/>
    <x v="68"/>
    <s v="#Health"/>
    <n v="2814"/>
    <n v="213312"/>
    <n v="5.530396789678968E-2"/>
  </r>
  <r>
    <x v="69"/>
    <s v="Twitter"/>
    <d v="2025-04-02T00:00:00"/>
    <x v="1"/>
    <s v="#iPhone16Launch"/>
    <s v="#AppleEvent"/>
    <n v="6858"/>
    <n v="415"/>
    <n v="366"/>
    <n v="2761"/>
    <n v="2988"/>
    <n v="177348"/>
    <x v="0"/>
    <x v="69"/>
    <s v="#AppleEvent"/>
    <n v="2761"/>
    <n v="177348"/>
    <n v="4.3073505198818141E-2"/>
  </r>
  <r>
    <x v="70"/>
    <s v="Twitter"/>
    <d v="2024-09-02T00:00:00"/>
    <x v="3"/>
    <s v="#AppleEvent"/>
    <s v="#iPadPro"/>
    <n v="12040"/>
    <n v="1147"/>
    <n v="210"/>
    <n v="885"/>
    <n v="30360"/>
    <n v="119530"/>
    <x v="3"/>
    <x v="70"/>
    <s v="#iPadPro"/>
    <n v="885"/>
    <n v="119530"/>
    <n v="0.1120806492094035"/>
  </r>
  <r>
    <x v="71"/>
    <s v="Twitter"/>
    <d v="2025-03-03T00:00:00"/>
    <x v="3"/>
    <s v="#AppleEvent"/>
    <s v="#iPhone16"/>
    <n v="24928"/>
    <n v="214"/>
    <n v="765"/>
    <n v="1556"/>
    <n v="5239"/>
    <n v="194571"/>
    <x v="4"/>
    <x v="71"/>
    <s v="#iPhone16"/>
    <n v="1556"/>
    <n v="194571"/>
    <n v="0.13314933880177415"/>
  </r>
  <r>
    <x v="72"/>
    <s v="Instagram"/>
    <d v="2025-09-21T00:00:00"/>
    <x v="2"/>
    <s v="#AppleWatchUltra2"/>
    <s v="#HealthTech"/>
    <n v="23103"/>
    <n v="1380"/>
    <n v="191"/>
    <n v="1547"/>
    <n v="77798"/>
    <n v="148856"/>
    <x v="1"/>
    <x v="72"/>
    <s v="#HealthTech"/>
    <n v="1547"/>
    <n v="148856"/>
    <n v="0.16575751061428495"/>
  </r>
  <r>
    <x v="73"/>
    <s v="Twitter"/>
    <d v="2024-10-28T00:00:00"/>
    <x v="3"/>
    <s v="#AppleEvent"/>
    <s v="#iPadPro"/>
    <n v="21198"/>
    <n v="1484"/>
    <n v="174"/>
    <n v="1293"/>
    <n v="16330"/>
    <n v="111635"/>
    <x v="3"/>
    <x v="73"/>
    <s v="#iPadPro"/>
    <n v="1293"/>
    <n v="111635"/>
    <n v="0.20473865723115511"/>
  </r>
  <r>
    <x v="74"/>
    <s v="Instagram"/>
    <d v="2024-08-01T00:00:00"/>
    <x v="0"/>
    <s v="#AppleDesign"/>
    <s v="#Innovation"/>
    <n v="21758"/>
    <n v="1380"/>
    <n v="188"/>
    <n v="1735"/>
    <n v="20998"/>
    <n v="147803"/>
    <x v="4"/>
    <x v="74"/>
    <s v="#Innovation"/>
    <n v="1735"/>
    <n v="147803"/>
    <n v="0.15781817689762725"/>
  </r>
  <r>
    <x v="75"/>
    <s v="Twitter"/>
    <d v="2024-11-07T00:00:00"/>
    <x v="3"/>
    <s v="#ShotOniPhone"/>
    <s v="NA"/>
    <n v="17254"/>
    <n v="246"/>
    <n v="952"/>
    <n v="871"/>
    <n v="14957"/>
    <n v="75946"/>
    <x v="4"/>
    <x v="75"/>
    <s v="NA"/>
    <n v="871"/>
    <n v="75946"/>
    <n v="0.24296210465330631"/>
  </r>
  <r>
    <x v="76"/>
    <s v="LinkedIn"/>
    <d v="2025-03-04T00:00:00"/>
    <x v="3"/>
    <s v="#iPhone16Launch"/>
    <s v="#AppleEvent"/>
    <n v="13470"/>
    <n v="523"/>
    <n v="280"/>
    <n v="2682"/>
    <n v="8538"/>
    <n v="95204"/>
    <x v="0"/>
    <x v="76"/>
    <s v="#AppleEvent"/>
    <n v="2682"/>
    <n v="95204"/>
    <n v="0.14992017142136885"/>
  </r>
  <r>
    <x v="77"/>
    <s v="LinkedIn"/>
    <d v="2024-06-17T00:00:00"/>
    <x v="0"/>
    <s v="#AppleMusic"/>
    <s v="#AppleLifestyle"/>
    <n v="3252"/>
    <n v="1043"/>
    <n v="647"/>
    <n v="1545"/>
    <n v="18859"/>
    <n v="222958"/>
    <x v="0"/>
    <x v="77"/>
    <s v="#AppleLifestyle"/>
    <n v="1545"/>
    <n v="222958"/>
    <n v="2.2165609666394567E-2"/>
  </r>
  <r>
    <x v="78"/>
    <s v="YouTube"/>
    <d v="2025-09-22T00:00:00"/>
    <x v="2"/>
    <s v="#Sustainability"/>
    <s v="#AppleEarth"/>
    <n v="8996"/>
    <n v="329"/>
    <n v="378"/>
    <n v="2384"/>
    <n v="39404"/>
    <n v="242724"/>
    <x v="1"/>
    <x v="78"/>
    <s v="#AppleEarth"/>
    <n v="2384"/>
    <n v="242724"/>
    <n v="3.9975445361810122E-2"/>
  </r>
  <r>
    <x v="79"/>
    <s v="LinkedIn"/>
    <d v="2024-06-13T00:00:00"/>
    <x v="0"/>
    <s v="#AppleWatchUltra2"/>
    <s v="#HealthTech"/>
    <n v="14173"/>
    <n v="294"/>
    <n v="257"/>
    <n v="1288"/>
    <n v="39466"/>
    <n v="55563"/>
    <x v="4"/>
    <x v="79"/>
    <s v="#HealthTech"/>
    <n v="1288"/>
    <n v="55563"/>
    <n v="0.26499649047027696"/>
  </r>
  <r>
    <x v="80"/>
    <s v="YouTube"/>
    <d v="2024-10-19T00:00:00"/>
    <x v="3"/>
    <s v="#AppleEvent"/>
    <s v="#iPadPro"/>
    <n v="6673"/>
    <n v="826"/>
    <n v="321"/>
    <n v="577"/>
    <n v="19262"/>
    <n v="132324"/>
    <x v="4"/>
    <x v="80"/>
    <s v="#iPadPro"/>
    <n v="577"/>
    <n v="132324"/>
    <n v="5.9097367068710133E-2"/>
  </r>
  <r>
    <x v="81"/>
    <s v="LinkedIn"/>
    <d v="2024-07-24T00:00:00"/>
    <x v="2"/>
    <s v="#AppleMusic"/>
    <s v="#AppleLifestyle"/>
    <n v="22914"/>
    <n v="954"/>
    <n v="584"/>
    <n v="1519"/>
    <n v="13637"/>
    <n v="49847"/>
    <x v="0"/>
    <x v="81"/>
    <s v="#AppleLifestyle"/>
    <n v="1519"/>
    <n v="49847"/>
    <n v="0.49054105563022848"/>
  </r>
  <r>
    <x v="82"/>
    <s v="Instagram"/>
    <d v="2024-10-15T00:00:00"/>
    <x v="3"/>
    <s v="#ShotOniPhone"/>
    <s v="NA"/>
    <n v="17781"/>
    <n v="993"/>
    <n v="627"/>
    <n v="2187"/>
    <n v="9609"/>
    <n v="66155"/>
    <x v="3"/>
    <x v="82"/>
    <s v="NA"/>
    <n v="2187"/>
    <n v="66155"/>
    <n v="0.29326581513113142"/>
  </r>
  <r>
    <x v="83"/>
    <s v="LinkedIn"/>
    <d v="2024-12-09T00:00:00"/>
    <x v="0"/>
    <s v="#MacBookAirM3"/>
    <s v="#AppleInnovation"/>
    <n v="15051"/>
    <n v="268"/>
    <n v="251"/>
    <n v="783"/>
    <n v="34154"/>
    <n v="119671"/>
    <x v="3"/>
    <x v="83"/>
    <s v="#AppleInnovation"/>
    <n v="783"/>
    <n v="119671"/>
    <n v="0.13010670922779954"/>
  </r>
  <r>
    <x v="84"/>
    <s v="YouTube"/>
    <d v="2025-04-19T00:00:00"/>
    <x v="0"/>
    <s v="#AppleMusic"/>
    <s v="#AppleLifestyle"/>
    <n v="8881"/>
    <n v="210"/>
    <n v="673"/>
    <n v="1565"/>
    <n v="24847"/>
    <n v="156891"/>
    <x v="2"/>
    <x v="84"/>
    <s v="#AppleLifestyle"/>
    <n v="1565"/>
    <n v="156891"/>
    <n v="6.223429004850501E-2"/>
  </r>
  <r>
    <x v="85"/>
    <s v="YouTube"/>
    <d v="2025-01-27T00:00:00"/>
    <x v="3"/>
    <s v="#iPhone16Launch"/>
    <s v="#AppleEvent"/>
    <n v="8949"/>
    <n v="1477"/>
    <n v="424"/>
    <n v="1030"/>
    <n v="58052"/>
    <n v="123310"/>
    <x v="0"/>
    <x v="85"/>
    <s v="#AppleEvent"/>
    <n v="1030"/>
    <n v="123310"/>
    <n v="8.7989619657773091E-2"/>
  </r>
  <r>
    <x v="86"/>
    <s v="Twitter"/>
    <d v="2024-06-06T00:00:00"/>
    <x v="1"/>
    <s v="#iPhone16Launch"/>
    <s v="#AppleEvent"/>
    <n v="11521"/>
    <n v="1071"/>
    <n v="762"/>
    <n v="2539"/>
    <n v="12701"/>
    <n v="238350"/>
    <x v="2"/>
    <x v="86"/>
    <s v="#AppleEvent"/>
    <n v="2539"/>
    <n v="238350"/>
    <n v="5.6026851269142017E-2"/>
  </r>
  <r>
    <x v="87"/>
    <s v="Instagram"/>
    <d v="2024-07-07T00:00:00"/>
    <x v="1"/>
    <s v="#MacBookAirM3"/>
    <s v="#AppleInnovation"/>
    <n v="24625"/>
    <n v="749"/>
    <n v="193"/>
    <n v="1340"/>
    <n v="4890"/>
    <n v="189381"/>
    <x v="0"/>
    <x v="87"/>
    <s v="#AppleInnovation"/>
    <n v="1340"/>
    <n v="189381"/>
    <n v="0.13500298340382616"/>
  </r>
  <r>
    <x v="88"/>
    <s v="LinkedIn"/>
    <d v="2025-09-23T00:00:00"/>
    <x v="0"/>
    <s v="#Sustainability"/>
    <s v="#AppleEarth"/>
    <n v="10017"/>
    <n v="1357"/>
    <n v="966"/>
    <n v="2871"/>
    <n v="14800"/>
    <n v="171691"/>
    <x v="1"/>
    <x v="88"/>
    <s v="#AppleEarth"/>
    <n v="2871"/>
    <n v="171691"/>
    <n v="7.1873307278774071E-2"/>
  </r>
  <r>
    <x v="89"/>
    <s v="Twitter"/>
    <d v="2024-06-03T00:00:00"/>
    <x v="0"/>
    <s v="#AppleEvent"/>
    <s v="#iPhone16"/>
    <n v="8941"/>
    <n v="911"/>
    <n v="166"/>
    <n v="1217"/>
    <n v="68817"/>
    <n v="221180"/>
    <x v="4"/>
    <x v="89"/>
    <s v="#iPhone16"/>
    <n v="1217"/>
    <n v="221180"/>
    <n v="4.5293426168731353E-2"/>
  </r>
  <r>
    <x v="90"/>
    <s v="LinkedIn"/>
    <d v="2025-09-24T00:00:00"/>
    <x v="1"/>
    <s v="#AppleMusic"/>
    <s v="#AppleLifestyle"/>
    <n v="12209"/>
    <n v="222"/>
    <n v="479"/>
    <n v="2748"/>
    <n v="24615"/>
    <n v="74707"/>
    <x v="1"/>
    <x v="90"/>
    <s v="#AppleLifestyle"/>
    <n v="2748"/>
    <n v="74707"/>
    <n v="0.17280843829895459"/>
  </r>
  <r>
    <x v="91"/>
    <s v="LinkedIn"/>
    <d v="2024-10-21T00:00:00"/>
    <x v="1"/>
    <s v="#MacBookAirM3"/>
    <s v="#AppleInnovation"/>
    <n v="19715"/>
    <n v="1014"/>
    <n v="718"/>
    <n v="1185"/>
    <n v="37625"/>
    <n v="191409"/>
    <x v="0"/>
    <x v="91"/>
    <s v="#AppleInnovation"/>
    <n v="1185"/>
    <n v="191409"/>
    <n v="0.11204802282024356"/>
  </r>
  <r>
    <x v="92"/>
    <s v="Twitter"/>
    <d v="2024-12-11T00:00:00"/>
    <x v="3"/>
    <s v="#iPhone16Launch"/>
    <s v="#AppleEvent"/>
    <n v="22645"/>
    <n v="545"/>
    <n v="972"/>
    <n v="321"/>
    <n v="8396"/>
    <n v="121537"/>
    <x v="4"/>
    <x v="92"/>
    <s v="#AppleEvent"/>
    <n v="321"/>
    <n v="121537"/>
    <n v="0.19880365649966678"/>
  </r>
  <r>
    <x v="93"/>
    <s v="Twitter"/>
    <d v="2024-11-07T00:00:00"/>
    <x v="3"/>
    <s v="#iPhone16Launch"/>
    <s v="#AppleEvent"/>
    <n v="11550"/>
    <n v="501"/>
    <n v="646"/>
    <n v="773"/>
    <n v="17841"/>
    <n v="237576"/>
    <x v="3"/>
    <x v="93"/>
    <s v="#AppleEvent"/>
    <n v="773"/>
    <n v="237576"/>
    <n v="5.3443950567397383E-2"/>
  </r>
  <r>
    <x v="94"/>
    <s v="Twitter"/>
    <d v="2024-11-08T00:00:00"/>
    <x v="1"/>
    <s v="#AppleEvent"/>
    <s v="#iPadPro"/>
    <n v="23499"/>
    <n v="562"/>
    <n v="964"/>
    <n v="2557"/>
    <n v="56890"/>
    <n v="218686"/>
    <x v="3"/>
    <x v="94"/>
    <s v="#iPadPro"/>
    <n v="2557"/>
    <n v="218686"/>
    <n v="0.11443347996671026"/>
  </r>
  <r>
    <x v="95"/>
    <s v="Twitter"/>
    <d v="2024-09-10T00:00:00"/>
    <x v="3"/>
    <s v="#AppleWatch"/>
    <s v="#Health"/>
    <n v="6637"/>
    <n v="595"/>
    <n v="161"/>
    <n v="2653"/>
    <n v="19334"/>
    <n v="131155"/>
    <x v="2"/>
    <x v="95"/>
    <s v="#Health"/>
    <n v="2653"/>
    <n v="131155"/>
    <n v="5.6368419046166747E-2"/>
  </r>
  <r>
    <x v="96"/>
    <s v="Twitter"/>
    <d v="2024-08-13T00:00:00"/>
    <x v="3"/>
    <s v="#Sustainability"/>
    <s v="#AppleEarth"/>
    <n v="6854"/>
    <n v="417"/>
    <n v="467"/>
    <n v="1003"/>
    <n v="61333"/>
    <n v="40281"/>
    <x v="0"/>
    <x v="96"/>
    <s v="#AppleEarth"/>
    <n v="1003"/>
    <n v="40281"/>
    <n v="0.19210049402944315"/>
  </r>
  <r>
    <x v="97"/>
    <s v="LinkedIn"/>
    <d v="2024-06-10T00:00:00"/>
    <x v="2"/>
    <s v="#AppleMusic"/>
    <s v="#AppleLifestyle"/>
    <n v="21561"/>
    <n v="340"/>
    <n v="741"/>
    <n v="986"/>
    <n v="24826"/>
    <n v="198492"/>
    <x v="0"/>
    <x v="97"/>
    <s v="#AppleLifestyle"/>
    <n v="986"/>
    <n v="198492"/>
    <n v="0.11407008846704149"/>
  </r>
  <r>
    <x v="98"/>
    <s v="Twitter"/>
    <d v="2024-07-02T00:00:00"/>
    <x v="3"/>
    <s v="#AppleMusic"/>
    <s v="#AppleLifestyle"/>
    <n v="12320"/>
    <n v="1157"/>
    <n v="365"/>
    <n v="584"/>
    <n v="66634"/>
    <n v="210102"/>
    <x v="3"/>
    <x v="98"/>
    <s v="#AppleLifestyle"/>
    <n v="584"/>
    <n v="210102"/>
    <n v="6.5882285746922925E-2"/>
  </r>
  <r>
    <x v="99"/>
    <s v="Instagram"/>
    <d v="2025-09-25T00:00:00"/>
    <x v="0"/>
    <s v="#ShotOniPhone"/>
    <s v="NA"/>
    <n v="20564"/>
    <n v="1433"/>
    <n v="488"/>
    <n v="1015"/>
    <n v="24333"/>
    <n v="172130"/>
    <x v="1"/>
    <x v="99"/>
    <s v="NA"/>
    <n v="1015"/>
    <n v="172130"/>
    <n v="0.13062801371056759"/>
  </r>
  <r>
    <x v="100"/>
    <s v="YouTube"/>
    <d v="2024-10-18T00:00:00"/>
    <x v="3"/>
    <s v="#MacBookAirM3"/>
    <s v="#AppleInnovation"/>
    <n v="6892"/>
    <n v="1184"/>
    <n v="925"/>
    <n v="1062"/>
    <n v="75008"/>
    <n v="116260"/>
    <x v="4"/>
    <x v="100"/>
    <s v="#AppleInnovation"/>
    <n v="1062"/>
    <n v="116260"/>
    <n v="7.7421297092723204E-2"/>
  </r>
  <r>
    <x v="101"/>
    <s v="Twitter"/>
    <d v="2025-09-26T00:00:00"/>
    <x v="3"/>
    <s v="#ShotOniPhone"/>
    <s v="NA"/>
    <n v="9043"/>
    <n v="1192"/>
    <n v="810"/>
    <n v="1550"/>
    <n v="5221"/>
    <n v="199476"/>
    <x v="1"/>
    <x v="101"/>
    <s v="NA"/>
    <n v="1550"/>
    <n v="199476"/>
    <n v="5.5370069582305642E-2"/>
  </r>
  <r>
    <x v="102"/>
    <s v="Twitter"/>
    <d v="2025-09-27T00:00:00"/>
    <x v="1"/>
    <s v="#MacBookAirM3"/>
    <s v="#AppleInnovation"/>
    <n v="18521"/>
    <n v="1027"/>
    <n v="230"/>
    <n v="1247"/>
    <n v="39588"/>
    <n v="200928"/>
    <x v="1"/>
    <x v="102"/>
    <s v="#AppleInnovation"/>
    <n v="1247"/>
    <n v="200928"/>
    <n v="9.8433269628921807E-2"/>
  </r>
  <r>
    <x v="103"/>
    <s v="LinkedIn"/>
    <d v="2025-03-23T00:00:00"/>
    <x v="0"/>
    <s v="#AppleDesign"/>
    <s v="#Innovation"/>
    <n v="24711"/>
    <n v="882"/>
    <n v="876"/>
    <n v="2728"/>
    <n v="32015"/>
    <n v="180272"/>
    <x v="3"/>
    <x v="103"/>
    <s v="#Innovation"/>
    <n v="2728"/>
    <n v="180272"/>
    <n v="0.1468281263867933"/>
  </r>
  <r>
    <x v="104"/>
    <s v="Twitter"/>
    <d v="2024-06-14T00:00:00"/>
    <x v="3"/>
    <s v="#iPhone16Launch"/>
    <s v="#AppleEvent"/>
    <n v="21856"/>
    <n v="1203"/>
    <n v="634"/>
    <n v="2807"/>
    <n v="3647"/>
    <n v="104178"/>
    <x v="3"/>
    <x v="104"/>
    <s v="#AppleEvent"/>
    <n v="2807"/>
    <n v="104178"/>
    <n v="0.22742805582752595"/>
  </r>
  <r>
    <x v="105"/>
    <s v="Twitter"/>
    <d v="2025-02-04T00:00:00"/>
    <x v="3"/>
    <s v="#AppleWatch"/>
    <s v="#Health"/>
    <n v="23833"/>
    <n v="555"/>
    <n v="523"/>
    <n v="1330"/>
    <n v="69141"/>
    <n v="73997"/>
    <x v="3"/>
    <x v="105"/>
    <s v="#Health"/>
    <n v="1330"/>
    <n v="73997"/>
    <n v="0.33664878305877266"/>
  </r>
  <r>
    <x v="106"/>
    <s v="Twitter"/>
    <d v="2024-06-21T00:00:00"/>
    <x v="2"/>
    <s v="#AppleEvent"/>
    <s v="#iPadPro"/>
    <n v="21216"/>
    <n v="1207"/>
    <n v="859"/>
    <n v="328"/>
    <n v="91296"/>
    <n v="196683"/>
    <x v="2"/>
    <x v="106"/>
    <s v="#iPadPro"/>
    <n v="328"/>
    <n v="196683"/>
    <n v="0.1183732198512327"/>
  </r>
  <r>
    <x v="107"/>
    <s v="LinkedIn"/>
    <d v="2025-09-28T00:00:00"/>
    <x v="3"/>
    <s v="#AppleWatch"/>
    <s v="#Health"/>
    <n v="21963"/>
    <n v="1356"/>
    <n v="349"/>
    <n v="1206"/>
    <n v="51755"/>
    <n v="159273"/>
    <x v="1"/>
    <x v="107"/>
    <s v="#Health"/>
    <n v="1206"/>
    <n v="159273"/>
    <n v="0.14860020216860359"/>
  </r>
  <r>
    <x v="108"/>
    <s v="Twitter"/>
    <d v="2024-08-08T00:00:00"/>
    <x v="3"/>
    <s v="#AppleWatch"/>
    <s v="#Health"/>
    <n v="24355"/>
    <n v="1087"/>
    <n v="686"/>
    <n v="2426"/>
    <n v="24963"/>
    <n v="212307"/>
    <x v="0"/>
    <x v="108"/>
    <s v="#Health"/>
    <n v="2426"/>
    <n v="212307"/>
    <n v="0.1230670679723231"/>
  </r>
  <r>
    <x v="109"/>
    <s v="YouTube"/>
    <d v="2024-07-29T00:00:00"/>
    <x v="2"/>
    <s v="#AppleWatch"/>
    <s v="#Health"/>
    <n v="6164"/>
    <n v="326"/>
    <n v="615"/>
    <n v="2806"/>
    <n v="38579"/>
    <n v="206129"/>
    <x v="4"/>
    <x v="109"/>
    <s v="#Health"/>
    <n v="2806"/>
    <n v="206129"/>
    <n v="3.4468706489625425E-2"/>
  </r>
  <r>
    <x v="110"/>
    <s v="LinkedIn"/>
    <d v="2024-11-23T00:00:00"/>
    <x v="1"/>
    <s v="#ShotOniPhone"/>
    <s v="NA"/>
    <n v="9941"/>
    <n v="1329"/>
    <n v="238"/>
    <n v="869"/>
    <n v="40281"/>
    <n v="172311"/>
    <x v="2"/>
    <x v="110"/>
    <s v="NA"/>
    <n v="869"/>
    <n v="172311"/>
    <n v="6.6786217943137702E-2"/>
  </r>
  <r>
    <x v="111"/>
    <s v="YouTube"/>
    <d v="2024-10-05T00:00:00"/>
    <x v="3"/>
    <s v="#MacBookAirM3"/>
    <s v="#AppleInnovation"/>
    <n v="16388"/>
    <n v="1208"/>
    <n v="417"/>
    <n v="2306"/>
    <n v="16865"/>
    <n v="236733"/>
    <x v="0"/>
    <x v="111"/>
    <s v="#AppleInnovation"/>
    <n v="2306"/>
    <n v="236733"/>
    <n v="7.6089940988370866E-2"/>
  </r>
  <r>
    <x v="112"/>
    <s v="LinkedIn"/>
    <d v="2025-09-29T00:00:00"/>
    <x v="2"/>
    <s v="#iPhonePhotography"/>
    <s v="#ShotOniPhone"/>
    <n v="7569"/>
    <n v="803"/>
    <n v="804"/>
    <n v="1753"/>
    <n v="43582"/>
    <n v="166945"/>
    <x v="1"/>
    <x v="112"/>
    <s v="#ShotOniPhone"/>
    <n v="1753"/>
    <n v="166945"/>
    <n v="5.4964209769684629E-2"/>
  </r>
  <r>
    <x v="113"/>
    <s v="Twitter"/>
    <d v="2024-11-14T00:00:00"/>
    <x v="0"/>
    <s v="#AppleDesign"/>
    <s v="#Innovation"/>
    <n v="6300"/>
    <n v="1213"/>
    <n v="720"/>
    <n v="1037"/>
    <n v="39569"/>
    <n v="85272"/>
    <x v="3"/>
    <x v="113"/>
    <s v="#Innovation"/>
    <n v="1037"/>
    <n v="85272"/>
    <n v="9.6549863964724647E-2"/>
  </r>
  <r>
    <x v="114"/>
    <s v="YouTube"/>
    <d v="2025-09-30T00:00:00"/>
    <x v="1"/>
    <s v="#AppleWatchUltra2"/>
    <s v="#HealthTech"/>
    <n v="8269"/>
    <n v="250"/>
    <n v="638"/>
    <n v="815"/>
    <n v="41991"/>
    <n v="129393"/>
    <x v="1"/>
    <x v="114"/>
    <s v="#HealthTech"/>
    <n v="815"/>
    <n v="129393"/>
    <n v="7.0768897853825175E-2"/>
  </r>
  <r>
    <x v="115"/>
    <s v="LinkedIn"/>
    <d v="2025-03-18T00:00:00"/>
    <x v="0"/>
    <s v="#AppleWatch"/>
    <s v="#Health"/>
    <n v="5818"/>
    <n v="1252"/>
    <n v="687"/>
    <n v="2300"/>
    <n v="25081"/>
    <n v="101212"/>
    <x v="4"/>
    <x v="115"/>
    <s v="#Health"/>
    <n v="2300"/>
    <n v="101212"/>
    <n v="7.6641109749832043E-2"/>
  </r>
  <r>
    <x v="116"/>
    <s v="Instagram"/>
    <d v="2024-11-04T00:00:00"/>
    <x v="0"/>
    <s v="#AppleEvent"/>
    <s v="#iPhone16"/>
    <n v="14015"/>
    <n v="978"/>
    <n v="196"/>
    <n v="2744"/>
    <n v="20190"/>
    <n v="186470"/>
    <x v="2"/>
    <x v="116"/>
    <s v="#iPhone16"/>
    <n v="2744"/>
    <n v="186470"/>
    <n v="8.1455462004611998E-2"/>
  </r>
  <r>
    <x v="117"/>
    <s v="Twitter"/>
    <d v="2024-11-04T00:00:00"/>
    <x v="2"/>
    <s v="#ShotOniPhone"/>
    <s v="NA"/>
    <n v="14234"/>
    <n v="1013"/>
    <n v="437"/>
    <n v="338"/>
    <n v="67754"/>
    <n v="160030"/>
    <x v="2"/>
    <x v="117"/>
    <s v="NA"/>
    <n v="338"/>
    <n v="160030"/>
    <n v="9.8006623758045364E-2"/>
  </r>
  <r>
    <x v="118"/>
    <s v="LinkedIn"/>
    <d v="2025-02-07T00:00:00"/>
    <x v="3"/>
    <s v="#Sustainability"/>
    <s v="#AppleEarth"/>
    <n v="20290"/>
    <n v="619"/>
    <n v="927"/>
    <n v="1186"/>
    <n v="8924"/>
    <n v="96503"/>
    <x v="4"/>
    <x v="118"/>
    <s v="#AppleEarth"/>
    <n v="1186"/>
    <n v="96503"/>
    <n v="0.22627275835984373"/>
  </r>
  <r>
    <x v="119"/>
    <s v="Instagram"/>
    <d v="2024-10-21T00:00:00"/>
    <x v="2"/>
    <s v="#AppleEvent"/>
    <s v="#iPadPro"/>
    <n v="8254"/>
    <n v="1405"/>
    <n v="165"/>
    <n v="2504"/>
    <n v="8081"/>
    <n v="177710"/>
    <x v="0"/>
    <x v="119"/>
    <s v="#iPadPro"/>
    <n v="2504"/>
    <n v="177710"/>
    <n v="5.5281075910190762E-2"/>
  </r>
  <r>
    <x v="120"/>
    <s v="LinkedIn"/>
    <d v="2024-07-29T00:00:00"/>
    <x v="2"/>
    <s v="#AppleWatchUltra2"/>
    <s v="#HealthTech"/>
    <n v="19144"/>
    <n v="1182"/>
    <n v="860"/>
    <n v="1398"/>
    <n v="4185"/>
    <n v="46570"/>
    <x v="0"/>
    <x v="120"/>
    <s v="#HealthTech"/>
    <n v="1398"/>
    <n v="46570"/>
    <n v="0.454928065278076"/>
  </r>
  <r>
    <x v="121"/>
    <s v="Instagram"/>
    <d v="2024-10-02T00:00:00"/>
    <x v="2"/>
    <s v="#iPhonePhotography"/>
    <s v="#ShotOniPhone"/>
    <n v="9350"/>
    <n v="1024"/>
    <n v="550"/>
    <n v="2123"/>
    <n v="53916"/>
    <n v="108785"/>
    <x v="2"/>
    <x v="121"/>
    <s v="#ShotOniPhone"/>
    <n v="2123"/>
    <n v="108785"/>
    <n v="0.10041825619340902"/>
  </r>
  <r>
    <x v="122"/>
    <s v="Twitter"/>
    <d v="2024-06-14T00:00:00"/>
    <x v="2"/>
    <s v="#AppleEvent"/>
    <s v="#iPhone16"/>
    <n v="17183"/>
    <n v="1224"/>
    <n v="943"/>
    <n v="2010"/>
    <n v="21481"/>
    <n v="49110"/>
    <x v="2"/>
    <x v="122"/>
    <s v="#iPhone16"/>
    <n v="2010"/>
    <n v="49110"/>
    <n v="0.39401343921808185"/>
  </r>
  <r>
    <x v="123"/>
    <s v="YouTube"/>
    <d v="2025-04-06T00:00:00"/>
    <x v="1"/>
    <s v="#iPhonePhotography"/>
    <s v="#ShotOniPhone"/>
    <n v="8238"/>
    <n v="766"/>
    <n v="235"/>
    <n v="1273"/>
    <n v="4706"/>
    <n v="119141"/>
    <x v="3"/>
    <x v="123"/>
    <s v="#ShotOniPhone"/>
    <n v="1273"/>
    <n v="119141"/>
    <n v="7.7546772311798629E-2"/>
  </r>
  <r>
    <x v="124"/>
    <s v="Instagram"/>
    <d v="2024-09-08T00:00:00"/>
    <x v="3"/>
    <s v="#AppleWatchUltra2"/>
    <s v="#HealthTech"/>
    <n v="8090"/>
    <n v="570"/>
    <n v="399"/>
    <n v="1862"/>
    <n v="34088"/>
    <n v="52115"/>
    <x v="0"/>
    <x v="124"/>
    <s v="#HealthTech"/>
    <n v="1862"/>
    <n v="52115"/>
    <n v="0.17382711311522595"/>
  </r>
  <r>
    <x v="125"/>
    <s v="LinkedIn"/>
    <d v="2025-03-28T00:00:00"/>
    <x v="0"/>
    <s v="#AppleWatch"/>
    <s v="#Health"/>
    <n v="13637"/>
    <n v="1135"/>
    <n v="540"/>
    <n v="1288"/>
    <n v="45183"/>
    <n v="79062"/>
    <x v="4"/>
    <x v="125"/>
    <s v="#Health"/>
    <n v="1288"/>
    <n v="79062"/>
    <n v="0.19367079001290127"/>
  </r>
  <r>
    <x v="126"/>
    <s v="Twitter"/>
    <d v="2025-01-27T00:00:00"/>
    <x v="0"/>
    <s v="#AppleEvent"/>
    <s v="#iPhone16"/>
    <n v="24415"/>
    <n v="860"/>
    <n v="931"/>
    <n v="320"/>
    <n v="65049"/>
    <n v="62911"/>
    <x v="0"/>
    <x v="126"/>
    <s v="#iPhone16"/>
    <n v="320"/>
    <n v="62911"/>
    <n v="0.41655672298962027"/>
  </r>
  <r>
    <x v="127"/>
    <s v="Instagram"/>
    <d v="2025-01-10T00:00:00"/>
    <x v="3"/>
    <s v="#iPhonePhotography"/>
    <s v="#ShotOniPhone"/>
    <n v="14647"/>
    <n v="1168"/>
    <n v="484"/>
    <n v="2650"/>
    <n v="27217"/>
    <n v="144061"/>
    <x v="3"/>
    <x v="127"/>
    <s v="#ShotOniPhone"/>
    <n v="2650"/>
    <n v="144061"/>
    <n v="0.11313957281984714"/>
  </r>
  <r>
    <x v="128"/>
    <s v="LinkedIn"/>
    <d v="2024-07-21T00:00:00"/>
    <x v="0"/>
    <s v="#AppleEvent"/>
    <s v="#iPadPro"/>
    <n v="11911"/>
    <n v="1360"/>
    <n v="778"/>
    <n v="1168"/>
    <n v="16483"/>
    <n v="72556"/>
    <x v="2"/>
    <x v="128"/>
    <s v="#iPadPro"/>
    <n v="1168"/>
    <n v="72556"/>
    <n v="0.19362974805667346"/>
  </r>
  <r>
    <x v="129"/>
    <s v="LinkedIn"/>
    <d v="2024-09-29T00:00:00"/>
    <x v="3"/>
    <s v="#MacBookAirM3"/>
    <s v="#AppleInnovation"/>
    <n v="10472"/>
    <n v="401"/>
    <n v="668"/>
    <n v="383"/>
    <n v="37571"/>
    <n v="249203"/>
    <x v="2"/>
    <x v="129"/>
    <s v="#AppleInnovation"/>
    <n v="383"/>
    <n v="249203"/>
    <n v="4.6311641513143903E-2"/>
  </r>
  <r>
    <x v="130"/>
    <s v="LinkedIn"/>
    <d v="2024-10-21T00:00:00"/>
    <x v="0"/>
    <s v="#iPhone16Launch"/>
    <s v="#AppleEvent"/>
    <n v="20271"/>
    <n v="512"/>
    <n v="286"/>
    <n v="1982"/>
    <n v="43225"/>
    <n v="168335"/>
    <x v="3"/>
    <x v="130"/>
    <s v="#AppleEvent"/>
    <n v="1982"/>
    <n v="168335"/>
    <n v="0.12516113701844536"/>
  </r>
  <r>
    <x v="131"/>
    <s v="Instagram"/>
    <d v="2025-03-04T00:00:00"/>
    <x v="2"/>
    <s v="#MacBookAirM3"/>
    <s v="#AppleInnovation"/>
    <n v="5266"/>
    <n v="316"/>
    <n v="837"/>
    <n v="2276"/>
    <n v="20967"/>
    <n v="41969"/>
    <x v="4"/>
    <x v="131"/>
    <s v="#AppleInnovation"/>
    <n v="2276"/>
    <n v="41969"/>
    <n v="0.1529462222116324"/>
  </r>
  <r>
    <x v="132"/>
    <s v="Instagram"/>
    <d v="2025-02-06T00:00:00"/>
    <x v="0"/>
    <s v="#AppleWatchUltra2"/>
    <s v="#HealthTech"/>
    <n v="2666"/>
    <n v="1136"/>
    <n v="989"/>
    <n v="1710"/>
    <n v="36467"/>
    <n v="83753"/>
    <x v="2"/>
    <x v="132"/>
    <s v="#HealthTech"/>
    <n v="1710"/>
    <n v="83753"/>
    <n v="5.7203921053574198E-2"/>
  </r>
  <r>
    <x v="133"/>
    <s v="Instagram"/>
    <d v="2025-10-01T00:00:00"/>
    <x v="3"/>
    <s v="#ShotOniPhone"/>
    <s v="NA"/>
    <n v="6188"/>
    <n v="774"/>
    <n v="647"/>
    <n v="1830"/>
    <n v="55436"/>
    <n v="175542"/>
    <x v="1"/>
    <x v="133"/>
    <s v="NA"/>
    <n v="1830"/>
    <n v="175542"/>
    <n v="4.3345752013763089E-2"/>
  </r>
  <r>
    <x v="134"/>
    <s v="YouTube"/>
    <d v="2024-11-28T00:00:00"/>
    <x v="3"/>
    <s v="#iPhone16Launch"/>
    <s v="#AppleEvent"/>
    <n v="19055"/>
    <n v="443"/>
    <n v="976"/>
    <n v="869"/>
    <n v="75437"/>
    <n v="161863"/>
    <x v="2"/>
    <x v="134"/>
    <s v="#AppleEvent"/>
    <n v="869"/>
    <n v="161863"/>
    <n v="0.12648968572187591"/>
  </r>
  <r>
    <x v="135"/>
    <s v="Instagram"/>
    <d v="2025-10-02T00:00:00"/>
    <x v="3"/>
    <s v="#AppleDesign"/>
    <s v="#Innovation"/>
    <n v="12161"/>
    <n v="736"/>
    <n v="876"/>
    <n v="1233"/>
    <n v="21337"/>
    <n v="50225"/>
    <x v="1"/>
    <x v="135"/>
    <s v="#Innovation"/>
    <n v="1233"/>
    <n v="50225"/>
    <n v="0.27422598307615731"/>
  </r>
  <r>
    <x v="136"/>
    <s v="Instagram"/>
    <d v="2024-07-31T00:00:00"/>
    <x v="3"/>
    <s v="#AppleEvent"/>
    <s v="#iPadPro"/>
    <n v="13314"/>
    <n v="274"/>
    <n v="626"/>
    <n v="2280"/>
    <n v="14639"/>
    <n v="163008"/>
    <x v="3"/>
    <x v="136"/>
    <s v="#iPadPro"/>
    <n v="2280"/>
    <n v="163008"/>
    <n v="8.7198174322732622E-2"/>
  </r>
  <r>
    <x v="137"/>
    <s v="Instagram"/>
    <d v="2025-03-29T00:00:00"/>
    <x v="3"/>
    <s v="#AppleDesign"/>
    <s v="#Innovation"/>
    <n v="23508"/>
    <n v="585"/>
    <n v="743"/>
    <n v="2155"/>
    <n v="3704"/>
    <n v="194268"/>
    <x v="3"/>
    <x v="137"/>
    <s v="#Innovation"/>
    <n v="2155"/>
    <n v="194268"/>
    <n v="0.1278440093067309"/>
  </r>
  <r>
    <x v="138"/>
    <s v="YouTube"/>
    <d v="2024-10-29T00:00:00"/>
    <x v="1"/>
    <s v="#AppleEvent"/>
    <s v="#iPhone16"/>
    <n v="23969"/>
    <n v="1433"/>
    <n v="372"/>
    <n v="1092"/>
    <n v="32147"/>
    <n v="145823"/>
    <x v="2"/>
    <x v="138"/>
    <s v="#iPhone16"/>
    <n v="1092"/>
    <n v="145823"/>
    <n v="0.17674852389540743"/>
  </r>
  <r>
    <x v="139"/>
    <s v="Instagram"/>
    <d v="2024-07-15T00:00:00"/>
    <x v="1"/>
    <s v="#AppleMusic"/>
    <s v="#AppleLifestyle"/>
    <n v="14891"/>
    <n v="674"/>
    <n v="521"/>
    <n v="1091"/>
    <n v="18101"/>
    <n v="53669"/>
    <x v="0"/>
    <x v="139"/>
    <s v="#AppleLifestyle"/>
    <n v="1091"/>
    <n v="53669"/>
    <n v="0.29972609886526674"/>
  </r>
  <r>
    <x v="140"/>
    <s v="LinkedIn"/>
    <d v="2025-10-03T00:00:00"/>
    <x v="0"/>
    <s v="#iPhone16Launch"/>
    <s v="#AppleEvent"/>
    <n v="6777"/>
    <n v="617"/>
    <n v="551"/>
    <n v="2109"/>
    <n v="18559"/>
    <n v="208452"/>
    <x v="1"/>
    <x v="140"/>
    <s v="#AppleEvent"/>
    <n v="2109"/>
    <n v="208452"/>
    <n v="3.8114290100358834E-2"/>
  </r>
  <r>
    <x v="141"/>
    <s v="Instagram"/>
    <d v="2025-03-25T00:00:00"/>
    <x v="3"/>
    <s v="#AppleDesign"/>
    <s v="#Innovation"/>
    <n v="5900"/>
    <n v="546"/>
    <n v="592"/>
    <n v="1594"/>
    <n v="38627"/>
    <n v="164398"/>
    <x v="4"/>
    <x v="141"/>
    <s v="#Innovation"/>
    <n v="1594"/>
    <n v="164398"/>
    <n v="4.2810739790021778E-2"/>
  </r>
  <r>
    <x v="142"/>
    <s v="LinkedIn"/>
    <d v="2024-10-02T00:00:00"/>
    <x v="0"/>
    <s v="#AppleDesign"/>
    <s v="#Innovation"/>
    <n v="15716"/>
    <n v="839"/>
    <n v="639"/>
    <n v="2839"/>
    <n v="349"/>
    <n v="150677"/>
    <x v="2"/>
    <x v="142"/>
    <s v="#Innovation"/>
    <n v="2839"/>
    <n v="150677"/>
    <n v="0.11411164278556117"/>
  </r>
  <r>
    <x v="143"/>
    <s v="LinkedIn"/>
    <d v="2024-10-28T00:00:00"/>
    <x v="3"/>
    <s v="#iPhonePhotography"/>
    <s v="#ShotOniPhone"/>
    <n v="8981"/>
    <n v="1138"/>
    <n v="764"/>
    <n v="2555"/>
    <n v="92810"/>
    <n v="88320"/>
    <x v="4"/>
    <x v="143"/>
    <s v="#ShotOniPhone"/>
    <n v="2555"/>
    <n v="88320"/>
    <n v="0.1232223731884058"/>
  </r>
  <r>
    <x v="144"/>
    <s v="LinkedIn"/>
    <d v="2024-08-12T00:00:00"/>
    <x v="3"/>
    <s v="#MacBookAirM3"/>
    <s v="#AppleInnovation"/>
    <n v="8376"/>
    <n v="1154"/>
    <n v="422"/>
    <n v="1907"/>
    <n v="36874"/>
    <n v="218486"/>
    <x v="2"/>
    <x v="144"/>
    <s v="#AppleInnovation"/>
    <n v="1907"/>
    <n v="218486"/>
    <n v="4.5549829279679245E-2"/>
  </r>
  <r>
    <x v="145"/>
    <s v="YouTube"/>
    <d v="2024-06-05T00:00:00"/>
    <x v="1"/>
    <s v="#iPhonePhotography"/>
    <s v="#ShotOniPhone"/>
    <n v="18907"/>
    <n v="1075"/>
    <n v="675"/>
    <n v="1383"/>
    <n v="17875"/>
    <n v="186649"/>
    <x v="0"/>
    <x v="145"/>
    <s v="#ShotOniPhone"/>
    <n v="1383"/>
    <n v="186649"/>
    <n v="0.11067297440650634"/>
  </r>
  <r>
    <x v="146"/>
    <s v="YouTube"/>
    <d v="2024-10-21T00:00:00"/>
    <x v="1"/>
    <s v="#iPhone16Launch"/>
    <s v="#AppleEvent"/>
    <n v="20777"/>
    <n v="962"/>
    <n v="308"/>
    <n v="2777"/>
    <n v="25529"/>
    <n v="165354"/>
    <x v="0"/>
    <x v="146"/>
    <s v="#AppleEvent"/>
    <n v="2777"/>
    <n v="165354"/>
    <n v="0.13333212380710477"/>
  </r>
  <r>
    <x v="147"/>
    <s v="YouTube"/>
    <d v="2025-04-15T00:00:00"/>
    <x v="2"/>
    <s v="#iPhone16Launch"/>
    <s v="#AppleEvent"/>
    <n v="20977"/>
    <n v="1402"/>
    <n v="301"/>
    <n v="1284"/>
    <n v="24620"/>
    <n v="128009"/>
    <x v="0"/>
    <x v="147"/>
    <s v="#AppleEvent"/>
    <n v="1284"/>
    <n v="128009"/>
    <n v="0.17717504237983267"/>
  </r>
  <r>
    <x v="148"/>
    <s v="Instagram"/>
    <d v="2024-06-16T00:00:00"/>
    <x v="1"/>
    <s v="#AppleWatchUltra2"/>
    <s v="#HealthTech"/>
    <n v="12160"/>
    <n v="1405"/>
    <n v="769"/>
    <n v="1980"/>
    <n v="33174"/>
    <n v="226481"/>
    <x v="0"/>
    <x v="148"/>
    <s v="#HealthTech"/>
    <n v="1980"/>
    <n v="226481"/>
    <n v="6.329007731332871E-2"/>
  </r>
  <r>
    <x v="149"/>
    <s v="LinkedIn"/>
    <d v="2024-08-22T00:00:00"/>
    <x v="2"/>
    <s v="#iPhonePhotography"/>
    <s v="#ShotOniPhone"/>
    <n v="16124"/>
    <n v="863"/>
    <n v="337"/>
    <n v="819"/>
    <n v="85788"/>
    <n v="68625"/>
    <x v="3"/>
    <x v="149"/>
    <s v="#ShotOniPhone"/>
    <n v="819"/>
    <n v="68625"/>
    <n v="0.25244444444444447"/>
  </r>
  <r>
    <x v="150"/>
    <s v="YouTube"/>
    <d v="2024-07-26T00:00:00"/>
    <x v="2"/>
    <s v="#MacBookProM3"/>
    <s v="NA"/>
    <n v="18282"/>
    <n v="224"/>
    <n v="962"/>
    <n v="890"/>
    <n v="35105"/>
    <n v="64089"/>
    <x v="3"/>
    <x v="150"/>
    <s v="NA"/>
    <n v="890"/>
    <n v="64089"/>
    <n v="0.30376507669022768"/>
  </r>
  <r>
    <x v="151"/>
    <s v="YouTube"/>
    <d v="2025-10-04T00:00:00"/>
    <x v="2"/>
    <s v="#Sustainability"/>
    <s v="#AppleEarth"/>
    <n v="12488"/>
    <n v="1403"/>
    <n v="247"/>
    <n v="1350"/>
    <n v="28370"/>
    <n v="76487"/>
    <x v="1"/>
    <x v="151"/>
    <s v="#AppleEarth"/>
    <n v="1350"/>
    <n v="76487"/>
    <n v="0.18484186855282597"/>
  </r>
  <r>
    <x v="152"/>
    <s v="Instagram"/>
    <d v="2025-01-01T00:00:00"/>
    <x v="2"/>
    <s v="#MacBookAirM3"/>
    <s v="#AppleInnovation"/>
    <n v="24574"/>
    <n v="909"/>
    <n v="280"/>
    <n v="2009"/>
    <n v="6221"/>
    <n v="236910"/>
    <x v="4"/>
    <x v="152"/>
    <s v="#AppleInnovation"/>
    <n v="2009"/>
    <n v="236910"/>
    <n v="0.10874593727575872"/>
  </r>
  <r>
    <x v="153"/>
    <s v="YouTube"/>
    <d v="2024-10-09T00:00:00"/>
    <x v="2"/>
    <s v="#iPhone16Launch"/>
    <s v="#AppleEvent"/>
    <n v="7240"/>
    <n v="1384"/>
    <n v="954"/>
    <n v="2335"/>
    <n v="6757"/>
    <n v="150448"/>
    <x v="2"/>
    <x v="153"/>
    <s v="#AppleEvent"/>
    <n v="2335"/>
    <n v="150448"/>
    <n v="6.3663192598106988E-2"/>
  </r>
  <r>
    <x v="154"/>
    <s v="Instagram"/>
    <d v="2024-12-21T00:00:00"/>
    <x v="0"/>
    <s v="#AppleWatchUltra2"/>
    <s v="#HealthTech"/>
    <n v="12453"/>
    <n v="376"/>
    <n v="320"/>
    <n v="2546"/>
    <n v="22617"/>
    <n v="90138"/>
    <x v="2"/>
    <x v="154"/>
    <s v="#HealthTech"/>
    <n v="2546"/>
    <n v="90138"/>
    <n v="0.14587632297144379"/>
  </r>
  <r>
    <x v="155"/>
    <s v="Twitter"/>
    <d v="2024-10-22T00:00:00"/>
    <x v="1"/>
    <s v="#AppleMusic"/>
    <s v="#AppleLifestyle"/>
    <n v="12478"/>
    <n v="484"/>
    <n v="332"/>
    <n v="2734"/>
    <n v="43338"/>
    <n v="213895"/>
    <x v="3"/>
    <x v="155"/>
    <s v="#AppleLifestyle"/>
    <n v="2734"/>
    <n v="213895"/>
    <n v="6.2151990462610156E-2"/>
  </r>
  <r>
    <x v="156"/>
    <s v="YouTube"/>
    <d v="2024-07-23T00:00:00"/>
    <x v="2"/>
    <s v="#iPhonePhotography"/>
    <s v="#ShotOniPhone"/>
    <n v="24877"/>
    <n v="262"/>
    <n v="513"/>
    <n v="648"/>
    <n v="47544"/>
    <n v="208280"/>
    <x v="2"/>
    <x v="156"/>
    <s v="#ShotOniPhone"/>
    <n v="648"/>
    <n v="208280"/>
    <n v="0.12316112924908777"/>
  </r>
  <r>
    <x v="157"/>
    <s v="Twitter"/>
    <d v="2024-08-11T00:00:00"/>
    <x v="3"/>
    <s v="#MacBookAirM3"/>
    <s v="#AppleInnovation"/>
    <n v="14394"/>
    <n v="1202"/>
    <n v="188"/>
    <n v="1259"/>
    <n v="21925"/>
    <n v="94061"/>
    <x v="3"/>
    <x v="157"/>
    <s v="#AppleInnovation"/>
    <n v="1259"/>
    <n v="94061"/>
    <n v="0.1678059982351878"/>
  </r>
  <r>
    <x v="158"/>
    <s v="Instagram"/>
    <d v="2025-10-05T00:00:00"/>
    <x v="1"/>
    <s v="#AppleMusic"/>
    <s v="#AppleLifestyle"/>
    <n v="21262"/>
    <n v="861"/>
    <n v="676"/>
    <n v="2263"/>
    <n v="12085"/>
    <n v="201731"/>
    <x v="1"/>
    <x v="158"/>
    <s v="#AppleLifestyle"/>
    <n v="2263"/>
    <n v="201731"/>
    <n v="0.11301683925623726"/>
  </r>
  <r>
    <x v="159"/>
    <s v="LinkedIn"/>
    <d v="2024-08-24T00:00:00"/>
    <x v="1"/>
    <s v="#iPhonePhotography"/>
    <s v="#ShotOniPhone"/>
    <n v="22527"/>
    <n v="865"/>
    <n v="646"/>
    <n v="992"/>
    <n v="18654"/>
    <n v="141376"/>
    <x v="4"/>
    <x v="159"/>
    <s v="#ShotOniPhone"/>
    <n v="992"/>
    <n v="141376"/>
    <n v="0.17002885921231325"/>
  </r>
  <r>
    <x v="160"/>
    <s v="YouTube"/>
    <d v="2025-10-06T00:00:00"/>
    <x v="2"/>
    <s v="#AppleDesign"/>
    <s v="#Innovation"/>
    <n v="22028"/>
    <n v="355"/>
    <n v="665"/>
    <n v="1859"/>
    <n v="50565"/>
    <n v="202962"/>
    <x v="1"/>
    <x v="160"/>
    <s v="#Innovation"/>
    <n v="1859"/>
    <n v="202962"/>
    <n v="0.11355820301337197"/>
  </r>
  <r>
    <x v="161"/>
    <s v="Instagram"/>
    <d v="2025-04-01T00:00:00"/>
    <x v="0"/>
    <s v="#AppleMusic"/>
    <s v="#AppleLifestyle"/>
    <n v="6432"/>
    <n v="1272"/>
    <n v="498"/>
    <n v="677"/>
    <n v="47305"/>
    <n v="119134"/>
    <x v="0"/>
    <x v="161"/>
    <s v="#AppleLifestyle"/>
    <n v="677"/>
    <n v="119134"/>
    <n v="6.8846844729464299E-2"/>
  </r>
  <r>
    <x v="162"/>
    <s v="LinkedIn"/>
    <d v="2025-04-08T00:00:00"/>
    <x v="2"/>
    <s v="#AppleWatchUltra2"/>
    <s v="#HealthTech"/>
    <n v="15568"/>
    <n v="1166"/>
    <n v="546"/>
    <n v="826"/>
    <n v="21836"/>
    <n v="87055"/>
    <x v="0"/>
    <x v="162"/>
    <s v="#HealthTech"/>
    <n v="826"/>
    <n v="87055"/>
    <n v="0.19849520418126471"/>
  </r>
  <r>
    <x v="163"/>
    <s v="LinkedIn"/>
    <d v="2025-02-27T00:00:00"/>
    <x v="0"/>
    <s v="#MacBookAirM3"/>
    <s v="#AppleInnovation"/>
    <n v="16178"/>
    <n v="1048"/>
    <n v="871"/>
    <n v="2553"/>
    <n v="39025"/>
    <n v="59508"/>
    <x v="0"/>
    <x v="163"/>
    <s v="#AppleInnovation"/>
    <n v="2553"/>
    <n v="59508"/>
    <n v="0.30411037171472743"/>
  </r>
  <r>
    <x v="164"/>
    <s v="Twitter"/>
    <d v="2025-10-07T00:00:00"/>
    <x v="3"/>
    <s v="#AppleWatch"/>
    <s v="#Health"/>
    <n v="19660"/>
    <n v="1307"/>
    <n v="310"/>
    <n v="2802"/>
    <n v="22171"/>
    <n v="213359"/>
    <x v="1"/>
    <x v="164"/>
    <s v="#Health"/>
    <n v="2802"/>
    <n v="213359"/>
    <n v="9.9723939463533293E-2"/>
  </r>
  <r>
    <x v="165"/>
    <s v="Instagram"/>
    <d v="2025-02-16T00:00:00"/>
    <x v="1"/>
    <s v="#AppleEvent"/>
    <s v="#iPhone16"/>
    <n v="24195"/>
    <n v="888"/>
    <n v="165"/>
    <n v="1559"/>
    <n v="11596"/>
    <n v="249988"/>
    <x v="2"/>
    <x v="165"/>
    <s v="#iPhone16"/>
    <n v="1559"/>
    <n v="249988"/>
    <n v="0.10099684784869674"/>
  </r>
  <r>
    <x v="166"/>
    <s v="LinkedIn"/>
    <d v="2024-11-28T00:00:00"/>
    <x v="3"/>
    <s v="#AppleEvent"/>
    <s v="#iPhone16"/>
    <n v="2302"/>
    <n v="347"/>
    <n v="642"/>
    <n v="2175"/>
    <n v="56378"/>
    <n v="198056"/>
    <x v="4"/>
    <x v="166"/>
    <s v="#iPhone16"/>
    <n v="2175"/>
    <n v="198056"/>
    <n v="1.6616512501514722E-2"/>
  </r>
  <r>
    <x v="167"/>
    <s v="YouTube"/>
    <d v="2024-11-12T00:00:00"/>
    <x v="0"/>
    <s v="#MacBookAirM3"/>
    <s v="#AppleInnovation"/>
    <n v="19022"/>
    <n v="541"/>
    <n v="575"/>
    <n v="2063"/>
    <n v="42743"/>
    <n v="150169"/>
    <x v="0"/>
    <x v="167"/>
    <s v="#AppleInnovation"/>
    <n v="2063"/>
    <n v="150169"/>
    <n v="0.13410224480418728"/>
  </r>
  <r>
    <x v="168"/>
    <s v="YouTube"/>
    <d v="2024-12-03T00:00:00"/>
    <x v="0"/>
    <s v="#AppleMusic"/>
    <s v="#AppleLifestyle"/>
    <n v="2055"/>
    <n v="675"/>
    <n v="257"/>
    <n v="820"/>
    <n v="33534"/>
    <n v="48125"/>
    <x v="0"/>
    <x v="168"/>
    <s v="#AppleLifestyle"/>
    <n v="820"/>
    <n v="48125"/>
    <n v="6.2067532467532466E-2"/>
  </r>
  <r>
    <x v="169"/>
    <s v="Twitter"/>
    <d v="2025-04-28T00:00:00"/>
    <x v="3"/>
    <s v="#iPhonePhotography"/>
    <s v="#ShotOniPhone"/>
    <n v="15013"/>
    <n v="1286"/>
    <n v="599"/>
    <n v="2001"/>
    <n v="67839"/>
    <n v="76059"/>
    <x v="0"/>
    <x v="169"/>
    <s v="#ShotOniPhone"/>
    <n v="2001"/>
    <n v="76059"/>
    <n v="0.22216963147030594"/>
  </r>
  <r>
    <x v="170"/>
    <s v="LinkedIn"/>
    <d v="2024-12-31T00:00:00"/>
    <x v="0"/>
    <s v="#AppleWatchUltra2"/>
    <s v="#HealthTech"/>
    <n v="10717"/>
    <n v="760"/>
    <n v="460"/>
    <n v="1316"/>
    <n v="18164"/>
    <n v="240641"/>
    <x v="4"/>
    <x v="170"/>
    <s v="#HealthTech"/>
    <n v="1316"/>
    <n v="240641"/>
    <n v="4.9605013277039242E-2"/>
  </r>
  <r>
    <x v="171"/>
    <s v="Instagram"/>
    <d v="2024-08-14T00:00:00"/>
    <x v="3"/>
    <s v="#Sustainability"/>
    <s v="#AppleEarth"/>
    <n v="10150"/>
    <n v="526"/>
    <n v="888"/>
    <n v="1313"/>
    <n v="51605"/>
    <n v="143409"/>
    <x v="0"/>
    <x v="171"/>
    <s v="#AppleEarth"/>
    <n v="1313"/>
    <n v="143409"/>
    <n v="8.0636501195880311E-2"/>
  </r>
  <r>
    <x v="172"/>
    <s v="YouTube"/>
    <d v="2024-12-05T00:00:00"/>
    <x v="1"/>
    <s v="#AppleEvent"/>
    <s v="#iPhone16"/>
    <n v="4125"/>
    <n v="1364"/>
    <n v="319"/>
    <n v="2848"/>
    <n v="15379"/>
    <n v="188159"/>
    <x v="4"/>
    <x v="172"/>
    <s v="#iPhone16"/>
    <n v="2848"/>
    <n v="188159"/>
    <n v="3.0867510988047343E-2"/>
  </r>
  <r>
    <x v="173"/>
    <s v="LinkedIn"/>
    <d v="2024-06-22T00:00:00"/>
    <x v="3"/>
    <s v="#AppleWatchUltra2"/>
    <s v="#HealthTech"/>
    <n v="13479"/>
    <n v="1189"/>
    <n v="695"/>
    <n v="416"/>
    <n v="30229"/>
    <n v="45704"/>
    <x v="0"/>
    <x v="173"/>
    <s v="#HealthTech"/>
    <n v="416"/>
    <n v="45704"/>
    <n v="0.33614125678277612"/>
  </r>
  <r>
    <x v="174"/>
    <s v="LinkedIn"/>
    <d v="2025-10-08T00:00:00"/>
    <x v="1"/>
    <s v="#AppleEvent"/>
    <s v="#iPhone16"/>
    <n v="17745"/>
    <n v="414"/>
    <n v="563"/>
    <n v="2733"/>
    <n v="995"/>
    <n v="231648"/>
    <x v="1"/>
    <x v="174"/>
    <s v="#iPhone16"/>
    <n v="2733"/>
    <n v="231648"/>
    <n v="8.0820900676889074E-2"/>
  </r>
  <r>
    <x v="175"/>
    <s v="Twitter"/>
    <d v="2025-10-09T00:00:00"/>
    <x v="3"/>
    <s v="#AppleDesign"/>
    <s v="#Innovation"/>
    <n v="18748"/>
    <n v="634"/>
    <n v="400"/>
    <n v="1667"/>
    <n v="75813"/>
    <n v="244456"/>
    <x v="1"/>
    <x v="175"/>
    <s v="#Innovation"/>
    <n v="1667"/>
    <n v="244456"/>
    <n v="8.0922538207284747E-2"/>
  </r>
  <r>
    <x v="176"/>
    <s v="YouTube"/>
    <d v="2024-07-10T00:00:00"/>
    <x v="0"/>
    <s v="#iPhonePhotography"/>
    <s v="#ShotOniPhone"/>
    <n v="8809"/>
    <n v="1151"/>
    <n v="908"/>
    <n v="883"/>
    <n v="42921"/>
    <n v="151279"/>
    <x v="4"/>
    <x v="176"/>
    <s v="#ShotOniPhone"/>
    <n v="883"/>
    <n v="151279"/>
    <n v="7.1840771025720687E-2"/>
  </r>
  <r>
    <x v="177"/>
    <s v="YouTube"/>
    <d v="2025-10-10T00:00:00"/>
    <x v="3"/>
    <s v="#AppleDesign"/>
    <s v="#Innovation"/>
    <n v="6621"/>
    <n v="922"/>
    <n v="930"/>
    <n v="694"/>
    <n v="839"/>
    <n v="243532"/>
    <x v="1"/>
    <x v="177"/>
    <s v="#Innovation"/>
    <n v="694"/>
    <n v="243532"/>
    <n v="3.479214230573395E-2"/>
  </r>
  <r>
    <x v="178"/>
    <s v="Instagram"/>
    <d v="2024-07-15T00:00:00"/>
    <x v="0"/>
    <s v="#AppleEvent"/>
    <s v="#iPhone16"/>
    <n v="17034"/>
    <n v="231"/>
    <n v="290"/>
    <n v="1387"/>
    <n v="63550"/>
    <n v="198280"/>
    <x v="4"/>
    <x v="178"/>
    <s v="#iPhone16"/>
    <n v="1387"/>
    <n v="198280"/>
    <n v="8.8536413153116805E-2"/>
  </r>
  <r>
    <x v="179"/>
    <s v="YouTube"/>
    <d v="2025-10-11T00:00:00"/>
    <x v="3"/>
    <s v="#AppleWatch"/>
    <s v="#Health"/>
    <n v="15623"/>
    <n v="869"/>
    <n v="423"/>
    <n v="371"/>
    <n v="47579"/>
    <n v="158516"/>
    <x v="1"/>
    <x v="179"/>
    <s v="#Health"/>
    <n v="371"/>
    <n v="158516"/>
    <n v="0.10670847106916652"/>
  </r>
  <r>
    <x v="180"/>
    <s v="Instagram"/>
    <d v="2025-10-12T00:00:00"/>
    <x v="3"/>
    <s v="#AppleWatch"/>
    <s v="#Health"/>
    <n v="7126"/>
    <n v="484"/>
    <n v="565"/>
    <n v="573"/>
    <n v="7389"/>
    <n v="237096"/>
    <x v="1"/>
    <x v="180"/>
    <s v="#Health"/>
    <n v="573"/>
    <n v="237096"/>
    <n v="3.4479704423524646E-2"/>
  </r>
  <r>
    <x v="181"/>
    <s v="YouTube"/>
    <d v="2024-07-31T00:00:00"/>
    <x v="2"/>
    <s v="#AppleDesign"/>
    <s v="#Innovation"/>
    <n v="7122"/>
    <n v="628"/>
    <n v="757"/>
    <n v="2313"/>
    <n v="50924"/>
    <n v="210954"/>
    <x v="4"/>
    <x v="181"/>
    <s v="#Innovation"/>
    <n v="2313"/>
    <n v="210954"/>
    <n v="4.0326327066564277E-2"/>
  </r>
  <r>
    <x v="182"/>
    <s v="Twitter"/>
    <d v="2024-12-17T00:00:00"/>
    <x v="0"/>
    <s v="#AppleWatch"/>
    <s v="#Health"/>
    <n v="20030"/>
    <n v="485"/>
    <n v="888"/>
    <n v="1643"/>
    <n v="4322"/>
    <n v="196995"/>
    <x v="2"/>
    <x v="182"/>
    <s v="#Health"/>
    <n v="1643"/>
    <n v="196995"/>
    <n v="0.10864742759968526"/>
  </r>
  <r>
    <x v="183"/>
    <s v="YouTube"/>
    <d v="2025-10-13T00:00:00"/>
    <x v="2"/>
    <s v="#AppleEvent"/>
    <s v="#iPhone16"/>
    <n v="19302"/>
    <n v="1367"/>
    <n v="188"/>
    <n v="637"/>
    <n v="31404"/>
    <n v="154044"/>
    <x v="1"/>
    <x v="183"/>
    <s v="#iPhone16"/>
    <n v="637"/>
    <n v="154044"/>
    <n v="0.13539638025499209"/>
  </r>
  <r>
    <x v="184"/>
    <s v="Instagram"/>
    <d v="2025-01-11T00:00:00"/>
    <x v="0"/>
    <s v="#MacBookAirM3"/>
    <s v="#AppleInnovation"/>
    <n v="21181"/>
    <n v="1242"/>
    <n v="963"/>
    <n v="1689"/>
    <n v="49329"/>
    <n v="69165"/>
    <x v="0"/>
    <x v="184"/>
    <s v="#AppleInnovation"/>
    <n v="1689"/>
    <n v="69165"/>
    <n v="0.33811899081905589"/>
  </r>
  <r>
    <x v="185"/>
    <s v="Instagram"/>
    <d v="2024-08-24T00:00:00"/>
    <x v="2"/>
    <s v="#AppleDesign"/>
    <s v="#Innovation"/>
    <n v="24890"/>
    <n v="217"/>
    <n v="178"/>
    <n v="906"/>
    <n v="54826"/>
    <n v="107203"/>
    <x v="2"/>
    <x v="185"/>
    <s v="#Innovation"/>
    <n v="906"/>
    <n v="107203"/>
    <n v="0.23586093672751696"/>
  </r>
  <r>
    <x v="186"/>
    <s v="Twitter"/>
    <d v="2024-12-22T00:00:00"/>
    <x v="1"/>
    <s v="#Sustainability"/>
    <s v="#AppleEarth"/>
    <n v="7870"/>
    <n v="968"/>
    <n v="626"/>
    <n v="465"/>
    <n v="27184"/>
    <n v="44114"/>
    <x v="4"/>
    <x v="186"/>
    <s v="#AppleEarth"/>
    <n v="465"/>
    <n v="44114"/>
    <n v="0.2145350682323072"/>
  </r>
  <r>
    <x v="187"/>
    <s v="YouTube"/>
    <d v="2024-06-06T00:00:00"/>
    <x v="3"/>
    <s v="#Sustainability"/>
    <s v="#AppleEarth"/>
    <n v="3531"/>
    <n v="789"/>
    <n v="467"/>
    <n v="1867"/>
    <n v="40816"/>
    <n v="236037"/>
    <x v="2"/>
    <x v="187"/>
    <s v="#AppleEarth"/>
    <n v="1867"/>
    <n v="236037"/>
    <n v="2.0280718700881641E-2"/>
  </r>
  <r>
    <x v="188"/>
    <s v="YouTube"/>
    <d v="2025-03-24T00:00:00"/>
    <x v="0"/>
    <s v="#ShotOniPhone"/>
    <s v="NA"/>
    <n v="10172"/>
    <n v="1398"/>
    <n v="394"/>
    <n v="2358"/>
    <n v="59610"/>
    <n v="76321"/>
    <x v="3"/>
    <x v="188"/>
    <s v="NA"/>
    <n v="2358"/>
    <n v="76321"/>
    <n v="0.15675895231980713"/>
  </r>
  <r>
    <x v="189"/>
    <s v="Twitter"/>
    <d v="2024-10-04T00:00:00"/>
    <x v="0"/>
    <s v="#AppleMusic"/>
    <s v="#AppleLifestyle"/>
    <n v="21729"/>
    <n v="1209"/>
    <n v="897"/>
    <n v="1624"/>
    <n v="38771"/>
    <n v="113297"/>
    <x v="3"/>
    <x v="189"/>
    <s v="#AppleLifestyle"/>
    <n v="1624"/>
    <n v="113297"/>
    <n v="0.21037626768581694"/>
  </r>
  <r>
    <x v="190"/>
    <s v="YouTube"/>
    <d v="2025-10-14T00:00:00"/>
    <x v="3"/>
    <s v="#iPhonePhotography"/>
    <s v="#ShotOniPhone"/>
    <n v="9673"/>
    <n v="393"/>
    <n v="846"/>
    <n v="1028"/>
    <n v="55556"/>
    <n v="136652"/>
    <x v="1"/>
    <x v="190"/>
    <s v="#ShotOniPhone"/>
    <n v="1028"/>
    <n v="136652"/>
    <n v="7.9852471972601938E-2"/>
  </r>
  <r>
    <x v="191"/>
    <s v="YouTube"/>
    <d v="2025-10-15T00:00:00"/>
    <x v="0"/>
    <s v="#AppleWatch"/>
    <s v="#Health"/>
    <n v="8882"/>
    <n v="701"/>
    <n v="421"/>
    <n v="2343"/>
    <n v="13588"/>
    <n v="139304"/>
    <x v="1"/>
    <x v="191"/>
    <s v="#Health"/>
    <n v="2343"/>
    <n v="139304"/>
    <n v="7.1814161833113191E-2"/>
  </r>
  <r>
    <x v="192"/>
    <s v="Instagram"/>
    <d v="2024-09-11T00:00:00"/>
    <x v="0"/>
    <s v="#AppleWatch"/>
    <s v="#Health"/>
    <n v="3906"/>
    <n v="1187"/>
    <n v="589"/>
    <n v="401"/>
    <n v="52687"/>
    <n v="196498"/>
    <x v="0"/>
    <x v="192"/>
    <s v="#Health"/>
    <n v="401"/>
    <n v="196498"/>
    <n v="2.8916324848090057E-2"/>
  </r>
  <r>
    <x v="193"/>
    <s v="YouTube"/>
    <d v="2024-10-02T00:00:00"/>
    <x v="2"/>
    <s v="#AppleMusic"/>
    <s v="#AppleLifestyle"/>
    <n v="5086"/>
    <n v="1336"/>
    <n v="897"/>
    <n v="1715"/>
    <n v="60592"/>
    <n v="57772"/>
    <x v="2"/>
    <x v="193"/>
    <s v="#AppleLifestyle"/>
    <n v="1715"/>
    <n v="57772"/>
    <n v="0.12668766876687668"/>
  </r>
  <r>
    <x v="194"/>
    <s v="YouTube"/>
    <d v="2024-08-15T00:00:00"/>
    <x v="0"/>
    <s v="#iPhone16Launch"/>
    <s v="#AppleEvent"/>
    <n v="15503"/>
    <n v="313"/>
    <n v="388"/>
    <n v="1078"/>
    <n v="11500"/>
    <n v="143754"/>
    <x v="3"/>
    <x v="194"/>
    <s v="#AppleEvent"/>
    <n v="1078"/>
    <n v="143754"/>
    <n v="0.1127203416948398"/>
  </r>
  <r>
    <x v="195"/>
    <s v="Twitter"/>
    <d v="2025-09-18T00:00:00"/>
    <x v="1"/>
    <s v="#MacBookProM3"/>
    <s v="NA"/>
    <n v="10152"/>
    <n v="1445"/>
    <n v="526"/>
    <n v="513"/>
    <n v="18959"/>
    <n v="43712"/>
    <x v="1"/>
    <x v="195"/>
    <s v="NA"/>
    <n v="513"/>
    <n v="43712"/>
    <n v="0.27733803074670571"/>
  </r>
  <r>
    <x v="196"/>
    <s v="Twitter"/>
    <d v="2024-10-22T00:00:00"/>
    <x v="1"/>
    <s v="#AppleDesign"/>
    <s v="#Innovation"/>
    <n v="7750"/>
    <n v="1146"/>
    <n v="415"/>
    <n v="1411"/>
    <n v="85339"/>
    <n v="172439"/>
    <x v="2"/>
    <x v="196"/>
    <s v="#Innovation"/>
    <n v="1411"/>
    <n v="172439"/>
    <n v="5.3995905798572247E-2"/>
  </r>
  <r>
    <x v="197"/>
    <s v="LinkedIn"/>
    <d v="2025-09-19T00:00:00"/>
    <x v="3"/>
    <s v="#AppleEvent"/>
    <s v="#iPadPro"/>
    <n v="14772"/>
    <n v="1030"/>
    <n v="508"/>
    <n v="1876"/>
    <n v="8882"/>
    <n v="155142"/>
    <x v="1"/>
    <x v="197"/>
    <s v="#iPadPro"/>
    <n v="1876"/>
    <n v="155142"/>
    <n v="0.10512949426976577"/>
  </r>
  <r>
    <x v="198"/>
    <s v="Instagram"/>
    <d v="2025-09-20T00:00:00"/>
    <x v="0"/>
    <s v="#AppleWatch"/>
    <s v="#Health"/>
    <n v="12267"/>
    <n v="1487"/>
    <n v="489"/>
    <n v="2748"/>
    <n v="34685"/>
    <n v="131736"/>
    <x v="1"/>
    <x v="198"/>
    <s v="#Health"/>
    <n v="2748"/>
    <n v="131736"/>
    <n v="0.1081177506528208"/>
  </r>
  <r>
    <x v="199"/>
    <s v="YouTube"/>
    <d v="2025-04-07T00:00:00"/>
    <x v="3"/>
    <s v="#iPhonePhotography"/>
    <s v="#ShotOniPhone"/>
    <n v="3062"/>
    <n v="1124"/>
    <n v="538"/>
    <n v="2935"/>
    <n v="69749"/>
    <n v="91924"/>
    <x v="3"/>
    <x v="199"/>
    <s v="#ShotOniPhone"/>
    <n v="2935"/>
    <n v="91924"/>
    <n v="5.1390278926069365E-2"/>
  </r>
  <r>
    <x v="200"/>
    <s v="YouTube"/>
    <d v="2025-01-15T00:00:00"/>
    <x v="1"/>
    <s v="#ShotOniPhone"/>
    <s v="NA"/>
    <n v="20360"/>
    <n v="254"/>
    <n v="726"/>
    <n v="1995"/>
    <n v="14280"/>
    <n v="43726"/>
    <x v="3"/>
    <x v="200"/>
    <s v="NA"/>
    <n v="1995"/>
    <n v="43726"/>
    <n v="0.48803915290673738"/>
  </r>
  <r>
    <x v="201"/>
    <s v="LinkedIn"/>
    <d v="2025-09-21T00:00:00"/>
    <x v="0"/>
    <s v="#Sustainability"/>
    <s v="#AppleEarth"/>
    <n v="19680"/>
    <n v="999"/>
    <n v="838"/>
    <n v="891"/>
    <n v="29576"/>
    <n v="129152"/>
    <x v="1"/>
    <x v="201"/>
    <s v="#AppleEarth"/>
    <n v="891"/>
    <n v="129152"/>
    <n v="0.16660214321110009"/>
  </r>
  <r>
    <x v="202"/>
    <s v="YouTube"/>
    <d v="2024-11-21T00:00:00"/>
    <x v="0"/>
    <s v="#AppleWatch"/>
    <s v="#Health"/>
    <n v="8229"/>
    <n v="977"/>
    <n v="152"/>
    <n v="1633"/>
    <n v="71447"/>
    <n v="67723"/>
    <x v="4"/>
    <x v="202"/>
    <s v="#Health"/>
    <n v="1633"/>
    <n v="67723"/>
    <n v="0.13818052950991538"/>
  </r>
  <r>
    <x v="203"/>
    <s v="Instagram"/>
    <d v="2025-09-22T00:00:00"/>
    <x v="3"/>
    <s v="#ShotOniPhone"/>
    <s v="NA"/>
    <n v="18509"/>
    <n v="361"/>
    <n v="578"/>
    <n v="1409"/>
    <n v="10569"/>
    <n v="166969"/>
    <x v="1"/>
    <x v="203"/>
    <s v="NA"/>
    <n v="1409"/>
    <n v="166969"/>
    <n v="0.11647671124580011"/>
  </r>
  <r>
    <x v="204"/>
    <s v="LinkedIn"/>
    <d v="2025-09-23T00:00:00"/>
    <x v="1"/>
    <s v="#AppleEvent"/>
    <s v="#iPhone16"/>
    <n v="17147"/>
    <n v="286"/>
    <n v="291"/>
    <n v="2439"/>
    <n v="45631"/>
    <n v="140494"/>
    <x v="1"/>
    <x v="204"/>
    <s v="#iPhone16"/>
    <n v="2439"/>
    <n v="140494"/>
    <n v="0.12615485358805359"/>
  </r>
  <r>
    <x v="205"/>
    <s v="Instagram"/>
    <d v="2024-06-24T00:00:00"/>
    <x v="0"/>
    <s v="#AppleEvent"/>
    <s v="#iPhone16"/>
    <n v="6632"/>
    <n v="254"/>
    <n v="525"/>
    <n v="1013"/>
    <n v="13838"/>
    <n v="180180"/>
    <x v="0"/>
    <x v="205"/>
    <s v="#iPhone16"/>
    <n v="1013"/>
    <n v="180180"/>
    <n v="4.1131091131091133E-2"/>
  </r>
  <r>
    <x v="206"/>
    <s v="LinkedIn"/>
    <d v="2024-12-29T00:00:00"/>
    <x v="3"/>
    <s v="#MacBookProM3"/>
    <s v="NA"/>
    <n v="8288"/>
    <n v="1401"/>
    <n v="819"/>
    <n v="1235"/>
    <n v="33446"/>
    <n v="248786"/>
    <x v="0"/>
    <x v="206"/>
    <s v="NA"/>
    <n v="1235"/>
    <n v="248786"/>
    <n v="4.2237103373984064E-2"/>
  </r>
  <r>
    <x v="207"/>
    <s v="LinkedIn"/>
    <d v="2024-06-24T00:00:00"/>
    <x v="1"/>
    <s v="#MacBookAirM3"/>
    <s v="#AppleInnovation"/>
    <n v="5596"/>
    <n v="1231"/>
    <n v="473"/>
    <n v="2251"/>
    <n v="43705"/>
    <n v="75643"/>
    <x v="0"/>
    <x v="207"/>
    <s v="#AppleInnovation"/>
    <n v="2251"/>
    <n v="75643"/>
    <n v="9.6505955607260427E-2"/>
  </r>
  <r>
    <x v="208"/>
    <s v="Twitter"/>
    <d v="2025-03-19T00:00:00"/>
    <x v="3"/>
    <s v="#AppleEvent"/>
    <s v="#iPadPro"/>
    <n v="13475"/>
    <n v="1032"/>
    <n v="295"/>
    <n v="541"/>
    <n v="43666"/>
    <n v="202396"/>
    <x v="4"/>
    <x v="208"/>
    <s v="#iPadPro"/>
    <n v="541"/>
    <n v="202396"/>
    <n v="7.3133856400324118E-2"/>
  </r>
  <r>
    <x v="209"/>
    <s v="Instagram"/>
    <d v="2025-02-19T00:00:00"/>
    <x v="2"/>
    <s v="#iPhone16Launch"/>
    <s v="#AppleEvent"/>
    <n v="8168"/>
    <n v="512"/>
    <n v="442"/>
    <n v="2343"/>
    <n v="2753"/>
    <n v="143896"/>
    <x v="4"/>
    <x v="209"/>
    <s v="#AppleEvent"/>
    <n v="2343"/>
    <n v="143896"/>
    <n v="6.3393006059932172E-2"/>
  </r>
  <r>
    <x v="210"/>
    <s v="YouTube"/>
    <d v="2025-09-24T00:00:00"/>
    <x v="0"/>
    <s v="#MacBookProM3"/>
    <s v="NA"/>
    <n v="11795"/>
    <n v="958"/>
    <n v="814"/>
    <n v="301"/>
    <n v="12564"/>
    <n v="179999"/>
    <x v="1"/>
    <x v="210"/>
    <s v="NA"/>
    <n v="301"/>
    <n v="179999"/>
    <n v="7.5372640959116444E-2"/>
  </r>
  <r>
    <x v="211"/>
    <s v="YouTube"/>
    <d v="2025-03-03T00:00:00"/>
    <x v="2"/>
    <s v="#AppleWatchUltra2"/>
    <s v="#HealthTech"/>
    <n v="9561"/>
    <n v="642"/>
    <n v="581"/>
    <n v="2572"/>
    <n v="38552"/>
    <n v="133680"/>
    <x v="0"/>
    <x v="211"/>
    <s v="#HealthTech"/>
    <n v="2572"/>
    <n v="133680"/>
    <n v="8.0670257330939563E-2"/>
  </r>
  <r>
    <x v="212"/>
    <s v="Instagram"/>
    <d v="2025-05-01T00:00:00"/>
    <x v="1"/>
    <s v="#iPhone16Launch"/>
    <s v="#AppleEvent"/>
    <n v="10258"/>
    <n v="527"/>
    <n v="854"/>
    <n v="2068"/>
    <n v="45632"/>
    <n v="136546"/>
    <x v="4"/>
    <x v="212"/>
    <s v="#AppleEvent"/>
    <n v="2068"/>
    <n v="136546"/>
    <n v="8.5238674146441498E-2"/>
  </r>
  <r>
    <x v="213"/>
    <s v="YouTube"/>
    <d v="2024-12-23T00:00:00"/>
    <x v="2"/>
    <s v="#AppleDesign"/>
    <s v="#Innovation"/>
    <n v="18616"/>
    <n v="1277"/>
    <n v="734"/>
    <n v="2249"/>
    <n v="3399"/>
    <n v="193515"/>
    <x v="3"/>
    <x v="213"/>
    <s v="#Innovation"/>
    <n v="2249"/>
    <n v="193515"/>
    <n v="0.10659122031883833"/>
  </r>
  <r>
    <x v="214"/>
    <s v="YouTube"/>
    <d v="2025-09-25T00:00:00"/>
    <x v="2"/>
    <s v="#iPhonePhotography"/>
    <s v="#ShotOniPhone"/>
    <n v="8371"/>
    <n v="960"/>
    <n v="548"/>
    <n v="2936"/>
    <n v="82543"/>
    <n v="119973"/>
    <x v="1"/>
    <x v="214"/>
    <s v="#ShotOniPhone"/>
    <n v="2936"/>
    <n v="119973"/>
    <n v="8.2343527293641069E-2"/>
  </r>
  <r>
    <x v="215"/>
    <s v="Instagram"/>
    <d v="2024-07-29T00:00:00"/>
    <x v="1"/>
    <s v="#AppleWatchUltra2"/>
    <s v="#HealthTech"/>
    <n v="22590"/>
    <n v="1462"/>
    <n v="966"/>
    <n v="2463"/>
    <n v="29689"/>
    <n v="103449"/>
    <x v="2"/>
    <x v="215"/>
    <s v="#HealthTech"/>
    <n v="2463"/>
    <n v="103449"/>
    <n v="0.24183897379385011"/>
  </r>
  <r>
    <x v="216"/>
    <s v="LinkedIn"/>
    <d v="2025-09-26T00:00:00"/>
    <x v="3"/>
    <s v="#AppleWatchUltra2"/>
    <s v="#HealthTech"/>
    <n v="16369"/>
    <n v="1452"/>
    <n v="493"/>
    <n v="1217"/>
    <n v="91440"/>
    <n v="149834"/>
    <x v="1"/>
    <x v="216"/>
    <s v="#HealthTech"/>
    <n v="1217"/>
    <n v="149834"/>
    <n v="0.12222859965027964"/>
  </r>
  <r>
    <x v="217"/>
    <s v="Instagram"/>
    <d v="2024-06-11T00:00:00"/>
    <x v="2"/>
    <s v="#MacBookProM3"/>
    <s v="NA"/>
    <n v="14910"/>
    <n v="778"/>
    <n v="289"/>
    <n v="2541"/>
    <n v="14309"/>
    <n v="247815"/>
    <x v="2"/>
    <x v="217"/>
    <s v="NA"/>
    <n v="2541"/>
    <n v="247815"/>
    <n v="6.4471480741682297E-2"/>
  </r>
  <r>
    <x v="218"/>
    <s v="LinkedIn"/>
    <d v="2025-01-28T00:00:00"/>
    <x v="3"/>
    <s v="#AppleMusic"/>
    <s v="#AppleLifestyle"/>
    <n v="9943"/>
    <n v="1274"/>
    <n v="336"/>
    <n v="389"/>
    <n v="6145"/>
    <n v="231305"/>
    <x v="0"/>
    <x v="218"/>
    <s v="#AppleLifestyle"/>
    <n v="389"/>
    <n v="231305"/>
    <n v="4.9947039623008581E-2"/>
  </r>
  <r>
    <x v="219"/>
    <s v="YouTube"/>
    <d v="2024-06-02T00:00:00"/>
    <x v="2"/>
    <s v="#MacBookAirM3"/>
    <s v="#AppleInnovation"/>
    <n v="14199"/>
    <n v="1206"/>
    <n v="954"/>
    <n v="2009"/>
    <n v="8"/>
    <n v="65537"/>
    <x v="2"/>
    <x v="219"/>
    <s v="#AppleInnovation"/>
    <n v="2009"/>
    <n v="65537"/>
    <n v="0.24961472145505592"/>
  </r>
  <r>
    <x v="220"/>
    <s v="YouTube"/>
    <d v="2025-03-23T00:00:00"/>
    <x v="3"/>
    <s v="#AppleMusic"/>
    <s v="#AppleLifestyle"/>
    <n v="17728"/>
    <n v="1487"/>
    <n v="210"/>
    <n v="2469"/>
    <n v="30565"/>
    <n v="117576"/>
    <x v="0"/>
    <x v="220"/>
    <s v="#AppleLifestyle"/>
    <n v="2469"/>
    <n v="117576"/>
    <n v="0.16521228822208614"/>
  </r>
  <r>
    <x v="221"/>
    <s v="YouTube"/>
    <d v="2024-10-08T00:00:00"/>
    <x v="1"/>
    <s v="#MacBookProM3"/>
    <s v="NA"/>
    <n v="8738"/>
    <n v="295"/>
    <n v="529"/>
    <n v="442"/>
    <n v="25286"/>
    <n v="147522"/>
    <x v="3"/>
    <x v="221"/>
    <s v="NA"/>
    <n v="442"/>
    <n v="147522"/>
    <n v="6.4817450956467515E-2"/>
  </r>
  <r>
    <x v="222"/>
    <s v="Twitter"/>
    <d v="2024-11-12T00:00:00"/>
    <x v="2"/>
    <s v="#AppleDesign"/>
    <s v="#Innovation"/>
    <n v="17913"/>
    <n v="1311"/>
    <n v="859"/>
    <n v="405"/>
    <n v="59842"/>
    <n v="62612"/>
    <x v="2"/>
    <x v="222"/>
    <s v="#Innovation"/>
    <n v="405"/>
    <n v="62612"/>
    <n v="0.32075321024723696"/>
  </r>
  <r>
    <x v="223"/>
    <s v="LinkedIn"/>
    <d v="2025-09-07T00:00:00"/>
    <x v="1"/>
    <s v="#Sustainability"/>
    <s v="#AppleEarth"/>
    <n v="4472"/>
    <n v="1301"/>
    <n v="956"/>
    <n v="1186"/>
    <n v="3363"/>
    <n v="46471"/>
    <x v="1"/>
    <x v="223"/>
    <s v="#AppleEarth"/>
    <n v="1186"/>
    <n v="46471"/>
    <n v="0.14479998278496267"/>
  </r>
  <r>
    <x v="224"/>
    <s v="Twitter"/>
    <d v="2024-06-20T00:00:00"/>
    <x v="2"/>
    <s v="#AppleWatch"/>
    <s v="#Health"/>
    <n v="21123"/>
    <n v="1343"/>
    <n v="589"/>
    <n v="727"/>
    <n v="87833"/>
    <n v="206703"/>
    <x v="0"/>
    <x v="224"/>
    <s v="#Health"/>
    <n v="727"/>
    <n v="206703"/>
    <n v="0.11153684271636116"/>
  </r>
  <r>
    <x v="225"/>
    <s v="Twitter"/>
    <d v="2025-09-08T00:00:00"/>
    <x v="1"/>
    <s v="#AppleWatch"/>
    <s v="#Health"/>
    <n v="23785"/>
    <n v="1013"/>
    <n v="468"/>
    <n v="1628"/>
    <n v="8272"/>
    <n v="71348"/>
    <x v="1"/>
    <x v="225"/>
    <s v="#Health"/>
    <n v="1628"/>
    <n v="71348"/>
    <n v="0.35412345125301342"/>
  </r>
  <r>
    <x v="226"/>
    <s v="Instagram"/>
    <d v="2024-06-12T00:00:00"/>
    <x v="1"/>
    <s v="#MacBookAirM3"/>
    <s v="#AppleInnovation"/>
    <n v="17679"/>
    <n v="690"/>
    <n v="451"/>
    <n v="2195"/>
    <n v="4390"/>
    <n v="235804"/>
    <x v="4"/>
    <x v="226"/>
    <s v="#AppleInnovation"/>
    <n v="2195"/>
    <n v="235804"/>
    <n v="7.9812047293514959E-2"/>
  </r>
  <r>
    <x v="227"/>
    <s v="Twitter"/>
    <d v="2024-07-01T00:00:00"/>
    <x v="2"/>
    <s v="#AppleDesign"/>
    <s v="#Innovation"/>
    <n v="3761"/>
    <n v="651"/>
    <n v="493"/>
    <n v="2294"/>
    <n v="71696"/>
    <n v="41177"/>
    <x v="0"/>
    <x v="227"/>
    <s v="#Innovation"/>
    <n v="2294"/>
    <n v="41177"/>
    <n v="0.11911989702989532"/>
  </r>
  <r>
    <x v="228"/>
    <s v="Instagram"/>
    <d v="2024-07-03T00:00:00"/>
    <x v="2"/>
    <s v="#MacBookAirM3"/>
    <s v="#AppleInnovation"/>
    <n v="12167"/>
    <n v="364"/>
    <n v="160"/>
    <n v="616"/>
    <n v="42228"/>
    <n v="175832"/>
    <x v="2"/>
    <x v="228"/>
    <s v="#AppleInnovation"/>
    <n v="616"/>
    <n v="175832"/>
    <n v="7.2176850630146963E-2"/>
  </r>
  <r>
    <x v="229"/>
    <s v="Instagram"/>
    <d v="2024-07-15T00:00:00"/>
    <x v="2"/>
    <s v="#ShotOniPhone"/>
    <s v="NA"/>
    <n v="12554"/>
    <n v="381"/>
    <n v="211"/>
    <n v="2286"/>
    <n v="50567"/>
    <n v="72779"/>
    <x v="0"/>
    <x v="229"/>
    <s v="NA"/>
    <n v="2286"/>
    <n v="72779"/>
    <n v="0.18062902760411656"/>
  </r>
  <r>
    <x v="230"/>
    <s v="Twitter"/>
    <d v="2025-09-09T00:00:00"/>
    <x v="0"/>
    <s v="#AppleMusic"/>
    <s v="#AppleLifestyle"/>
    <n v="19260"/>
    <n v="668"/>
    <n v="994"/>
    <n v="934"/>
    <n v="20509"/>
    <n v="61636"/>
    <x v="1"/>
    <x v="230"/>
    <s v="#AppleLifestyle"/>
    <n v="934"/>
    <n v="61636"/>
    <n v="0.33944448049841003"/>
  </r>
  <r>
    <x v="231"/>
    <s v="LinkedIn"/>
    <d v="2025-04-29T00:00:00"/>
    <x v="3"/>
    <s v="#AppleWatch"/>
    <s v="#Health"/>
    <n v="16277"/>
    <n v="1109"/>
    <n v="375"/>
    <n v="2225"/>
    <n v="1044"/>
    <n v="121889"/>
    <x v="3"/>
    <x v="231"/>
    <s v="#Health"/>
    <n v="2225"/>
    <n v="121889"/>
    <n v="0.14571454356012437"/>
  </r>
  <r>
    <x v="232"/>
    <s v="LinkedIn"/>
    <d v="2025-03-08T00:00:00"/>
    <x v="0"/>
    <s v="#AppleWatchUltra2"/>
    <s v="#HealthTech"/>
    <n v="5812"/>
    <n v="934"/>
    <n v="302"/>
    <n v="2356"/>
    <n v="37437"/>
    <n v="93551"/>
    <x v="0"/>
    <x v="232"/>
    <s v="#HealthTech"/>
    <n v="2356"/>
    <n v="93551"/>
    <n v="7.5338585370546551E-2"/>
  </r>
  <r>
    <x v="233"/>
    <s v="LinkedIn"/>
    <d v="2024-06-01T00:00:00"/>
    <x v="0"/>
    <s v="#AppleMusic"/>
    <s v="#AppleLifestyle"/>
    <n v="19844"/>
    <n v="1022"/>
    <n v="860"/>
    <n v="2570"/>
    <n v="23719"/>
    <n v="182628"/>
    <x v="2"/>
    <x v="233"/>
    <s v="#AppleLifestyle"/>
    <n v="2570"/>
    <n v="182628"/>
    <n v="0.11896313818253498"/>
  </r>
  <r>
    <x v="234"/>
    <s v="LinkedIn"/>
    <d v="2024-12-22T00:00:00"/>
    <x v="1"/>
    <s v="#AppleEvent"/>
    <s v="#iPadPro"/>
    <n v="20117"/>
    <n v="1143"/>
    <n v="713"/>
    <n v="1739"/>
    <n v="34444"/>
    <n v="198670"/>
    <x v="4"/>
    <x v="234"/>
    <s v="#iPadPro"/>
    <n v="1739"/>
    <n v="198670"/>
    <n v="0.11060049328031409"/>
  </r>
  <r>
    <x v="235"/>
    <s v="LinkedIn"/>
    <d v="2024-08-19T00:00:00"/>
    <x v="2"/>
    <s v="#iPhonePhotography"/>
    <s v="#ShotOniPhone"/>
    <n v="3605"/>
    <n v="206"/>
    <n v="921"/>
    <n v="852"/>
    <n v="11660"/>
    <n v="182635"/>
    <x v="3"/>
    <x v="235"/>
    <s v="#ShotOniPhone"/>
    <n v="852"/>
    <n v="182635"/>
    <n v="2.590960111698196E-2"/>
  </r>
  <r>
    <x v="236"/>
    <s v="Twitter"/>
    <d v="2024-10-22T00:00:00"/>
    <x v="3"/>
    <s v="#AppleDesign"/>
    <s v="#Innovation"/>
    <n v="7622"/>
    <n v="529"/>
    <n v="720"/>
    <n v="1015"/>
    <n v="71322"/>
    <n v="86819"/>
    <x v="4"/>
    <x v="236"/>
    <s v="#Innovation"/>
    <n v="1015"/>
    <n v="86819"/>
    <n v="0.10217809465669957"/>
  </r>
  <r>
    <x v="237"/>
    <s v="Twitter"/>
    <d v="2024-07-16T00:00:00"/>
    <x v="1"/>
    <s v="#iPhone16Launch"/>
    <s v="#AppleEvent"/>
    <n v="8767"/>
    <n v="974"/>
    <n v="733"/>
    <n v="1587"/>
    <n v="74927"/>
    <n v="113770"/>
    <x v="0"/>
    <x v="237"/>
    <s v="#AppleEvent"/>
    <n v="1587"/>
    <n v="113770"/>
    <n v="9.2062933989628198E-2"/>
  </r>
  <r>
    <x v="238"/>
    <s v="YouTube"/>
    <d v="2025-09-10T00:00:00"/>
    <x v="0"/>
    <s v="#MacBookAirM3"/>
    <s v="#AppleInnovation"/>
    <n v="13613"/>
    <n v="350"/>
    <n v="809"/>
    <n v="2013"/>
    <n v="20471"/>
    <n v="198038"/>
    <x v="1"/>
    <x v="238"/>
    <s v="#AppleInnovation"/>
    <n v="2013"/>
    <n v="198038"/>
    <n v="7.4591745018632791E-2"/>
  </r>
  <r>
    <x v="239"/>
    <s v="LinkedIn"/>
    <d v="2025-09-11T00:00:00"/>
    <x v="2"/>
    <s v="#AppleMusic"/>
    <s v="#AppleLifestyle"/>
    <n v="21901"/>
    <n v="1308"/>
    <n v="724"/>
    <n v="2183"/>
    <n v="15996"/>
    <n v="230961"/>
    <x v="1"/>
    <x v="239"/>
    <s v="#AppleLifestyle"/>
    <n v="2183"/>
    <n v="230961"/>
    <n v="0.10362355549205277"/>
  </r>
  <r>
    <x v="240"/>
    <s v="Twitter"/>
    <d v="2025-01-18T00:00:00"/>
    <x v="1"/>
    <s v="#iPhonePhotography"/>
    <s v="#ShotOniPhone"/>
    <n v="12589"/>
    <n v="346"/>
    <n v="459"/>
    <n v="1407"/>
    <n v="29254"/>
    <n v="198059"/>
    <x v="2"/>
    <x v="240"/>
    <s v="#ShotOniPhone"/>
    <n v="1407"/>
    <n v="198059"/>
    <n v="6.7626313371268162E-2"/>
  </r>
  <r>
    <x v="241"/>
    <s v="YouTube"/>
    <d v="2025-09-12T00:00:00"/>
    <x v="2"/>
    <s v="#AppleMusic"/>
    <s v="#AppleLifestyle"/>
    <n v="15918"/>
    <n v="1114"/>
    <n v="392"/>
    <n v="1641"/>
    <n v="28044"/>
    <n v="118714"/>
    <x v="1"/>
    <x v="241"/>
    <s v="#AppleLifestyle"/>
    <n v="1641"/>
    <n v="118714"/>
    <n v="0.14677291642097814"/>
  </r>
  <r>
    <x v="242"/>
    <s v="LinkedIn"/>
    <d v="2025-03-06T00:00:00"/>
    <x v="1"/>
    <s v="#iPhone16Launch"/>
    <s v="#AppleEvent"/>
    <n v="22119"/>
    <n v="899"/>
    <n v="642"/>
    <n v="410"/>
    <n v="49490"/>
    <n v="229420"/>
    <x v="3"/>
    <x v="242"/>
    <s v="#AppleEvent"/>
    <n v="410"/>
    <n v="229420"/>
    <n v="0.10312963124400662"/>
  </r>
  <r>
    <x v="243"/>
    <s v="Instagram"/>
    <d v="2025-09-13T00:00:00"/>
    <x v="2"/>
    <s v="#iPhonePhotography"/>
    <s v="#ShotOniPhone"/>
    <n v="15046"/>
    <n v="281"/>
    <n v="515"/>
    <n v="550"/>
    <n v="22583"/>
    <n v="64596"/>
    <x v="1"/>
    <x v="243"/>
    <s v="#ShotOniPhone"/>
    <n v="550"/>
    <n v="64596"/>
    <n v="0.24524738373893121"/>
  </r>
  <r>
    <x v="244"/>
    <s v="YouTube"/>
    <d v="2025-01-12T00:00:00"/>
    <x v="0"/>
    <s v="#AppleEvent"/>
    <s v="#iPadPro"/>
    <n v="4590"/>
    <n v="713"/>
    <n v="479"/>
    <n v="2730"/>
    <n v="41050"/>
    <n v="204246"/>
    <x v="2"/>
    <x v="244"/>
    <s v="#iPadPro"/>
    <n v="2730"/>
    <n v="204246"/>
    <n v="2.8308999931455206E-2"/>
  </r>
  <r>
    <x v="245"/>
    <s v="Twitter"/>
    <d v="2024-10-11T00:00:00"/>
    <x v="3"/>
    <s v="#iPhone16Launch"/>
    <s v="#AppleEvent"/>
    <n v="19447"/>
    <n v="1014"/>
    <n v="256"/>
    <n v="2354"/>
    <n v="5472"/>
    <n v="104106"/>
    <x v="0"/>
    <x v="245"/>
    <s v="#AppleEvent"/>
    <n v="2354"/>
    <n v="104106"/>
    <n v="0.19899909707413599"/>
  </r>
  <r>
    <x v="246"/>
    <s v="Instagram"/>
    <d v="2024-08-27T00:00:00"/>
    <x v="0"/>
    <s v="#MacBookProM3"/>
    <s v="NA"/>
    <n v="6324"/>
    <n v="908"/>
    <n v="375"/>
    <n v="758"/>
    <n v="34850"/>
    <n v="241039"/>
    <x v="0"/>
    <x v="246"/>
    <s v="NA"/>
    <n v="758"/>
    <n v="241039"/>
    <n v="3.1559208260903839E-2"/>
  </r>
  <r>
    <x v="247"/>
    <s v="Instagram"/>
    <d v="2025-09-14T00:00:00"/>
    <x v="3"/>
    <s v="#AppleEvent"/>
    <s v="#iPhone16"/>
    <n v="12787"/>
    <n v="945"/>
    <n v="974"/>
    <n v="1407"/>
    <n v="4037"/>
    <n v="99182"/>
    <x v="1"/>
    <x v="247"/>
    <s v="#iPhone16"/>
    <n v="1407"/>
    <n v="99182"/>
    <n v="0.14827287209372669"/>
  </r>
  <r>
    <x v="248"/>
    <s v="Instagram"/>
    <d v="2024-07-18T00:00:00"/>
    <x v="2"/>
    <s v="#MacBookProM3"/>
    <s v="NA"/>
    <n v="11111"/>
    <n v="1222"/>
    <n v="367"/>
    <n v="507"/>
    <n v="14129"/>
    <n v="127163"/>
    <x v="4"/>
    <x v="248"/>
    <s v="NA"/>
    <n v="507"/>
    <n v="127163"/>
    <n v="9.9871818060284834E-2"/>
  </r>
  <r>
    <x v="249"/>
    <s v="YouTube"/>
    <d v="2024-06-22T00:00:00"/>
    <x v="1"/>
    <s v="#AppleWatch"/>
    <s v="#Health"/>
    <n v="7342"/>
    <n v="906"/>
    <n v="902"/>
    <n v="1199"/>
    <n v="68488"/>
    <n v="79310"/>
    <x v="0"/>
    <x v="249"/>
    <s v="#Health"/>
    <n v="1199"/>
    <n v="79310"/>
    <n v="0.1153700668263775"/>
  </r>
  <r>
    <x v="250"/>
    <s v="Twitter"/>
    <d v="2025-09-15T00:00:00"/>
    <x v="0"/>
    <s v="#AppleMusic"/>
    <s v="#AppleLifestyle"/>
    <n v="18389"/>
    <n v="670"/>
    <n v="655"/>
    <n v="321"/>
    <n v="21869"/>
    <n v="96088"/>
    <x v="1"/>
    <x v="250"/>
    <s v="#AppleLifestyle"/>
    <n v="321"/>
    <n v="96088"/>
    <n v="0.2051660977437349"/>
  </r>
  <r>
    <x v="251"/>
    <s v="Instagram"/>
    <d v="2025-04-28T00:00:00"/>
    <x v="3"/>
    <s v="#AppleEvent"/>
    <s v="#iPhone16"/>
    <n v="10659"/>
    <n v="1342"/>
    <n v="408"/>
    <n v="709"/>
    <n v="16309"/>
    <n v="168803"/>
    <x v="2"/>
    <x v="251"/>
    <s v="#iPhone16"/>
    <n v="709"/>
    <n v="168803"/>
    <n v="7.3511726687321907E-2"/>
  </r>
  <r>
    <x v="252"/>
    <s v="LinkedIn"/>
    <d v="2025-09-16T00:00:00"/>
    <x v="0"/>
    <s v="#MacBookProM3"/>
    <s v="NA"/>
    <n v="16043"/>
    <n v="595"/>
    <n v="923"/>
    <n v="1194"/>
    <n v="52613"/>
    <n v="179978"/>
    <x v="1"/>
    <x v="252"/>
    <s v="NA"/>
    <n v="1194"/>
    <n v="179978"/>
    <n v="9.757303670448611E-2"/>
  </r>
  <r>
    <x v="253"/>
    <s v="Instagram"/>
    <d v="2025-01-14T00:00:00"/>
    <x v="3"/>
    <s v="#AppleEvent"/>
    <s v="#iPhone16"/>
    <n v="24350"/>
    <n v="460"/>
    <n v="666"/>
    <n v="814"/>
    <n v="21120"/>
    <n v="76914"/>
    <x v="0"/>
    <x v="253"/>
    <s v="#iPhone16"/>
    <n v="814"/>
    <n v="76914"/>
    <n v="0.33122708479600593"/>
  </r>
  <r>
    <x v="254"/>
    <s v="Instagram"/>
    <d v="2025-04-03T00:00:00"/>
    <x v="0"/>
    <s v="#Sustainability"/>
    <s v="#AppleEarth"/>
    <n v="10837"/>
    <n v="1004"/>
    <n v="922"/>
    <n v="1108"/>
    <n v="36807"/>
    <n v="150350"/>
    <x v="2"/>
    <x v="254"/>
    <s v="#AppleEarth"/>
    <n v="1108"/>
    <n v="150350"/>
    <n v="8.4888593282341204E-2"/>
  </r>
  <r>
    <x v="255"/>
    <s v="YouTube"/>
    <d v="2025-09-17T00:00:00"/>
    <x v="3"/>
    <s v="#AppleMusic"/>
    <s v="#AppleLifestyle"/>
    <n v="2117"/>
    <n v="1133"/>
    <n v="203"/>
    <n v="1173"/>
    <n v="40125"/>
    <n v="85379"/>
    <x v="1"/>
    <x v="255"/>
    <s v="#AppleLifestyle"/>
    <n v="1173"/>
    <n v="85379"/>
    <n v="4.0443200318579509E-2"/>
  </r>
  <r>
    <x v="256"/>
    <s v="YouTube"/>
    <d v="2025-04-06T00:00:00"/>
    <x v="3"/>
    <s v="#AppleEvent"/>
    <s v="#iPhone16"/>
    <n v="15917"/>
    <n v="1479"/>
    <n v="196"/>
    <n v="313"/>
    <n v="48524"/>
    <n v="249684"/>
    <x v="3"/>
    <x v="256"/>
    <s v="#iPhone16"/>
    <n v="313"/>
    <n v="249684"/>
    <n v="7.0457057720959296E-2"/>
  </r>
  <r>
    <x v="257"/>
    <s v="Twitter"/>
    <d v="2024-08-05T00:00:00"/>
    <x v="2"/>
    <s v="#AppleWatchUltra2"/>
    <s v="#HealthTech"/>
    <n v="20935"/>
    <n v="1104"/>
    <n v="876"/>
    <n v="1270"/>
    <n v="21454"/>
    <n v="208722"/>
    <x v="2"/>
    <x v="257"/>
    <s v="#HealthTech"/>
    <n v="1270"/>
    <n v="208722"/>
    <n v="0.10978718103506099"/>
  </r>
  <r>
    <x v="258"/>
    <s v="LinkedIn"/>
    <d v="2025-02-10T00:00:00"/>
    <x v="3"/>
    <s v="#MacBookAirM3"/>
    <s v="#AppleInnovation"/>
    <n v="16309"/>
    <n v="1449"/>
    <n v="838"/>
    <n v="2434"/>
    <n v="2940"/>
    <n v="217953"/>
    <x v="3"/>
    <x v="258"/>
    <s v="#AppleInnovation"/>
    <n v="2434"/>
    <n v="217953"/>
    <n v="8.5321147219813445E-2"/>
  </r>
  <r>
    <x v="259"/>
    <s v="YouTube"/>
    <d v="2025-02-12T00:00:00"/>
    <x v="2"/>
    <s v="#MacBookAirM3"/>
    <s v="#AppleInnovation"/>
    <n v="15234"/>
    <n v="1276"/>
    <n v="670"/>
    <n v="1860"/>
    <n v="60397"/>
    <n v="86413"/>
    <x v="4"/>
    <x v="259"/>
    <s v="#AppleInnovation"/>
    <n v="1860"/>
    <n v="86413"/>
    <n v="0.19881267864788862"/>
  </r>
  <r>
    <x v="260"/>
    <s v="Instagram"/>
    <d v="2024-10-27T00:00:00"/>
    <x v="3"/>
    <s v="#AppleWatchUltra2"/>
    <s v="#HealthTech"/>
    <n v="7560"/>
    <n v="1139"/>
    <n v="248"/>
    <n v="1624"/>
    <n v="72237"/>
    <n v="177084"/>
    <x v="2"/>
    <x v="260"/>
    <s v="#HealthTech"/>
    <n v="1624"/>
    <n v="177084"/>
    <n v="5.0524045085947912E-2"/>
  </r>
  <r>
    <x v="261"/>
    <s v="Twitter"/>
    <d v="2025-01-18T00:00:00"/>
    <x v="1"/>
    <s v="#iPhonePhotography"/>
    <s v="#ShotOniPhone"/>
    <n v="22673"/>
    <n v="1053"/>
    <n v="169"/>
    <n v="1566"/>
    <n v="9417"/>
    <n v="221187"/>
    <x v="3"/>
    <x v="261"/>
    <s v="#ShotOniPhone"/>
    <n v="1566"/>
    <n v="221187"/>
    <n v="0.10803076130152314"/>
  </r>
  <r>
    <x v="262"/>
    <s v="Instagram"/>
    <d v="2024-08-20T00:00:00"/>
    <x v="1"/>
    <s v="#ShotOniPhone"/>
    <s v="NA"/>
    <n v="2846"/>
    <n v="792"/>
    <n v="902"/>
    <n v="2469"/>
    <n v="12130"/>
    <n v="47151"/>
    <x v="0"/>
    <x v="262"/>
    <s v="NA"/>
    <n v="2469"/>
    <n v="47151"/>
    <n v="9.6286399015927546E-2"/>
  </r>
  <r>
    <x v="263"/>
    <s v="Instagram"/>
    <d v="2025-01-30T00:00:00"/>
    <x v="1"/>
    <s v="#iPhonePhotography"/>
    <s v="#ShotOniPhone"/>
    <n v="12954"/>
    <n v="913"/>
    <n v="722"/>
    <n v="1049"/>
    <n v="475"/>
    <n v="97716"/>
    <x v="0"/>
    <x v="263"/>
    <s v="#ShotOniPhone"/>
    <n v="1049"/>
    <n v="97716"/>
    <n v="0.14930001228048631"/>
  </r>
  <r>
    <x v="264"/>
    <s v="YouTube"/>
    <d v="2025-02-20T00:00:00"/>
    <x v="3"/>
    <s v="#iPhone16Launch"/>
    <s v="#AppleEvent"/>
    <n v="15703"/>
    <n v="1381"/>
    <n v="639"/>
    <n v="984"/>
    <n v="10967"/>
    <n v="133747"/>
    <x v="4"/>
    <x v="264"/>
    <s v="#AppleEvent"/>
    <n v="984"/>
    <n v="133747"/>
    <n v="0.13251138343289942"/>
  </r>
  <r>
    <x v="265"/>
    <s v="Twitter"/>
    <d v="2024-11-25T00:00:00"/>
    <x v="2"/>
    <s v="#iPhone16Launch"/>
    <s v="#AppleEvent"/>
    <n v="17385"/>
    <n v="831"/>
    <n v="568"/>
    <n v="2227"/>
    <n v="49351"/>
    <n v="207450"/>
    <x v="2"/>
    <x v="265"/>
    <s v="#AppleEvent"/>
    <n v="2227"/>
    <n v="207450"/>
    <n v="9.0547119787900698E-2"/>
  </r>
  <r>
    <x v="266"/>
    <s v="LinkedIn"/>
    <d v="2024-10-04T00:00:00"/>
    <x v="2"/>
    <s v="#AppleEvent"/>
    <s v="#iPhone16"/>
    <n v="15746"/>
    <n v="258"/>
    <n v="839"/>
    <n v="2656"/>
    <n v="66614"/>
    <n v="213724"/>
    <x v="2"/>
    <x v="266"/>
    <s v="#iPhone16"/>
    <n v="2656"/>
    <n v="213724"/>
    <n v="7.8807246729426739E-2"/>
  </r>
  <r>
    <x v="267"/>
    <s v="LinkedIn"/>
    <d v="2025-04-13T00:00:00"/>
    <x v="3"/>
    <s v="#MacBookProM3"/>
    <s v="NA"/>
    <n v="24700"/>
    <n v="327"/>
    <n v="999"/>
    <n v="994"/>
    <n v="59400"/>
    <n v="243502"/>
    <x v="2"/>
    <x v="267"/>
    <s v="NA"/>
    <n v="994"/>
    <n v="243502"/>
    <n v="0.10688207899729776"/>
  </r>
  <r>
    <x v="268"/>
    <s v="YouTube"/>
    <d v="2024-11-05T00:00:00"/>
    <x v="1"/>
    <s v="#MacBookProM3"/>
    <s v="NA"/>
    <n v="8469"/>
    <n v="935"/>
    <n v="211"/>
    <n v="2635"/>
    <n v="21890"/>
    <n v="184539"/>
    <x v="4"/>
    <x v="268"/>
    <s v="NA"/>
    <n v="2635"/>
    <n v="184539"/>
    <n v="5.2102807536618279E-2"/>
  </r>
  <r>
    <x v="269"/>
    <s v="YouTube"/>
    <d v="2025-01-15T00:00:00"/>
    <x v="1"/>
    <s v="#MacBookAirM3"/>
    <s v="#AppleInnovation"/>
    <n v="11333"/>
    <n v="920"/>
    <n v="294"/>
    <n v="606"/>
    <n v="59490"/>
    <n v="202082"/>
    <x v="2"/>
    <x v="269"/>
    <s v="#AppleInnovation"/>
    <n v="606"/>
    <n v="202082"/>
    <n v="6.2088657079799291E-2"/>
  </r>
  <r>
    <x v="270"/>
    <s v="Twitter"/>
    <d v="2024-10-17T00:00:00"/>
    <x v="2"/>
    <s v="#AppleDesign"/>
    <s v="#Innovation"/>
    <n v="18608"/>
    <n v="1338"/>
    <n v="365"/>
    <n v="2289"/>
    <n v="20785"/>
    <n v="161999"/>
    <x v="0"/>
    <x v="270"/>
    <s v="#Innovation"/>
    <n v="2289"/>
    <n v="161999"/>
    <n v="0.12537731714393299"/>
  </r>
  <r>
    <x v="271"/>
    <s v="LinkedIn"/>
    <d v="2025-03-27T00:00:00"/>
    <x v="1"/>
    <s v="#iPhonePhotography"/>
    <s v="#ShotOniPhone"/>
    <n v="14819"/>
    <n v="1432"/>
    <n v="152"/>
    <n v="961"/>
    <n v="39154"/>
    <n v="154793"/>
    <x v="3"/>
    <x v="271"/>
    <s v="#ShotOniPhone"/>
    <n v="961"/>
    <n v="154793"/>
    <n v="0.10596732410380315"/>
  </r>
  <r>
    <x v="272"/>
    <s v="LinkedIn"/>
    <d v="2024-10-12T00:00:00"/>
    <x v="0"/>
    <s v="#Sustainability"/>
    <s v="#AppleEarth"/>
    <n v="6208"/>
    <n v="725"/>
    <n v="309"/>
    <n v="848"/>
    <n v="39319"/>
    <n v="225763"/>
    <x v="0"/>
    <x v="272"/>
    <s v="#AppleEarth"/>
    <n v="848"/>
    <n v="225763"/>
    <n v="3.207788698768177E-2"/>
  </r>
  <r>
    <x v="273"/>
    <s v="LinkedIn"/>
    <d v="2025-01-01T00:00:00"/>
    <x v="2"/>
    <s v="#AppleMusic"/>
    <s v="#AppleLifestyle"/>
    <n v="8283"/>
    <n v="720"/>
    <n v="888"/>
    <n v="611"/>
    <n v="52791"/>
    <n v="235229"/>
    <x v="0"/>
    <x v="273"/>
    <s v="#AppleLifestyle"/>
    <n v="611"/>
    <n v="235229"/>
    <n v="4.2048386891072105E-2"/>
  </r>
  <r>
    <x v="274"/>
    <s v="Instagram"/>
    <d v="2024-08-05T00:00:00"/>
    <x v="1"/>
    <s v="#AppleWatch"/>
    <s v="#Health"/>
    <n v="4048"/>
    <n v="751"/>
    <n v="930"/>
    <n v="1382"/>
    <n v="16844"/>
    <n v="148177"/>
    <x v="3"/>
    <x v="274"/>
    <s v="#Health"/>
    <n v="1382"/>
    <n v="148177"/>
    <n v="3.8663220337839206E-2"/>
  </r>
  <r>
    <x v="275"/>
    <s v="LinkedIn"/>
    <d v="2024-06-07T00:00:00"/>
    <x v="2"/>
    <s v="#AppleEvent"/>
    <s v="#iPadPro"/>
    <n v="8233"/>
    <n v="436"/>
    <n v="269"/>
    <n v="2037"/>
    <n v="8875"/>
    <n v="52289"/>
    <x v="0"/>
    <x v="275"/>
    <s v="#iPadPro"/>
    <n v="2037"/>
    <n v="52289"/>
    <n v="0.17093461339861157"/>
  </r>
  <r>
    <x v="276"/>
    <s v="Instagram"/>
    <d v="2025-04-06T00:00:00"/>
    <x v="0"/>
    <s v="#MacBookProM3"/>
    <s v="NA"/>
    <n v="14941"/>
    <n v="1424"/>
    <n v="238"/>
    <n v="1054"/>
    <n v="20516"/>
    <n v="216048"/>
    <x v="4"/>
    <x v="276"/>
    <s v="NA"/>
    <n v="1054"/>
    <n v="216048"/>
    <n v="7.6848663260016298E-2"/>
  </r>
  <r>
    <x v="277"/>
    <s v="Twitter"/>
    <d v="2024-11-26T00:00:00"/>
    <x v="2"/>
    <s v="#AppleMusic"/>
    <s v="#AppleLifestyle"/>
    <n v="14607"/>
    <n v="1458"/>
    <n v="478"/>
    <n v="334"/>
    <n v="49257"/>
    <n v="214668"/>
    <x v="3"/>
    <x v="277"/>
    <s v="#AppleLifestyle"/>
    <n v="334"/>
    <n v="214668"/>
    <n v="7.7063185942944451E-2"/>
  </r>
  <r>
    <x v="278"/>
    <s v="Instagram"/>
    <d v="2024-09-02T00:00:00"/>
    <x v="2"/>
    <s v="#AppleEvent"/>
    <s v="#iPadPro"/>
    <n v="11765"/>
    <n v="693"/>
    <n v="729"/>
    <n v="744"/>
    <n v="97772"/>
    <n v="194243"/>
    <x v="0"/>
    <x v="278"/>
    <s v="#iPadPro"/>
    <n v="744"/>
    <n v="194243"/>
    <n v="6.7889190344053579E-2"/>
  </r>
  <r>
    <x v="279"/>
    <s v="Twitter"/>
    <d v="2025-09-18T00:00:00"/>
    <x v="2"/>
    <s v="#AppleMusic"/>
    <s v="#AppleLifestyle"/>
    <n v="3828"/>
    <n v="203"/>
    <n v="506"/>
    <n v="2440"/>
    <n v="63650"/>
    <n v="126365"/>
    <x v="1"/>
    <x v="279"/>
    <s v="#AppleLifestyle"/>
    <n v="2440"/>
    <n v="126365"/>
    <n v="3.5903929094290347E-2"/>
  </r>
  <r>
    <x v="280"/>
    <s v="LinkedIn"/>
    <d v="2025-03-22T00:00:00"/>
    <x v="2"/>
    <s v="#AppleEvent"/>
    <s v="#iPhone16"/>
    <n v="3917"/>
    <n v="865"/>
    <n v="759"/>
    <n v="2282"/>
    <n v="56125"/>
    <n v="154014"/>
    <x v="0"/>
    <x v="280"/>
    <s v="#iPhone16"/>
    <n v="2282"/>
    <n v="154014"/>
    <n v="3.5977248821535704E-2"/>
  </r>
  <r>
    <x v="281"/>
    <s v="LinkedIn"/>
    <d v="2024-10-03T00:00:00"/>
    <x v="0"/>
    <s v="#AppleEvent"/>
    <s v="#iPadPro"/>
    <n v="22618"/>
    <n v="641"/>
    <n v="416"/>
    <n v="1530"/>
    <n v="18395"/>
    <n v="215211"/>
    <x v="4"/>
    <x v="281"/>
    <s v="#iPadPro"/>
    <n v="1530"/>
    <n v="215211"/>
    <n v="0.1100083174187193"/>
  </r>
  <r>
    <x v="282"/>
    <s v="Twitter"/>
    <d v="2025-05-09T00:00:00"/>
    <x v="3"/>
    <s v="#AppleWatch"/>
    <s v="#Health"/>
    <n v="8988"/>
    <n v="228"/>
    <n v="766"/>
    <n v="652"/>
    <n v="63789"/>
    <n v="219785"/>
    <x v="2"/>
    <x v="282"/>
    <s v="#Health"/>
    <n v="652"/>
    <n v="219785"/>
    <n v="4.541711217781013E-2"/>
  </r>
  <r>
    <x v="283"/>
    <s v="YouTube"/>
    <d v="2024-09-17T00:00:00"/>
    <x v="2"/>
    <s v="#AppleMusic"/>
    <s v="#AppleLifestyle"/>
    <n v="20410"/>
    <n v="1332"/>
    <n v="472"/>
    <n v="1202"/>
    <n v="9418"/>
    <n v="200806"/>
    <x v="0"/>
    <x v="283"/>
    <s v="#AppleLifestyle"/>
    <n v="1202"/>
    <n v="200806"/>
    <n v="0.11062418453631864"/>
  </r>
  <r>
    <x v="284"/>
    <s v="Twitter"/>
    <d v="2024-07-18T00:00:00"/>
    <x v="2"/>
    <s v="#AppleWatchUltra2"/>
    <s v="#HealthTech"/>
    <n v="16594"/>
    <n v="809"/>
    <n v="784"/>
    <n v="1655"/>
    <n v="35505"/>
    <n v="112588"/>
    <x v="2"/>
    <x v="284"/>
    <s v="#HealthTech"/>
    <n v="1655"/>
    <n v="112588"/>
    <n v="0.16153586527871533"/>
  </r>
  <r>
    <x v="285"/>
    <s v="YouTube"/>
    <d v="2025-09-19T00:00:00"/>
    <x v="1"/>
    <s v="#AppleWatch"/>
    <s v="#Health"/>
    <n v="22128"/>
    <n v="1004"/>
    <n v="690"/>
    <n v="2048"/>
    <n v="19443"/>
    <n v="103646"/>
    <x v="1"/>
    <x v="285"/>
    <s v="#Health"/>
    <n v="2048"/>
    <n v="103646"/>
    <n v="0.22984003241803833"/>
  </r>
  <r>
    <x v="286"/>
    <s v="Instagram"/>
    <d v="2024-08-15T00:00:00"/>
    <x v="2"/>
    <s v="#AppleEvent"/>
    <s v="#iPadPro"/>
    <n v="14977"/>
    <n v="274"/>
    <n v="798"/>
    <n v="458"/>
    <n v="6636"/>
    <n v="43654"/>
    <x v="0"/>
    <x v="286"/>
    <s v="#iPadPro"/>
    <n v="458"/>
    <n v="43654"/>
    <n v="0.36764099509781462"/>
  </r>
  <r>
    <x v="287"/>
    <s v="Instagram"/>
    <d v="2025-04-17T00:00:00"/>
    <x v="1"/>
    <s v="#AppleWatch"/>
    <s v="#Health"/>
    <n v="2009"/>
    <n v="1037"/>
    <n v="344"/>
    <n v="2277"/>
    <n v="85743"/>
    <n v="58743"/>
    <x v="3"/>
    <x v="287"/>
    <s v="#Health"/>
    <n v="2277"/>
    <n v="58743"/>
    <n v="5.7709003625963942E-2"/>
  </r>
  <r>
    <x v="288"/>
    <s v="Instagram"/>
    <d v="2024-11-28T00:00:00"/>
    <x v="3"/>
    <s v="#AppleMusic"/>
    <s v="#AppleLifestyle"/>
    <n v="18644"/>
    <n v="1369"/>
    <n v="887"/>
    <n v="1256"/>
    <n v="43415"/>
    <n v="88368"/>
    <x v="2"/>
    <x v="288"/>
    <s v="#AppleLifestyle"/>
    <n v="1256"/>
    <n v="88368"/>
    <n v="0.23651095419156257"/>
  </r>
  <r>
    <x v="289"/>
    <s v="LinkedIn"/>
    <d v="2025-09-20T00:00:00"/>
    <x v="0"/>
    <s v="#ShotOniPhone"/>
    <s v="NA"/>
    <n v="24422"/>
    <n v="327"/>
    <n v="481"/>
    <n v="2371"/>
    <n v="35340"/>
    <n v="245244"/>
    <x v="1"/>
    <x v="289"/>
    <s v="NA"/>
    <n v="2371"/>
    <n v="245244"/>
    <n v="0.10287713460879777"/>
  </r>
  <r>
    <x v="290"/>
    <s v="Instagram"/>
    <d v="2024-11-06T00:00:00"/>
    <x v="0"/>
    <s v="#AppleMusic"/>
    <s v="#AppleLifestyle"/>
    <n v="11865"/>
    <n v="241"/>
    <n v="319"/>
    <n v="703"/>
    <n v="69596"/>
    <n v="177513"/>
    <x v="3"/>
    <x v="290"/>
    <s v="#AppleLifestyle"/>
    <n v="703"/>
    <n v="177513"/>
    <n v="6.999487361489018E-2"/>
  </r>
  <r>
    <x v="291"/>
    <s v="YouTube"/>
    <d v="2024-11-17T00:00:00"/>
    <x v="3"/>
    <s v="#AppleMusic"/>
    <s v="#AppleLifestyle"/>
    <n v="4219"/>
    <n v="240"/>
    <n v="670"/>
    <n v="815"/>
    <n v="11978"/>
    <n v="159735"/>
    <x v="3"/>
    <x v="291"/>
    <s v="#AppleLifestyle"/>
    <n v="815"/>
    <n v="159735"/>
    <n v="3.2109431245500357E-2"/>
  </r>
  <r>
    <x v="292"/>
    <s v="Instagram"/>
    <d v="2025-05-14T00:00:00"/>
    <x v="0"/>
    <s v="#AppleEvent"/>
    <s v="#iPhone16"/>
    <n v="9041"/>
    <n v="1133"/>
    <n v="612"/>
    <n v="1687"/>
    <n v="28102"/>
    <n v="195683"/>
    <x v="3"/>
    <x v="292"/>
    <s v="#iPhone16"/>
    <n v="1687"/>
    <n v="195683"/>
    <n v="5.5119760020032396E-2"/>
  </r>
  <r>
    <x v="293"/>
    <s v="Twitter"/>
    <d v="2024-06-19T00:00:00"/>
    <x v="3"/>
    <s v="#iPhonePhotography"/>
    <s v="#ShotOniPhone"/>
    <n v="20444"/>
    <n v="233"/>
    <n v="189"/>
    <n v="2879"/>
    <n v="28185"/>
    <n v="159891"/>
    <x v="3"/>
    <x v="293"/>
    <s v="#ShotOniPhone"/>
    <n v="2879"/>
    <n v="159891"/>
    <n v="0.13050140408153055"/>
  </r>
  <r>
    <x v="294"/>
    <s v="Twitter"/>
    <d v="2025-05-06T00:00:00"/>
    <x v="3"/>
    <s v="#AppleWatchUltra2"/>
    <s v="#HealthTech"/>
    <n v="7287"/>
    <n v="1240"/>
    <n v="686"/>
    <n v="1255"/>
    <n v="15403"/>
    <n v="147971"/>
    <x v="0"/>
    <x v="294"/>
    <s v="#HealthTech"/>
    <n v="1255"/>
    <n v="147971"/>
    <n v="6.2262200025680704E-2"/>
  </r>
  <r>
    <x v="295"/>
    <s v="LinkedIn"/>
    <d v="2025-02-11T00:00:00"/>
    <x v="3"/>
    <s v="#Sustainability"/>
    <s v="#AppleEarth"/>
    <n v="3619"/>
    <n v="1376"/>
    <n v="410"/>
    <n v="2499"/>
    <n v="58146"/>
    <n v="52149"/>
    <x v="0"/>
    <x v="295"/>
    <s v="#AppleEarth"/>
    <n v="2499"/>
    <n v="52149"/>
    <n v="0.10364532397553165"/>
  </r>
  <r>
    <x v="296"/>
    <s v="Twitter"/>
    <d v="2024-12-24T00:00:00"/>
    <x v="0"/>
    <s v="#MacBookProM3"/>
    <s v="NA"/>
    <n v="10512"/>
    <n v="1197"/>
    <n v="544"/>
    <n v="2012"/>
    <n v="10245"/>
    <n v="140102"/>
    <x v="0"/>
    <x v="296"/>
    <s v="NA"/>
    <n v="2012"/>
    <n v="140102"/>
    <n v="8.745770938316369E-2"/>
  </r>
  <r>
    <x v="297"/>
    <s v="YouTube"/>
    <d v="2025-09-24T00:00:00"/>
    <x v="1"/>
    <s v="#iPhone16Launch"/>
    <s v="#AppleEvent"/>
    <n v="3342"/>
    <n v="787"/>
    <n v="375"/>
    <n v="907"/>
    <n v="85823"/>
    <n v="99189"/>
    <x v="1"/>
    <x v="297"/>
    <s v="#AppleEvent"/>
    <n v="907"/>
    <n v="99189"/>
    <n v="4.5408260996683103E-2"/>
  </r>
  <r>
    <x v="298"/>
    <s v="Instagram"/>
    <d v="2025-09-25T00:00:00"/>
    <x v="3"/>
    <s v="#iPhonePhotography"/>
    <s v="#ShotOniPhone"/>
    <n v="12568"/>
    <n v="541"/>
    <n v="273"/>
    <n v="2767"/>
    <n v="22331"/>
    <n v="192747"/>
    <x v="1"/>
    <x v="298"/>
    <s v="#ShotOniPhone"/>
    <n v="2767"/>
    <n v="192747"/>
    <n v="6.9427799135654514E-2"/>
  </r>
  <r>
    <x v="299"/>
    <s v="LinkedIn"/>
    <d v="2025-09-26T00:00:00"/>
    <x v="2"/>
    <s v="#iPhone16Launch"/>
    <s v="#AppleEvent"/>
    <n v="21216"/>
    <n v="226"/>
    <n v="187"/>
    <n v="1573"/>
    <n v="62688"/>
    <n v="111031"/>
    <x v="1"/>
    <x v="299"/>
    <s v="#AppleEvent"/>
    <n v="1573"/>
    <n v="111031"/>
    <n v="0.1948014518467815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4138"/>
    <n v="361"/>
    <n v="103777"/>
    <n v="56.64"/>
    <n v="23944"/>
    <n v="3.6395347716738774E-2"/>
    <n v="3777"/>
  </r>
  <r>
    <x v="0"/>
    <x v="1"/>
    <n v="8693"/>
    <n v="1261"/>
    <n v="111209"/>
    <n v="69.48"/>
    <n v="29873"/>
    <n v="6.6829123542159363E-2"/>
    <n v="7432"/>
  </r>
  <r>
    <x v="0"/>
    <x v="2"/>
    <n v="9264"/>
    <n v="1141"/>
    <n v="119332"/>
    <n v="92.31"/>
    <n v="50372"/>
    <n v="6.8070592967519189E-2"/>
    <n v="8123"/>
  </r>
  <r>
    <x v="0"/>
    <x v="2"/>
    <n v="8842"/>
    <n v="971"/>
    <n v="127203"/>
    <n v="16.350000000000001"/>
    <n v="33928"/>
    <n v="6.1877471443283573E-2"/>
    <n v="7871"/>
  </r>
  <r>
    <x v="1"/>
    <x v="0"/>
    <n v="7721"/>
    <n v="506"/>
    <n v="134418"/>
    <n v="35.58"/>
    <n v="25379"/>
    <n v="5.3675846984778827E-2"/>
    <n v="7215"/>
  </r>
  <r>
    <x v="1"/>
    <x v="2"/>
    <n v="8002"/>
    <n v="524"/>
    <n v="141896"/>
    <n v="52.06"/>
    <n v="46751"/>
    <n v="5.270056943113266E-2"/>
    <n v="7478"/>
  </r>
  <r>
    <x v="1"/>
    <x v="1"/>
    <n v="5225"/>
    <n v="291"/>
    <n v="146830"/>
    <n v="19.55"/>
    <n v="44546"/>
    <n v="3.3603487025812166E-2"/>
    <n v="4934"/>
  </r>
  <r>
    <x v="1"/>
    <x v="1"/>
    <n v="3978"/>
    <n v="543"/>
    <n v="150265"/>
    <n v="49.16"/>
    <n v="34286"/>
    <n v="2.2859614680730708E-2"/>
    <n v="3435"/>
  </r>
  <r>
    <x v="2"/>
    <x v="0"/>
    <n v="8373"/>
    <n v="921"/>
    <n v="157717"/>
    <n v="12.23"/>
    <n v="15110"/>
    <n v="4.7249186834646864E-2"/>
    <n v="7452"/>
  </r>
  <r>
    <x v="2"/>
    <x v="1"/>
    <n v="6907"/>
    <n v="834"/>
    <n v="163790"/>
    <n v="54.16"/>
    <n v="22087"/>
    <n v="3.7077965687770928E-2"/>
    <n v="6073"/>
  </r>
  <r>
    <x v="2"/>
    <x v="3"/>
    <n v="7097"/>
    <n v="369"/>
    <n v="170518"/>
    <n v="9.25"/>
    <n v="33762"/>
    <n v="3.9456245088495059E-2"/>
    <n v="6728"/>
  </r>
  <r>
    <x v="2"/>
    <x v="0"/>
    <n v="6656"/>
    <n v="978"/>
    <n v="176196"/>
    <n v="60.43"/>
    <n v="27081"/>
    <n v="3.2225476174260484E-2"/>
    <n v="5678"/>
  </r>
  <r>
    <x v="3"/>
    <x v="1"/>
    <n v="9984"/>
    <n v="1330"/>
    <n v="184850"/>
    <n v="57.52"/>
    <n v="44947"/>
    <n v="4.6816337571003515E-2"/>
    <n v="8654"/>
  </r>
  <r>
    <x v="3"/>
    <x v="0"/>
    <n v="5259"/>
    <n v="374"/>
    <n v="189735"/>
    <n v="14.83"/>
    <n v="19596"/>
    <n v="2.5746435818378266E-2"/>
    <n v="4885"/>
  </r>
  <r>
    <x v="3"/>
    <x v="2"/>
    <n v="9286"/>
    <n v="633"/>
    <n v="198388"/>
    <n v="5.43"/>
    <n v="48019"/>
    <n v="4.3616549388067825E-2"/>
    <n v="8653"/>
  </r>
  <r>
    <x v="3"/>
    <x v="1"/>
    <n v="6901"/>
    <n v="471"/>
    <n v="204818"/>
    <n v="60.83"/>
    <n v="52003"/>
    <n v="3.1393725160874533E-2"/>
    <n v="6430"/>
  </r>
  <r>
    <x v="4"/>
    <x v="3"/>
    <n v="5917"/>
    <n v="475"/>
    <n v="210260"/>
    <n v="17.89"/>
    <n v="28313"/>
    <n v="2.5882241034909159E-2"/>
    <n v="5442"/>
  </r>
  <r>
    <x v="4"/>
    <x v="1"/>
    <n v="9429"/>
    <n v="966"/>
    <n v="218723"/>
    <n v="7.69"/>
    <n v="57639"/>
    <n v="3.8692775794040866E-2"/>
    <n v="8463"/>
  </r>
  <r>
    <x v="4"/>
    <x v="0"/>
    <n v="3530"/>
    <n v="328"/>
    <n v="221925"/>
    <n v="12.84"/>
    <n v="11013"/>
    <n v="1.4428297848372199E-2"/>
    <n v="3202"/>
  </r>
  <r>
    <x v="4"/>
    <x v="0"/>
    <n v="2960"/>
    <n v="234"/>
    <n v="224651"/>
    <n v="17.41"/>
    <n v="59378"/>
    <n v="1.213437732304775E-2"/>
    <n v="2726"/>
  </r>
  <r>
    <x v="5"/>
    <x v="1"/>
    <n v="8045"/>
    <n v="894"/>
    <n v="231802"/>
    <n v="47.63"/>
    <n v="33705"/>
    <n v="3.084960440375838E-2"/>
    <n v="7151"/>
  </r>
  <r>
    <x v="5"/>
    <x v="3"/>
    <n v="2048"/>
    <n v="130"/>
    <n v="233720"/>
    <n v="39.28"/>
    <n v="11828"/>
    <n v="8.2064008214958063E-3"/>
    <n v="1918"/>
  </r>
  <r>
    <x v="5"/>
    <x v="3"/>
    <n v="6772"/>
    <n v="536"/>
    <n v="239956"/>
    <n v="9.82"/>
    <n v="17909"/>
    <n v="2.5988097817933289E-2"/>
    <n v="6236"/>
  </r>
  <r>
    <x v="5"/>
    <x v="3"/>
    <n v="3529"/>
    <n v="305"/>
    <n v="243180"/>
    <n v="41.61"/>
    <n v="48356"/>
    <n v="1.3257669216218439E-2"/>
    <n v="3224"/>
  </r>
  <r>
    <x v="6"/>
    <x v="0"/>
    <n v="3964"/>
    <n v="378"/>
    <n v="246766"/>
    <n v="13.64"/>
    <n v="23109"/>
    <n v="1.453198576789347E-2"/>
    <n v="3586"/>
  </r>
  <r>
    <x v="6"/>
    <x v="1"/>
    <n v="8137"/>
    <n v="1045"/>
    <n v="253858"/>
    <n v="20.47"/>
    <n v="12023"/>
    <n v="2.7936878097203948E-2"/>
    <n v="7092"/>
  </r>
  <r>
    <x v="6"/>
    <x v="2"/>
    <n v="1963"/>
    <n v="137"/>
    <n v="255684"/>
    <n v="11.21"/>
    <n v="24537"/>
    <n v="7.1416279469970747E-3"/>
    <n v="1826"/>
  </r>
  <r>
    <x v="6"/>
    <x v="0"/>
    <n v="1536"/>
    <n v="155"/>
    <n v="257065"/>
    <n v="12.16"/>
    <n v="36661"/>
    <n v="5.3721821329235798E-3"/>
    <n v="1381"/>
  </r>
  <r>
    <x v="7"/>
    <x v="3"/>
    <n v="8340"/>
    <n v="911"/>
    <n v="264494"/>
    <n v="37.299999999999997"/>
    <n v="48659"/>
    <n v="2.8087593669421613E-2"/>
    <n v="7429"/>
  </r>
  <r>
    <x v="7"/>
    <x v="1"/>
    <n v="8179"/>
    <n v="446"/>
    <n v="272227"/>
    <n v="41.82"/>
    <n v="43848"/>
    <n v="2.8406440213498294E-2"/>
    <n v="7733"/>
  </r>
  <r>
    <x v="7"/>
    <x v="3"/>
    <n v="8967"/>
    <n v="993"/>
    <n v="280201"/>
    <n v="52.79"/>
    <n v="47804"/>
    <n v="2.8458142547671136E-2"/>
    <n v="7974"/>
  </r>
  <r>
    <x v="7"/>
    <x v="2"/>
    <n v="9734"/>
    <n v="652"/>
    <n v="289283"/>
    <n v="49.65"/>
    <n v="25379"/>
    <n v="3.1394862470314533E-2"/>
    <n v="9082"/>
  </r>
  <r>
    <x v="8"/>
    <x v="3"/>
    <n v="1845"/>
    <n v="104"/>
    <n v="291024"/>
    <n v="28.16"/>
    <n v="37766"/>
    <n v="5.9823244818296775E-3"/>
    <n v="1741"/>
  </r>
  <r>
    <x v="8"/>
    <x v="3"/>
    <n v="6777"/>
    <n v="981"/>
    <n v="296820"/>
    <n v="23.92"/>
    <n v="53590"/>
    <n v="1.952698605215282E-2"/>
    <n v="5796"/>
  </r>
  <r>
    <x v="8"/>
    <x v="2"/>
    <n v="4036"/>
    <n v="591"/>
    <n v="300265"/>
    <n v="44.22"/>
    <n v="12563"/>
    <n v="1.1473198674504187E-2"/>
    <n v="3445"/>
  </r>
  <r>
    <x v="8"/>
    <x v="1"/>
    <n v="6947"/>
    <n v="908"/>
    <n v="306304"/>
    <n v="14.12"/>
    <n v="46060"/>
    <n v="1.9715707271207691E-2"/>
    <n v="6039"/>
  </r>
  <r>
    <x v="9"/>
    <x v="0"/>
    <n v="3494"/>
    <n v="281"/>
    <n v="309517"/>
    <n v="27.77"/>
    <n v="39197"/>
    <n v="1.0380689913639638E-2"/>
    <n v="3213"/>
  </r>
  <r>
    <x v="9"/>
    <x v="1"/>
    <n v="3719"/>
    <n v="222"/>
    <n v="313014"/>
    <n v="21.67"/>
    <n v="13586"/>
    <n v="1.1172024254506188E-2"/>
    <n v="3497"/>
  </r>
  <r>
    <x v="9"/>
    <x v="2"/>
    <n v="2884"/>
    <n v="341"/>
    <n v="315557"/>
    <n v="47"/>
    <n v="26087"/>
    <n v="8.058765928184131E-3"/>
    <n v="2543"/>
  </r>
  <r>
    <x v="9"/>
    <x v="3"/>
    <n v="5349"/>
    <n v="502"/>
    <n v="320404"/>
    <n v="5.22"/>
    <n v="58868"/>
    <n v="1.5127776182569505E-2"/>
    <n v="4847"/>
  </r>
  <r>
    <x v="10"/>
    <x v="1"/>
    <n v="6179"/>
    <n v="384"/>
    <n v="326199"/>
    <n v="14.71"/>
    <n v="33225"/>
    <n v="1.7765229200580015E-2"/>
    <n v="5795"/>
  </r>
  <r>
    <x v="10"/>
    <x v="0"/>
    <n v="7610"/>
    <n v="757"/>
    <n v="333052"/>
    <n v="44.45"/>
    <n v="39750"/>
    <n v="2.0576366453286574E-2"/>
    <n v="6853"/>
  </r>
  <r>
    <x v="10"/>
    <x v="2"/>
    <n v="7430"/>
    <n v="397"/>
    <n v="340085"/>
    <n v="28.07"/>
    <n v="16643"/>
    <n v="2.0680124086625402E-2"/>
    <n v="7033"/>
  </r>
  <r>
    <x v="10"/>
    <x v="1"/>
    <n v="8154"/>
    <n v="1149"/>
    <n v="347090"/>
    <n v="26"/>
    <n v="37523"/>
    <n v="2.0182085338096747E-2"/>
    <n v="7005"/>
  </r>
  <r>
    <x v="11"/>
    <x v="0"/>
    <n v="7488"/>
    <n v="568"/>
    <n v="354010"/>
    <n v="13.48"/>
    <n v="46727"/>
    <n v="1.9547470410440384E-2"/>
    <n v="6920"/>
  </r>
  <r>
    <x v="11"/>
    <x v="2"/>
    <n v="5737"/>
    <n v="666"/>
    <n v="359081"/>
    <n v="4.5999999999999996"/>
    <n v="21005"/>
    <n v="1.4122161852061233E-2"/>
    <n v="5071"/>
  </r>
  <r>
    <x v="11"/>
    <x v="0"/>
    <n v="7525"/>
    <n v="610"/>
    <n v="365996"/>
    <n v="5.77"/>
    <n v="53543"/>
    <n v="1.8893649110919244E-2"/>
    <n v="6915"/>
  </r>
  <r>
    <x v="11"/>
    <x v="2"/>
    <n v="4850"/>
    <n v="494"/>
    <n v="370352"/>
    <n v="20.47"/>
    <n v="10161"/>
    <n v="1.176178338445587E-2"/>
    <n v="4356"/>
  </r>
  <r>
    <x v="12"/>
    <x v="3"/>
    <n v="1689"/>
    <n v="176"/>
    <n v="371865"/>
    <n v="38.01"/>
    <n v="26029"/>
    <n v="4.068680838476329E-3"/>
    <n v="1513"/>
  </r>
  <r>
    <x v="12"/>
    <x v="1"/>
    <n v="6175"/>
    <n v="422"/>
    <n v="377618"/>
    <n v="37.86"/>
    <n v="59745"/>
    <n v="1.523497290913039E-2"/>
    <n v="5753"/>
  </r>
  <r>
    <x v="12"/>
    <x v="0"/>
    <n v="9648"/>
    <n v="1417"/>
    <n v="385849"/>
    <n v="3.66"/>
    <n v="24226"/>
    <n v="2.1332179168534842E-2"/>
    <n v="8231"/>
  </r>
  <r>
    <x v="12"/>
    <x v="2"/>
    <n v="6078"/>
    <n v="775"/>
    <n v="391152"/>
    <n v="37.76"/>
    <n v="38731"/>
    <n v="1.3557389454738823E-2"/>
    <n v="5303"/>
  </r>
  <r>
    <x v="13"/>
    <x v="0"/>
    <n v="6448"/>
    <n v="928"/>
    <n v="396672"/>
    <n v="30.12"/>
    <n v="53922"/>
    <n v="1.3915779283639884E-2"/>
    <n v="5520"/>
  </r>
  <r>
    <x v="13"/>
    <x v="0"/>
    <n v="2179"/>
    <n v="303"/>
    <n v="398548"/>
    <n v="33.909999999999997"/>
    <n v="54848"/>
    <n v="4.7070867248110645E-3"/>
    <n v="1876"/>
  </r>
  <r>
    <x v="13"/>
    <x v="1"/>
    <n v="7406"/>
    <n v="813"/>
    <n v="405141"/>
    <n v="24.46"/>
    <n v="13390"/>
    <n v="1.6273346810122897E-2"/>
    <n v="6593"/>
  </r>
  <r>
    <x v="13"/>
    <x v="3"/>
    <n v="9591"/>
    <n v="1363"/>
    <n v="413369"/>
    <n v="10.49"/>
    <n v="15997"/>
    <n v="1.9904734026983156E-2"/>
    <n v="8228"/>
  </r>
  <r>
    <x v="14"/>
    <x v="0"/>
    <n v="7907"/>
    <n v="465"/>
    <n v="420811"/>
    <n v="33.26"/>
    <n v="22693"/>
    <n v="1.76848989213685E-2"/>
    <n v="7442"/>
  </r>
  <r>
    <x v="14"/>
    <x v="2"/>
    <n v="9800"/>
    <n v="682"/>
    <n v="429929"/>
    <n v="6.3"/>
    <n v="59815"/>
    <n v="2.1208152974095722E-2"/>
    <n v="9118"/>
  </r>
  <r>
    <x v="14"/>
    <x v="2"/>
    <n v="2638"/>
    <n v="143"/>
    <n v="432424"/>
    <n v="6.95"/>
    <n v="52092"/>
    <n v="5.7698000111002165E-3"/>
    <n v="2495"/>
  </r>
  <r>
    <x v="14"/>
    <x v="3"/>
    <n v="6671"/>
    <n v="550"/>
    <n v="438545"/>
    <n v="17.75"/>
    <n v="10541"/>
    <n v="1.3957518612685129E-2"/>
    <n v="6121"/>
  </r>
  <r>
    <x v="15"/>
    <x v="2"/>
    <n v="7928"/>
    <n v="704"/>
    <n v="445769"/>
    <n v="11.19"/>
    <n v="31817"/>
    <n v="1.6205702953772022E-2"/>
    <n v="7224"/>
  </r>
  <r>
    <x v="15"/>
    <x v="3"/>
    <n v="2382"/>
    <n v="183"/>
    <n v="447968"/>
    <n v="4.7300000000000004"/>
    <n v="47861"/>
    <n v="4.9088327737695546E-3"/>
    <n v="2199"/>
  </r>
  <r>
    <x v="15"/>
    <x v="2"/>
    <n v="2403"/>
    <n v="319"/>
    <n v="450052"/>
    <n v="29.92"/>
    <n v="23428"/>
    <n v="4.6305760223263092E-3"/>
    <n v="2084"/>
  </r>
  <r>
    <x v="15"/>
    <x v="1"/>
    <n v="4292"/>
    <n v="367"/>
    <n v="453977"/>
    <n v="3.5"/>
    <n v="53934"/>
    <n v="8.6458124530537899E-3"/>
    <n v="3925"/>
  </r>
  <r>
    <x v="16"/>
    <x v="0"/>
    <n v="1419"/>
    <n v="110"/>
    <n v="455286"/>
    <n v="31.55"/>
    <n v="58831"/>
    <n v="2.8751158612388694E-3"/>
    <n v="1309"/>
  </r>
  <r>
    <x v="16"/>
    <x v="1"/>
    <n v="5517"/>
    <n v="575"/>
    <n v="460228"/>
    <n v="29.46"/>
    <n v="20258"/>
    <n v="1.07381558705685E-2"/>
    <n v="4942"/>
  </r>
  <r>
    <x v="16"/>
    <x v="0"/>
    <n v="4302"/>
    <n v="275"/>
    <n v="464255"/>
    <n v="15.72"/>
    <n v="26044"/>
    <n v="8.6741122874282456E-3"/>
    <n v="4027"/>
  </r>
  <r>
    <x v="16"/>
    <x v="0"/>
    <n v="8857"/>
    <n v="1153"/>
    <n v="471959"/>
    <n v="19.21"/>
    <n v="39411"/>
    <n v="1.6323451825264481E-2"/>
    <n v="7704"/>
  </r>
  <r>
    <x v="17"/>
    <x v="0"/>
    <n v="8870"/>
    <n v="509"/>
    <n v="480320"/>
    <n v="25.08"/>
    <n v="15469"/>
    <n v="1.7407145236508995E-2"/>
    <n v="8361"/>
  </r>
  <r>
    <x v="17"/>
    <x v="1"/>
    <n v="6693"/>
    <n v="995"/>
    <n v="486018"/>
    <n v="23.76"/>
    <n v="38854"/>
    <n v="1.1723845618886543E-2"/>
    <n v="5698"/>
  </r>
  <r>
    <x v="17"/>
    <x v="0"/>
    <n v="1767"/>
    <n v="224"/>
    <n v="487561"/>
    <n v="13.21"/>
    <n v="16256"/>
    <n v="3.1647322078673231E-3"/>
    <n v="1543"/>
  </r>
  <r>
    <x v="17"/>
    <x v="1"/>
    <n v="3044"/>
    <n v="212"/>
    <n v="490393"/>
    <n v="8.5299999999999994"/>
    <n v="20720"/>
    <n v="5.7749600830354431E-3"/>
    <n v="2832"/>
  </r>
  <r>
    <x v="18"/>
    <x v="3"/>
    <n v="2549"/>
    <n v="128"/>
    <n v="492814"/>
    <n v="12.73"/>
    <n v="43937"/>
    <n v="4.9126039438814641E-3"/>
    <n v="2421"/>
  </r>
  <r>
    <x v="18"/>
    <x v="2"/>
    <n v="7140"/>
    <n v="939"/>
    <n v="499015"/>
    <n v="25.12"/>
    <n v="43598"/>
    <n v="1.2426480165926877E-2"/>
    <n v="6201"/>
  </r>
  <r>
    <x v="18"/>
    <x v="2"/>
    <n v="4716"/>
    <n v="569"/>
    <n v="503162"/>
    <n v="25.65"/>
    <n v="11651"/>
    <n v="8.2418783612434963E-3"/>
    <n v="4147"/>
  </r>
  <r>
    <x v="18"/>
    <x v="0"/>
    <n v="5481"/>
    <n v="673"/>
    <n v="507970"/>
    <n v="13.09"/>
    <n v="29194"/>
    <n v="9.4651258932614123E-3"/>
    <n v="4808"/>
  </r>
  <r>
    <x v="19"/>
    <x v="1"/>
    <n v="8898"/>
    <n v="1131"/>
    <n v="515737"/>
    <n v="2.19"/>
    <n v="35051"/>
    <n v="1.5060001512398761E-2"/>
    <n v="7767"/>
  </r>
  <r>
    <x v="19"/>
    <x v="2"/>
    <n v="7548"/>
    <n v="433"/>
    <n v="522852"/>
    <n v="8.36"/>
    <n v="37386"/>
    <n v="1.3608057347012157E-2"/>
    <n v="7115"/>
  </r>
  <r>
    <x v="19"/>
    <x v="1"/>
    <n v="3293"/>
    <n v="282"/>
    <n v="525863"/>
    <n v="27.04"/>
    <n v="19518"/>
    <n v="5.7258259280458983E-3"/>
    <n v="3011"/>
  </r>
  <r>
    <x v="19"/>
    <x v="1"/>
    <n v="5837"/>
    <n v="359"/>
    <n v="531341"/>
    <n v="6.81"/>
    <n v="56026"/>
    <n v="1.0309763409938251E-2"/>
    <n v="5478"/>
  </r>
  <r>
    <x v="20"/>
    <x v="0"/>
    <n v="8758"/>
    <n v="1193"/>
    <n v="538906"/>
    <n v="3.42"/>
    <n v="26184"/>
    <n v="1.4037698596786824E-2"/>
    <n v="7565"/>
  </r>
  <r>
    <x v="20"/>
    <x v="2"/>
    <n v="7793"/>
    <n v="875"/>
    <n v="545824"/>
    <n v="5.51"/>
    <n v="43787"/>
    <n v="1.267441519610717E-2"/>
    <n v="6918"/>
  </r>
  <r>
    <x v="20"/>
    <x v="0"/>
    <n v="8638"/>
    <n v="717"/>
    <n v="553745"/>
    <n v="26.92"/>
    <n v="31621"/>
    <n v="1.4304418098583283E-2"/>
    <n v="7921"/>
  </r>
  <r>
    <x v="20"/>
    <x v="0"/>
    <n v="8993"/>
    <n v="506"/>
    <n v="562232"/>
    <n v="3.51"/>
    <n v="20028"/>
    <n v="1.509519202037593E-2"/>
    <n v="8487"/>
  </r>
  <r>
    <x v="21"/>
    <x v="2"/>
    <n v="7007"/>
    <n v="568"/>
    <n v="568671"/>
    <n v="11.51"/>
    <n v="22448"/>
    <n v="1.1322891443382905E-2"/>
    <n v="6439"/>
  </r>
  <r>
    <x v="21"/>
    <x v="2"/>
    <n v="6542"/>
    <n v="539"/>
    <n v="574674"/>
    <n v="6.41"/>
    <n v="55253"/>
    <n v="1.0445922383821088E-2"/>
    <n v="6003"/>
  </r>
  <r>
    <x v="21"/>
    <x v="3"/>
    <n v="7356"/>
    <n v="904"/>
    <n v="581126"/>
    <n v="17.559999999999999"/>
    <n v="44051"/>
    <n v="1.1102583604932494E-2"/>
    <n v="6452"/>
  </r>
  <r>
    <x v="21"/>
    <x v="3"/>
    <n v="9433"/>
    <n v="1073"/>
    <n v="589486"/>
    <n v="7.29"/>
    <n v="59811"/>
    <n v="1.4181846557848703E-2"/>
    <n v="8360"/>
  </r>
  <r>
    <x v="22"/>
    <x v="1"/>
    <n v="8380"/>
    <n v="1162"/>
    <n v="596704"/>
    <n v="18.059999999999999"/>
    <n v="40447"/>
    <n v="1.2096449831072022E-2"/>
    <n v="7218"/>
  </r>
  <r>
    <x v="22"/>
    <x v="2"/>
    <n v="3385"/>
    <n v="329"/>
    <n v="599760"/>
    <n v="17.62"/>
    <n v="28394"/>
    <n v="5.0953714819261036E-3"/>
    <n v="3056"/>
  </r>
  <r>
    <x v="22"/>
    <x v="3"/>
    <n v="5268"/>
    <n v="326"/>
    <n v="604702"/>
    <n v="23.44"/>
    <n v="44501"/>
    <n v="8.1726205635172366E-3"/>
    <n v="4942"/>
  </r>
  <r>
    <x v="22"/>
    <x v="1"/>
    <n v="1671"/>
    <n v="202"/>
    <n v="606171"/>
    <n v="15.15"/>
    <n v="40254"/>
    <n v="2.4234085761278583E-3"/>
    <n v="1469"/>
  </r>
  <r>
    <x v="23"/>
    <x v="1"/>
    <n v="1163"/>
    <n v="146"/>
    <n v="607188"/>
    <n v="21.78"/>
    <n v="28509"/>
    <n v="1.6749342872388782E-3"/>
    <n v="1017"/>
  </r>
  <r>
    <x v="23"/>
    <x v="1"/>
    <n v="9656"/>
    <n v="1024"/>
    <n v="615820"/>
    <n v="8.73"/>
    <n v="58998"/>
    <n v="1.401708291383846E-2"/>
    <n v="8632"/>
  </r>
  <r>
    <x v="23"/>
    <x v="3"/>
    <n v="5592"/>
    <n v="710"/>
    <n v="620702"/>
    <n v="9.07"/>
    <n v="24472"/>
    <n v="7.8652880126050834E-3"/>
    <n v="4882"/>
  </r>
  <r>
    <x v="23"/>
    <x v="2"/>
    <n v="5795"/>
    <n v="575"/>
    <n v="625922"/>
    <n v="3.09"/>
    <n v="55657"/>
    <n v="8.3396972785746461E-3"/>
    <n v="5220"/>
  </r>
  <r>
    <x v="24"/>
    <x v="0"/>
    <n v="5798"/>
    <n v="592"/>
    <n v="631128"/>
    <n v="1.68"/>
    <n v="13471"/>
    <n v="8.2487229214992831E-3"/>
    <n v="5206"/>
  </r>
  <r>
    <x v="24"/>
    <x v="1"/>
    <n v="7036"/>
    <n v="652"/>
    <n v="637512"/>
    <n v="3.57"/>
    <n v="51796"/>
    <n v="1.0013929149568949E-2"/>
    <n v="6384"/>
  </r>
  <r>
    <x v="24"/>
    <x v="3"/>
    <n v="3355"/>
    <n v="176"/>
    <n v="640691"/>
    <n v="12.43"/>
    <n v="40268"/>
    <n v="4.9618302738761748E-3"/>
    <n v="3179"/>
  </r>
  <r>
    <x v="24"/>
    <x v="3"/>
    <n v="6887"/>
    <n v="418"/>
    <n v="647160"/>
    <n v="20.239999999999998"/>
    <n v="18329"/>
    <n v="9.9959824463811114E-3"/>
    <n v="6469"/>
  </r>
  <r>
    <x v="25"/>
    <x v="0"/>
    <n v="8961"/>
    <n v="476"/>
    <n v="655645"/>
    <n v="15.46"/>
    <n v="44865"/>
    <n v="1.2941454598143812E-2"/>
    <n v="8485"/>
  </r>
  <r>
    <x v="25"/>
    <x v="0"/>
    <n v="6827"/>
    <n v="775"/>
    <n v="661697"/>
    <n v="15.97"/>
    <n v="56850"/>
    <n v="9.1461802003031598E-3"/>
    <n v="6052"/>
  </r>
  <r>
    <x v="25"/>
    <x v="3"/>
    <n v="9737"/>
    <n v="792"/>
    <n v="670642"/>
    <n v="5.3"/>
    <n v="56698"/>
    <n v="1.3337965710468476E-2"/>
    <n v="8945"/>
  </r>
  <r>
    <x v="25"/>
    <x v="2"/>
    <n v="5719"/>
    <n v="576"/>
    <n v="675785"/>
    <n v="10.220000000000001"/>
    <n v="38272"/>
    <n v="7.6104086358827145E-3"/>
    <n v="5143"/>
  </r>
  <r>
    <x v="26"/>
    <x v="0"/>
    <n v="1593"/>
    <n v="224"/>
    <n v="677154"/>
    <n v="4.1500000000000004"/>
    <n v="52845"/>
    <n v="2.0216966893793729E-3"/>
    <n v="1369"/>
  </r>
  <r>
    <x v="26"/>
    <x v="3"/>
    <n v="5839"/>
    <n v="437"/>
    <n v="682556"/>
    <n v="17.45"/>
    <n v="16397"/>
    <n v="7.9143689309009082E-3"/>
    <n v="5402"/>
  </r>
  <r>
    <x v="26"/>
    <x v="0"/>
    <n v="8394"/>
    <n v="764"/>
    <n v="690186"/>
    <n v="6.36"/>
    <n v="42373"/>
    <n v="1.1054990973447738E-2"/>
    <n v="7630"/>
  </r>
  <r>
    <x v="26"/>
    <x v="2"/>
    <n v="4493"/>
    <n v="564"/>
    <n v="694115"/>
    <n v="16.63"/>
    <n v="45525"/>
    <n v="5.660445315257558E-3"/>
    <n v="3929"/>
  </r>
  <r>
    <x v="27"/>
    <x v="1"/>
    <n v="7164"/>
    <n v="522"/>
    <n v="700757"/>
    <n v="13.45"/>
    <n v="34570"/>
    <n v="9.4783213011072308E-3"/>
    <n v="6642"/>
  </r>
  <r>
    <x v="27"/>
    <x v="0"/>
    <n v="3672"/>
    <n v="211"/>
    <n v="704218"/>
    <n v="12.35"/>
    <n v="28284"/>
    <n v="4.9146713091684675E-3"/>
    <n v="3461"/>
  </r>
  <r>
    <x v="27"/>
    <x v="2"/>
    <n v="5200"/>
    <n v="410"/>
    <n v="709008"/>
    <n v="12.91"/>
    <n v="28994"/>
    <n v="6.7559181278631555E-3"/>
    <n v="4790"/>
  </r>
  <r>
    <x v="27"/>
    <x v="3"/>
    <n v="1016"/>
    <n v="67"/>
    <n v="709957"/>
    <n v="20.77"/>
    <n v="33284"/>
    <n v="1.3367006734210664E-3"/>
    <n v="949"/>
  </r>
  <r>
    <x v="28"/>
    <x v="0"/>
    <n v="4191"/>
    <n v="599"/>
    <n v="713549"/>
    <n v="11.56"/>
    <n v="27833"/>
    <n v="5.033992059410076E-3"/>
    <n v="3592"/>
  </r>
  <r>
    <x v="28"/>
    <x v="0"/>
    <n v="1392"/>
    <n v="182"/>
    <n v="714759"/>
    <n v="5.96"/>
    <n v="35122"/>
    <n v="1.6928782988391892E-3"/>
    <n v="1210"/>
  </r>
  <r>
    <x v="28"/>
    <x v="3"/>
    <n v="9616"/>
    <n v="1089"/>
    <n v="723286"/>
    <n v="19.260000000000002"/>
    <n v="15017"/>
    <n v="1.178925072516266E-2"/>
    <n v="8527"/>
  </r>
  <r>
    <x v="28"/>
    <x v="1"/>
    <n v="7272"/>
    <n v="997"/>
    <n v="729561"/>
    <n v="13.43"/>
    <n v="26370"/>
    <n v="8.6010628309353167E-3"/>
    <n v="6275"/>
  </r>
  <r>
    <x v="29"/>
    <x v="3"/>
    <n v="1571"/>
    <n v="204"/>
    <n v="730928"/>
    <n v="19.45"/>
    <n v="39252"/>
    <n v="1.8702252479040344E-3"/>
    <n v="1367"/>
  </r>
  <r>
    <x v="29"/>
    <x v="0"/>
    <n v="4631"/>
    <n v="317"/>
    <n v="735242"/>
    <n v="1.38"/>
    <n v="17999"/>
    <n v="5.8674558852731479E-3"/>
    <n v="4314"/>
  </r>
  <r>
    <x v="29"/>
    <x v="3"/>
    <n v="7172"/>
    <n v="998"/>
    <n v="741416"/>
    <n v="18.07"/>
    <n v="32436"/>
    <n v="8.32730882527488E-3"/>
    <n v="6174"/>
  </r>
  <r>
    <x v="29"/>
    <x v="2"/>
    <n v="8177"/>
    <n v="849"/>
    <n v="748744"/>
    <n v="10.35"/>
    <n v="52963"/>
    <n v="9.7870567243276748E-3"/>
    <n v="7328"/>
  </r>
  <r>
    <x v="30"/>
    <x v="3"/>
    <n v="9433"/>
    <n v="1233"/>
    <n v="756944"/>
    <n v="11.39"/>
    <n v="12096"/>
    <n v="1.0833033883616226E-2"/>
    <n v="8200"/>
  </r>
  <r>
    <x v="30"/>
    <x v="0"/>
    <n v="4897"/>
    <n v="683"/>
    <n v="761158"/>
    <n v="15.06"/>
    <n v="58201"/>
    <n v="5.5363012672795921E-3"/>
    <n v="4214"/>
  </r>
  <r>
    <x v="30"/>
    <x v="3"/>
    <n v="9123"/>
    <n v="746"/>
    <n v="769535"/>
    <n v="6.31"/>
    <n v="35279"/>
    <n v="1.0885794668208723E-2"/>
    <n v="8377"/>
  </r>
  <r>
    <x v="30"/>
    <x v="1"/>
    <n v="3279"/>
    <n v="200"/>
    <n v="772614"/>
    <n v="5.0199999999999996"/>
    <n v="53363"/>
    <n v="3.9851724146857288E-3"/>
    <n v="3079"/>
  </r>
  <r>
    <x v="31"/>
    <x v="3"/>
    <n v="9980"/>
    <n v="726"/>
    <n v="781868"/>
    <n v="4.0199999999999996"/>
    <n v="58709"/>
    <n v="1.1835757442432739E-2"/>
    <n v="9254"/>
  </r>
  <r>
    <x v="31"/>
    <x v="1"/>
    <n v="8451"/>
    <n v="783"/>
    <n v="789536"/>
    <n v="12.41"/>
    <n v="36201"/>
    <n v="9.7120333968305442E-3"/>
    <n v="7668"/>
  </r>
  <r>
    <x v="31"/>
    <x v="2"/>
    <n v="9906"/>
    <n v="1305"/>
    <n v="798137"/>
    <n v="9.18"/>
    <n v="29715"/>
    <n v="1.0776345414383746E-2"/>
    <n v="8601"/>
  </r>
  <r>
    <x v="31"/>
    <x v="1"/>
    <n v="1775"/>
    <n v="241"/>
    <n v="799671"/>
    <n v="8.14"/>
    <n v="39309"/>
    <n v="1.918288896308607E-3"/>
    <n v="1534"/>
  </r>
  <r>
    <x v="32"/>
    <x v="3"/>
    <n v="7869"/>
    <n v="398"/>
    <n v="807142"/>
    <n v="15.21"/>
    <n v="25078"/>
    <n v="9.2561160241940079E-3"/>
    <n v="7471"/>
  </r>
  <r>
    <x v="32"/>
    <x v="0"/>
    <n v="3247"/>
    <n v="328"/>
    <n v="810061"/>
    <n v="13.94"/>
    <n v="15105"/>
    <n v="3.6034323341081723E-3"/>
    <n v="2919"/>
  </r>
  <r>
    <x v="32"/>
    <x v="1"/>
    <n v="8088"/>
    <n v="742"/>
    <n v="817407"/>
    <n v="14.66"/>
    <n v="39312"/>
    <n v="8.9869550909155421E-3"/>
    <n v="7346"/>
  </r>
  <r>
    <x v="32"/>
    <x v="2"/>
    <n v="1078"/>
    <n v="77"/>
    <n v="818408"/>
    <n v="18.239999999999998"/>
    <n v="12839"/>
    <n v="1.2231063234963489E-3"/>
    <n v="1001"/>
  </r>
  <r>
    <x v="33"/>
    <x v="1"/>
    <n v="9080"/>
    <n v="562"/>
    <n v="826926"/>
    <n v="7.11"/>
    <n v="13384"/>
    <n v="1.0300800797169276E-2"/>
    <n v="8518"/>
  </r>
  <r>
    <x v="33"/>
    <x v="1"/>
    <n v="8099"/>
    <n v="678"/>
    <n v="834347"/>
    <n v="7.65"/>
    <n v="53619"/>
    <n v="8.8943808751035247E-3"/>
    <n v="7421"/>
  </r>
  <r>
    <x v="33"/>
    <x v="1"/>
    <n v="4926"/>
    <n v="710"/>
    <n v="838563"/>
    <n v="12.96"/>
    <n v="52821"/>
    <n v="5.0276484891415433E-3"/>
    <n v="4216"/>
  </r>
  <r>
    <x v="33"/>
    <x v="2"/>
    <n v="8340"/>
    <n v="686"/>
    <n v="846217"/>
    <n v="7.2"/>
    <n v="23493"/>
    <n v="9.0449612806171465E-3"/>
    <n v="7654"/>
  </r>
  <r>
    <x v="34"/>
    <x v="3"/>
    <n v="8083"/>
    <n v="823"/>
    <n v="853477"/>
    <n v="4.63"/>
    <n v="27069"/>
    <n v="8.5063803711172073E-3"/>
    <n v="7260"/>
  </r>
  <r>
    <x v="34"/>
    <x v="1"/>
    <n v="7230"/>
    <n v="869"/>
    <n v="859838"/>
    <n v="7.01"/>
    <n v="56907"/>
    <n v="7.397905186791E-3"/>
    <n v="6361"/>
  </r>
  <r>
    <x v="34"/>
    <x v="1"/>
    <n v="5940"/>
    <n v="512"/>
    <n v="865266"/>
    <n v="15.8"/>
    <n v="17531"/>
    <n v="6.2732154042803023E-3"/>
    <n v="5428"/>
  </r>
  <r>
    <x v="34"/>
    <x v="0"/>
    <n v="4271"/>
    <n v="628"/>
    <n v="868909"/>
    <n v="11.12"/>
    <n v="47051"/>
    <n v="4.1926139561219876E-3"/>
    <n v="3643"/>
  </r>
  <r>
    <x v="35"/>
    <x v="2"/>
    <n v="4456"/>
    <n v="651"/>
    <n v="872714"/>
    <n v="9.51"/>
    <n v="17736"/>
    <n v="4.3599621410908961E-3"/>
    <n v="3805"/>
  </r>
  <r>
    <x v="35"/>
    <x v="1"/>
    <n v="8788"/>
    <n v="660"/>
    <n v="880842"/>
    <n v="3.72"/>
    <n v="17710"/>
    <n v="9.2275345635199051E-3"/>
    <n v="8128"/>
  </r>
  <r>
    <x v="35"/>
    <x v="2"/>
    <n v="9599"/>
    <n v="957"/>
    <n v="889484"/>
    <n v="8.77"/>
    <n v="11619"/>
    <n v="9.7157453085159485E-3"/>
    <n v="8642"/>
  </r>
  <r>
    <x v="35"/>
    <x v="1"/>
    <n v="8650"/>
    <n v="692"/>
    <n v="897442"/>
    <n v="7.67"/>
    <n v="23975"/>
    <n v="8.8674254157928862E-3"/>
    <n v="7958"/>
  </r>
  <r>
    <x v="36"/>
    <x v="3"/>
    <n v="3711"/>
    <n v="291"/>
    <n v="900862"/>
    <n v="14.25"/>
    <n v="55603"/>
    <n v="3.7963639269943676E-3"/>
    <n v="3420"/>
  </r>
  <r>
    <x v="36"/>
    <x v="3"/>
    <n v="2668"/>
    <n v="143"/>
    <n v="903387"/>
    <n v="15.9"/>
    <n v="33252"/>
    <n v="2.795036900021807E-3"/>
    <n v="2525"/>
  </r>
  <r>
    <x v="36"/>
    <x v="1"/>
    <n v="1147"/>
    <n v="127"/>
    <n v="904407"/>
    <n v="1.4"/>
    <n v="25261"/>
    <n v="1.1278108196862695E-3"/>
    <n v="1020"/>
  </r>
  <r>
    <x v="36"/>
    <x v="3"/>
    <n v="7420"/>
    <n v="743"/>
    <n v="911084"/>
    <n v="10.59"/>
    <n v="11431"/>
    <n v="7.3286327056561193E-3"/>
    <n v="6677"/>
  </r>
  <r>
    <x v="37"/>
    <x v="1"/>
    <n v="1365"/>
    <n v="75"/>
    <n v="912374"/>
    <n v="9.27"/>
    <n v="19067"/>
    <n v="1.4138938637006315E-3"/>
    <n v="1290"/>
  </r>
  <r>
    <x v="37"/>
    <x v="3"/>
    <n v="5531"/>
    <n v="430"/>
    <n v="917475"/>
    <n v="2.73"/>
    <n v="47481"/>
    <n v="5.5598245183792472E-3"/>
    <n v="5101"/>
  </r>
  <r>
    <x v="37"/>
    <x v="0"/>
    <n v="6330"/>
    <n v="891"/>
    <n v="922914"/>
    <n v="14.79"/>
    <n v="37037"/>
    <n v="5.8932901657142486E-3"/>
    <n v="5439"/>
  </r>
  <r>
    <x v="37"/>
    <x v="0"/>
    <n v="6510"/>
    <n v="481"/>
    <n v="928943"/>
    <n v="2.38"/>
    <n v="19557"/>
    <n v="6.4901721634158397E-3"/>
    <n v="6029"/>
  </r>
  <r>
    <x v="38"/>
    <x v="0"/>
    <n v="9754"/>
    <n v="629"/>
    <n v="938068"/>
    <n v="3.41"/>
    <n v="19435"/>
    <n v="9.7274398018054129E-3"/>
    <n v="9125"/>
  </r>
  <r>
    <x v="38"/>
    <x v="2"/>
    <n v="9964"/>
    <n v="985"/>
    <n v="947047"/>
    <n v="1.98"/>
    <n v="47766"/>
    <n v="9.4810500429228957E-3"/>
    <n v="8979"/>
  </r>
  <r>
    <x v="38"/>
    <x v="2"/>
    <n v="7493"/>
    <n v="1113"/>
    <n v="953427"/>
    <n v="15.68"/>
    <n v="10162"/>
    <n v="6.6916502259743013E-3"/>
    <n v="6380"/>
  </r>
  <r>
    <x v="38"/>
    <x v="0"/>
    <n v="6439"/>
    <n v="477"/>
    <n v="959389"/>
    <n v="7.47"/>
    <n v="44742"/>
    <n v="6.2143718554204808E-3"/>
    <n v="5962"/>
  </r>
  <r>
    <x v="39"/>
    <x v="2"/>
    <n v="7511"/>
    <n v="880"/>
    <n v="966020"/>
    <n v="4.6100000000000003"/>
    <n v="29675"/>
    <n v="6.8642471170369144E-3"/>
    <n v="6631"/>
  </r>
  <r>
    <x v="39"/>
    <x v="3"/>
    <n v="8504"/>
    <n v="1072"/>
    <n v="973452"/>
    <n v="6.57"/>
    <n v="18461"/>
    <n v="7.6346856342171983E-3"/>
    <n v="7432"/>
  </r>
  <r>
    <x v="39"/>
    <x v="1"/>
    <n v="2246"/>
    <n v="165"/>
    <n v="975533"/>
    <n v="2.91"/>
    <n v="27015"/>
    <n v="2.1331928289458173E-3"/>
    <n v="2081"/>
  </r>
  <r>
    <x v="39"/>
    <x v="1"/>
    <n v="4839"/>
    <n v="594"/>
    <n v="979778"/>
    <n v="2.58"/>
    <n v="42591"/>
    <n v="4.3326141227910814E-3"/>
    <n v="4245"/>
  </r>
  <r>
    <x v="40"/>
    <x v="1"/>
    <n v="9551"/>
    <n v="828"/>
    <n v="988501"/>
    <n v="1.53"/>
    <n v="38047"/>
    <n v="8.8244726105487E-3"/>
    <n v="8723"/>
  </r>
  <r>
    <x v="40"/>
    <x v="0"/>
    <n v="3376"/>
    <n v="382"/>
    <n v="991495"/>
    <n v="3.87"/>
    <n v="44782"/>
    <n v="3.0196823988018094E-3"/>
    <n v="2994"/>
  </r>
  <r>
    <x v="40"/>
    <x v="2"/>
    <n v="4009"/>
    <n v="454"/>
    <n v="995050"/>
    <n v="2.11"/>
    <n v="19833"/>
    <n v="3.5726847897090599E-3"/>
    <n v="3555"/>
  </r>
  <r>
    <x v="40"/>
    <x v="3"/>
    <n v="2827"/>
    <n v="292"/>
    <n v="997585"/>
    <n v="2.4"/>
    <n v="17896"/>
    <n v="2.5411368454818384E-3"/>
    <n v="2535"/>
  </r>
  <r>
    <x v="41"/>
    <x v="3"/>
    <n v="7979"/>
    <n v="470"/>
    <n v="1005094"/>
    <n v="10.43"/>
    <n v="42972"/>
    <n v="7.4709430162750948E-3"/>
    <n v="7509"/>
  </r>
  <r>
    <x v="41"/>
    <x v="0"/>
    <n v="9569"/>
    <n v="1277"/>
    <n v="1013386"/>
    <n v="12.46"/>
    <n v="59733"/>
    <n v="8.1824694637581338E-3"/>
    <n v="8292"/>
  </r>
  <r>
    <x v="41"/>
    <x v="3"/>
    <n v="5285"/>
    <n v="433"/>
    <n v="1018238"/>
    <n v="8.6999999999999993"/>
    <n v="51800"/>
    <n v="4.7650942117658151E-3"/>
    <n v="4852"/>
  </r>
  <r>
    <x v="41"/>
    <x v="3"/>
    <n v="7910"/>
    <n v="543"/>
    <n v="1025605"/>
    <n v="6.06"/>
    <n v="40508"/>
    <n v="7.183077305590359E-3"/>
    <n v="7367"/>
  </r>
  <r>
    <x v="42"/>
    <x v="3"/>
    <n v="9561"/>
    <n v="517"/>
    <n v="1034649"/>
    <n v="6.41"/>
    <n v="15347"/>
    <n v="8.741128633961856E-3"/>
    <n v="9044"/>
  </r>
  <r>
    <x v="42"/>
    <x v="3"/>
    <n v="3196"/>
    <n v="348"/>
    <n v="1037497"/>
    <n v="14.03"/>
    <n v="40314"/>
    <n v="2.7450681785103955E-3"/>
    <n v="2848"/>
  </r>
  <r>
    <x v="42"/>
    <x v="2"/>
    <n v="4747"/>
    <n v="558"/>
    <n v="1041686"/>
    <n v="5.77"/>
    <n v="12643"/>
    <n v="4.021365363458854E-3"/>
    <n v="4189"/>
  </r>
  <r>
    <x v="42"/>
    <x v="3"/>
    <n v="9843"/>
    <n v="508"/>
    <n v="1051021"/>
    <n v="4.21"/>
    <n v="50785"/>
    <n v="8.8818396587699005E-3"/>
    <n v="9335"/>
  </r>
  <r>
    <x v="43"/>
    <x v="1"/>
    <n v="6978"/>
    <n v="706"/>
    <n v="1057293"/>
    <n v="5.0599999999999996"/>
    <n v="28681"/>
    <n v="5.9321304501212058E-3"/>
    <n v="6272"/>
  </r>
  <r>
    <x v="43"/>
    <x v="0"/>
    <n v="6607"/>
    <n v="479"/>
    <n v="1063421"/>
    <n v="5.59"/>
    <n v="48328"/>
    <n v="5.7625343114345116E-3"/>
    <n v="6128"/>
  </r>
  <r>
    <x v="43"/>
    <x v="2"/>
    <n v="1769"/>
    <n v="202"/>
    <n v="1064988"/>
    <n v="6.55"/>
    <n v="25892"/>
    <n v="1.4713780812553757E-3"/>
    <n v="1567"/>
  </r>
  <r>
    <x v="43"/>
    <x v="3"/>
    <n v="1780"/>
    <n v="120"/>
    <n v="1066648"/>
    <n v="13.86"/>
    <n v="57299"/>
    <n v="1.55627723485161E-3"/>
    <n v="1660"/>
  </r>
  <r>
    <x v="44"/>
    <x v="2"/>
    <n v="7303"/>
    <n v="869"/>
    <n v="1073082"/>
    <n v="8.1199999999999992"/>
    <n v="27073"/>
    <n v="5.9958139266151145E-3"/>
    <n v="6434"/>
  </r>
  <r>
    <x v="44"/>
    <x v="3"/>
    <n v="4983"/>
    <n v="441"/>
    <n v="1077624"/>
    <n v="6.9"/>
    <n v="46768"/>
    <n v="4.2148281775461569E-3"/>
    <n v="4542"/>
  </r>
  <r>
    <x v="44"/>
    <x v="1"/>
    <n v="9714"/>
    <n v="1395"/>
    <n v="1085943"/>
    <n v="5.22"/>
    <n v="40682"/>
    <n v="7.6606230713766746E-3"/>
    <n v="8319"/>
  </r>
  <r>
    <x v="44"/>
    <x v="0"/>
    <n v="1521"/>
    <n v="96"/>
    <n v="1087368"/>
    <n v="12.71"/>
    <n v="42262"/>
    <n v="1.3105038956452645E-3"/>
    <n v="1425"/>
  </r>
  <r>
    <x v="45"/>
    <x v="3"/>
    <n v="8569"/>
    <n v="720"/>
    <n v="1095217"/>
    <n v="9.59"/>
    <n v="41358"/>
    <n v="7.1666162961312686E-3"/>
    <n v="7849"/>
  </r>
  <r>
    <x v="45"/>
    <x v="3"/>
    <n v="6784"/>
    <n v="416"/>
    <n v="1101585"/>
    <n v="9.3000000000000007"/>
    <n v="24289"/>
    <n v="5.7807613574985131E-3"/>
    <n v="6368"/>
  </r>
  <r>
    <x v="45"/>
    <x v="3"/>
    <n v="5583"/>
    <n v="795"/>
    <n v="1106373"/>
    <n v="12.22"/>
    <n v="59823"/>
    <n v="4.327654416729259E-3"/>
    <n v="4788"/>
  </r>
  <r>
    <x v="45"/>
    <x v="3"/>
    <n v="6946"/>
    <n v="956"/>
    <n v="1112363"/>
    <n v="1.64"/>
    <n v="17927"/>
    <n v="5.3849327962185002E-3"/>
    <n v="5990"/>
  </r>
  <r>
    <x v="46"/>
    <x v="0"/>
    <n v="5941"/>
    <n v="450"/>
    <n v="1117854"/>
    <n v="12.41"/>
    <n v="58330"/>
    <n v="4.9120904876665469E-3"/>
    <n v="5491"/>
  </r>
  <r>
    <x v="46"/>
    <x v="0"/>
    <n v="7267"/>
    <n v="842"/>
    <n v="1124279"/>
    <n v="2.21"/>
    <n v="11171"/>
    <n v="5.7147736460433753E-3"/>
    <n v="6425"/>
  </r>
  <r>
    <x v="46"/>
    <x v="1"/>
    <n v="8128"/>
    <n v="1070"/>
    <n v="1131337"/>
    <n v="8.11"/>
    <n v="21918"/>
    <n v="6.2386362330587612E-3"/>
    <n v="7058"/>
  </r>
  <r>
    <x v="46"/>
    <x v="0"/>
    <n v="3461"/>
    <n v="365"/>
    <n v="1134433"/>
    <n v="10.23"/>
    <n v="51903"/>
    <n v="2.7291166600407427E-3"/>
    <n v="3096"/>
  </r>
  <r>
    <x v="47"/>
    <x v="3"/>
    <n v="1685"/>
    <n v="173"/>
    <n v="1135945"/>
    <n v="8.7799999999999994"/>
    <n v="49110"/>
    <n v="1.331050358952238E-3"/>
    <n v="1512"/>
  </r>
  <r>
    <x v="47"/>
    <x v="1"/>
    <n v="3160"/>
    <n v="234"/>
    <n v="1138871"/>
    <n v="5.7"/>
    <n v="21929"/>
    <n v="2.5692110871204906E-3"/>
    <n v="2926"/>
  </r>
  <r>
    <x v="47"/>
    <x v="1"/>
    <n v="8031"/>
    <n v="476"/>
    <n v="1146426"/>
    <n v="11.94"/>
    <n v="12539"/>
    <n v="6.5900459340594159E-3"/>
    <n v="7555"/>
  </r>
  <r>
    <x v="47"/>
    <x v="1"/>
    <n v="6341"/>
    <n v="885"/>
    <n v="1151882"/>
    <n v="6.35"/>
    <n v="46727"/>
    <n v="4.7365962832998515E-3"/>
    <n v="5456"/>
  </r>
  <r>
    <x v="48"/>
    <x v="3"/>
    <n v="1038"/>
    <n v="145"/>
    <n v="1152775"/>
    <n v="11.09"/>
    <n v="55951"/>
    <n v="7.7465246904209403E-4"/>
    <n v="893"/>
  </r>
  <r>
    <x v="48"/>
    <x v="2"/>
    <n v="5875"/>
    <n v="665"/>
    <n v="1157985"/>
    <n v="6.99"/>
    <n v="32669"/>
    <n v="4.4991947218659999E-3"/>
    <n v="5210"/>
  </r>
  <r>
    <x v="48"/>
    <x v="3"/>
    <n v="2256"/>
    <n v="189"/>
    <n v="1160052"/>
    <n v="2.89"/>
    <n v="15432"/>
    <n v="1.7818166771834366E-3"/>
    <n v="2067"/>
  </r>
  <r>
    <x v="48"/>
    <x v="0"/>
    <n v="8697"/>
    <n v="738"/>
    <n v="1168011"/>
    <n v="3.88"/>
    <n v="30644"/>
    <n v="6.8141481544266276E-3"/>
    <n v="7959"/>
  </r>
  <r>
    <x v="49"/>
    <x v="0"/>
    <n v="3196"/>
    <n v="391"/>
    <n v="1170816"/>
    <n v="7.24"/>
    <n v="28745"/>
    <n v="2.3957650049196456E-3"/>
    <n v="2805"/>
  </r>
  <r>
    <x v="49"/>
    <x v="3"/>
    <n v="8165"/>
    <n v="1140"/>
    <n v="1177841"/>
    <n v="9.1"/>
    <n v="38228"/>
    <n v="5.9643024822535473E-3"/>
    <n v="7025"/>
  </r>
  <r>
    <x v="49"/>
    <x v="3"/>
    <n v="1301"/>
    <n v="180"/>
    <n v="1178962"/>
    <n v="5.23"/>
    <n v="44521"/>
    <n v="9.5083641372665107E-4"/>
    <n v="1121"/>
  </r>
  <r>
    <x v="49"/>
    <x v="1"/>
    <n v="8527"/>
    <n v="1091"/>
    <n v="1186398"/>
    <n v="1.68"/>
    <n v="41703"/>
    <n v="6.267711172810473E-3"/>
    <n v="74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2CE92-25B1-2944-8E6D-B1F246182BAF}" name="PivotTable1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HASHTAGS">
  <location ref="E30:F50" firstHeaderRow="1" firstDataRow="1" firstDataCol="1"/>
  <pivotFields count="3">
    <pivotField axis="axisRow" showAll="0">
      <items count="21">
        <item x="13"/>
        <item x="10"/>
        <item x="7"/>
        <item x="1"/>
        <item x="5"/>
        <item x="14"/>
        <item x="15"/>
        <item x="11"/>
        <item x="6"/>
        <item x="0"/>
        <item x="2"/>
        <item x="3"/>
        <item x="8"/>
        <item x="16"/>
        <item x="17"/>
        <item x="12"/>
        <item x="18"/>
        <item x="9"/>
        <item x="19"/>
        <item h="1" x="4"/>
        <item t="default"/>
      </items>
    </pivotField>
    <pivotField showAll="0"/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Impressions" fld="2" subtotal="average" baseField="0" baseItem="0" numFmtId="2"/>
  </dataFields>
  <formats count="17">
    <format dxfId="187">
      <pivotArea outline="0" collapsedLevelsAreSubtotals="1" fieldPosition="0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0" type="button" dataOnly="0" labelOnly="1" outline="0" axis="axisRow" fieldPosition="0"/>
    </format>
    <format dxfId="183">
      <pivotArea dataOnly="0" labelOnly="1" fieldPosition="0">
        <references count="1">
          <reference field="0" count="5">
            <x v="6"/>
            <x v="8"/>
            <x v="11"/>
            <x v="13"/>
            <x v="16"/>
          </reference>
        </references>
      </pivotArea>
    </format>
    <format dxfId="182">
      <pivotArea dataOnly="0" labelOnly="1" grandRow="1" outline="0" fieldPosition="0"/>
    </format>
    <format dxfId="181">
      <pivotArea dataOnly="0" labelOnly="1" outline="0" axis="axisValues" fieldPosition="0"/>
    </format>
    <format dxfId="180">
      <pivotArea collapsedLevelsAreSubtotals="1" fieldPosition="0">
        <references count="1">
          <reference field="0" count="5">
            <x v="6"/>
            <x v="8"/>
            <x v="11"/>
            <x v="13"/>
            <x v="16"/>
          </reference>
        </references>
      </pivotArea>
    </format>
    <format dxfId="179">
      <pivotArea dataOnly="0" labelOnly="1" fieldPosition="0">
        <references count="1">
          <reference field="0" count="5">
            <x v="6"/>
            <x v="8"/>
            <x v="11"/>
            <x v="13"/>
            <x v="16"/>
          </reference>
        </references>
      </pivotArea>
    </format>
    <format dxfId="178">
      <pivotArea collapsedLevelsAreSubtotals="1" fieldPosition="0">
        <references count="1">
          <reference field="0" count="5">
            <x v="6"/>
            <x v="8"/>
            <x v="11"/>
            <x v="13"/>
            <x v="16"/>
          </reference>
        </references>
      </pivotArea>
    </format>
    <format dxfId="177">
      <pivotArea dataOnly="0" labelOnly="1" fieldPosition="0">
        <references count="1">
          <reference field="0" count="5">
            <x v="6"/>
            <x v="8"/>
            <x v="11"/>
            <x v="13"/>
            <x v="16"/>
          </reference>
        </references>
      </pivotArea>
    </format>
    <format dxfId="176">
      <pivotArea collapsedLevelsAreSubtotals="1" fieldPosition="0">
        <references count="1">
          <reference field="0" count="5">
            <x v="6"/>
            <x v="8"/>
            <x v="11"/>
            <x v="13"/>
            <x v="16"/>
          </reference>
        </references>
      </pivotArea>
    </format>
    <format dxfId="175">
      <pivotArea collapsedLevelsAreSubtotals="1" fieldPosition="0">
        <references count="1">
          <reference field="0" count="1">
            <x v="6"/>
          </reference>
        </references>
      </pivotArea>
    </format>
    <format dxfId="174">
      <pivotArea collapsedLevelsAreSubtotals="1" fieldPosition="0">
        <references count="1">
          <reference field="0" count="1">
            <x v="8"/>
          </reference>
        </references>
      </pivotArea>
    </format>
    <format dxfId="173">
      <pivotArea collapsedLevelsAreSubtotals="1" fieldPosition="0">
        <references count="1">
          <reference field="0" count="1">
            <x v="11"/>
          </reference>
        </references>
      </pivotArea>
    </format>
    <format dxfId="172">
      <pivotArea collapsedLevelsAreSubtotals="1" fieldPosition="0">
        <references count="1">
          <reference field="0" count="1">
            <x v="13"/>
          </reference>
        </references>
      </pivotArea>
    </format>
    <format dxfId="171">
      <pivotArea collapsedLevelsAreSubtotals="1" fieldPosition="0">
        <references count="1">
          <reference field="0" count="1">
            <x v="16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B5596-2719-7D44-8D5E-FF7F23106A08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J4:K24" firstHeaderRow="1" firstDataRow="1" firstDataCol="1"/>
  <pivotFields count="2">
    <pivotField axis="axisRow" showAll="0" sortType="ascending">
      <items count="21">
        <item x="13"/>
        <item x="10"/>
        <item x="7"/>
        <item x="1"/>
        <item x="5"/>
        <item x="14"/>
        <item x="15"/>
        <item x="11"/>
        <item x="6"/>
        <item x="0"/>
        <item x="2"/>
        <item x="3"/>
        <item x="8"/>
        <item x="16"/>
        <item x="17"/>
        <item x="12"/>
        <item x="18"/>
        <item x="9"/>
        <item x="19"/>
        <item h="1" x="4"/>
        <item t="default"/>
      </items>
    </pivotField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CLICKS" fld="1" subtotal="average" baseField="0" baseItem="0" numFmtId="2"/>
  </dataFields>
  <formats count="7">
    <format dxfId="188">
      <pivotArea outline="0" collapsedLevelsAreSubtotals="1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field="0" type="button" dataOnly="0" labelOnly="1" outline="0" axis="axisRow" fieldPosition="0"/>
    </format>
    <format dxfId="167">
      <pivotArea dataOnly="0" labelOnly="1" fieldPosition="0">
        <references count="1">
          <reference field="0" count="0"/>
        </references>
      </pivotArea>
    </format>
    <format dxfId="166">
      <pivotArea dataOnly="0" labelOnly="1" grandRow="1" outline="0" fieldPosition="0"/>
    </format>
    <format dxfId="16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239F1-E1A5-EE45-AF01-0E4D1F2E1DB5}" name="PivotTable5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 &amp; CONTENT TYPE">
  <location ref="E4:H25" firstHeaderRow="0" firstDataRow="1" firstDataCol="1"/>
  <pivotFields count="14">
    <pivotField showAll="0"/>
    <pivotField axis="axisRow" showAll="0" sortType="descending">
      <items count="5">
        <item x="0"/>
        <item x="3"/>
        <item x="1"/>
        <item x="2"/>
        <item t="default"/>
      </items>
    </pivotField>
    <pivotField numFmtId="14"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1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mments" fld="8" baseField="0" baseItem="0"/>
    <dataField name="Sum of Shares" fld="7" baseField="0" baseItem="0"/>
    <dataField name="Sum of Likes" fld="6" baseField="0" baseItem="0"/>
  </dataFields>
  <formats count="10"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1" type="button" dataOnly="0" labelOnly="1" outline="0" axis="axisRow" fieldPosition="0"/>
    </format>
    <format dxfId="197">
      <pivotArea dataOnly="0" labelOnly="1" fieldPosition="0">
        <references count="1">
          <reference field="1" count="0"/>
        </references>
      </pivotArea>
    </format>
    <format dxfId="196">
      <pivotArea dataOnly="0" labelOnly="1" grandRow="1" outline="0" fieldPosition="0"/>
    </format>
    <format dxfId="195">
      <pivotArea dataOnly="0" labelOnly="1" fieldPosition="0">
        <references count="2">
          <reference field="1" count="1" selected="0">
            <x v="0"/>
          </reference>
          <reference field="3" count="0"/>
        </references>
      </pivotArea>
    </format>
    <format dxfId="194">
      <pivotArea dataOnly="0" labelOnly="1" fieldPosition="0">
        <references count="2">
          <reference field="1" count="1" selected="0">
            <x v="1"/>
          </reference>
          <reference field="3" count="0"/>
        </references>
      </pivotArea>
    </format>
    <format dxfId="193">
      <pivotArea dataOnly="0" labelOnly="1" fieldPosition="0">
        <references count="2">
          <reference field="1" count="1" selected="0">
            <x v="2"/>
          </reference>
          <reference field="3" count="0"/>
        </references>
      </pivotArea>
    </format>
    <format dxfId="192">
      <pivotArea dataOnly="0" labelOnly="1" fieldPosition="0">
        <references count="2">
          <reference field="1" count="1" selected="0">
            <x v="3"/>
          </reference>
          <reference field="3" count="0"/>
        </references>
      </pivotArea>
    </format>
    <format dxfId="1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3895A-3690-5F41-808B-22EA158E66D7}" name="PivotTable4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OST ID">
  <location ref="B15:C26" firstHeaderRow="1" firstDataRow="1" firstDataCol="1"/>
  <pivotFields count="14">
    <pivotField axis="axisRow" showAll="0" measureFilter="1" sortType="descending">
      <items count="3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 v="281"/>
    </i>
    <i>
      <x v="114"/>
    </i>
    <i>
      <x v="25"/>
    </i>
    <i>
      <x v="31"/>
    </i>
    <i>
      <x v="34"/>
    </i>
    <i>
      <x v="27"/>
    </i>
    <i>
      <x v="208"/>
    </i>
    <i>
      <x v="141"/>
    </i>
    <i>
      <x v="147"/>
    </i>
    <i>
      <x v="95"/>
    </i>
    <i t="grand">
      <x/>
    </i>
  </rowItems>
  <colItems count="1">
    <i/>
  </colItems>
  <dataFields count="1">
    <dataField name="Sum of Engagement Rate" fld="13" baseField="0" baseItem="0" numFmtId="166"/>
  </dataFields>
  <formats count="9">
    <format dxfId="214">
      <pivotArea collapsedLevelsAreSubtotals="1" fieldPosition="0">
        <references count="1">
          <reference field="0" count="10">
            <x v="25"/>
            <x v="27"/>
            <x v="31"/>
            <x v="34"/>
            <x v="95"/>
            <x v="114"/>
            <x v="141"/>
            <x v="147"/>
            <x v="208"/>
            <x v="281"/>
          </reference>
        </references>
      </pivotArea>
    </format>
    <format dxfId="213">
      <pivotArea dataOnly="0" labelOnly="1" fieldPosition="0">
        <references count="1">
          <reference field="0" count="10">
            <x v="25"/>
            <x v="27"/>
            <x v="31"/>
            <x v="34"/>
            <x v="95"/>
            <x v="114"/>
            <x v="141"/>
            <x v="147"/>
            <x v="208"/>
            <x v="281"/>
          </reference>
        </references>
      </pivotArea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field="0" type="button" dataOnly="0" labelOnly="1" outline="0" axis="axisRow" fieldPosition="0"/>
    </format>
    <format dxfId="209">
      <pivotArea dataOnly="0" labelOnly="1" fieldPosition="0">
        <references count="1">
          <reference field="0" count="10">
            <x v="25"/>
            <x v="27"/>
            <x v="31"/>
            <x v="34"/>
            <x v="95"/>
            <x v="114"/>
            <x v="141"/>
            <x v="147"/>
            <x v="208"/>
            <x v="281"/>
          </reference>
        </references>
      </pivotArea>
    </format>
    <format dxfId="208">
      <pivotArea dataOnly="0" labelOnly="1" grandRow="1" outline="0" fieldPosition="0"/>
    </format>
    <format dxfId="207">
      <pivotArea dataOnly="0" labelOnly="1" outline="0" axis="axisValues" fieldPosition="0"/>
    </format>
    <format dxfId="18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2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91E58-7051-6B42-AF70-EDF4A5568220}" name="Average Engagement Rate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9" firstHeaderRow="1" firstDataRow="1" firstDataCol="1"/>
  <pivotFields count="14">
    <pivotField compact="0" outline="0" showAll="0"/>
    <pivotField axis="axisRow" compact="0" outline="0" showAll="0" sortType="descending">
      <items count="5">
        <item x="0"/>
        <item x="3"/>
        <item x="1"/>
        <item x="2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 Rate" fld="13" subtotal="average" baseField="0" baseItem="0" numFmtId="166"/>
  </dataFields>
  <formats count="7">
    <format dxfId="206">
      <pivotArea type="all" dataOnly="0" outline="0" fieldPosition="0"/>
    </format>
    <format dxfId="205">
      <pivotArea outline="0" collapsedLevelsAreSubtotals="1" fieldPosition="0"/>
    </format>
    <format dxfId="204">
      <pivotArea field="1" type="button" dataOnly="0" labelOnly="1" outline="0" axis="axisRow" fieldPosition="0"/>
    </format>
    <format dxfId="203">
      <pivotArea dataOnly="0" labelOnly="1" outline="0" fieldPosition="0">
        <references count="1">
          <reference field="1" count="0"/>
        </references>
      </pivotArea>
    </format>
    <format dxfId="202">
      <pivotArea dataOnly="0" labelOnly="1" grandRow="1" outline="0" fieldPosition="0"/>
    </format>
    <format dxfId="201">
      <pivotArea dataOnly="0" labelOnly="1" outline="0" axis="axisValues" fieldPosition="0"/>
    </format>
    <format dxfId="190">
      <pivotArea outline="0" collapsedLevelsAreSubtotals="1" fieldPosition="0"/>
    </format>
  </format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FC8FE-4489-D64E-9C3C-BD800854B888}" name="PivotTable14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LATFORM">
  <location ref="F16:H21" firstHeaderRow="0" firstDataRow="1" firstDataCol="1"/>
  <pivotFields count="12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ollowers Growth Rate" fld="7" subtotal="average" baseField="0" baseItem="0" numFmtId="10"/>
    <dataField name="Average of Ad_Spend" fld="6" subtotal="average" baseField="0" baseItem="0" numFmtId="2"/>
  </dataFields>
  <formats count="11">
    <format dxfId="1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8">
      <pivotArea field="1" type="button" dataOnly="0" labelOnly="1" outline="0" axis="axisRow" fieldPosition="0"/>
    </format>
    <format dxfId="127">
      <pivotArea dataOnly="0" labelOnly="1" fieldPosition="0">
        <references count="1">
          <reference field="1" count="0"/>
        </references>
      </pivotArea>
    </format>
    <format dxfId="126">
      <pivotArea dataOnly="0" labelOnly="1" grandRow="1" outline="0" fieldPosition="0"/>
    </format>
    <format dxfId="119">
      <pivotArea collapsedLevelsAreSubtotals="1" fieldPosition="0">
        <references count="1">
          <reference field="1" count="0"/>
        </references>
      </pivotArea>
    </format>
    <format dxfId="118">
      <pivotArea field="1" type="button" dataOnly="0" labelOnly="1" outline="0" axis="axisRow" fieldPosition="0"/>
    </format>
    <format dxfId="117">
      <pivotArea dataOnly="0" labelOnly="1" fieldPosition="0">
        <references count="1">
          <reference field="1" count="0"/>
        </references>
      </pivotArea>
    </format>
    <format dxfId="1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56756-49C4-FC4B-88E7-3A7640CCADED}" name="PivotTable13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PLATFORM">
  <location ref="B16:D21" firstHeaderRow="0" firstDataRow="1" firstDataCol="1"/>
  <pivotFields count="12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0" baseItem="0"/>
    <dataField name="Average of Ad_Spend" fld="6" subtotal="average" baseField="0" baseItem="0"/>
  </dataFields>
  <formats count="8">
    <format dxfId="133">
      <pivotArea outline="0" collapsedLevelsAreSubtotals="1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1" type="button" dataOnly="0" labelOnly="1" outline="0" axis="axisRow" fieldPosition="0"/>
    </format>
    <format dxfId="122">
      <pivotArea dataOnly="0" labelOnly="1" fieldPosition="0">
        <references count="1">
          <reference field="1" count="0"/>
        </references>
      </pivotArea>
    </format>
    <format dxfId="121">
      <pivotArea dataOnly="0" labelOnly="1" grandRow="1" outline="0" fieldPosition="0"/>
    </format>
    <format dxfId="1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5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2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2D7A7-F57A-C04F-9E19-1C5830727EE6}" name="PivotTable12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I4:J9" firstHeaderRow="1" firstDataRow="1" firstDataCol="1"/>
  <pivotFields count="12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ollowers Growth Rate" fld="7" subtotal="average" baseField="0" baseItem="0" numFmtId="10"/>
  </dataFields>
  <formats count="6"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1" type="button" dataOnly="0" labelOnly="1" outline="0" axis="axisRow" fieldPosition="0"/>
    </format>
    <format dxfId="136">
      <pivotArea dataOnly="0" labelOnly="1" fieldPosition="0">
        <references count="1">
          <reference field="1" count="0"/>
        </references>
      </pivotArea>
    </format>
    <format dxfId="135">
      <pivotArea dataOnly="0" labelOnly="1" grandRow="1" outline="0" fieldPosition="0"/>
    </format>
    <format dxfId="1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1A5A0-EEF7-C742-A99E-BEE44A88F2C7}" name="PivotTable7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S">
  <location ref="B4:G11" firstHeaderRow="1" firstDataRow="2" firstDataCol="1"/>
  <pivotFields count="14">
    <pivotField showAll="0"/>
    <pivotField axis="axisCol" showAll="0">
      <items count="5">
        <item x="2"/>
        <item x="1"/>
        <item x="3"/>
        <item x="0"/>
        <item t="default"/>
      </items>
    </pivotField>
    <pivotField numFmtId="14"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6">
        <item x="1"/>
        <item x="0"/>
        <item x="3"/>
        <item x="4"/>
        <item x="2"/>
        <item t="default"/>
      </items>
    </pivotField>
    <pivotField dataFiel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gagement Rate" fld="13" subtotal="average" baseField="0" baseItem="0" numFmtId="166"/>
  </dataFields>
  <formats count="25">
    <format dxfId="155">
      <pivotArea collapsedLevelsAreSubtotals="1" fieldPosition="0">
        <references count="2">
          <reference field="1" count="1" selected="0">
            <x v="1"/>
          </reference>
          <reference field="12" count="1">
            <x v="0"/>
          </reference>
        </references>
      </pivotArea>
    </format>
    <format dxfId="156">
      <pivotArea collapsedLevelsAreSubtotals="1" fieldPosition="0">
        <references count="2">
          <reference field="1" count="1" selected="0">
            <x v="1"/>
          </reference>
          <reference field="12" count="1">
            <x v="1"/>
          </reference>
        </references>
      </pivotArea>
    </format>
    <format dxfId="157">
      <pivotArea collapsedLevelsAreSubtotals="1" fieldPosition="0">
        <references count="2">
          <reference field="1" count="1" selected="0">
            <x v="1"/>
          </reference>
          <reference field="12" count="1">
            <x v="0"/>
          </reference>
        </references>
      </pivotArea>
    </format>
    <format dxfId="158">
      <pivotArea collapsedLevelsAreSubtotals="1" fieldPosition="0">
        <references count="2">
          <reference field="1" count="1" selected="0">
            <x v="1"/>
          </reference>
          <reference field="12" count="1">
            <x v="1"/>
          </reference>
        </references>
      </pivotArea>
    </format>
    <format dxfId="159">
      <pivotArea collapsedLevelsAreSubtotals="1" fieldPosition="0">
        <references count="2">
          <reference field="1" count="1" selected="0">
            <x v="2"/>
          </reference>
          <reference field="12" count="1">
            <x v="2"/>
          </reference>
        </references>
      </pivotArea>
    </format>
    <format dxfId="160">
      <pivotArea collapsedLevelsAreSubtotals="1" fieldPosition="0">
        <references count="2">
          <reference field="1" count="1" selected="0">
            <x v="2"/>
          </reference>
          <reference field="12" count="1">
            <x v="2"/>
          </reference>
        </references>
      </pivotArea>
    </format>
    <format dxfId="161">
      <pivotArea collapsedLevelsAreSubtotals="1" fieldPosition="0">
        <references count="2">
          <reference field="1" count="1" selected="0">
            <x v="1"/>
          </reference>
          <reference field="12" count="1">
            <x v="3"/>
          </reference>
        </references>
      </pivotArea>
    </format>
    <format dxfId="162">
      <pivotArea collapsedLevelsAreSubtotals="1" fieldPosition="0">
        <references count="2">
          <reference field="1" count="1" selected="0">
            <x v="0"/>
          </reference>
          <reference field="12" count="1">
            <x v="4"/>
          </reference>
        </references>
      </pivotArea>
    </format>
    <format dxfId="163">
      <pivotArea collapsedLevelsAreSubtotals="1" fieldPosition="0">
        <references count="2">
          <reference field="1" count="1" selected="0">
            <x v="0"/>
          </reference>
          <reference field="12" count="1">
            <x v="4"/>
          </reference>
        </references>
      </pivotArea>
    </format>
    <format dxfId="164">
      <pivotArea type="origin" dataOnly="0" labelOnly="1" outline="0" fieldPosition="0"/>
    </format>
    <format dxfId="154">
      <pivotArea collapsedLevelsAreSubtotals="1" fieldPosition="0">
        <references count="2">
          <reference field="1" count="1" selected="0">
            <x v="1"/>
          </reference>
          <reference field="12" count="1">
            <x v="0"/>
          </reference>
        </references>
      </pivotArea>
    </format>
    <format dxfId="153">
      <pivotArea collapsedLevelsAreSubtotals="1" fieldPosition="0">
        <references count="2">
          <reference field="1" count="1" selected="0">
            <x v="1"/>
          </reference>
          <reference field="12" count="1">
            <x v="0"/>
          </reference>
        </references>
      </pivotArea>
    </format>
    <format dxfId="152">
      <pivotArea collapsedLevelsAreSubtotals="1" fieldPosition="0">
        <references count="2">
          <reference field="1" count="1" selected="0">
            <x v="2"/>
          </reference>
          <reference field="12" count="1">
            <x v="0"/>
          </reference>
        </references>
      </pivotArea>
    </format>
    <format dxfId="151">
      <pivotArea collapsedLevelsAreSubtotals="1" fieldPosition="0">
        <references count="2">
          <reference field="1" count="1" selected="0">
            <x v="2"/>
          </reference>
          <reference field="12" count="1">
            <x v="0"/>
          </reference>
        </references>
      </pivotArea>
    </format>
    <format dxfId="150">
      <pivotArea collapsedLevelsAreSubtotals="1" fieldPosition="0">
        <references count="2">
          <reference field="1" count="1" selected="0">
            <x v="2"/>
          </reference>
          <reference field="12" count="1">
            <x v="0"/>
          </reference>
        </references>
      </pivotArea>
    </format>
    <format dxfId="149">
      <pivotArea collapsedLevelsAreSubtotals="1" fieldPosition="0">
        <references count="2">
          <reference field="1" count="1" selected="0">
            <x v="2"/>
          </reference>
          <reference field="12" count="1">
            <x v="3"/>
          </reference>
        </references>
      </pivotArea>
    </format>
    <format dxfId="148">
      <pivotArea collapsedLevelsAreSubtotals="1" fieldPosition="0">
        <references count="2">
          <reference field="1" count="1" selected="0">
            <x v="2"/>
          </reference>
          <reference field="12" count="1">
            <x v="3"/>
          </reference>
        </references>
      </pivotArea>
    </format>
    <format dxfId="147">
      <pivotArea collapsedLevelsAreSubtotals="1" fieldPosition="0">
        <references count="2">
          <reference field="1" count="1" selected="0">
            <x v="1"/>
          </reference>
          <reference field="12" count="1">
            <x v="3"/>
          </reference>
        </references>
      </pivotArea>
    </format>
    <format dxfId="146">
      <pivotArea collapsedLevelsAreSubtotals="1" fieldPosition="0">
        <references count="2">
          <reference field="1" count="1" selected="0">
            <x v="1"/>
          </reference>
          <reference field="12" count="1">
            <x v="3"/>
          </reference>
        </references>
      </pivotArea>
    </format>
    <format dxfId="145">
      <pivotArea type="all" dataOnly="0" outline="0" fieldPosition="0"/>
    </format>
    <format dxfId="144">
      <pivotArea collapsedLevelsAreSubtotals="1" fieldPosition="0">
        <references count="2">
          <reference field="1" count="1" selected="0">
            <x v="2"/>
          </reference>
          <reference field="12" count="1">
            <x v="0"/>
          </reference>
        </references>
      </pivotArea>
    </format>
    <format dxfId="143">
      <pivotArea collapsedLevelsAreSubtotals="1" fieldPosition="0">
        <references count="2">
          <reference field="1" count="1" selected="0">
            <x v="2"/>
          </reference>
          <reference field="12" count="1">
            <x v="3"/>
          </reference>
        </references>
      </pivotArea>
    </format>
    <format dxfId="142">
      <pivotArea collapsedLevelsAreSubtotals="1" fieldPosition="0">
        <references count="2">
          <reference field="1" count="1" selected="0">
            <x v="1"/>
          </reference>
          <reference field="12" count="1">
            <x v="1"/>
          </reference>
        </references>
      </pivotArea>
    </format>
    <format dxfId="141">
      <pivotArea collapsedLevelsAreSubtotals="1" fieldPosition="0">
        <references count="2">
          <reference field="1" count="1" selected="0">
            <x v="2"/>
          </reference>
          <reference field="12" count="1">
            <x v="3"/>
          </reference>
        </references>
      </pivotArea>
    </format>
    <format dxfId="14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2" type="count" evalOrder="-1" id="34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DF710-4735-0944-88D9-60FEC01AB07A}" name="PivotTable19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ENT TYPE">
  <location ref="H4:I9" firstHeaderRow="1" firstDataRow="1" firstDataCol="1"/>
  <pivotFields count="18">
    <pivotField showAll="0">
      <items count="3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numFmtId="14" showAll="0"/>
    <pivotField axis="axisRow" showAll="0" sortType="descending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01">
        <item x="166"/>
        <item x="3"/>
        <item x="187"/>
        <item x="77"/>
        <item x="40"/>
        <item x="235"/>
        <item x="244"/>
        <item x="192"/>
        <item x="172"/>
        <item x="246"/>
        <item x="272"/>
        <item x="291"/>
        <item x="109"/>
        <item x="180"/>
        <item x="177"/>
        <item x="279"/>
        <item x="280"/>
        <item x="42"/>
        <item x="140"/>
        <item x="274"/>
        <item x="13"/>
        <item x="78"/>
        <item x="181"/>
        <item x="255"/>
        <item x="205"/>
        <item x="273"/>
        <item x="206"/>
        <item x="141"/>
        <item x="69"/>
        <item x="37"/>
        <item x="133"/>
        <item x="89"/>
        <item x="297"/>
        <item x="282"/>
        <item x="144"/>
        <item x="57"/>
        <item x="15"/>
        <item x="129"/>
        <item x="64"/>
        <item x="170"/>
        <item x="218"/>
        <item x="260"/>
        <item x="199"/>
        <item x="21"/>
        <item x="30"/>
        <item x="8"/>
        <item x="268"/>
        <item x="11"/>
        <item x="29"/>
        <item x="93"/>
        <item x="196"/>
        <item x="112"/>
        <item x="292"/>
        <item x="119"/>
        <item x="68"/>
        <item x="101"/>
        <item x="19"/>
        <item x="48"/>
        <item x="86"/>
        <item x="95"/>
        <item x="27"/>
        <item x="132"/>
        <item x="31"/>
        <item x="287"/>
        <item x="14"/>
        <item x="47"/>
        <item x="80"/>
        <item x="168"/>
        <item x="269"/>
        <item x="155"/>
        <item x="84"/>
        <item x="294"/>
        <item x="148"/>
        <item x="209"/>
        <item x="153"/>
        <item x="217"/>
        <item x="53"/>
        <item x="221"/>
        <item x="98"/>
        <item x="110"/>
        <item x="240"/>
        <item x="278"/>
        <item x="161"/>
        <item x="36"/>
        <item x="44"/>
        <item x="298"/>
        <item x="290"/>
        <item x="256"/>
        <item x="114"/>
        <item x="191"/>
        <item x="176"/>
        <item x="88"/>
        <item x="228"/>
        <item x="17"/>
        <item x="208"/>
        <item x="251"/>
        <item x="16"/>
        <item x="238"/>
        <item x="232"/>
        <item x="210"/>
        <item x="111"/>
        <item x="115"/>
        <item x="276"/>
        <item x="10"/>
        <item x="277"/>
        <item x="100"/>
        <item x="123"/>
        <item x="58"/>
        <item x="266"/>
        <item x="226"/>
        <item x="190"/>
        <item x="171"/>
        <item x="211"/>
        <item x="174"/>
        <item x="175"/>
        <item x="116"/>
        <item x="214"/>
        <item x="7"/>
        <item x="254"/>
        <item x="212"/>
        <item x="24"/>
        <item x="258"/>
        <item x="54"/>
        <item x="63"/>
        <item x="33"/>
        <item x="28"/>
        <item x="136"/>
        <item x="296"/>
        <item x="56"/>
        <item x="85"/>
        <item x="1"/>
        <item x="178"/>
        <item x="265"/>
        <item x="55"/>
        <item x="237"/>
        <item x="25"/>
        <item x="34"/>
        <item x="262"/>
        <item x="207"/>
        <item x="113"/>
        <item x="252"/>
        <item x="117"/>
        <item x="102"/>
        <item x="9"/>
        <item x="164"/>
        <item x="248"/>
        <item x="121"/>
        <item x="165"/>
        <item x="236"/>
        <item x="289"/>
        <item x="242"/>
        <item x="239"/>
        <item x="295"/>
        <item x="197"/>
        <item x="271"/>
        <item x="213"/>
        <item x="179"/>
        <item x="267"/>
        <item x="261"/>
        <item x="198"/>
        <item x="51"/>
        <item x="182"/>
        <item x="32"/>
        <item x="152"/>
        <item x="257"/>
        <item x="281"/>
        <item x="234"/>
        <item x="283"/>
        <item x="145"/>
        <item x="2"/>
        <item x="18"/>
        <item x="224"/>
        <item x="91"/>
        <item x="70"/>
        <item x="194"/>
        <item x="158"/>
        <item x="127"/>
        <item x="26"/>
        <item x="160"/>
        <item x="97"/>
        <item x="142"/>
        <item x="94"/>
        <item x="249"/>
        <item x="203"/>
        <item x="62"/>
        <item x="106"/>
        <item x="233"/>
        <item x="227"/>
        <item x="65"/>
        <item x="216"/>
        <item x="108"/>
        <item x="156"/>
        <item x="143"/>
        <item x="35"/>
        <item x="130"/>
        <item x="270"/>
        <item x="23"/>
        <item x="204"/>
        <item x="134"/>
        <item x="193"/>
        <item x="137"/>
        <item x="52"/>
        <item x="83"/>
        <item x="0"/>
        <item x="293"/>
        <item x="99"/>
        <item x="6"/>
        <item x="264"/>
        <item x="71"/>
        <item x="146"/>
        <item x="59"/>
        <item x="167"/>
        <item x="38"/>
        <item x="87"/>
        <item x="183"/>
        <item x="202"/>
        <item x="66"/>
        <item x="223"/>
        <item x="231"/>
        <item x="154"/>
        <item x="241"/>
        <item x="103"/>
        <item x="247"/>
        <item x="107"/>
        <item x="263"/>
        <item x="76"/>
        <item x="39"/>
        <item x="131"/>
        <item x="49"/>
        <item x="188"/>
        <item x="74"/>
        <item x="61"/>
        <item x="284"/>
        <item x="220"/>
        <item x="72"/>
        <item x="201"/>
        <item x="157"/>
        <item x="159"/>
        <item x="275"/>
        <item x="43"/>
        <item x="90"/>
        <item x="124"/>
        <item x="22"/>
        <item x="138"/>
        <item x="147"/>
        <item x="229"/>
        <item x="151"/>
        <item x="46"/>
        <item x="96"/>
        <item x="128"/>
        <item x="125"/>
        <item x="67"/>
        <item x="299"/>
        <item x="162"/>
        <item x="92"/>
        <item x="259"/>
        <item x="245"/>
        <item x="41"/>
        <item x="73"/>
        <item x="250"/>
        <item x="189"/>
        <item x="186"/>
        <item x="45"/>
        <item x="169"/>
        <item x="118"/>
        <item x="104"/>
        <item x="285"/>
        <item x="60"/>
        <item x="185"/>
        <item x="288"/>
        <item x="5"/>
        <item x="50"/>
        <item x="215"/>
        <item x="75"/>
        <item x="243"/>
        <item x="20"/>
        <item x="219"/>
        <item x="149"/>
        <item x="79"/>
        <item x="4"/>
        <item x="135"/>
        <item x="195"/>
        <item x="82"/>
        <item x="139"/>
        <item x="150"/>
        <item x="163"/>
        <item x="222"/>
        <item x="253"/>
        <item x="173"/>
        <item x="105"/>
        <item x="184"/>
        <item x="230"/>
        <item x="225"/>
        <item x="286"/>
        <item x="122"/>
        <item x="12"/>
        <item x="126"/>
        <item x="120"/>
        <item x="200"/>
        <item x="81"/>
        <item t="default"/>
      </items>
    </pivotField>
    <pivotField showAll="0"/>
    <pivotField showAll="0"/>
    <pivotField showAll="0"/>
    <pivotField dataField="1" numFmtId="9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 Rate" fld="17" subtotal="average" baseField="0" baseItem="0" numFmtId="166"/>
  </dataFields>
  <formats count="10">
    <format dxfId="91">
      <pivotArea field="3" type="button" dataOnly="0" labelOnly="1" outline="0" axis="axisRow" fieldPosition="0"/>
    </format>
    <format dxfId="92">
      <pivotArea grandRow="1" outline="0" collapsedLevelsAreSubtotals="1" fieldPosition="0"/>
    </format>
    <format dxfId="90">
      <pivotArea outline="0" fieldPosition="0">
        <references count="1">
          <reference field="4294967294" count="1">
            <x v="0"/>
          </reference>
        </references>
      </pivotArea>
    </format>
    <format dxfId="89">
      <pivotArea outline="0" collapsedLevelsAreSubtotals="1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3" type="button" dataOnly="0" labelOnly="1" outline="0" axis="axisRow" fieldPosition="0"/>
    </format>
    <format dxfId="84">
      <pivotArea dataOnly="0" labelOnly="1" fieldPosition="0">
        <references count="1">
          <reference field="3" count="0"/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40AD9-EE93-E643-A4A2-8E3314004ECA}" name="PivotTable18" cacheId="89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outline="1" outlineData="1" multipleFieldFilters="0" chartFormat="3">
  <location ref="B28:C53" firstHeaderRow="1" firstDataRow="1" firstDataCol="1"/>
  <pivotFields count="18">
    <pivotField showAll="0"/>
    <pivotField showAll="0"/>
    <pivotField numFmtId="14" showAll="0"/>
    <pivotField axis="axisRow" showAll="0" sortType="descending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9" showAll="0"/>
  </pivotFields>
  <rowFields count="2">
    <field x="3"/>
    <field x="12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of Engagement Rate" fld="17" subtotal="average" baseField="3" baseItem="0" numFmtId="167"/>
  </dataFields>
  <formats count="2">
    <format dxfId="93">
      <pivotArea outline="0" collapsedLevelsAreSubtotals="1" fieldPosition="0"/>
    </format>
    <format dxfId="88">
      <pivotArea collapsedLevelsAreSubtotals="1" fieldPosition="0">
        <references count="2">
          <reference field="3" count="1" selected="0">
            <x v="0"/>
          </reference>
          <reference field="12" count="1">
            <x v="0"/>
          </reference>
        </references>
      </pivotArea>
    </format>
  </formats>
  <conditionalFormats count="4"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1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2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3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4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4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4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3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3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4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3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C4F70-941B-2246-BEC7-071F2C188946}" name="PivotTable17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">
  <location ref="E4:F24" firstHeaderRow="1" firstDataRow="1" firstDataCol="1"/>
  <pivotFields count="4">
    <pivotField axis="axisRow" showAll="0" sortType="ascending">
      <items count="21">
        <item x="13"/>
        <item x="10"/>
        <item x="7"/>
        <item x="1"/>
        <item x="5"/>
        <item x="14"/>
        <item x="15"/>
        <item x="11"/>
        <item x="6"/>
        <item x="0"/>
        <item x="2"/>
        <item x="3"/>
        <item x="8"/>
        <item x="16"/>
        <item x="17"/>
        <item x="12"/>
        <item x="18"/>
        <item x="9"/>
        <item x="19"/>
        <item h="1" x="4"/>
        <item t="default"/>
      </items>
    </pivotField>
    <pivotField showAll="0"/>
    <pivotField showAll="0"/>
    <pivotField dataField="1" numFmtId="9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Engagement Rate" fld="3" subtotal="average" baseField="0" baseItem="0" numFmtId="9"/>
  </dataFields>
  <formats count="15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field="0" type="button" dataOnly="0" labelOnly="1" outline="0" axis="axisRow" fieldPosition="0"/>
    </format>
    <format dxfId="101">
      <pivotArea dataOnly="0" labelOnly="1" fieldPosition="0">
        <references count="1">
          <reference field="0" count="0"/>
        </references>
      </pivotArea>
    </format>
    <format dxfId="100">
      <pivotArea dataOnly="0" labelOnly="1" grandRow="1" outline="0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0" type="button" dataOnly="0" labelOnly="1" outline="0" axis="axisRow" fieldPosition="0"/>
    </format>
    <format dxfId="96">
      <pivotArea dataOnly="0" labelOnly="1" fieldPosition="0">
        <references count="1">
          <reference field="0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</format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09447-E45D-C04C-BCF4-FE5B4CC46938}" name="PivotTable16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">
  <location ref="B4:C24" firstHeaderRow="1" firstDataRow="1" firstDataCol="1"/>
  <pivotFields count="1">
    <pivotField axis="axisRow" dataField="1" showAll="0" sortType="descending">
      <items count="22">
        <item h="1" x="20"/>
        <item h="1" x="4"/>
        <item x="19"/>
        <item x="9"/>
        <item x="18"/>
        <item x="12"/>
        <item x="17"/>
        <item x="16"/>
        <item x="8"/>
        <item x="3"/>
        <item x="2"/>
        <item x="0"/>
        <item x="6"/>
        <item x="11"/>
        <item x="15"/>
        <item x="14"/>
        <item x="5"/>
        <item x="1"/>
        <item x="7"/>
        <item x="10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20">
    <i>
      <x v="18"/>
    </i>
    <i>
      <x v="3"/>
    </i>
    <i>
      <x v="14"/>
    </i>
    <i>
      <x v="12"/>
    </i>
    <i>
      <x v="15"/>
    </i>
    <i>
      <x v="16"/>
    </i>
    <i>
      <x v="8"/>
    </i>
    <i>
      <x v="7"/>
    </i>
    <i>
      <x v="5"/>
    </i>
    <i>
      <x v="17"/>
    </i>
    <i>
      <x v="13"/>
    </i>
    <i>
      <x v="6"/>
    </i>
    <i>
      <x v="20"/>
    </i>
    <i>
      <x v="10"/>
    </i>
    <i>
      <x v="11"/>
    </i>
    <i>
      <x v="9"/>
    </i>
    <i>
      <x v="4"/>
    </i>
    <i>
      <x v="2"/>
    </i>
    <i>
      <x v="19"/>
    </i>
    <i t="grand">
      <x/>
    </i>
  </rowItems>
  <colItems count="1">
    <i/>
  </colItems>
  <dataFields count="1">
    <dataField name="Count of HASTAGS" fld="0" subtotal="count" baseField="0" baseItem="0"/>
  </dataFields>
  <formats count="6"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0" type="button" dataOnly="0" labelOnly="1" outline="0" axis="axisRow" fieldPosition="0"/>
    </format>
    <format dxfId="111">
      <pivotArea dataOnly="0" labelOnly="1" fieldPosition="0">
        <references count="1">
          <reference field="0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</formats>
  <conditionalFormats count="1"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9"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22E00-FFC4-4840-AD93-25ACADE3095D}" name="PivotTable29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_START_DATE">
  <location ref="O3:P36" firstHeaderRow="1" firstDataRow="1" firstDataCol="1"/>
  <pivotFields count="12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dataField="1" showAll="0"/>
    <pivotField axis="axisRow" showAll="0" defaultSubtotal="0">
      <items count="14">
        <item sd="0" x="0"/>
        <item x="1"/>
        <item sd="0" x="2"/>
        <item sd="0" x="3"/>
        <item sd="0" x="4"/>
        <item sd="0" x="5"/>
        <item x="6"/>
        <item x="7"/>
        <item sd="0" x="8"/>
        <item sd="0" x="9"/>
        <item sd="0" x="10"/>
        <item sd="0" x="11"/>
        <item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3">
    <field x="11"/>
    <field x="9"/>
    <field x="0"/>
  </rowFields>
  <rowItems count="33">
    <i>
      <x v="1"/>
    </i>
    <i r="1">
      <x v="6"/>
    </i>
    <i r="2">
      <x/>
    </i>
    <i r="2">
      <x v="1"/>
    </i>
    <i r="2">
      <x v="2"/>
    </i>
    <i r="2">
      <x v="3"/>
    </i>
    <i r="1">
      <x v="7"/>
    </i>
    <i r="2">
      <x v="4"/>
    </i>
    <i r="2">
      <x v="5"/>
    </i>
    <i r="2">
      <x v="6"/>
    </i>
    <i r="2">
      <x v="7"/>
    </i>
    <i r="2">
      <x v="8"/>
    </i>
    <i r="1">
      <x v="8"/>
    </i>
    <i r="1">
      <x v="9"/>
    </i>
    <i r="1">
      <x v="10"/>
    </i>
    <i r="1">
      <x v="11"/>
    </i>
    <i r="1">
      <x v="12"/>
    </i>
    <i r="2">
      <x v="26"/>
    </i>
    <i r="2">
      <x v="27"/>
    </i>
    <i r="2">
      <x v="28"/>
    </i>
    <i r="2">
      <x v="29"/>
    </i>
    <i r="2">
      <x v="30"/>
    </i>
    <i>
      <x v="2"/>
    </i>
    <i r="1">
      <x v="1"/>
    </i>
    <i r="2">
      <x v="31"/>
    </i>
    <i r="2">
      <x v="32"/>
    </i>
    <i r="2">
      <x v="33"/>
    </i>
    <i r="2">
      <x v="34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Follower Gains" fld="8" baseField="0" baseItem="0"/>
  </dataFields>
  <formats count="37">
    <format dxfId="58">
      <pivotArea collapsedLevelsAreSubtotals="1" fieldPosition="0">
        <references count="3">
          <reference field="0" count="1">
            <x v="2"/>
          </reference>
          <reference field="9" count="1" selected="0">
            <x v="6"/>
          </reference>
          <reference field="11" count="1" selected="0">
            <x v="1"/>
          </reference>
        </references>
      </pivotArea>
    </format>
    <format dxfId="57">
      <pivotArea collapsedLevelsAreSubtotals="1" fieldPosition="0">
        <references count="3">
          <reference field="0" count="1">
            <x v="3"/>
          </reference>
          <reference field="9" count="1" selected="0">
            <x v="6"/>
          </reference>
          <reference field="11" count="1" selected="0">
            <x v="1"/>
          </reference>
        </references>
      </pivotArea>
    </format>
    <format dxfId="56">
      <pivotArea collapsedLevelsAreSubtotals="1" fieldPosition="0">
        <references count="3">
          <reference field="0" count="1">
            <x v="4"/>
          </reference>
          <reference field="9" count="1" selected="0">
            <x v="7"/>
          </reference>
          <reference field="11" count="1" selected="0">
            <x v="1"/>
          </reference>
        </references>
      </pivotArea>
    </format>
    <format dxfId="55">
      <pivotArea collapsedLevelsAreSubtotals="1" fieldPosition="0">
        <references count="3">
          <reference field="0" count="1">
            <x v="5"/>
          </reference>
          <reference field="9" count="1" selected="0">
            <x v="7"/>
          </reference>
          <reference field="11" count="1" selected="0">
            <x v="1"/>
          </reference>
        </references>
      </pivotArea>
    </format>
    <format dxfId="54">
      <pivotArea collapsedLevelsAreSubtotals="1" fieldPosition="0">
        <references count="2">
          <reference field="9" count="1">
            <x v="10"/>
          </reference>
          <reference field="11" count="1" selected="0">
            <x v="1"/>
          </reference>
        </references>
      </pivotArea>
    </format>
    <format dxfId="53">
      <pivotArea collapsedLevelsAreSubtotals="1" fieldPosition="0">
        <references count="3">
          <reference field="0" count="1">
            <x v="30"/>
          </reference>
          <reference field="9" count="1" selected="0">
            <x v="12"/>
          </reference>
          <reference field="11" count="1" selected="0">
            <x v="1"/>
          </reference>
        </references>
      </pivotArea>
    </format>
    <format dxfId="52">
      <pivotArea collapsedLevelsAreSubtotals="1" fieldPosition="0">
        <references count="3">
          <reference field="0" count="1">
            <x v="31"/>
          </reference>
          <reference field="9" count="1" selected="0">
            <x v="1"/>
          </reference>
          <reference field="11" count="1" selected="0">
            <x v="2"/>
          </reference>
        </references>
      </pivotArea>
    </format>
    <format dxfId="51">
      <pivotArea collapsedLevelsAreSubtotals="1" fieldPosition="0">
        <references count="2">
          <reference field="9" count="1">
            <x v="3"/>
          </reference>
          <reference field="11" count="1" selected="0">
            <x v="2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1" type="button" dataOnly="0" labelOnly="1" outline="0" axis="axisRow" fieldPosition="0"/>
    </format>
    <format dxfId="47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2">
          <reference field="9" count="7">
            <x v="6"/>
            <x v="7"/>
            <x v="8"/>
            <x v="9"/>
            <x v="10"/>
            <x v="11"/>
            <x v="12"/>
          </reference>
          <reference field="11" count="1" selected="0">
            <x v="1"/>
          </reference>
        </references>
      </pivotArea>
    </format>
    <format dxfId="44">
      <pivotArea dataOnly="0" labelOnly="1" fieldPosition="0">
        <references count="2">
          <reference field="9" count="5">
            <x v="1"/>
            <x v="2"/>
            <x v="3"/>
            <x v="4"/>
            <x v="5"/>
          </reference>
          <reference field="11" count="1" selected="0">
            <x v="2"/>
          </reference>
        </references>
      </pivotArea>
    </format>
    <format dxfId="43">
      <pivotArea dataOnly="0" labelOnly="1" fieldPosition="0">
        <references count="3">
          <reference field="0" count="4">
            <x v="0"/>
            <x v="1"/>
            <x v="2"/>
            <x v="3"/>
          </reference>
          <reference field="9" count="1" selected="0">
            <x v="6"/>
          </reference>
          <reference field="11" count="1" selected="0">
            <x v="1"/>
          </reference>
        </references>
      </pivotArea>
    </format>
    <format dxfId="42">
      <pivotArea dataOnly="0" labelOnly="1" fieldPosition="0">
        <references count="3">
          <reference field="0" count="5">
            <x v="4"/>
            <x v="5"/>
            <x v="6"/>
            <x v="7"/>
            <x v="8"/>
          </reference>
          <reference field="9" count="1" selected="0">
            <x v="7"/>
          </reference>
          <reference field="11" count="1" selected="0">
            <x v="1"/>
          </reference>
        </references>
      </pivotArea>
    </format>
    <format dxfId="41">
      <pivotArea dataOnly="0" labelOnly="1" fieldPosition="0">
        <references count="3">
          <reference field="0" count="5">
            <x v="26"/>
            <x v="27"/>
            <x v="28"/>
            <x v="29"/>
            <x v="30"/>
          </reference>
          <reference field="9" count="1" selected="0">
            <x v="12"/>
          </reference>
          <reference field="11" count="1" selected="0">
            <x v="1"/>
          </reference>
        </references>
      </pivotArea>
    </format>
    <format dxfId="40">
      <pivotArea dataOnly="0" labelOnly="1" fieldPosition="0">
        <references count="3">
          <reference field="0" count="4">
            <x v="31"/>
            <x v="32"/>
            <x v="33"/>
            <x v="34"/>
          </reference>
          <reference field="9" count="1" selected="0">
            <x v="1"/>
          </reference>
          <reference field="11" count="1" selected="0">
            <x v="2"/>
          </reference>
        </references>
      </pivotArea>
    </format>
    <format dxfId="39">
      <pivotArea dataOnly="0" labelOnly="1" outline="0" axis="axisValues" fieldPosition="0"/>
    </format>
    <format dxfId="38">
      <pivotArea field="11" type="button" dataOnly="0" labelOnly="1" outline="0" axis="axisRow" fieldPosition="0"/>
    </format>
    <format dxfId="37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2">
          <reference field="9" count="7">
            <x v="6"/>
            <x v="7"/>
            <x v="8"/>
            <x v="9"/>
            <x v="10"/>
            <x v="11"/>
            <x v="12"/>
          </reference>
          <reference field="11" count="1" selected="0">
            <x v="1"/>
          </reference>
        </references>
      </pivotArea>
    </format>
    <format dxfId="34">
      <pivotArea dataOnly="0" labelOnly="1" fieldPosition="0">
        <references count="2">
          <reference field="9" count="5">
            <x v="1"/>
            <x v="2"/>
            <x v="3"/>
            <x v="4"/>
            <x v="5"/>
          </reference>
          <reference field="11" count="1" selected="0">
            <x v="2"/>
          </reference>
        </references>
      </pivotArea>
    </format>
    <format dxfId="33">
      <pivotArea dataOnly="0" labelOnly="1" fieldPosition="0">
        <references count="3">
          <reference field="0" count="4">
            <x v="0"/>
            <x v="1"/>
            <x v="2"/>
            <x v="3"/>
          </reference>
          <reference field="9" count="1" selected="0">
            <x v="6"/>
          </reference>
          <reference field="11" count="1" selected="0">
            <x v="1"/>
          </reference>
        </references>
      </pivotArea>
    </format>
    <format dxfId="32">
      <pivotArea dataOnly="0" labelOnly="1" fieldPosition="0">
        <references count="3">
          <reference field="0" count="5">
            <x v="4"/>
            <x v="5"/>
            <x v="6"/>
            <x v="7"/>
            <x v="8"/>
          </reference>
          <reference field="9" count="1" selected="0">
            <x v="7"/>
          </reference>
          <reference field="11" count="1" selected="0">
            <x v="1"/>
          </reference>
        </references>
      </pivotArea>
    </format>
    <format dxfId="31">
      <pivotArea dataOnly="0" labelOnly="1" fieldPosition="0">
        <references count="3">
          <reference field="0" count="5">
            <x v="26"/>
            <x v="27"/>
            <x v="28"/>
            <x v="29"/>
            <x v="30"/>
          </reference>
          <reference field="9" count="1" selected="0">
            <x v="12"/>
          </reference>
          <reference field="11" count="1" selected="0">
            <x v="1"/>
          </reference>
        </references>
      </pivotArea>
    </format>
    <format dxfId="30">
      <pivotArea dataOnly="0" labelOnly="1" fieldPosition="0">
        <references count="3">
          <reference field="0" count="4">
            <x v="31"/>
            <x v="32"/>
            <x v="33"/>
            <x v="34"/>
          </reference>
          <reference field="9" count="1" selected="0">
            <x v="1"/>
          </reference>
          <reference field="11" count="1" selected="0">
            <x v="2"/>
          </reference>
        </references>
      </pivotArea>
    </format>
    <format dxfId="29">
      <pivotArea collapsedLevelsAreSubtotals="1" fieldPosition="0">
        <references count="2">
          <reference field="9" count="1">
            <x v="3"/>
          </reference>
          <reference field="11" count="1" selected="0">
            <x v="2"/>
          </reference>
        </references>
      </pivotArea>
    </format>
    <format dxfId="28">
      <pivotArea collapsedLevelsAreSubtotals="1" fieldPosition="0">
        <references count="3">
          <reference field="0" count="1">
            <x v="31"/>
          </reference>
          <reference field="9" count="1" selected="0">
            <x v="1"/>
          </reference>
          <reference field="11" count="1" selected="0">
            <x v="2"/>
          </reference>
        </references>
      </pivotArea>
    </format>
    <format dxfId="27">
      <pivotArea collapsedLevelsAreSubtotals="1" fieldPosition="0">
        <references count="3">
          <reference field="0" count="1">
            <x v="30"/>
          </reference>
          <reference field="9" count="1" selected="0">
            <x v="12"/>
          </reference>
          <reference field="11" count="1" selected="0">
            <x v="1"/>
          </reference>
        </references>
      </pivotArea>
    </format>
    <format dxfId="26">
      <pivotArea collapsedLevelsAreSubtotals="1" fieldPosition="0">
        <references count="2">
          <reference field="9" count="1">
            <x v="10"/>
          </reference>
          <reference field="11" count="1" selected="0">
            <x v="1"/>
          </reference>
        </references>
      </pivotArea>
    </format>
    <format dxfId="25">
      <pivotArea collapsedLevelsAreSubtotals="1" fieldPosition="0">
        <references count="3">
          <reference field="0" count="1">
            <x v="5"/>
          </reference>
          <reference field="9" count="1" selected="0">
            <x v="7"/>
          </reference>
          <reference field="11" count="1" selected="0">
            <x v="1"/>
          </reference>
        </references>
      </pivotArea>
    </format>
    <format dxfId="24">
      <pivotArea collapsedLevelsAreSubtotals="1" fieldPosition="0">
        <references count="3">
          <reference field="0" count="1">
            <x v="4"/>
          </reference>
          <reference field="9" count="1" selected="0">
            <x v="7"/>
          </reference>
          <reference field="11" count="1" selected="0">
            <x v="1"/>
          </reference>
        </references>
      </pivotArea>
    </format>
    <format dxfId="23">
      <pivotArea collapsedLevelsAreSubtotals="1" fieldPosition="0">
        <references count="3">
          <reference field="0" count="1">
            <x v="3"/>
          </reference>
          <reference field="9" count="1" selected="0">
            <x v="6"/>
          </reference>
          <reference field="11" count="1" selected="0">
            <x v="1"/>
          </reference>
        </references>
      </pivotArea>
    </format>
    <format dxfId="22">
      <pivotArea collapsedLevelsAreSubtotals="1" fieldPosition="0">
        <references count="3">
          <reference field="0" count="1">
            <x v="2"/>
          </reference>
          <reference field="9" count="1" selected="0">
            <x v="6"/>
          </reference>
          <reference field="11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A8611-FFAB-9642-BE0B-DF866DC821AF}" name="PivotTable2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27" firstHeaderRow="0" firstDataRow="1" firstDataCol="1"/>
  <pivotFields count="14"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mpressions" fld="11" subtotal="average" baseField="0" baseItem="0"/>
    <dataField name="Average of Likes" fld="6" subtotal="average" baseField="0" baseItem="0"/>
    <dataField name="Average of Clicks" fld="9" subtotal="average" baseField="0" baseItem="0"/>
  </dataFields>
  <formats count="8">
    <format dxfId="225">
      <pivotArea collapsedLevelsAreSubtotals="1" fieldPosition="0">
        <references count="1">
          <reference field="12" count="0"/>
        </references>
      </pivotArea>
    </format>
    <format dxfId="224">
      <pivotArea outline="0" collapsedLevelsAreSubtotals="1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12" type="button" dataOnly="0" labelOnly="1" outline="0" axis="axisRow" fieldPosition="0"/>
    </format>
    <format dxfId="78">
      <pivotArea dataOnly="0" labelOnly="1" fieldPosition="0">
        <references count="1">
          <reference field="12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56A60-CDB0-E746-B74A-6CA576AFC560}" name="PivotTable20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7" firstHeaderRow="0" firstDataRow="1" firstDataCol="1"/>
  <pivotFields count="14"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mpressions" fld="11" baseField="0" baseItem="0"/>
    <dataField name="Sum of Likes" fld="6" baseField="0" baseItem="0"/>
    <dataField name="Sum of Clicks" fld="9" baseField="0" baseItem="0"/>
  </dataFields>
  <formats count="17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2" type="button" dataOnly="0" labelOnly="1" outline="0" axis="axisRow" fieldPosition="0"/>
    </format>
    <format dxfId="72">
      <pivotArea dataOnly="0" labelOnly="1" fieldPosition="0">
        <references count="1">
          <reference field="12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9">
      <pivotArea dataOnly="0" outline="0" fieldPosition="0">
        <references count="1">
          <reference field="4294967294" count="1">
            <x v="0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4">
      <pivotArea field="1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3">
      <pivotArea field="1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2">
      <pivotArea field="1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61">
      <pivotArea field="1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0">
      <pivotArea field="1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9">
      <pivotArea field="1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onditionalFormats count="4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053EC-4633-5F4B-ACFD-153055105569}" name="PivotTable27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LATFORM">
  <location ref="N3:P8" firstHeaderRow="0" firstDataRow="1" firstDataCol="1" rowPageCount="1" colPageCount="1"/>
  <pivotFields count="12">
    <pivotField axis="axisPage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numFmtId="10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Ad_Spend" fld="6" showDataAs="percentOfCol" baseField="0" baseItem="0" numFmtId="10"/>
    <dataField name="Sum of Followers Growth Rate" fld="7" showDataAs="percentOfCo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58F0C-94C0-AA42-A69F-1ACFAE657346}" name="PivotTable26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7:C38" firstHeaderRow="1" firstDataRow="1" firstDataCol="1"/>
  <pivotFields count="12">
    <pivotField axis="axisRow" numFmtId="14" showAll="0" measureFilter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11">
    <i>
      <x/>
    </i>
    <i>
      <x v="3"/>
    </i>
    <i>
      <x v="7"/>
    </i>
    <i>
      <x v="20"/>
    </i>
    <i>
      <x v="21"/>
    </i>
    <i>
      <x v="25"/>
    </i>
    <i>
      <x v="33"/>
    </i>
    <i>
      <x v="35"/>
    </i>
    <i>
      <x v="38"/>
    </i>
    <i>
      <x v="41"/>
    </i>
    <i t="grand">
      <x/>
    </i>
  </rowItems>
  <colItems count="1">
    <i/>
  </colItems>
  <dataFields count="1">
    <dataField name="Sum of Follower Gain" fld="8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10">
            <x v="0"/>
            <x v="3"/>
            <x v="7"/>
            <x v="20"/>
            <x v="21"/>
            <x v="25"/>
            <x v="33"/>
            <x v="35"/>
            <x v="38"/>
            <x v="41"/>
          </reference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39897-9E2C-2441-94C9-CA1981C1767D}" name="PivotTable22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4:C23" firstHeaderRow="1" firstDataRow="1" firstDataCol="1"/>
  <pivotFields count="12">
    <pivotField axis="axisRow" numFmtId="14" showAll="0">
      <items count="51">
        <item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numFmtId="10" showAll="0"/>
    <pivotField showAll="0"/>
    <pivotField axis="axisRow" showAll="0">
      <items count="15">
        <item sd="0" x="0"/>
        <item x="1"/>
        <item sd="0" x="2"/>
        <item sd="0" x="3"/>
        <item sd="0" x="4"/>
        <item sd="0" x="5"/>
        <item x="6"/>
        <item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h="1" sd="0" x="0"/>
        <item x="1"/>
        <item h="1" sd="0" x="2"/>
        <item h="1" sd="0" x="3"/>
        <item h="1" sd="0" x="4"/>
        <item h="1" sd="0" x="5"/>
        <item t="default"/>
      </items>
    </pivotField>
    <pivotField axis="axisRow" showAll="0">
      <items count="5">
        <item h="1" sd="0" x="0"/>
        <item x="1"/>
        <item h="1" x="2"/>
        <item h="1" sd="0" x="3"/>
        <item t="default"/>
      </items>
    </pivotField>
  </pivotFields>
  <rowFields count="4">
    <field x="11"/>
    <field x="9"/>
    <field x="0"/>
    <field x="1"/>
  </rowFields>
  <rowItems count="19">
    <i>
      <x v="1"/>
    </i>
    <i r="1">
      <x v="6"/>
    </i>
    <i r="2">
      <x/>
    </i>
    <i r="3">
      <x/>
    </i>
    <i r="3">
      <x v="2"/>
    </i>
    <i r="3">
      <x v="3"/>
    </i>
    <i r="2">
      <x v="1"/>
    </i>
    <i r="3">
      <x/>
    </i>
    <i r="3">
      <x v="2"/>
    </i>
    <i r="3">
      <x v="3"/>
    </i>
    <i r="2">
      <x v="2"/>
    </i>
    <i r="3">
      <x/>
    </i>
    <i r="3">
      <x v="1"/>
    </i>
    <i r="3">
      <x v="2"/>
    </i>
    <i r="2">
      <x v="3"/>
    </i>
    <i r="3">
      <x/>
    </i>
    <i r="3">
      <x v="2"/>
    </i>
    <i r="3">
      <x v="3"/>
    </i>
    <i t="grand">
      <x/>
    </i>
  </rowItems>
  <colItems count="1">
    <i/>
  </colItems>
  <dataFields count="1">
    <dataField name="Sum of Followers Growth Rate" fld="7" baseField="0" baseItem="0" numFmtId="10"/>
  </dataFields>
  <formats count="12">
    <format dxfId="2">
      <pivotArea type="all" dataOnly="0" outline="0" fieldPosition="0"/>
    </format>
    <format dxfId="3">
      <pivotArea outline="0" collapsedLevelsAreSubtotals="1" fieldPosition="0"/>
    </format>
    <format dxfId="4">
      <pivotArea field="11" type="button" dataOnly="0" labelOnly="1" outline="0" axis="axisRow" fieldPosition="0"/>
    </format>
    <format dxfId="5">
      <pivotArea dataOnly="0" labelOnly="1" fieldPosition="0">
        <references count="1">
          <reference field="11" count="0"/>
        </references>
      </pivotArea>
    </format>
    <format dxfId="6">
      <pivotArea dataOnly="0" labelOnly="1" grandRow="1" outline="0" fieldPosition="0"/>
    </format>
    <format dxfId="7">
      <pivotArea dataOnly="0" labelOnly="1" fieldPosition="0">
        <references count="2">
          <reference field="9" count="1">
            <x v="6"/>
          </reference>
          <reference field="11" count="0" selected="0"/>
        </references>
      </pivotArea>
    </format>
    <format dxfId="8">
      <pivotArea dataOnly="0" labelOnly="1" fieldPosition="0">
        <references count="3">
          <reference field="0" count="0"/>
          <reference field="9" count="1" selected="0">
            <x v="6"/>
          </reference>
          <reference field="11" count="0" selected="0"/>
        </references>
      </pivotArea>
    </format>
    <format dxfId="9">
      <pivotArea dataOnly="0" labelOnly="1" fieldPosition="0">
        <references count="4">
          <reference field="0" count="1" selected="0">
            <x v="0"/>
          </reference>
          <reference field="1" count="3">
            <x v="0"/>
            <x v="2"/>
            <x v="3"/>
          </reference>
          <reference field="9" count="1" selected="0">
            <x v="6"/>
          </reference>
          <reference field="11" count="0" selected="0"/>
        </references>
      </pivotArea>
    </format>
    <format dxfId="10">
      <pivotArea dataOnly="0" labelOnly="1" fieldPosition="0">
        <references count="4">
          <reference field="0" count="1" selected="0">
            <x v="1"/>
          </reference>
          <reference field="1" count="3">
            <x v="0"/>
            <x v="2"/>
            <x v="3"/>
          </reference>
          <reference field="9" count="1" selected="0">
            <x v="6"/>
          </reference>
          <reference field="11" count="0" selected="0"/>
        </references>
      </pivotArea>
    </format>
    <format dxfId="11">
      <pivotArea dataOnly="0" labelOnly="1" fieldPosition="0">
        <references count="4">
          <reference field="0" count="1" selected="0">
            <x v="2"/>
          </reference>
          <reference field="1" count="3">
            <x v="0"/>
            <x v="1"/>
            <x v="2"/>
          </reference>
          <reference field="9" count="1" selected="0">
            <x v="6"/>
          </reference>
          <reference field="11" count="0" selected="0"/>
        </references>
      </pivotArea>
    </format>
    <format dxfId="12">
      <pivotArea dataOnly="0" labelOnly="1" fieldPosition="0">
        <references count="4">
          <reference field="0" count="1" selected="0">
            <x v="3"/>
          </reference>
          <reference field="1" count="3">
            <x v="0"/>
            <x v="2"/>
            <x v="3"/>
          </reference>
          <reference field="9" count="1" selected="0">
            <x v="6"/>
          </reference>
          <reference field="11" count="0" selected="0"/>
        </references>
      </pivotArea>
    </format>
    <format dxfId="13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AE372B8-6ECD-5C42-8C36-768B36ECFFF8}" autoFormatId="16" applyNumberFormats="0" applyBorderFormats="0" applyFontFormats="0" applyPatternFormats="0" applyAlignmentFormats="0" applyWidthHeightFormats="0">
  <queryTableRefresh nextId="18" unboundColumnsRight="1">
    <queryTableFields count="14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.1" tableColumnId="5"/>
      <queryTableField id="6" name="Hashtags.2" tableColumnId="6"/>
      <queryTableField id="7" name="Likes" tableColumnId="7"/>
      <queryTableField id="8" name="Shares" tableColumnId="8"/>
      <queryTableField id="9" name="Comments" tableColumnId="9"/>
      <queryTableField id="10" name="Clicks" tableColumnId="10"/>
      <queryTableField id="11" name="Reach" tableColumnId="11"/>
      <queryTableField id="12" name="Impressions" tableColumnId="12"/>
      <queryTableField id="13" name="Campaign" tableColumnId="13"/>
      <queryTableField id="15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21E6952-0B3B-504D-B221-9C5CAC6E5AD8}" autoFormatId="16" applyNumberFormats="0" applyBorderFormats="0" applyFontFormats="0" applyPatternFormats="0" applyAlignmentFormats="0" applyWidthHeightFormats="0">
  <queryTableRefresh nextId="19" unboundColumnsRight="3">
    <queryTableFields count="10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  <queryTableField id="18" dataBound="0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A29CCAF-D545-CD41-B9B0-B6F70DA99D6D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  <queryTableField id="8" dataBound="0" tableColumnId="8"/>
      <queryTableField id="9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7E9C2D8-2A3A-1940-950E-32FB291130D6}" autoFormatId="16" applyNumberFormats="0" applyBorderFormats="0" applyFontFormats="0" applyPatternFormats="0" applyAlignmentFormats="0" applyWidthHeightFormats="0">
  <queryTableRefresh nextId="14" unboundColumnsRight="6">
    <queryTableFields count="13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78045-29C0-C84D-B8A6-E54E6298BC9D}" name="Posts" displayName="Posts" ref="A1:N301" tableType="queryTable" totalsRowShown="0">
  <autoFilter ref="A1:N301" xr:uid="{CA278045-29C0-C84D-B8A6-E54E6298BC9D}"/>
  <tableColumns count="14">
    <tableColumn id="1" xr3:uid="{EDB26AD8-53F6-0E49-B718-4250FA78EAA4}" uniqueName="1" name="PostID" queryTableFieldId="1" dataDxfId="233"/>
    <tableColumn id="2" xr3:uid="{F8923DCF-1BBE-224F-993A-C7F53AD64660}" uniqueName="2" name="Platform" queryTableFieldId="2" dataDxfId="232"/>
    <tableColumn id="3" xr3:uid="{C863598B-43D4-AD4C-AC1A-EB67EA17F4D4}" uniqueName="3" name="Date" queryTableFieldId="3" dataDxfId="231"/>
    <tableColumn id="4" xr3:uid="{AA9DD1E3-6E93-0C47-BF58-CB8A4CE3AA76}" uniqueName="4" name="ContentType" queryTableFieldId="4" dataDxfId="230"/>
    <tableColumn id="5" xr3:uid="{D8F449CA-2708-4F44-93E1-34354BADDB94}" uniqueName="5" name="Hashtags.1" queryTableFieldId="5" dataDxfId="229"/>
    <tableColumn id="6" xr3:uid="{7CBE77E1-08EB-5E49-83BE-FFA4EA70B7C6}" uniqueName="6" name="Hashtags.2" queryTableFieldId="6" dataDxfId="228"/>
    <tableColumn id="7" xr3:uid="{1F37A311-10E0-944C-B5DC-1F64273B9566}" uniqueName="7" name="Likes" queryTableFieldId="7"/>
    <tableColumn id="8" xr3:uid="{8BC99282-7855-1541-BE2B-D7546AEE39A7}" uniqueName="8" name="Shares" queryTableFieldId="8"/>
    <tableColumn id="9" xr3:uid="{88C7EF70-7489-4D48-A051-14C27300AC59}" uniqueName="9" name="Comments" queryTableFieldId="9"/>
    <tableColumn id="10" xr3:uid="{15E961B1-D6A1-414D-9A5B-D4B96C9F9248}" uniqueName="10" name="Clicks" queryTableFieldId="10"/>
    <tableColumn id="11" xr3:uid="{A15A4842-A1DF-2E4B-8FB2-D38176B54CCE}" uniqueName="11" name="Reach" queryTableFieldId="11"/>
    <tableColumn id="12" xr3:uid="{34AF42C9-3F39-C44C-86B2-78E363B5F3AC}" uniqueName="12" name="Impressions" queryTableFieldId="12"/>
    <tableColumn id="13" xr3:uid="{A2AE7BBF-948E-A944-BF1A-3F0107A4EDD0}" uniqueName="13" name="Campaign" queryTableFieldId="13" dataDxfId="227"/>
    <tableColumn id="15" xr3:uid="{B7F55AFB-8768-3943-80D2-28FE46DF938F}" uniqueName="15" name="Engagement Rate" queryTableFieldId="15" dataDxfId="226">
      <calculatedColumnFormula>(Posts[[#This Row],[Likes]]+Posts[[#This Row],[Shares]]+Posts[[#This Row],[Comments]])/Posts[[#This Row],[Impressions]]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B9B4B2-E47E-924C-A987-B6E6614FA8E6}" name="Engagement_Summary" displayName="Engagement_Summary" ref="A1:J201" tableType="queryTable" totalsRowShown="0">
  <autoFilter ref="A1:J201" xr:uid="{A4B9B4B2-E47E-924C-A987-B6E6614FA8E6}"/>
  <tableColumns count="10">
    <tableColumn id="1" xr3:uid="{302D956B-1691-8541-B9D8-1D205CC4596C}" uniqueName="1" name="Week_Start_Date" queryTableFieldId="1" dataDxfId="240"/>
    <tableColumn id="2" xr3:uid="{924B3A0F-5273-3E4F-9F0B-7FBD59660120}" uniqueName="2" name="Platform" queryTableFieldId="2" dataDxfId="239"/>
    <tableColumn id="3" xr3:uid="{1760AB3B-BAE9-9346-83AC-9190830665F3}" uniqueName="3" name="New_Followers" queryTableFieldId="3"/>
    <tableColumn id="4" xr3:uid="{A23759E2-F7CA-254D-A2B5-20E8E33BF3D5}" uniqueName="4" name="Unfollows" queryTableFieldId="4"/>
    <tableColumn id="5" xr3:uid="{FA0C41D0-E8BC-4241-ABD0-182B5D140BCD}" uniqueName="5" name="Total_Followers" queryTableFieldId="5"/>
    <tableColumn id="6" xr3:uid="{EBCECD23-897A-4C4B-B7C9-A8074001AB97}" uniqueName="6" name="Engagement_Rate" queryTableFieldId="6"/>
    <tableColumn id="7" xr3:uid="{A1E728BC-60B1-8748-A694-FA2F40918B42}" uniqueName="7" name="Ad_Spend" queryTableFieldId="7"/>
    <tableColumn id="8" xr3:uid="{EE7EAC22-B459-C84C-95BC-C49AA27E38E0}" uniqueName="8" name="Followers Growth Rate" queryTableFieldId="8" dataDxfId="234" dataCellStyle="Per cent">
      <calculatedColumnFormula>(Engagement_Summary[[#This Row],[New_Followers]]-Engagement_Summary[[#This Row],[Unfollows]])/Engagement_Summary[[#This Row],[Total_Followers]]</calculatedColumnFormula>
    </tableColumn>
    <tableColumn id="9" xr3:uid="{36F39C2A-0B96-954F-94AE-8A3D15CBF778}" uniqueName="9" name="Follower Gain" queryTableFieldId="9" dataDxfId="1">
      <calculatedColumnFormula>Engagement_Summary[[#This Row],[New_Followers]]-Engagement_Summary[[#This Row],[Unfollows]]</calculatedColumnFormula>
    </tableColumn>
    <tableColumn id="18" xr3:uid="{DC930EDC-6371-D749-B207-3A9ADEEF9CF7}" uniqueName="18" name="Column1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C0BDC4-D8AC-2743-AB38-9DED7B3F5406}" name="Campaign_Metadata" displayName="Campaign_Metadata" ref="A1:I6" tableType="queryTable" totalsRowShown="0">
  <autoFilter ref="A1:I6" xr:uid="{7EC0BDC4-D8AC-2743-AB38-9DED7B3F5406}"/>
  <tableColumns count="9">
    <tableColumn id="1" xr3:uid="{F5997D1A-AB48-924D-BE35-26AC90B9A357}" uniqueName="1" name="Campaign_Name" queryTableFieldId="1" dataDxfId="238"/>
    <tableColumn id="2" xr3:uid="{C641C5A1-451C-9542-B15D-1C0704C90E62}" uniqueName="2" name="Start_Date" queryTableFieldId="2" dataDxfId="237"/>
    <tableColumn id="3" xr3:uid="{CF502F29-27E1-AB4E-A64D-C467E994BD19}" uniqueName="3" name="End_Date" queryTableFieldId="3" dataDxfId="236"/>
    <tableColumn id="4" xr3:uid="{DB600DF2-2E53-DF4B-8D70-90D8565DE36E}" uniqueName="4" name="Objective" queryTableFieldId="4" dataDxfId="235"/>
    <tableColumn id="5" xr3:uid="{1142A3B1-0403-A048-8B90-B823CDC19401}" uniqueName="5" name="Ad_Spend" queryTableFieldId="5"/>
    <tableColumn id="6" xr3:uid="{6D039509-7C38-364B-940E-1B5C05619755}" uniqueName="6" name="Impressions" queryTableFieldId="6"/>
    <tableColumn id="7" xr3:uid="{4DBD28B4-F1E4-5C4D-B666-96AC55488025}" uniqueName="7" name="Engagement_Uplift" queryTableFieldId="7"/>
    <tableColumn id="8" xr3:uid="{15D1AD65-CBB3-C94E-B887-373DD92D52E7}" uniqueName="8" name="TOTAL FOLOWER GAINS" queryTableFieldId="8" dataDxfId="215">
      <calculatedColumnFormula>SUM('Campaign Metadata'!L18:L21)</calculatedColumnFormula>
    </tableColumn>
    <tableColumn id="9" xr3:uid="{27D632B9-1E02-1240-AC60-F1BC839F0C2D}" uniqueName="9" name="TOTAL FOLLOWERS GAINS" queryTableFieldId="9">
      <calculatedColumnFormula>SUMIFS('Engagement Summary'!I:I,'Engagement Summary'!A:A,"&gt;="&amp;B2,'Engagement Summary'!A:A,"&lt;="&amp;C2)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49E91D-5176-9A4D-B156-D1803EC1CF8A}" name="Campaign_Metadata5" displayName="Campaign_Metadata5" ref="A1:M6" tableType="queryTable" totalsRowShown="0">
  <autoFilter ref="A1:M6" xr:uid="{CD49E91D-5176-9A4D-B156-D1803EC1CF8A}"/>
  <tableColumns count="13">
    <tableColumn id="1" xr3:uid="{FEC5506B-9FA6-F34D-BFC4-417D8A739EC4}" uniqueName="1" name="Campaign_Name" queryTableFieldId="1" dataDxfId="223"/>
    <tableColumn id="2" xr3:uid="{CD96E867-2F45-C849-9E08-9DA82D19F0CA}" uniqueName="2" name="Start_Date" queryTableFieldId="2" dataDxfId="222"/>
    <tableColumn id="3" xr3:uid="{CAE062AA-7CD8-674C-94B0-1F4542CEC28F}" uniqueName="3" name="End_Date" queryTableFieldId="3" dataDxfId="221"/>
    <tableColumn id="4" xr3:uid="{1206DA1C-E101-8B4F-B17F-510FA3F375F6}" uniqueName="4" name="Objective" queryTableFieldId="4" dataDxfId="220"/>
    <tableColumn id="5" xr3:uid="{746FDF4A-93C1-4049-A556-5FC12FD294ED}" uniqueName="5" name="Ad_Spend" queryTableFieldId="5"/>
    <tableColumn id="6" xr3:uid="{0A8C0A5D-5A79-5F45-BC53-8BC31D38AB52}" uniqueName="6" name="Impressions" queryTableFieldId="6"/>
    <tableColumn id="7" xr3:uid="{48476817-194B-0E41-ABF2-50126104AD14}" uniqueName="7" name="Engagement_Uplift" queryTableFieldId="7" dataDxfId="218" dataCellStyle="Per cent"/>
    <tableColumn id="8" xr3:uid="{B1AE3871-8CD1-2744-A3FE-8599ED2146A5}" uniqueName="8" name="BEFORE UPLIFT" queryTableFieldId="8" dataDxfId="219" dataCellStyle="Per cent"/>
    <tableColumn id="9" xr3:uid="{9148EE15-3C18-A04F-A38B-C6BAE205D128}" uniqueName="9" name="DURING UPLIFT" queryTableFieldId="9" dataDxfId="217">
      <calculatedColumnFormula>Campaign_Metadata5[[#This Row],[BEFORE UPLIFT]]+Campaign_Metadata5[[#This Row],[Engagement_Uplift]]</calculatedColumnFormula>
    </tableColumn>
    <tableColumn id="10" xr3:uid="{966CCFE4-69B4-C149-A923-0C4DC9A4BD29}" uniqueName="10" name="ROI" queryTableFieldId="10" dataDxfId="21" dataCellStyle="Per cent">
      <calculatedColumnFormula>Campaign_Metadata5[[#This Row],[Engagement_Uplift]]/Campaign_Metadata5[[#This Row],[Ad_Spend]]</calculatedColumnFormula>
    </tableColumn>
    <tableColumn id="11" xr3:uid="{FD8C1EC3-3E50-634E-A7E7-111C5645A289}" uniqueName="11" name="ROI*1000000" queryTableFieldId="11" dataDxfId="216">
      <calculatedColumnFormula>Campaign_Metadata5[[#This Row],[ROI]]*1000000</calculatedColumnFormula>
    </tableColumn>
    <tableColumn id="12" xr3:uid="{7D436596-E05C-124F-85D3-E63962B35943}" uniqueName="12" name="TOTAL FOLOWER GAINS" queryTableFieldId="12" dataDxfId="20"/>
    <tableColumn id="13" xr3:uid="{729E98C7-879F-AD46-B5C1-AF336D963F1F}" uniqueName="13" name="TOTAL FOLLOWERS GAIN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5" Type="http://schemas.openxmlformats.org/officeDocument/2006/relationships/table" Target="../tables/table4.xml"/><Relationship Id="rId4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4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b5ee9c53a33947fbb6c4cdf1e592ea6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BB1B-20F1-AE45-8D2E-AC149B73EC07}">
  <dimension ref="A1:L1000"/>
  <sheetViews>
    <sheetView workbookViewId="0"/>
  </sheetViews>
  <sheetFormatPr baseColWidth="10" defaultColWidth="14.5" defaultRowHeight="15" customHeight="1" x14ac:dyDescent="0.2"/>
  <cols>
    <col min="1" max="1" width="8.6640625" style="27" customWidth="1"/>
    <col min="2" max="2" width="10.83203125" style="27" customWidth="1"/>
    <col min="3" max="3" width="29.5" style="27" customWidth="1"/>
    <col min="4" max="4" width="25.1640625" style="27" customWidth="1"/>
    <col min="5" max="11" width="8.6640625" style="27" customWidth="1"/>
    <col min="12" max="12" width="33.5" style="27" customWidth="1"/>
    <col min="13" max="26" width="8.6640625" style="27" customWidth="1"/>
    <col min="27" max="16384" width="14.5" style="27"/>
  </cols>
  <sheetData>
    <row r="1" spans="1:12" ht="14.25" customHeight="1" thickBot="1" x14ac:dyDescent="0.25">
      <c r="A1" s="33" t="s">
        <v>0</v>
      </c>
      <c r="B1" s="33" t="s">
        <v>1</v>
      </c>
      <c r="C1" s="33" t="s">
        <v>2</v>
      </c>
      <c r="D1" s="33" t="s">
        <v>3</v>
      </c>
      <c r="E1" s="33" t="s">
        <v>586</v>
      </c>
      <c r="F1" s="33" t="s">
        <v>6</v>
      </c>
      <c r="G1" s="33" t="s">
        <v>7</v>
      </c>
      <c r="H1" s="33" t="s">
        <v>8</v>
      </c>
      <c r="I1" s="33" t="s">
        <v>9</v>
      </c>
      <c r="J1" s="34" t="s">
        <v>10</v>
      </c>
      <c r="K1" s="33" t="s">
        <v>11</v>
      </c>
      <c r="L1" s="33" t="s">
        <v>12</v>
      </c>
    </row>
    <row r="2" spans="1:12" ht="14.25" customHeight="1" thickBot="1" x14ac:dyDescent="0.25">
      <c r="A2" s="27" t="s">
        <v>13</v>
      </c>
      <c r="B2" s="27" t="s">
        <v>14</v>
      </c>
      <c r="C2" s="31" t="s">
        <v>482</v>
      </c>
      <c r="D2" s="27" t="s">
        <v>15</v>
      </c>
      <c r="E2" s="27" t="s">
        <v>414</v>
      </c>
      <c r="F2" s="27">
        <v>24516</v>
      </c>
      <c r="G2" s="27">
        <v>976</v>
      </c>
      <c r="H2" s="27">
        <v>974</v>
      </c>
      <c r="I2" s="27">
        <v>2675</v>
      </c>
      <c r="J2" s="29">
        <v>23275</v>
      </c>
      <c r="K2" s="27">
        <v>202932</v>
      </c>
      <c r="L2" s="27" t="s">
        <v>18</v>
      </c>
    </row>
    <row r="3" spans="1:12" ht="14.25" customHeight="1" thickBot="1" x14ac:dyDescent="0.25">
      <c r="A3" s="27" t="s">
        <v>19</v>
      </c>
      <c r="B3" s="27" t="s">
        <v>20</v>
      </c>
      <c r="C3" s="32">
        <v>45903</v>
      </c>
      <c r="D3" s="27" t="s">
        <v>15</v>
      </c>
      <c r="E3" s="27" t="s">
        <v>442</v>
      </c>
      <c r="F3" s="27">
        <v>4779</v>
      </c>
      <c r="G3" s="27">
        <v>1110</v>
      </c>
      <c r="H3" s="27">
        <v>436</v>
      </c>
      <c r="I3" s="27">
        <v>1574</v>
      </c>
      <c r="J3" s="29">
        <v>77167</v>
      </c>
      <c r="K3" s="27">
        <v>71585</v>
      </c>
      <c r="L3" s="27" t="s">
        <v>23</v>
      </c>
    </row>
    <row r="4" spans="1:12" ht="14.25" customHeight="1" thickBot="1" x14ac:dyDescent="0.25">
      <c r="A4" s="27" t="s">
        <v>24</v>
      </c>
      <c r="B4" s="27" t="s">
        <v>25</v>
      </c>
      <c r="C4" s="31" t="s">
        <v>585</v>
      </c>
      <c r="D4" s="27" t="s">
        <v>26</v>
      </c>
      <c r="E4" s="27" t="s">
        <v>440</v>
      </c>
      <c r="F4" s="27">
        <v>19308</v>
      </c>
      <c r="G4" s="27">
        <v>1318</v>
      </c>
      <c r="H4" s="27">
        <v>795</v>
      </c>
      <c r="I4" s="27">
        <v>1499</v>
      </c>
      <c r="J4" s="29">
        <v>52307</v>
      </c>
      <c r="K4" s="27">
        <v>193087</v>
      </c>
      <c r="L4" s="27" t="s">
        <v>29</v>
      </c>
    </row>
    <row r="5" spans="1:12" ht="14.25" customHeight="1" thickBot="1" x14ac:dyDescent="0.25">
      <c r="A5" s="27" t="s">
        <v>30</v>
      </c>
      <c r="B5" s="27" t="s">
        <v>14</v>
      </c>
      <c r="C5" s="31" t="s">
        <v>518</v>
      </c>
      <c r="D5" s="27" t="s">
        <v>31</v>
      </c>
      <c r="E5" s="27" t="s">
        <v>425</v>
      </c>
      <c r="F5" s="27">
        <v>3581</v>
      </c>
      <c r="G5" s="27">
        <v>517</v>
      </c>
      <c r="H5" s="27">
        <v>880</v>
      </c>
      <c r="I5" s="27">
        <v>1925</v>
      </c>
      <c r="J5" s="29">
        <v>18636</v>
      </c>
      <c r="K5" s="27">
        <v>248611</v>
      </c>
      <c r="L5" s="27" t="s">
        <v>34</v>
      </c>
    </row>
    <row r="6" spans="1:12" ht="14.25" customHeight="1" thickBot="1" x14ac:dyDescent="0.25">
      <c r="A6" s="27" t="s">
        <v>35</v>
      </c>
      <c r="B6" s="27" t="s">
        <v>14</v>
      </c>
      <c r="C6" s="32">
        <v>45904</v>
      </c>
      <c r="D6" s="27" t="s">
        <v>31</v>
      </c>
      <c r="E6" s="27" t="s">
        <v>414</v>
      </c>
      <c r="F6" s="27">
        <v>21708</v>
      </c>
      <c r="G6" s="27">
        <v>435</v>
      </c>
      <c r="H6" s="27">
        <v>317</v>
      </c>
      <c r="I6" s="27">
        <v>1213</v>
      </c>
      <c r="J6" s="29">
        <v>70701</v>
      </c>
      <c r="K6" s="27">
        <v>83585</v>
      </c>
      <c r="L6" s="27" t="s">
        <v>23</v>
      </c>
    </row>
    <row r="7" spans="1:12" ht="14.25" customHeight="1" thickBot="1" x14ac:dyDescent="0.25">
      <c r="A7" s="27" t="s">
        <v>36</v>
      </c>
      <c r="B7" s="27" t="s">
        <v>20</v>
      </c>
      <c r="C7" s="32">
        <v>45905</v>
      </c>
      <c r="D7" s="27" t="s">
        <v>15</v>
      </c>
      <c r="E7" s="27" t="s">
        <v>37</v>
      </c>
      <c r="F7" s="27">
        <v>14677</v>
      </c>
      <c r="G7" s="27">
        <v>533</v>
      </c>
      <c r="H7" s="27">
        <v>759</v>
      </c>
      <c r="I7" s="27">
        <v>753</v>
      </c>
      <c r="J7" s="29">
        <v>23275</v>
      </c>
      <c r="K7" s="27">
        <v>66958</v>
      </c>
      <c r="L7" s="27" t="s">
        <v>23</v>
      </c>
    </row>
    <row r="8" spans="1:12" ht="14.25" customHeight="1" thickBot="1" x14ac:dyDescent="0.25">
      <c r="A8" s="27" t="s">
        <v>39</v>
      </c>
      <c r="B8" s="27" t="s">
        <v>25</v>
      </c>
      <c r="C8" s="31" t="s">
        <v>487</v>
      </c>
      <c r="D8" s="27" t="s">
        <v>40</v>
      </c>
      <c r="E8" s="27" t="s">
        <v>419</v>
      </c>
      <c r="F8" s="27">
        <v>7713</v>
      </c>
      <c r="G8" s="27">
        <v>575</v>
      </c>
      <c r="H8" s="27">
        <v>417</v>
      </c>
      <c r="I8" s="27">
        <v>336</v>
      </c>
      <c r="J8" s="29">
        <v>61660</v>
      </c>
      <c r="K8" s="27">
        <v>66017</v>
      </c>
      <c r="L8" s="27" t="s">
        <v>34</v>
      </c>
    </row>
    <row r="9" spans="1:12" ht="14.25" customHeight="1" thickBot="1" x14ac:dyDescent="0.25">
      <c r="A9" s="27" t="s">
        <v>43</v>
      </c>
      <c r="B9" s="27" t="s">
        <v>25</v>
      </c>
      <c r="C9" s="31" t="s">
        <v>584</v>
      </c>
      <c r="D9" s="27" t="s">
        <v>31</v>
      </c>
      <c r="E9" s="27" t="s">
        <v>423</v>
      </c>
      <c r="F9" s="27">
        <v>18639</v>
      </c>
      <c r="G9" s="27">
        <v>1360</v>
      </c>
      <c r="H9" s="27">
        <v>898</v>
      </c>
      <c r="I9" s="27">
        <v>2011</v>
      </c>
      <c r="J9" s="29">
        <v>42841</v>
      </c>
      <c r="K9" s="27">
        <v>247779</v>
      </c>
      <c r="L9" s="27" t="s">
        <v>34</v>
      </c>
    </row>
    <row r="10" spans="1:12" ht="14.25" customHeight="1" thickBot="1" x14ac:dyDescent="0.25">
      <c r="A10" s="27" t="s">
        <v>46</v>
      </c>
      <c r="B10" s="27" t="s">
        <v>14</v>
      </c>
      <c r="C10" s="31" t="s">
        <v>583</v>
      </c>
      <c r="D10" s="27" t="s">
        <v>40</v>
      </c>
      <c r="E10" s="27" t="s">
        <v>442</v>
      </c>
      <c r="F10" s="27">
        <v>6804</v>
      </c>
      <c r="G10" s="27">
        <v>787</v>
      </c>
      <c r="H10" s="27">
        <v>970</v>
      </c>
      <c r="I10" s="27">
        <v>1095</v>
      </c>
      <c r="J10" s="29">
        <v>56343</v>
      </c>
      <c r="K10" s="27">
        <v>164677</v>
      </c>
      <c r="L10" s="27" t="s">
        <v>18</v>
      </c>
    </row>
    <row r="11" spans="1:12" ht="14.25" customHeight="1" thickBot="1" x14ac:dyDescent="0.25">
      <c r="A11" s="27" t="s">
        <v>47</v>
      </c>
      <c r="B11" s="27" t="s">
        <v>48</v>
      </c>
      <c r="C11" s="31" t="s">
        <v>566</v>
      </c>
      <c r="D11" s="27" t="s">
        <v>31</v>
      </c>
      <c r="E11" s="27" t="s">
        <v>409</v>
      </c>
      <c r="F11" s="27">
        <v>20222</v>
      </c>
      <c r="G11" s="27">
        <v>712</v>
      </c>
      <c r="H11" s="27">
        <v>604</v>
      </c>
      <c r="I11" s="27">
        <v>1272</v>
      </c>
      <c r="J11" s="29">
        <v>71598</v>
      </c>
      <c r="K11" s="27">
        <v>216422</v>
      </c>
      <c r="L11" s="27" t="s">
        <v>29</v>
      </c>
    </row>
    <row r="12" spans="1:12" ht="14.25" customHeight="1" thickBot="1" x14ac:dyDescent="0.25">
      <c r="A12" s="27" t="s">
        <v>50</v>
      </c>
      <c r="B12" s="27" t="s">
        <v>14</v>
      </c>
      <c r="C12" s="31" t="s">
        <v>582</v>
      </c>
      <c r="D12" s="27" t="s">
        <v>40</v>
      </c>
      <c r="E12" s="27" t="s">
        <v>425</v>
      </c>
      <c r="F12" s="27">
        <v>12136</v>
      </c>
      <c r="G12" s="27">
        <v>1117</v>
      </c>
      <c r="H12" s="27">
        <v>834</v>
      </c>
      <c r="I12" s="27">
        <v>892</v>
      </c>
      <c r="J12" s="29">
        <v>24675</v>
      </c>
      <c r="K12" s="27">
        <v>183273</v>
      </c>
      <c r="L12" s="27" t="s">
        <v>29</v>
      </c>
    </row>
    <row r="13" spans="1:12" ht="14.25" customHeight="1" thickBot="1" x14ac:dyDescent="0.25">
      <c r="A13" s="27" t="s">
        <v>51</v>
      </c>
      <c r="B13" s="27" t="s">
        <v>14</v>
      </c>
      <c r="C13" s="31" t="s">
        <v>526</v>
      </c>
      <c r="D13" s="27" t="s">
        <v>26</v>
      </c>
      <c r="E13" s="27" t="s">
        <v>442</v>
      </c>
      <c r="F13" s="27">
        <v>2009</v>
      </c>
      <c r="G13" s="27">
        <v>1072</v>
      </c>
      <c r="H13" s="27">
        <v>550</v>
      </c>
      <c r="I13" s="27">
        <v>1437</v>
      </c>
      <c r="J13" s="29">
        <v>22982</v>
      </c>
      <c r="K13" s="27">
        <v>69426</v>
      </c>
      <c r="L13" s="27" t="s">
        <v>34</v>
      </c>
    </row>
    <row r="14" spans="1:12" ht="14.25" customHeight="1" thickBot="1" x14ac:dyDescent="0.25">
      <c r="A14" s="27" t="s">
        <v>52</v>
      </c>
      <c r="B14" s="27" t="s">
        <v>14</v>
      </c>
      <c r="C14" s="31" t="s">
        <v>581</v>
      </c>
      <c r="D14" s="27" t="s">
        <v>40</v>
      </c>
      <c r="E14" s="27" t="s">
        <v>419</v>
      </c>
      <c r="F14" s="27">
        <v>21255</v>
      </c>
      <c r="G14" s="27">
        <v>1452</v>
      </c>
      <c r="H14" s="27">
        <v>625</v>
      </c>
      <c r="I14" s="27">
        <v>1624</v>
      </c>
      <c r="J14" s="29">
        <v>21282</v>
      </c>
      <c r="K14" s="27">
        <v>57778</v>
      </c>
      <c r="L14" s="27" t="s">
        <v>53</v>
      </c>
    </row>
    <row r="15" spans="1:12" ht="14.25" customHeight="1" thickBot="1" x14ac:dyDescent="0.25">
      <c r="A15" s="27" t="s">
        <v>54</v>
      </c>
      <c r="B15" s="27" t="s">
        <v>14</v>
      </c>
      <c r="C15" s="32">
        <v>45906</v>
      </c>
      <c r="D15" s="27" t="s">
        <v>26</v>
      </c>
      <c r="E15" s="27" t="s">
        <v>423</v>
      </c>
      <c r="F15" s="27">
        <v>7124</v>
      </c>
      <c r="G15" s="27">
        <v>469</v>
      </c>
      <c r="H15" s="27">
        <v>851</v>
      </c>
      <c r="I15" s="27">
        <v>2571</v>
      </c>
      <c r="J15" s="29">
        <v>33802</v>
      </c>
      <c r="K15" s="27">
        <v>216313</v>
      </c>
      <c r="L15" s="27" t="s">
        <v>23</v>
      </c>
    </row>
    <row r="16" spans="1:12" ht="14.25" customHeight="1" thickBot="1" x14ac:dyDescent="0.25">
      <c r="A16" s="27" t="s">
        <v>55</v>
      </c>
      <c r="B16" s="27" t="s">
        <v>20</v>
      </c>
      <c r="C16" s="32">
        <v>45907</v>
      </c>
      <c r="D16" s="27" t="s">
        <v>26</v>
      </c>
      <c r="E16" s="27" t="s">
        <v>440</v>
      </c>
      <c r="F16" s="27">
        <v>3015</v>
      </c>
      <c r="G16" s="27">
        <v>997</v>
      </c>
      <c r="H16" s="27">
        <v>783</v>
      </c>
      <c r="I16" s="27">
        <v>617</v>
      </c>
      <c r="J16" s="29">
        <v>77167</v>
      </c>
      <c r="K16" s="27">
        <v>82229</v>
      </c>
      <c r="L16" s="27" t="s">
        <v>23</v>
      </c>
    </row>
    <row r="17" spans="1:12" ht="14.25" customHeight="1" thickBot="1" x14ac:dyDescent="0.25">
      <c r="A17" s="27" t="s">
        <v>56</v>
      </c>
      <c r="B17" s="27" t="s">
        <v>25</v>
      </c>
      <c r="C17" s="31" t="s">
        <v>580</v>
      </c>
      <c r="D17" s="27" t="s">
        <v>40</v>
      </c>
      <c r="E17" s="27" t="s">
        <v>423</v>
      </c>
      <c r="F17" s="27">
        <v>4193</v>
      </c>
      <c r="G17" s="27">
        <v>924</v>
      </c>
      <c r="H17" s="27">
        <v>707</v>
      </c>
      <c r="I17" s="27">
        <v>2696</v>
      </c>
      <c r="J17" s="29">
        <v>55075</v>
      </c>
      <c r="K17" s="27">
        <v>126652</v>
      </c>
      <c r="L17" s="27" t="s">
        <v>34</v>
      </c>
    </row>
    <row r="18" spans="1:12" ht="14.25" customHeight="1" thickBot="1" x14ac:dyDescent="0.25">
      <c r="A18" s="27" t="s">
        <v>57</v>
      </c>
      <c r="B18" s="27" t="s">
        <v>20</v>
      </c>
      <c r="C18" s="31" t="s">
        <v>579</v>
      </c>
      <c r="D18" s="27" t="s">
        <v>26</v>
      </c>
      <c r="E18" s="27" t="s">
        <v>417</v>
      </c>
      <c r="F18" s="27">
        <v>10415</v>
      </c>
      <c r="G18" s="27">
        <v>1388</v>
      </c>
      <c r="H18" s="27">
        <v>725</v>
      </c>
      <c r="I18" s="27">
        <v>2462</v>
      </c>
      <c r="J18" s="29">
        <v>53082</v>
      </c>
      <c r="K18" s="27">
        <v>168267</v>
      </c>
      <c r="L18" s="27" t="s">
        <v>53</v>
      </c>
    </row>
    <row r="19" spans="1:12" ht="14.25" customHeight="1" thickBot="1" x14ac:dyDescent="0.25">
      <c r="A19" s="27" t="s">
        <v>59</v>
      </c>
      <c r="B19" s="27" t="s">
        <v>20</v>
      </c>
      <c r="C19" s="31" t="s">
        <v>465</v>
      </c>
      <c r="D19" s="27" t="s">
        <v>15</v>
      </c>
      <c r="E19" s="27" t="s">
        <v>423</v>
      </c>
      <c r="F19" s="27">
        <v>15550</v>
      </c>
      <c r="G19" s="27">
        <v>204</v>
      </c>
      <c r="H19" s="27">
        <v>279</v>
      </c>
      <c r="I19" s="27">
        <v>1646</v>
      </c>
      <c r="J19" s="29">
        <v>35819</v>
      </c>
      <c r="K19" s="27">
        <v>219436</v>
      </c>
      <c r="L19" s="27" t="s">
        <v>18</v>
      </c>
    </row>
    <row r="20" spans="1:12" ht="14.25" customHeight="1" thickBot="1" x14ac:dyDescent="0.25">
      <c r="A20" s="27" t="s">
        <v>60</v>
      </c>
      <c r="B20" s="27" t="s">
        <v>20</v>
      </c>
      <c r="C20" s="31" t="s">
        <v>578</v>
      </c>
      <c r="D20" s="27" t="s">
        <v>26</v>
      </c>
      <c r="E20" s="27" t="s">
        <v>417</v>
      </c>
      <c r="F20" s="27">
        <v>16512</v>
      </c>
      <c r="G20" s="27">
        <v>1050</v>
      </c>
      <c r="H20" s="27">
        <v>971</v>
      </c>
      <c r="I20" s="27">
        <v>1891</v>
      </c>
      <c r="J20" s="29">
        <v>15865</v>
      </c>
      <c r="K20" s="27">
        <v>166503</v>
      </c>
      <c r="L20" s="27" t="s">
        <v>34</v>
      </c>
    </row>
    <row r="21" spans="1:12" ht="14.25" customHeight="1" thickBot="1" x14ac:dyDescent="0.25">
      <c r="A21" s="27" t="s">
        <v>61</v>
      </c>
      <c r="B21" s="27" t="s">
        <v>14</v>
      </c>
      <c r="C21" s="31" t="s">
        <v>577</v>
      </c>
      <c r="D21" s="27" t="s">
        <v>31</v>
      </c>
      <c r="E21" s="27" t="s">
        <v>440</v>
      </c>
      <c r="F21" s="27">
        <v>6158</v>
      </c>
      <c r="G21" s="27">
        <v>277</v>
      </c>
      <c r="H21" s="27">
        <v>512</v>
      </c>
      <c r="I21" s="27">
        <v>2189</v>
      </c>
      <c r="J21" s="29">
        <v>76881</v>
      </c>
      <c r="K21" s="27">
        <v>124878</v>
      </c>
      <c r="L21" s="27" t="s">
        <v>34</v>
      </c>
    </row>
    <row r="22" spans="1:12" ht="14.25" customHeight="1" thickBot="1" x14ac:dyDescent="0.25">
      <c r="A22" s="27" t="s">
        <v>62</v>
      </c>
      <c r="B22" s="27" t="s">
        <v>48</v>
      </c>
      <c r="C22" s="32">
        <v>45908</v>
      </c>
      <c r="D22" s="27" t="s">
        <v>40</v>
      </c>
      <c r="E22" s="27" t="s">
        <v>410</v>
      </c>
      <c r="F22" s="27">
        <v>22309</v>
      </c>
      <c r="G22" s="27">
        <v>773</v>
      </c>
      <c r="H22" s="27">
        <v>854</v>
      </c>
      <c r="I22" s="27">
        <v>2387</v>
      </c>
      <c r="J22" s="29">
        <v>72396</v>
      </c>
      <c r="K22" s="27">
        <v>97056</v>
      </c>
      <c r="L22" s="27" t="s">
        <v>23</v>
      </c>
    </row>
    <row r="23" spans="1:12" ht="14.25" customHeight="1" thickBot="1" x14ac:dyDescent="0.25">
      <c r="A23" s="27" t="s">
        <v>64</v>
      </c>
      <c r="B23" s="27" t="s">
        <v>25</v>
      </c>
      <c r="C23" s="31" t="s">
        <v>505</v>
      </c>
      <c r="D23" s="27" t="s">
        <v>15</v>
      </c>
      <c r="E23" s="27" t="s">
        <v>419</v>
      </c>
      <c r="F23" s="27">
        <v>8970</v>
      </c>
      <c r="G23" s="27">
        <v>331</v>
      </c>
      <c r="H23" s="27">
        <v>968</v>
      </c>
      <c r="I23" s="27">
        <v>2296</v>
      </c>
      <c r="J23" s="29">
        <v>24613</v>
      </c>
      <c r="K23" s="27">
        <v>198562</v>
      </c>
      <c r="L23" s="27" t="s">
        <v>34</v>
      </c>
    </row>
    <row r="24" spans="1:12" ht="14.25" customHeight="1" thickBot="1" x14ac:dyDescent="0.25">
      <c r="A24" s="27" t="s">
        <v>65</v>
      </c>
      <c r="B24" s="27" t="s">
        <v>48</v>
      </c>
      <c r="C24" s="31" t="s">
        <v>421</v>
      </c>
      <c r="D24" s="27" t="s">
        <v>40</v>
      </c>
      <c r="E24" s="27" t="s">
        <v>417</v>
      </c>
      <c r="F24" s="27">
        <v>8938</v>
      </c>
      <c r="G24" s="27">
        <v>800</v>
      </c>
      <c r="H24" s="27">
        <v>842</v>
      </c>
      <c r="I24" s="27">
        <v>2072</v>
      </c>
      <c r="J24" s="29">
        <v>31736</v>
      </c>
      <c r="K24" s="27">
        <v>59975</v>
      </c>
      <c r="L24" s="27" t="s">
        <v>34</v>
      </c>
    </row>
    <row r="25" spans="1:12" ht="14.25" customHeight="1" thickBot="1" x14ac:dyDescent="0.25">
      <c r="A25" s="27" t="s">
        <v>66</v>
      </c>
      <c r="B25" s="27" t="s">
        <v>20</v>
      </c>
      <c r="C25" s="31" t="s">
        <v>576</v>
      </c>
      <c r="D25" s="27" t="s">
        <v>31</v>
      </c>
      <c r="E25" s="27" t="s">
        <v>409</v>
      </c>
      <c r="F25" s="27">
        <v>23168</v>
      </c>
      <c r="G25" s="27">
        <v>1265</v>
      </c>
      <c r="H25" s="27">
        <v>441</v>
      </c>
      <c r="I25" s="27">
        <v>1612</v>
      </c>
      <c r="J25" s="29">
        <v>66615</v>
      </c>
      <c r="K25" s="27">
        <v>197795</v>
      </c>
      <c r="L25" s="27" t="s">
        <v>34</v>
      </c>
    </row>
    <row r="26" spans="1:12" ht="14.25" customHeight="1" thickBot="1" x14ac:dyDescent="0.25">
      <c r="A26" s="27" t="s">
        <v>67</v>
      </c>
      <c r="B26" s="27" t="s">
        <v>20</v>
      </c>
      <c r="C26" s="32">
        <v>45909</v>
      </c>
      <c r="D26" s="27" t="s">
        <v>31</v>
      </c>
      <c r="E26" s="27" t="s">
        <v>423</v>
      </c>
      <c r="F26" s="27">
        <v>15772</v>
      </c>
      <c r="G26" s="27">
        <v>288</v>
      </c>
      <c r="H26" s="27">
        <v>520</v>
      </c>
      <c r="I26" s="27">
        <v>1585</v>
      </c>
      <c r="J26" s="29">
        <v>59182</v>
      </c>
      <c r="K26" s="27">
        <v>194351</v>
      </c>
      <c r="L26" s="27" t="s">
        <v>23</v>
      </c>
    </row>
    <row r="27" spans="1:12" ht="14.25" customHeight="1" thickBot="1" x14ac:dyDescent="0.25">
      <c r="A27" s="27" t="s">
        <v>68</v>
      </c>
      <c r="B27" s="27" t="s">
        <v>48</v>
      </c>
      <c r="C27" s="31" t="s">
        <v>575</v>
      </c>
      <c r="D27" s="27" t="s">
        <v>31</v>
      </c>
      <c r="E27" s="27" t="s">
        <v>423</v>
      </c>
      <c r="F27" s="27">
        <v>22384</v>
      </c>
      <c r="G27" s="27">
        <v>601</v>
      </c>
      <c r="H27" s="27">
        <v>943</v>
      </c>
      <c r="I27" s="27">
        <v>515</v>
      </c>
      <c r="J27" s="29">
        <v>41309</v>
      </c>
      <c r="K27" s="27">
        <v>249373</v>
      </c>
      <c r="L27" s="27" t="s">
        <v>18</v>
      </c>
    </row>
    <row r="28" spans="1:12" ht="14.25" customHeight="1" thickBot="1" x14ac:dyDescent="0.25">
      <c r="A28" s="27" t="s">
        <v>69</v>
      </c>
      <c r="B28" s="27" t="s">
        <v>48</v>
      </c>
      <c r="C28" s="31" t="s">
        <v>428</v>
      </c>
      <c r="D28" s="27" t="s">
        <v>26</v>
      </c>
      <c r="E28" s="27" t="s">
        <v>409</v>
      </c>
      <c r="F28" s="27">
        <v>20017</v>
      </c>
      <c r="G28" s="27">
        <v>495</v>
      </c>
      <c r="H28" s="27">
        <v>178</v>
      </c>
      <c r="I28" s="27">
        <v>2683</v>
      </c>
      <c r="J28" s="29">
        <v>32244</v>
      </c>
      <c r="K28" s="27">
        <v>182633</v>
      </c>
      <c r="L28" s="27" t="s">
        <v>18</v>
      </c>
    </row>
    <row r="29" spans="1:12" ht="14.25" customHeight="1" thickBot="1" x14ac:dyDescent="0.25">
      <c r="A29" s="27" t="s">
        <v>70</v>
      </c>
      <c r="B29" s="27" t="s">
        <v>48</v>
      </c>
      <c r="C29" s="31" t="s">
        <v>524</v>
      </c>
      <c r="D29" s="27" t="s">
        <v>26</v>
      </c>
      <c r="E29" s="27" t="s">
        <v>37</v>
      </c>
      <c r="F29" s="27">
        <v>12344</v>
      </c>
      <c r="G29" s="27">
        <v>815</v>
      </c>
      <c r="H29" s="27">
        <v>298</v>
      </c>
      <c r="I29" s="27">
        <v>2439</v>
      </c>
      <c r="J29" s="29">
        <v>6259</v>
      </c>
      <c r="K29" s="27">
        <v>237133</v>
      </c>
      <c r="L29" s="27" t="s">
        <v>34</v>
      </c>
    </row>
    <row r="30" spans="1:12" ht="14.25" customHeight="1" thickBot="1" x14ac:dyDescent="0.25">
      <c r="A30" s="27" t="s">
        <v>71</v>
      </c>
      <c r="B30" s="27" t="s">
        <v>20</v>
      </c>
      <c r="C30" s="32">
        <v>45910</v>
      </c>
      <c r="D30" s="27" t="s">
        <v>40</v>
      </c>
      <c r="E30" s="27" t="s">
        <v>72</v>
      </c>
      <c r="F30" s="27">
        <v>9266</v>
      </c>
      <c r="G30" s="27">
        <v>999</v>
      </c>
      <c r="H30" s="27">
        <v>928</v>
      </c>
      <c r="I30" s="27">
        <v>2700</v>
      </c>
      <c r="J30" s="29">
        <v>12264</v>
      </c>
      <c r="K30" s="27">
        <v>128397</v>
      </c>
      <c r="L30" s="27" t="s">
        <v>23</v>
      </c>
    </row>
    <row r="31" spans="1:12" ht="14.25" customHeight="1" thickBot="1" x14ac:dyDescent="0.25">
      <c r="A31" s="27" t="s">
        <v>73</v>
      </c>
      <c r="B31" s="27" t="s">
        <v>20</v>
      </c>
      <c r="C31" s="31" t="s">
        <v>574</v>
      </c>
      <c r="D31" s="27" t="s">
        <v>40</v>
      </c>
      <c r="E31" s="27" t="s">
        <v>410</v>
      </c>
      <c r="F31" s="27">
        <v>10702</v>
      </c>
      <c r="G31" s="27">
        <v>621</v>
      </c>
      <c r="H31" s="27">
        <v>445</v>
      </c>
      <c r="I31" s="27">
        <v>2918</v>
      </c>
      <c r="J31" s="29">
        <v>54808</v>
      </c>
      <c r="K31" s="27">
        <v>220225</v>
      </c>
      <c r="L31" s="27" t="s">
        <v>18</v>
      </c>
    </row>
    <row r="32" spans="1:12" ht="14.25" customHeight="1" thickBot="1" x14ac:dyDescent="0.25">
      <c r="A32" s="27" t="s">
        <v>74</v>
      </c>
      <c r="B32" s="27" t="s">
        <v>25</v>
      </c>
      <c r="C32" s="31" t="s">
        <v>573</v>
      </c>
      <c r="D32" s="27" t="s">
        <v>15</v>
      </c>
      <c r="E32" s="27" t="s">
        <v>425</v>
      </c>
      <c r="F32" s="27">
        <v>2384</v>
      </c>
      <c r="G32" s="27">
        <v>1246</v>
      </c>
      <c r="H32" s="27">
        <v>160</v>
      </c>
      <c r="I32" s="27">
        <v>2004</v>
      </c>
      <c r="J32" s="29">
        <v>2701</v>
      </c>
      <c r="K32" s="27">
        <v>73142</v>
      </c>
      <c r="L32" s="27" t="s">
        <v>18</v>
      </c>
    </row>
    <row r="33" spans="1:12" ht="14.25" customHeight="1" thickBot="1" x14ac:dyDescent="0.25">
      <c r="A33" s="27" t="s">
        <v>75</v>
      </c>
      <c r="B33" s="27" t="s">
        <v>25</v>
      </c>
      <c r="C33" s="31" t="s">
        <v>498</v>
      </c>
      <c r="D33" s="27" t="s">
        <v>15</v>
      </c>
      <c r="E33" s="27" t="s">
        <v>417</v>
      </c>
      <c r="F33" s="27">
        <v>2404</v>
      </c>
      <c r="G33" s="27">
        <v>774</v>
      </c>
      <c r="H33" s="27">
        <v>661</v>
      </c>
      <c r="I33" s="27">
        <v>662</v>
      </c>
      <c r="J33" s="29">
        <v>12676</v>
      </c>
      <c r="K33" s="27">
        <v>66916</v>
      </c>
      <c r="L33" s="27" t="s">
        <v>18</v>
      </c>
    </row>
    <row r="34" spans="1:12" ht="14.25" customHeight="1" thickBot="1" x14ac:dyDescent="0.25">
      <c r="A34" s="27" t="s">
        <v>76</v>
      </c>
      <c r="B34" s="27" t="s">
        <v>20</v>
      </c>
      <c r="C34" s="32">
        <v>45911</v>
      </c>
      <c r="D34" s="27" t="s">
        <v>40</v>
      </c>
      <c r="E34" s="27" t="s">
        <v>409</v>
      </c>
      <c r="F34" s="27">
        <v>10175</v>
      </c>
      <c r="G34" s="27">
        <v>342</v>
      </c>
      <c r="H34" s="27">
        <v>825</v>
      </c>
      <c r="I34" s="27">
        <v>2904</v>
      </c>
      <c r="J34" s="29">
        <v>15954</v>
      </c>
      <c r="K34" s="27">
        <v>104324</v>
      </c>
      <c r="L34" s="27" t="s">
        <v>23</v>
      </c>
    </row>
    <row r="35" spans="1:12" ht="14.25" customHeight="1" thickBot="1" x14ac:dyDescent="0.25">
      <c r="A35" s="27" t="s">
        <v>77</v>
      </c>
      <c r="B35" s="27" t="s">
        <v>48</v>
      </c>
      <c r="C35" s="32">
        <v>45912</v>
      </c>
      <c r="D35" s="27" t="s">
        <v>26</v>
      </c>
      <c r="E35" s="27" t="s">
        <v>440</v>
      </c>
      <c r="F35" s="27">
        <v>17158</v>
      </c>
      <c r="G35" s="27">
        <v>1192</v>
      </c>
      <c r="H35" s="27">
        <v>262</v>
      </c>
      <c r="I35" s="27">
        <v>2016</v>
      </c>
      <c r="J35" s="29">
        <v>28771</v>
      </c>
      <c r="K35" s="27">
        <v>216037</v>
      </c>
      <c r="L35" s="27" t="s">
        <v>23</v>
      </c>
    </row>
    <row r="36" spans="1:12" ht="14.25" customHeight="1" thickBot="1" x14ac:dyDescent="0.25">
      <c r="A36" s="27" t="s">
        <v>78</v>
      </c>
      <c r="B36" s="27" t="s">
        <v>48</v>
      </c>
      <c r="C36" s="31" t="s">
        <v>572</v>
      </c>
      <c r="D36" s="27" t="s">
        <v>31</v>
      </c>
      <c r="E36" s="27" t="s">
        <v>417</v>
      </c>
      <c r="F36" s="27">
        <v>14763</v>
      </c>
      <c r="G36" s="27">
        <v>864</v>
      </c>
      <c r="H36" s="27">
        <v>336</v>
      </c>
      <c r="I36" s="27">
        <v>1493</v>
      </c>
      <c r="J36" s="29">
        <v>33310</v>
      </c>
      <c r="K36" s="27">
        <v>165932</v>
      </c>
      <c r="L36" s="27" t="s">
        <v>34</v>
      </c>
    </row>
    <row r="37" spans="1:12" ht="14.25" customHeight="1" thickBot="1" x14ac:dyDescent="0.25">
      <c r="A37" s="27" t="s">
        <v>79</v>
      </c>
      <c r="B37" s="27" t="s">
        <v>25</v>
      </c>
      <c r="C37" s="31" t="s">
        <v>551</v>
      </c>
      <c r="D37" s="27" t="s">
        <v>40</v>
      </c>
      <c r="E37" s="27" t="s">
        <v>72</v>
      </c>
      <c r="F37" s="27">
        <v>20384</v>
      </c>
      <c r="G37" s="27">
        <v>344</v>
      </c>
      <c r="H37" s="27">
        <v>956</v>
      </c>
      <c r="I37" s="27">
        <v>655</v>
      </c>
      <c r="J37" s="29">
        <v>67621</v>
      </c>
      <c r="K37" s="27">
        <v>175720</v>
      </c>
      <c r="L37" s="27" t="s">
        <v>29</v>
      </c>
    </row>
    <row r="38" spans="1:12" ht="14.25" customHeight="1" thickBot="1" x14ac:dyDescent="0.25">
      <c r="A38" s="27" t="s">
        <v>80</v>
      </c>
      <c r="B38" s="27" t="s">
        <v>20</v>
      </c>
      <c r="C38" s="31" t="s">
        <v>571</v>
      </c>
      <c r="D38" s="27" t="s">
        <v>15</v>
      </c>
      <c r="E38" s="27" t="s">
        <v>440</v>
      </c>
      <c r="F38" s="27">
        <v>11860</v>
      </c>
      <c r="G38" s="27">
        <v>1448</v>
      </c>
      <c r="H38" s="27">
        <v>893</v>
      </c>
      <c r="I38" s="27">
        <v>490</v>
      </c>
      <c r="J38" s="29">
        <v>23518</v>
      </c>
      <c r="K38" s="27">
        <v>206205</v>
      </c>
      <c r="L38" s="27" t="s">
        <v>18</v>
      </c>
    </row>
    <row r="39" spans="1:12" ht="14.25" customHeight="1" thickBot="1" x14ac:dyDescent="0.25">
      <c r="A39" s="27" t="s">
        <v>81</v>
      </c>
      <c r="B39" s="27" t="s">
        <v>25</v>
      </c>
      <c r="C39" s="31" t="s">
        <v>570</v>
      </c>
      <c r="D39" s="27" t="s">
        <v>26</v>
      </c>
      <c r="E39" s="27" t="s">
        <v>442</v>
      </c>
      <c r="F39" s="27">
        <v>7989</v>
      </c>
      <c r="G39" s="27">
        <v>1206</v>
      </c>
      <c r="H39" s="27">
        <v>376</v>
      </c>
      <c r="I39" s="27">
        <v>2769</v>
      </c>
      <c r="J39" s="29">
        <v>27550</v>
      </c>
      <c r="K39" s="27">
        <v>221749</v>
      </c>
      <c r="L39" s="27" t="s">
        <v>29</v>
      </c>
    </row>
    <row r="40" spans="1:12" ht="14.25" customHeight="1" thickBot="1" x14ac:dyDescent="0.25">
      <c r="A40" s="27" t="s">
        <v>82</v>
      </c>
      <c r="B40" s="27" t="s">
        <v>25</v>
      </c>
      <c r="C40" s="32">
        <v>45913</v>
      </c>
      <c r="D40" s="27" t="s">
        <v>40</v>
      </c>
      <c r="E40" s="27" t="s">
        <v>419</v>
      </c>
      <c r="F40" s="27">
        <v>17106</v>
      </c>
      <c r="G40" s="27">
        <v>702</v>
      </c>
      <c r="H40" s="27">
        <v>459</v>
      </c>
      <c r="I40" s="27">
        <v>999</v>
      </c>
      <c r="J40" s="29">
        <v>59627</v>
      </c>
      <c r="K40" s="27">
        <v>136059</v>
      </c>
      <c r="L40" s="27" t="s">
        <v>23</v>
      </c>
    </row>
    <row r="41" spans="1:12" ht="14.25" customHeight="1" thickBot="1" x14ac:dyDescent="0.25">
      <c r="A41" s="27" t="s">
        <v>83</v>
      </c>
      <c r="B41" s="27" t="s">
        <v>14</v>
      </c>
      <c r="C41" s="32">
        <v>45914</v>
      </c>
      <c r="D41" s="27" t="s">
        <v>40</v>
      </c>
      <c r="E41" s="27" t="s">
        <v>423</v>
      </c>
      <c r="F41" s="27">
        <v>19844</v>
      </c>
      <c r="G41" s="27">
        <v>1020</v>
      </c>
      <c r="H41" s="27">
        <v>247</v>
      </c>
      <c r="I41" s="27">
        <v>2354</v>
      </c>
      <c r="J41" s="29">
        <v>37792</v>
      </c>
      <c r="K41" s="27">
        <v>138317</v>
      </c>
      <c r="L41" s="27" t="s">
        <v>23</v>
      </c>
    </row>
    <row r="42" spans="1:12" ht="14.25" customHeight="1" thickBot="1" x14ac:dyDescent="0.25">
      <c r="A42" s="27" t="s">
        <v>84</v>
      </c>
      <c r="B42" s="27" t="s">
        <v>14</v>
      </c>
      <c r="C42" s="32">
        <v>45915</v>
      </c>
      <c r="D42" s="27" t="s">
        <v>26</v>
      </c>
      <c r="E42" s="27" t="s">
        <v>442</v>
      </c>
      <c r="F42" s="27">
        <v>5636</v>
      </c>
      <c r="G42" s="27">
        <v>303</v>
      </c>
      <c r="H42" s="27">
        <v>204</v>
      </c>
      <c r="I42" s="27">
        <v>2480</v>
      </c>
      <c r="J42" s="29">
        <v>7377</v>
      </c>
      <c r="K42" s="27">
        <v>241207</v>
      </c>
      <c r="L42" s="27" t="s">
        <v>23</v>
      </c>
    </row>
    <row r="43" spans="1:12" ht="14.25" customHeight="1" thickBot="1" x14ac:dyDescent="0.25">
      <c r="A43" s="27" t="s">
        <v>85</v>
      </c>
      <c r="B43" s="27" t="s">
        <v>14</v>
      </c>
      <c r="C43" s="31" t="s">
        <v>569</v>
      </c>
      <c r="D43" s="27" t="s">
        <v>40</v>
      </c>
      <c r="E43" s="27" t="s">
        <v>417</v>
      </c>
      <c r="F43" s="27">
        <v>12916</v>
      </c>
      <c r="G43" s="27">
        <v>1262</v>
      </c>
      <c r="H43" s="27">
        <v>772</v>
      </c>
      <c r="I43" s="27">
        <v>856</v>
      </c>
      <c r="J43" s="29">
        <v>11496</v>
      </c>
      <c r="K43" s="27">
        <v>75046</v>
      </c>
      <c r="L43" s="27" t="s">
        <v>29</v>
      </c>
    </row>
    <row r="44" spans="1:12" ht="14.25" customHeight="1" thickBot="1" x14ac:dyDescent="0.25">
      <c r="A44" s="27" t="s">
        <v>86</v>
      </c>
      <c r="B44" s="27" t="s">
        <v>48</v>
      </c>
      <c r="C44" s="32">
        <v>45916</v>
      </c>
      <c r="D44" s="27" t="s">
        <v>26</v>
      </c>
      <c r="E44" s="27" t="s">
        <v>72</v>
      </c>
      <c r="F44" s="27">
        <v>6809</v>
      </c>
      <c r="G44" s="27">
        <v>397</v>
      </c>
      <c r="H44" s="27">
        <v>813</v>
      </c>
      <c r="I44" s="27">
        <v>1125</v>
      </c>
      <c r="J44" s="29">
        <v>12206</v>
      </c>
      <c r="K44" s="27">
        <v>218136</v>
      </c>
      <c r="L44" s="27" t="s">
        <v>23</v>
      </c>
    </row>
    <row r="45" spans="1:12" ht="14.25" customHeight="1" thickBot="1" x14ac:dyDescent="0.25">
      <c r="A45" s="27" t="s">
        <v>87</v>
      </c>
      <c r="B45" s="27" t="s">
        <v>20</v>
      </c>
      <c r="C45" s="31" t="s">
        <v>568</v>
      </c>
      <c r="D45" s="27" t="s">
        <v>31</v>
      </c>
      <c r="E45" s="27" t="s">
        <v>410</v>
      </c>
      <c r="F45" s="27">
        <v>22562</v>
      </c>
      <c r="G45" s="27">
        <v>778</v>
      </c>
      <c r="H45" s="27">
        <v>907</v>
      </c>
      <c r="I45" s="27">
        <v>1354</v>
      </c>
      <c r="J45" s="29">
        <v>34475</v>
      </c>
      <c r="K45" s="27">
        <v>141459</v>
      </c>
      <c r="L45" s="27" t="s">
        <v>34</v>
      </c>
    </row>
    <row r="46" spans="1:12" ht="14.25" customHeight="1" thickBot="1" x14ac:dyDescent="0.25">
      <c r="A46" s="27" t="s">
        <v>88</v>
      </c>
      <c r="B46" s="27" t="s">
        <v>20</v>
      </c>
      <c r="C46" s="32">
        <v>45917</v>
      </c>
      <c r="D46" s="27" t="s">
        <v>26</v>
      </c>
      <c r="E46" s="27" t="s">
        <v>419</v>
      </c>
      <c r="F46" s="27">
        <v>15456</v>
      </c>
      <c r="G46" s="27">
        <v>590</v>
      </c>
      <c r="H46" s="27">
        <v>555</v>
      </c>
      <c r="I46" s="27">
        <v>2882</v>
      </c>
      <c r="J46" s="29">
        <v>49816</v>
      </c>
      <c r="K46" s="27">
        <v>240422</v>
      </c>
      <c r="L46" s="27" t="s">
        <v>23</v>
      </c>
    </row>
    <row r="47" spans="1:12" ht="14.25" customHeight="1" thickBot="1" x14ac:dyDescent="0.25">
      <c r="A47" s="27" t="s">
        <v>89</v>
      </c>
      <c r="B47" s="27" t="s">
        <v>20</v>
      </c>
      <c r="C47" s="31" t="s">
        <v>567</v>
      </c>
      <c r="D47" s="27" t="s">
        <v>26</v>
      </c>
      <c r="E47" s="27" t="s">
        <v>417</v>
      </c>
      <c r="F47" s="27">
        <v>17444</v>
      </c>
      <c r="G47" s="27">
        <v>1402</v>
      </c>
      <c r="H47" s="27">
        <v>218</v>
      </c>
      <c r="I47" s="27">
        <v>725</v>
      </c>
      <c r="J47" s="29">
        <v>8710</v>
      </c>
      <c r="K47" s="27">
        <v>85893</v>
      </c>
      <c r="L47" s="27" t="s">
        <v>53</v>
      </c>
    </row>
    <row r="48" spans="1:12" ht="14.25" customHeight="1" thickBot="1" x14ac:dyDescent="0.25">
      <c r="A48" s="27" t="s">
        <v>90</v>
      </c>
      <c r="B48" s="27" t="s">
        <v>20</v>
      </c>
      <c r="C48" s="31" t="s">
        <v>565</v>
      </c>
      <c r="D48" s="27" t="s">
        <v>26</v>
      </c>
      <c r="E48" s="27" t="s">
        <v>409</v>
      </c>
      <c r="F48" s="27">
        <v>24984</v>
      </c>
      <c r="G48" s="27">
        <v>753</v>
      </c>
      <c r="H48" s="27">
        <v>461</v>
      </c>
      <c r="I48" s="27">
        <v>2710</v>
      </c>
      <c r="J48" s="29">
        <v>20792</v>
      </c>
      <c r="K48" s="27">
        <v>141520</v>
      </c>
      <c r="L48" s="27" t="s">
        <v>29</v>
      </c>
    </row>
    <row r="49" spans="1:12" ht="14.25" customHeight="1" thickBot="1" x14ac:dyDescent="0.25">
      <c r="A49" s="27" t="s">
        <v>91</v>
      </c>
      <c r="B49" s="27" t="s">
        <v>14</v>
      </c>
      <c r="C49" s="31" t="s">
        <v>566</v>
      </c>
      <c r="D49" s="27" t="s">
        <v>40</v>
      </c>
      <c r="E49" s="27" t="s">
        <v>414</v>
      </c>
      <c r="F49" s="27">
        <v>7997</v>
      </c>
      <c r="G49" s="27">
        <v>1238</v>
      </c>
      <c r="H49" s="27">
        <v>438</v>
      </c>
      <c r="I49" s="27">
        <v>1874</v>
      </c>
      <c r="J49" s="29">
        <v>36272</v>
      </c>
      <c r="K49" s="27">
        <v>165818</v>
      </c>
      <c r="L49" s="27" t="s">
        <v>53</v>
      </c>
    </row>
    <row r="50" spans="1:12" ht="14.25" customHeight="1" thickBot="1" x14ac:dyDescent="0.25">
      <c r="A50" s="27" t="s">
        <v>92</v>
      </c>
      <c r="B50" s="27" t="s">
        <v>48</v>
      </c>
      <c r="C50" s="32">
        <v>45918</v>
      </c>
      <c r="D50" s="27" t="s">
        <v>40</v>
      </c>
      <c r="E50" s="27" t="s">
        <v>417</v>
      </c>
      <c r="F50" s="27">
        <v>4048</v>
      </c>
      <c r="G50" s="27">
        <v>677</v>
      </c>
      <c r="H50" s="27">
        <v>911</v>
      </c>
      <c r="I50" s="27">
        <v>2429</v>
      </c>
      <c r="J50" s="29">
        <v>27361</v>
      </c>
      <c r="K50" s="27">
        <v>101272</v>
      </c>
      <c r="L50" s="27" t="s">
        <v>23</v>
      </c>
    </row>
    <row r="51" spans="1:12" ht="14.25" customHeight="1" thickBot="1" x14ac:dyDescent="0.25">
      <c r="A51" s="27" t="s">
        <v>93</v>
      </c>
      <c r="B51" s="27" t="s">
        <v>48</v>
      </c>
      <c r="C51" s="31" t="s">
        <v>471</v>
      </c>
      <c r="D51" s="27" t="s">
        <v>26</v>
      </c>
      <c r="E51" s="27" t="s">
        <v>419</v>
      </c>
      <c r="F51" s="27">
        <v>14338</v>
      </c>
      <c r="G51" s="27">
        <v>1454</v>
      </c>
      <c r="H51" s="27">
        <v>697</v>
      </c>
      <c r="I51" s="27">
        <v>2703</v>
      </c>
      <c r="J51" s="29">
        <v>21288</v>
      </c>
      <c r="K51" s="27">
        <v>107649</v>
      </c>
      <c r="L51" s="27" t="s">
        <v>34</v>
      </c>
    </row>
    <row r="52" spans="1:12" ht="14.25" customHeight="1" thickBot="1" x14ac:dyDescent="0.25">
      <c r="A52" s="27" t="s">
        <v>94</v>
      </c>
      <c r="B52" s="27" t="s">
        <v>14</v>
      </c>
      <c r="C52" s="31" t="s">
        <v>556</v>
      </c>
      <c r="D52" s="27" t="s">
        <v>40</v>
      </c>
      <c r="E52" s="27" t="s">
        <v>423</v>
      </c>
      <c r="F52" s="27">
        <v>23164</v>
      </c>
      <c r="G52" s="27">
        <v>1122</v>
      </c>
      <c r="H52" s="27">
        <v>900</v>
      </c>
      <c r="I52" s="27">
        <v>888</v>
      </c>
      <c r="J52" s="29">
        <v>36938</v>
      </c>
      <c r="K52" s="27">
        <v>104674</v>
      </c>
      <c r="L52" s="27" t="s">
        <v>18</v>
      </c>
    </row>
    <row r="53" spans="1:12" ht="14.25" customHeight="1" thickBot="1" x14ac:dyDescent="0.25">
      <c r="A53" s="27" t="s">
        <v>95</v>
      </c>
      <c r="B53" s="27" t="s">
        <v>48</v>
      </c>
      <c r="C53" s="32">
        <v>45919</v>
      </c>
      <c r="D53" s="27" t="s">
        <v>15</v>
      </c>
      <c r="E53" s="27" t="s">
        <v>423</v>
      </c>
      <c r="F53" s="27">
        <v>19100</v>
      </c>
      <c r="G53" s="27">
        <v>619</v>
      </c>
      <c r="H53" s="27">
        <v>297</v>
      </c>
      <c r="I53" s="27">
        <v>2312</v>
      </c>
      <c r="J53" s="29">
        <v>9730</v>
      </c>
      <c r="K53" s="27">
        <v>184832</v>
      </c>
      <c r="L53" s="27" t="s">
        <v>23</v>
      </c>
    </row>
    <row r="54" spans="1:12" ht="14.25" customHeight="1" thickBot="1" x14ac:dyDescent="0.25">
      <c r="A54" s="27" t="s">
        <v>96</v>
      </c>
      <c r="B54" s="27" t="s">
        <v>14</v>
      </c>
      <c r="C54" s="31" t="s">
        <v>565</v>
      </c>
      <c r="D54" s="27" t="s">
        <v>15</v>
      </c>
      <c r="E54" s="27" t="s">
        <v>417</v>
      </c>
      <c r="F54" s="27">
        <v>23949</v>
      </c>
      <c r="G54" s="27">
        <v>356</v>
      </c>
      <c r="H54" s="27">
        <v>616</v>
      </c>
      <c r="I54" s="27">
        <v>1847</v>
      </c>
      <c r="J54" s="29">
        <v>3144</v>
      </c>
      <c r="K54" s="27">
        <v>192999</v>
      </c>
      <c r="L54" s="27" t="s">
        <v>34</v>
      </c>
    </row>
    <row r="55" spans="1:12" ht="14.25" customHeight="1" thickBot="1" x14ac:dyDescent="0.25">
      <c r="A55" s="27" t="s">
        <v>97</v>
      </c>
      <c r="B55" s="27" t="s">
        <v>20</v>
      </c>
      <c r="C55" s="31" t="s">
        <v>564</v>
      </c>
      <c r="D55" s="27" t="s">
        <v>40</v>
      </c>
      <c r="E55" s="27" t="s">
        <v>440</v>
      </c>
      <c r="F55" s="27">
        <v>6544</v>
      </c>
      <c r="G55" s="27">
        <v>749</v>
      </c>
      <c r="H55" s="27">
        <v>888</v>
      </c>
      <c r="I55" s="27">
        <v>594</v>
      </c>
      <c r="J55" s="29">
        <v>18171</v>
      </c>
      <c r="K55" s="27">
        <v>126475</v>
      </c>
      <c r="L55" s="27" t="s">
        <v>29</v>
      </c>
    </row>
    <row r="56" spans="1:12" ht="14.25" customHeight="1" thickBot="1" x14ac:dyDescent="0.25">
      <c r="A56" s="27" t="s">
        <v>98</v>
      </c>
      <c r="B56" s="27" t="s">
        <v>14</v>
      </c>
      <c r="C56" s="31" t="s">
        <v>557</v>
      </c>
      <c r="D56" s="27" t="s">
        <v>40</v>
      </c>
      <c r="E56" s="27" t="s">
        <v>414</v>
      </c>
      <c r="F56" s="27">
        <v>6976</v>
      </c>
      <c r="G56" s="27">
        <v>1320</v>
      </c>
      <c r="H56" s="27">
        <v>393</v>
      </c>
      <c r="I56" s="27">
        <v>2285</v>
      </c>
      <c r="J56" s="29">
        <v>14049</v>
      </c>
      <c r="K56" s="27">
        <v>101367</v>
      </c>
      <c r="L56" s="27" t="s">
        <v>53</v>
      </c>
    </row>
    <row r="57" spans="1:12" ht="14.25" customHeight="1" thickBot="1" x14ac:dyDescent="0.25">
      <c r="A57" s="27" t="s">
        <v>99</v>
      </c>
      <c r="B57" s="27" t="s">
        <v>20</v>
      </c>
      <c r="C57" s="31" t="s">
        <v>563</v>
      </c>
      <c r="D57" s="27" t="s">
        <v>26</v>
      </c>
      <c r="E57" s="27" t="s">
        <v>409</v>
      </c>
      <c r="F57" s="27">
        <v>14775</v>
      </c>
      <c r="G57" s="27">
        <v>1220</v>
      </c>
      <c r="H57" s="27">
        <v>640</v>
      </c>
      <c r="I57" s="27">
        <v>1547</v>
      </c>
      <c r="J57" s="29">
        <v>28527</v>
      </c>
      <c r="K57" s="27">
        <v>183660</v>
      </c>
      <c r="L57" s="27" t="s">
        <v>53</v>
      </c>
    </row>
    <row r="58" spans="1:12" ht="14.25" customHeight="1" thickBot="1" x14ac:dyDescent="0.25">
      <c r="A58" s="27" t="s">
        <v>100</v>
      </c>
      <c r="B58" s="27" t="s">
        <v>20</v>
      </c>
      <c r="C58" s="31" t="s">
        <v>516</v>
      </c>
      <c r="D58" s="27" t="s">
        <v>31</v>
      </c>
      <c r="E58" s="27" t="s">
        <v>417</v>
      </c>
      <c r="F58" s="27">
        <v>12015</v>
      </c>
      <c r="G58" s="27">
        <v>1196</v>
      </c>
      <c r="H58" s="27">
        <v>998</v>
      </c>
      <c r="I58" s="27">
        <v>1848</v>
      </c>
      <c r="J58" s="29">
        <v>44739</v>
      </c>
      <c r="K58" s="27">
        <v>161750</v>
      </c>
      <c r="L58" s="27" t="s">
        <v>53</v>
      </c>
    </row>
    <row r="59" spans="1:12" ht="14.25" customHeight="1" thickBot="1" x14ac:dyDescent="0.25">
      <c r="A59" s="27" t="s">
        <v>101</v>
      </c>
      <c r="B59" s="27" t="s">
        <v>25</v>
      </c>
      <c r="C59" s="31" t="s">
        <v>515</v>
      </c>
      <c r="D59" s="27" t="s">
        <v>40</v>
      </c>
      <c r="E59" s="27" t="s">
        <v>440</v>
      </c>
      <c r="F59" s="27">
        <v>5419</v>
      </c>
      <c r="G59" s="27">
        <v>1150</v>
      </c>
      <c r="H59" s="27">
        <v>656</v>
      </c>
      <c r="I59" s="27">
        <v>1990</v>
      </c>
      <c r="J59" s="29">
        <v>410</v>
      </c>
      <c r="K59" s="27">
        <v>158154</v>
      </c>
      <c r="L59" s="27" t="s">
        <v>29</v>
      </c>
    </row>
    <row r="60" spans="1:12" ht="14.25" customHeight="1" thickBot="1" x14ac:dyDescent="0.25">
      <c r="A60" s="27" t="s">
        <v>102</v>
      </c>
      <c r="B60" s="27" t="s">
        <v>14</v>
      </c>
      <c r="C60" s="31" t="s">
        <v>458</v>
      </c>
      <c r="D60" s="27" t="s">
        <v>15</v>
      </c>
      <c r="E60" s="27" t="s">
        <v>423</v>
      </c>
      <c r="F60" s="27">
        <v>16430</v>
      </c>
      <c r="G60" s="27">
        <v>488</v>
      </c>
      <c r="H60" s="27">
        <v>514</v>
      </c>
      <c r="I60" s="27">
        <v>1436</v>
      </c>
      <c r="J60" s="29">
        <v>30059</v>
      </c>
      <c r="K60" s="27">
        <v>223305</v>
      </c>
      <c r="L60" s="27" t="s">
        <v>34</v>
      </c>
    </row>
    <row r="61" spans="1:12" ht="14.25" customHeight="1" thickBot="1" x14ac:dyDescent="0.25">
      <c r="A61" s="27" t="s">
        <v>103</v>
      </c>
      <c r="B61" s="27" t="s">
        <v>25</v>
      </c>
      <c r="C61" s="31" t="s">
        <v>479</v>
      </c>
      <c r="D61" s="27" t="s">
        <v>26</v>
      </c>
      <c r="E61" s="27" t="s">
        <v>423</v>
      </c>
      <c r="F61" s="27">
        <v>9239</v>
      </c>
      <c r="G61" s="27">
        <v>1477</v>
      </c>
      <c r="H61" s="27">
        <v>631</v>
      </c>
      <c r="I61" s="27">
        <v>1556</v>
      </c>
      <c r="J61" s="29">
        <v>11580</v>
      </c>
      <c r="K61" s="27">
        <v>84738</v>
      </c>
      <c r="L61" s="27" t="s">
        <v>29</v>
      </c>
    </row>
    <row r="62" spans="1:12" ht="14.25" customHeight="1" thickBot="1" x14ac:dyDescent="0.25">
      <c r="A62" s="27" t="s">
        <v>104</v>
      </c>
      <c r="B62" s="27" t="s">
        <v>14</v>
      </c>
      <c r="C62" s="31" t="s">
        <v>562</v>
      </c>
      <c r="D62" s="27" t="s">
        <v>40</v>
      </c>
      <c r="E62" s="27" t="s">
        <v>72</v>
      </c>
      <c r="F62" s="27">
        <v>16489</v>
      </c>
      <c r="G62" s="27">
        <v>395</v>
      </c>
      <c r="H62" s="27">
        <v>350</v>
      </c>
      <c r="I62" s="27">
        <v>2364</v>
      </c>
      <c r="J62" s="29">
        <v>43239</v>
      </c>
      <c r="K62" s="27">
        <v>73397</v>
      </c>
      <c r="L62" s="27" t="s">
        <v>53</v>
      </c>
    </row>
    <row r="63" spans="1:12" ht="14.25" customHeight="1" thickBot="1" x14ac:dyDescent="0.25">
      <c r="A63" s="27" t="s">
        <v>105</v>
      </c>
      <c r="B63" s="27" t="s">
        <v>14</v>
      </c>
      <c r="C63" s="32">
        <v>45920</v>
      </c>
      <c r="D63" s="27" t="s">
        <v>15</v>
      </c>
      <c r="E63" s="27" t="s">
        <v>417</v>
      </c>
      <c r="F63" s="27">
        <v>18633</v>
      </c>
      <c r="G63" s="27">
        <v>797</v>
      </c>
      <c r="H63" s="27">
        <v>303</v>
      </c>
      <c r="I63" s="27">
        <v>659</v>
      </c>
      <c r="J63" s="29">
        <v>7</v>
      </c>
      <c r="K63" s="27">
        <v>122189</v>
      </c>
      <c r="L63" s="27" t="s">
        <v>23</v>
      </c>
    </row>
    <row r="64" spans="1:12" ht="14.25" customHeight="1" thickBot="1" x14ac:dyDescent="0.25">
      <c r="A64" s="27" t="s">
        <v>106</v>
      </c>
      <c r="B64" s="27" t="s">
        <v>25</v>
      </c>
      <c r="C64" s="31" t="s">
        <v>498</v>
      </c>
      <c r="D64" s="27" t="s">
        <v>15</v>
      </c>
      <c r="E64" s="27" t="s">
        <v>414</v>
      </c>
      <c r="F64" s="27">
        <v>12357</v>
      </c>
      <c r="G64" s="27">
        <v>716</v>
      </c>
      <c r="H64" s="27">
        <v>599</v>
      </c>
      <c r="I64" s="27">
        <v>999</v>
      </c>
      <c r="J64" s="29">
        <v>89591</v>
      </c>
      <c r="K64" s="27">
        <v>116367</v>
      </c>
      <c r="L64" s="27" t="s">
        <v>18</v>
      </c>
    </row>
    <row r="65" spans="1:12" ht="14.25" customHeight="1" thickBot="1" x14ac:dyDescent="0.25">
      <c r="A65" s="27" t="s">
        <v>107</v>
      </c>
      <c r="B65" s="27" t="s">
        <v>25</v>
      </c>
      <c r="C65" s="31" t="s">
        <v>561</v>
      </c>
      <c r="D65" s="27" t="s">
        <v>31</v>
      </c>
      <c r="E65" s="27" t="s">
        <v>37</v>
      </c>
      <c r="F65" s="27">
        <v>19154</v>
      </c>
      <c r="G65" s="27">
        <v>1064</v>
      </c>
      <c r="H65" s="27">
        <v>650</v>
      </c>
      <c r="I65" s="27">
        <v>747</v>
      </c>
      <c r="J65" s="29">
        <v>42667</v>
      </c>
      <c r="K65" s="27">
        <v>242332</v>
      </c>
      <c r="L65" s="27" t="s">
        <v>29</v>
      </c>
    </row>
    <row r="66" spans="1:12" ht="14.25" customHeight="1" thickBot="1" x14ac:dyDescent="0.25">
      <c r="A66" s="27" t="s">
        <v>108</v>
      </c>
      <c r="B66" s="27" t="s">
        <v>14</v>
      </c>
      <c r="C66" s="31" t="s">
        <v>529</v>
      </c>
      <c r="D66" s="27" t="s">
        <v>26</v>
      </c>
      <c r="E66" s="27" t="s">
        <v>414</v>
      </c>
      <c r="F66" s="27">
        <v>6363</v>
      </c>
      <c r="G66" s="27">
        <v>1341</v>
      </c>
      <c r="H66" s="27">
        <v>222</v>
      </c>
      <c r="I66" s="27">
        <v>2712</v>
      </c>
      <c r="J66" s="29">
        <v>19987</v>
      </c>
      <c r="K66" s="27">
        <v>160585</v>
      </c>
      <c r="L66" s="27" t="s">
        <v>29</v>
      </c>
    </row>
    <row r="67" spans="1:12" ht="14.25" customHeight="1" thickBot="1" x14ac:dyDescent="0.25">
      <c r="A67" s="27" t="s">
        <v>109</v>
      </c>
      <c r="B67" s="27" t="s">
        <v>48</v>
      </c>
      <c r="C67" s="31" t="s">
        <v>512</v>
      </c>
      <c r="D67" s="27" t="s">
        <v>26</v>
      </c>
      <c r="E67" s="27" t="s">
        <v>423</v>
      </c>
      <c r="F67" s="27">
        <v>12176</v>
      </c>
      <c r="G67" s="27">
        <v>1005</v>
      </c>
      <c r="H67" s="27">
        <v>862</v>
      </c>
      <c r="I67" s="27">
        <v>974</v>
      </c>
      <c r="J67" s="29">
        <v>2285</v>
      </c>
      <c r="K67" s="27">
        <v>116619</v>
      </c>
      <c r="L67" s="27" t="s">
        <v>34</v>
      </c>
    </row>
    <row r="68" spans="1:12" ht="14.25" customHeight="1" thickBot="1" x14ac:dyDescent="0.25">
      <c r="A68" s="27" t="s">
        <v>110</v>
      </c>
      <c r="B68" s="27" t="s">
        <v>20</v>
      </c>
      <c r="C68" s="31" t="s">
        <v>522</v>
      </c>
      <c r="D68" s="27" t="s">
        <v>31</v>
      </c>
      <c r="E68" s="27" t="s">
        <v>423</v>
      </c>
      <c r="F68" s="27">
        <v>19461</v>
      </c>
      <c r="G68" s="27">
        <v>1382</v>
      </c>
      <c r="H68" s="27">
        <v>445</v>
      </c>
      <c r="I68" s="27">
        <v>1307</v>
      </c>
      <c r="J68" s="29">
        <v>84691</v>
      </c>
      <c r="K68" s="27">
        <v>151453</v>
      </c>
      <c r="L68" s="27" t="s">
        <v>34</v>
      </c>
    </row>
    <row r="69" spans="1:12" ht="14.25" customHeight="1" thickBot="1" x14ac:dyDescent="0.25">
      <c r="A69" s="27" t="s">
        <v>111</v>
      </c>
      <c r="B69" s="27" t="s">
        <v>25</v>
      </c>
      <c r="C69" s="31" t="s">
        <v>560</v>
      </c>
      <c r="D69" s="27" t="s">
        <v>31</v>
      </c>
      <c r="E69" s="27" t="s">
        <v>442</v>
      </c>
      <c r="F69" s="27">
        <v>10427</v>
      </c>
      <c r="G69" s="27">
        <v>1014</v>
      </c>
      <c r="H69" s="27">
        <v>166</v>
      </c>
      <c r="I69" s="27">
        <v>1649</v>
      </c>
      <c r="J69" s="29">
        <v>15145</v>
      </c>
      <c r="K69" s="27">
        <v>59816</v>
      </c>
      <c r="L69" s="27" t="s">
        <v>29</v>
      </c>
    </row>
    <row r="70" spans="1:12" ht="14.25" customHeight="1" thickBot="1" x14ac:dyDescent="0.25">
      <c r="A70" s="27" t="s">
        <v>112</v>
      </c>
      <c r="B70" s="27" t="s">
        <v>20</v>
      </c>
      <c r="C70" s="31" t="s">
        <v>468</v>
      </c>
      <c r="D70" s="27" t="s">
        <v>26</v>
      </c>
      <c r="E70" s="27" t="s">
        <v>423</v>
      </c>
      <c r="F70" s="27">
        <v>10580</v>
      </c>
      <c r="G70" s="27">
        <v>427</v>
      </c>
      <c r="H70" s="27">
        <v>790</v>
      </c>
      <c r="I70" s="27">
        <v>2814</v>
      </c>
      <c r="J70" s="29">
        <v>24916</v>
      </c>
      <c r="K70" s="27">
        <v>213312</v>
      </c>
      <c r="L70" s="27" t="s">
        <v>53</v>
      </c>
    </row>
    <row r="71" spans="1:12" ht="14.25" customHeight="1" thickBot="1" x14ac:dyDescent="0.25">
      <c r="A71" s="27" t="s">
        <v>113</v>
      </c>
      <c r="B71" s="27" t="s">
        <v>48</v>
      </c>
      <c r="C71" s="31" t="s">
        <v>559</v>
      </c>
      <c r="D71" s="27" t="s">
        <v>26</v>
      </c>
      <c r="E71" s="27" t="s">
        <v>409</v>
      </c>
      <c r="F71" s="27">
        <v>6858</v>
      </c>
      <c r="G71" s="27">
        <v>415</v>
      </c>
      <c r="H71" s="27">
        <v>366</v>
      </c>
      <c r="I71" s="27">
        <v>2761</v>
      </c>
      <c r="J71" s="29">
        <v>2988</v>
      </c>
      <c r="K71" s="27">
        <v>177348</v>
      </c>
      <c r="L71" s="27" t="s">
        <v>18</v>
      </c>
    </row>
    <row r="72" spans="1:12" ht="14.25" customHeight="1" thickBot="1" x14ac:dyDescent="0.25">
      <c r="A72" s="27" t="s">
        <v>114</v>
      </c>
      <c r="B72" s="27" t="s">
        <v>48</v>
      </c>
      <c r="C72" s="31" t="s">
        <v>432</v>
      </c>
      <c r="D72" s="27" t="s">
        <v>40</v>
      </c>
      <c r="E72" s="27" t="s">
        <v>425</v>
      </c>
      <c r="F72" s="27">
        <v>12040</v>
      </c>
      <c r="G72" s="27">
        <v>1147</v>
      </c>
      <c r="H72" s="27">
        <v>210</v>
      </c>
      <c r="I72" s="27">
        <v>885</v>
      </c>
      <c r="J72" s="29">
        <v>30360</v>
      </c>
      <c r="K72" s="27">
        <v>119530</v>
      </c>
      <c r="L72" s="27" t="s">
        <v>34</v>
      </c>
    </row>
    <row r="73" spans="1:12" ht="14.25" customHeight="1" thickBot="1" x14ac:dyDescent="0.25">
      <c r="A73" s="27" t="s">
        <v>115</v>
      </c>
      <c r="B73" s="27" t="s">
        <v>48</v>
      </c>
      <c r="C73" s="31" t="s">
        <v>484</v>
      </c>
      <c r="D73" s="27" t="s">
        <v>40</v>
      </c>
      <c r="E73" s="27" t="s">
        <v>417</v>
      </c>
      <c r="F73" s="27">
        <v>24928</v>
      </c>
      <c r="G73" s="27">
        <v>214</v>
      </c>
      <c r="H73" s="27">
        <v>765</v>
      </c>
      <c r="I73" s="27">
        <v>1556</v>
      </c>
      <c r="J73" s="29">
        <v>5239</v>
      </c>
      <c r="K73" s="27">
        <v>194571</v>
      </c>
      <c r="L73" s="27" t="s">
        <v>53</v>
      </c>
    </row>
    <row r="74" spans="1:12" ht="14.25" customHeight="1" thickBot="1" x14ac:dyDescent="0.25">
      <c r="A74" s="27" t="s">
        <v>116</v>
      </c>
      <c r="B74" s="27" t="s">
        <v>25</v>
      </c>
      <c r="C74" s="32">
        <v>45921</v>
      </c>
      <c r="D74" s="27" t="s">
        <v>31</v>
      </c>
      <c r="E74" s="27" t="s">
        <v>414</v>
      </c>
      <c r="F74" s="27">
        <v>23103</v>
      </c>
      <c r="G74" s="27">
        <v>1380</v>
      </c>
      <c r="H74" s="27">
        <v>191</v>
      </c>
      <c r="I74" s="27">
        <v>1547</v>
      </c>
      <c r="J74" s="29">
        <v>77798</v>
      </c>
      <c r="K74" s="27">
        <v>148856</v>
      </c>
      <c r="L74" s="27" t="s">
        <v>23</v>
      </c>
    </row>
    <row r="75" spans="1:12" ht="14.25" customHeight="1" thickBot="1" x14ac:dyDescent="0.25">
      <c r="A75" s="27" t="s">
        <v>117</v>
      </c>
      <c r="B75" s="27" t="s">
        <v>48</v>
      </c>
      <c r="C75" s="31" t="s">
        <v>519</v>
      </c>
      <c r="D75" s="27" t="s">
        <v>40</v>
      </c>
      <c r="E75" s="27" t="s">
        <v>425</v>
      </c>
      <c r="F75" s="27">
        <v>21198</v>
      </c>
      <c r="G75" s="27">
        <v>1484</v>
      </c>
      <c r="H75" s="27">
        <v>174</v>
      </c>
      <c r="I75" s="27">
        <v>1293</v>
      </c>
      <c r="J75" s="29">
        <v>16330</v>
      </c>
      <c r="K75" s="27">
        <v>111635</v>
      </c>
      <c r="L75" s="27" t="s">
        <v>34</v>
      </c>
    </row>
    <row r="76" spans="1:12" ht="14.25" customHeight="1" thickBot="1" x14ac:dyDescent="0.25">
      <c r="A76" s="27" t="s">
        <v>118</v>
      </c>
      <c r="B76" s="27" t="s">
        <v>25</v>
      </c>
      <c r="C76" s="31" t="s">
        <v>558</v>
      </c>
      <c r="D76" s="27" t="s">
        <v>15</v>
      </c>
      <c r="E76" s="27" t="s">
        <v>440</v>
      </c>
      <c r="F76" s="27">
        <v>21758</v>
      </c>
      <c r="G76" s="27">
        <v>1380</v>
      </c>
      <c r="H76" s="27">
        <v>188</v>
      </c>
      <c r="I76" s="27">
        <v>1735</v>
      </c>
      <c r="J76" s="29">
        <v>20998</v>
      </c>
      <c r="K76" s="27">
        <v>147803</v>
      </c>
      <c r="L76" s="27" t="s">
        <v>53</v>
      </c>
    </row>
    <row r="77" spans="1:12" ht="14.25" customHeight="1" thickBot="1" x14ac:dyDescent="0.25">
      <c r="A77" s="27" t="s">
        <v>119</v>
      </c>
      <c r="B77" s="27" t="s">
        <v>48</v>
      </c>
      <c r="C77" s="31" t="s">
        <v>547</v>
      </c>
      <c r="D77" s="27" t="s">
        <v>40</v>
      </c>
      <c r="E77" s="27" t="s">
        <v>37</v>
      </c>
      <c r="F77" s="27">
        <v>17254</v>
      </c>
      <c r="G77" s="27">
        <v>246</v>
      </c>
      <c r="H77" s="27">
        <v>952</v>
      </c>
      <c r="I77" s="27">
        <v>871</v>
      </c>
      <c r="J77" s="29">
        <v>14957</v>
      </c>
      <c r="K77" s="27">
        <v>75946</v>
      </c>
      <c r="L77" s="27" t="s">
        <v>53</v>
      </c>
    </row>
    <row r="78" spans="1:12" ht="14.25" customHeight="1" thickBot="1" x14ac:dyDescent="0.25">
      <c r="A78" s="27" t="s">
        <v>120</v>
      </c>
      <c r="B78" s="27" t="s">
        <v>20</v>
      </c>
      <c r="C78" s="31" t="s">
        <v>524</v>
      </c>
      <c r="D78" s="27" t="s">
        <v>40</v>
      </c>
      <c r="E78" s="27" t="s">
        <v>409</v>
      </c>
      <c r="F78" s="27">
        <v>13470</v>
      </c>
      <c r="G78" s="27">
        <v>523</v>
      </c>
      <c r="H78" s="27">
        <v>280</v>
      </c>
      <c r="I78" s="27">
        <v>2682</v>
      </c>
      <c r="J78" s="29">
        <v>8538</v>
      </c>
      <c r="K78" s="27">
        <v>95204</v>
      </c>
      <c r="L78" s="27" t="s">
        <v>18</v>
      </c>
    </row>
    <row r="79" spans="1:12" ht="14.25" customHeight="1" thickBot="1" x14ac:dyDescent="0.25">
      <c r="A79" s="27" t="s">
        <v>121</v>
      </c>
      <c r="B79" s="27" t="s">
        <v>20</v>
      </c>
      <c r="C79" s="31" t="s">
        <v>557</v>
      </c>
      <c r="D79" s="27" t="s">
        <v>15</v>
      </c>
      <c r="E79" s="27" t="s">
        <v>419</v>
      </c>
      <c r="F79" s="27">
        <v>3252</v>
      </c>
      <c r="G79" s="27">
        <v>1043</v>
      </c>
      <c r="H79" s="27">
        <v>647</v>
      </c>
      <c r="I79" s="27">
        <v>1545</v>
      </c>
      <c r="J79" s="29">
        <v>18859</v>
      </c>
      <c r="K79" s="27">
        <v>222958</v>
      </c>
      <c r="L79" s="27" t="s">
        <v>18</v>
      </c>
    </row>
    <row r="80" spans="1:12" ht="14.25" customHeight="1" thickBot="1" x14ac:dyDescent="0.25">
      <c r="A80" s="27" t="s">
        <v>122</v>
      </c>
      <c r="B80" s="27" t="s">
        <v>14</v>
      </c>
      <c r="C80" s="32">
        <v>45922</v>
      </c>
      <c r="D80" s="27" t="s">
        <v>31</v>
      </c>
      <c r="E80" s="27" t="s">
        <v>412</v>
      </c>
      <c r="F80" s="27">
        <v>8996</v>
      </c>
      <c r="G80" s="27">
        <v>329</v>
      </c>
      <c r="H80" s="27">
        <v>378</v>
      </c>
      <c r="I80" s="27">
        <v>2384</v>
      </c>
      <c r="J80" s="29">
        <v>39404</v>
      </c>
      <c r="K80" s="27">
        <v>242724</v>
      </c>
      <c r="L80" s="27" t="s">
        <v>23</v>
      </c>
    </row>
    <row r="81" spans="1:12" ht="14.25" customHeight="1" thickBot="1" x14ac:dyDescent="0.25">
      <c r="A81" s="27" t="s">
        <v>125</v>
      </c>
      <c r="B81" s="27" t="s">
        <v>20</v>
      </c>
      <c r="C81" s="31" t="s">
        <v>556</v>
      </c>
      <c r="D81" s="27" t="s">
        <v>15</v>
      </c>
      <c r="E81" s="27" t="s">
        <v>414</v>
      </c>
      <c r="F81" s="27">
        <v>14173</v>
      </c>
      <c r="G81" s="27">
        <v>294</v>
      </c>
      <c r="H81" s="27">
        <v>257</v>
      </c>
      <c r="I81" s="27">
        <v>1288</v>
      </c>
      <c r="J81" s="29">
        <v>39466</v>
      </c>
      <c r="K81" s="27">
        <v>55563</v>
      </c>
      <c r="L81" s="27" t="s">
        <v>53</v>
      </c>
    </row>
    <row r="82" spans="1:12" ht="14.25" customHeight="1" thickBot="1" x14ac:dyDescent="0.25">
      <c r="A82" s="27" t="s">
        <v>126</v>
      </c>
      <c r="B82" s="27" t="s">
        <v>14</v>
      </c>
      <c r="C82" s="31" t="s">
        <v>555</v>
      </c>
      <c r="D82" s="27" t="s">
        <v>40</v>
      </c>
      <c r="E82" s="27" t="s">
        <v>425</v>
      </c>
      <c r="F82" s="27">
        <v>6673</v>
      </c>
      <c r="G82" s="27">
        <v>826</v>
      </c>
      <c r="H82" s="27">
        <v>321</v>
      </c>
      <c r="I82" s="27">
        <v>577</v>
      </c>
      <c r="J82" s="29">
        <v>19262</v>
      </c>
      <c r="K82" s="27">
        <v>132324</v>
      </c>
      <c r="L82" s="27" t="s">
        <v>53</v>
      </c>
    </row>
    <row r="83" spans="1:12" ht="14.25" customHeight="1" thickBot="1" x14ac:dyDescent="0.25">
      <c r="A83" s="27" t="s">
        <v>127</v>
      </c>
      <c r="B83" s="27" t="s">
        <v>20</v>
      </c>
      <c r="C83" s="31" t="s">
        <v>554</v>
      </c>
      <c r="D83" s="27" t="s">
        <v>31</v>
      </c>
      <c r="E83" s="27" t="s">
        <v>419</v>
      </c>
      <c r="F83" s="27">
        <v>22914</v>
      </c>
      <c r="G83" s="27">
        <v>954</v>
      </c>
      <c r="H83" s="27">
        <v>584</v>
      </c>
      <c r="I83" s="27">
        <v>1519</v>
      </c>
      <c r="J83" s="29">
        <v>13637</v>
      </c>
      <c r="K83" s="27">
        <v>49847</v>
      </c>
      <c r="L83" s="27" t="s">
        <v>18</v>
      </c>
    </row>
    <row r="84" spans="1:12" ht="14.25" customHeight="1" thickBot="1" x14ac:dyDescent="0.25">
      <c r="A84" s="27" t="s">
        <v>128</v>
      </c>
      <c r="B84" s="27" t="s">
        <v>25</v>
      </c>
      <c r="C84" s="31" t="s">
        <v>553</v>
      </c>
      <c r="D84" s="27" t="s">
        <v>40</v>
      </c>
      <c r="E84" s="27" t="s">
        <v>37</v>
      </c>
      <c r="F84" s="27">
        <v>17781</v>
      </c>
      <c r="G84" s="27">
        <v>993</v>
      </c>
      <c r="H84" s="27">
        <v>627</v>
      </c>
      <c r="I84" s="27">
        <v>2187</v>
      </c>
      <c r="J84" s="29">
        <v>9609</v>
      </c>
      <c r="K84" s="27">
        <v>66155</v>
      </c>
      <c r="L84" s="27" t="s">
        <v>34</v>
      </c>
    </row>
    <row r="85" spans="1:12" ht="14.25" customHeight="1" thickBot="1" x14ac:dyDescent="0.25">
      <c r="A85" s="27" t="s">
        <v>129</v>
      </c>
      <c r="B85" s="27" t="s">
        <v>20</v>
      </c>
      <c r="C85" s="31" t="s">
        <v>552</v>
      </c>
      <c r="D85" s="27" t="s">
        <v>15</v>
      </c>
      <c r="E85" s="27" t="s">
        <v>442</v>
      </c>
      <c r="F85" s="27">
        <v>15051</v>
      </c>
      <c r="G85" s="27">
        <v>268</v>
      </c>
      <c r="H85" s="27">
        <v>251</v>
      </c>
      <c r="I85" s="27">
        <v>783</v>
      </c>
      <c r="J85" s="29">
        <v>34154</v>
      </c>
      <c r="K85" s="27">
        <v>119671</v>
      </c>
      <c r="L85" s="27" t="s">
        <v>34</v>
      </c>
    </row>
    <row r="86" spans="1:12" ht="14.25" customHeight="1" thickBot="1" x14ac:dyDescent="0.25">
      <c r="A86" s="27" t="s">
        <v>130</v>
      </c>
      <c r="B86" s="27" t="s">
        <v>14</v>
      </c>
      <c r="C86" s="31" t="s">
        <v>551</v>
      </c>
      <c r="D86" s="27" t="s">
        <v>15</v>
      </c>
      <c r="E86" s="27" t="s">
        <v>419</v>
      </c>
      <c r="F86" s="27">
        <v>8881</v>
      </c>
      <c r="G86" s="27">
        <v>210</v>
      </c>
      <c r="H86" s="27">
        <v>673</v>
      </c>
      <c r="I86" s="27">
        <v>1565</v>
      </c>
      <c r="J86" s="29">
        <v>24847</v>
      </c>
      <c r="K86" s="27">
        <v>156891</v>
      </c>
      <c r="L86" s="27" t="s">
        <v>29</v>
      </c>
    </row>
    <row r="87" spans="1:12" ht="14.25" customHeight="1" thickBot="1" x14ac:dyDescent="0.25">
      <c r="A87" s="27" t="s">
        <v>131</v>
      </c>
      <c r="B87" s="27" t="s">
        <v>14</v>
      </c>
      <c r="C87" s="31" t="s">
        <v>528</v>
      </c>
      <c r="D87" s="27" t="s">
        <v>40</v>
      </c>
      <c r="E87" s="27" t="s">
        <v>409</v>
      </c>
      <c r="F87" s="27">
        <v>8949</v>
      </c>
      <c r="G87" s="27">
        <v>1477</v>
      </c>
      <c r="H87" s="27">
        <v>424</v>
      </c>
      <c r="I87" s="27">
        <v>1030</v>
      </c>
      <c r="J87" s="29">
        <v>58052</v>
      </c>
      <c r="K87" s="27">
        <v>123310</v>
      </c>
      <c r="L87" s="27" t="s">
        <v>18</v>
      </c>
    </row>
    <row r="88" spans="1:12" ht="14.25" customHeight="1" thickBot="1" x14ac:dyDescent="0.25">
      <c r="A88" s="27" t="s">
        <v>132</v>
      </c>
      <c r="B88" s="27" t="s">
        <v>48</v>
      </c>
      <c r="C88" s="31" t="s">
        <v>494</v>
      </c>
      <c r="D88" s="27" t="s">
        <v>26</v>
      </c>
      <c r="E88" s="27" t="s">
        <v>409</v>
      </c>
      <c r="F88" s="27">
        <v>11521</v>
      </c>
      <c r="G88" s="27">
        <v>1071</v>
      </c>
      <c r="H88" s="27">
        <v>762</v>
      </c>
      <c r="I88" s="27">
        <v>2539</v>
      </c>
      <c r="J88" s="29">
        <v>12701</v>
      </c>
      <c r="K88" s="27">
        <v>238350</v>
      </c>
      <c r="L88" s="27" t="s">
        <v>29</v>
      </c>
    </row>
    <row r="89" spans="1:12" ht="14.25" customHeight="1" thickBot="1" x14ac:dyDescent="0.25">
      <c r="A89" s="27" t="s">
        <v>133</v>
      </c>
      <c r="B89" s="27" t="s">
        <v>25</v>
      </c>
      <c r="C89" s="31" t="s">
        <v>550</v>
      </c>
      <c r="D89" s="27" t="s">
        <v>26</v>
      </c>
      <c r="E89" s="27" t="s">
        <v>442</v>
      </c>
      <c r="F89" s="27">
        <v>24625</v>
      </c>
      <c r="G89" s="27">
        <v>749</v>
      </c>
      <c r="H89" s="27">
        <v>193</v>
      </c>
      <c r="I89" s="27">
        <v>1340</v>
      </c>
      <c r="J89" s="29">
        <v>4890</v>
      </c>
      <c r="K89" s="27">
        <v>189381</v>
      </c>
      <c r="L89" s="27" t="s">
        <v>18</v>
      </c>
    </row>
    <row r="90" spans="1:12" ht="14.25" customHeight="1" thickBot="1" x14ac:dyDescent="0.25">
      <c r="A90" s="27" t="s">
        <v>134</v>
      </c>
      <c r="B90" s="27" t="s">
        <v>20</v>
      </c>
      <c r="C90" s="32">
        <v>45923</v>
      </c>
      <c r="D90" s="27" t="s">
        <v>15</v>
      </c>
      <c r="E90" s="27" t="s">
        <v>412</v>
      </c>
      <c r="F90" s="27">
        <v>10017</v>
      </c>
      <c r="G90" s="27">
        <v>1357</v>
      </c>
      <c r="H90" s="27">
        <v>966</v>
      </c>
      <c r="I90" s="27">
        <v>2871</v>
      </c>
      <c r="J90" s="29">
        <v>14800</v>
      </c>
      <c r="K90" s="27">
        <v>171691</v>
      </c>
      <c r="L90" s="27" t="s">
        <v>23</v>
      </c>
    </row>
    <row r="91" spans="1:12" ht="14.25" customHeight="1" thickBot="1" x14ac:dyDescent="0.25">
      <c r="A91" s="27" t="s">
        <v>135</v>
      </c>
      <c r="B91" s="27" t="s">
        <v>48</v>
      </c>
      <c r="C91" s="31" t="s">
        <v>549</v>
      </c>
      <c r="D91" s="27" t="s">
        <v>15</v>
      </c>
      <c r="E91" s="27" t="s">
        <v>417</v>
      </c>
      <c r="F91" s="27">
        <v>8941</v>
      </c>
      <c r="G91" s="27">
        <v>911</v>
      </c>
      <c r="H91" s="27">
        <v>166</v>
      </c>
      <c r="I91" s="27">
        <v>1217</v>
      </c>
      <c r="J91" s="29">
        <v>68817</v>
      </c>
      <c r="K91" s="27">
        <v>221180</v>
      </c>
      <c r="L91" s="27" t="s">
        <v>53</v>
      </c>
    </row>
    <row r="92" spans="1:12" ht="14.25" customHeight="1" thickBot="1" x14ac:dyDescent="0.25">
      <c r="A92" s="27" t="s">
        <v>136</v>
      </c>
      <c r="B92" s="27" t="s">
        <v>20</v>
      </c>
      <c r="C92" s="32">
        <v>45924</v>
      </c>
      <c r="D92" s="27" t="s">
        <v>26</v>
      </c>
      <c r="E92" s="27" t="s">
        <v>419</v>
      </c>
      <c r="F92" s="27">
        <v>12209</v>
      </c>
      <c r="G92" s="27">
        <v>222</v>
      </c>
      <c r="H92" s="27">
        <v>479</v>
      </c>
      <c r="I92" s="27">
        <v>2748</v>
      </c>
      <c r="J92" s="29">
        <v>24615</v>
      </c>
      <c r="K92" s="27">
        <v>74707</v>
      </c>
      <c r="L92" s="27" t="s">
        <v>23</v>
      </c>
    </row>
    <row r="93" spans="1:12" ht="14.25" customHeight="1" thickBot="1" x14ac:dyDescent="0.25">
      <c r="A93" s="27" t="s">
        <v>137</v>
      </c>
      <c r="B93" s="27" t="s">
        <v>20</v>
      </c>
      <c r="C93" s="31" t="s">
        <v>516</v>
      </c>
      <c r="D93" s="27" t="s">
        <v>26</v>
      </c>
      <c r="E93" s="27" t="s">
        <v>442</v>
      </c>
      <c r="F93" s="27">
        <v>19715</v>
      </c>
      <c r="G93" s="27">
        <v>1014</v>
      </c>
      <c r="H93" s="27">
        <v>718</v>
      </c>
      <c r="I93" s="27">
        <v>1185</v>
      </c>
      <c r="J93" s="29">
        <v>37625</v>
      </c>
      <c r="K93" s="27">
        <v>191409</v>
      </c>
      <c r="L93" s="27" t="s">
        <v>18</v>
      </c>
    </row>
    <row r="94" spans="1:12" ht="14.25" customHeight="1" thickBot="1" x14ac:dyDescent="0.25">
      <c r="A94" s="27" t="s">
        <v>138</v>
      </c>
      <c r="B94" s="27" t="s">
        <v>48</v>
      </c>
      <c r="C94" s="31" t="s">
        <v>548</v>
      </c>
      <c r="D94" s="27" t="s">
        <v>40</v>
      </c>
      <c r="E94" s="27" t="s">
        <v>409</v>
      </c>
      <c r="F94" s="27">
        <v>22645</v>
      </c>
      <c r="G94" s="27">
        <v>545</v>
      </c>
      <c r="H94" s="27">
        <v>972</v>
      </c>
      <c r="I94" s="27">
        <v>321</v>
      </c>
      <c r="J94" s="29">
        <v>8396</v>
      </c>
      <c r="K94" s="27">
        <v>121537</v>
      </c>
      <c r="L94" s="27" t="s">
        <v>53</v>
      </c>
    </row>
    <row r="95" spans="1:12" ht="14.25" customHeight="1" thickBot="1" x14ac:dyDescent="0.25">
      <c r="A95" s="27" t="s">
        <v>139</v>
      </c>
      <c r="B95" s="27" t="s">
        <v>48</v>
      </c>
      <c r="C95" s="31" t="s">
        <v>547</v>
      </c>
      <c r="D95" s="27" t="s">
        <v>40</v>
      </c>
      <c r="E95" s="27" t="s">
        <v>409</v>
      </c>
      <c r="F95" s="27">
        <v>11550</v>
      </c>
      <c r="G95" s="27">
        <v>501</v>
      </c>
      <c r="H95" s="27">
        <v>646</v>
      </c>
      <c r="I95" s="27">
        <v>773</v>
      </c>
      <c r="J95" s="29">
        <v>17841</v>
      </c>
      <c r="K95" s="27">
        <v>237576</v>
      </c>
      <c r="L95" s="27" t="s">
        <v>34</v>
      </c>
    </row>
    <row r="96" spans="1:12" ht="14.25" customHeight="1" thickBot="1" x14ac:dyDescent="0.25">
      <c r="A96" s="27" t="s">
        <v>140</v>
      </c>
      <c r="B96" s="27" t="s">
        <v>48</v>
      </c>
      <c r="C96" s="31" t="s">
        <v>546</v>
      </c>
      <c r="D96" s="27" t="s">
        <v>26</v>
      </c>
      <c r="E96" s="27" t="s">
        <v>425</v>
      </c>
      <c r="F96" s="27">
        <v>23499</v>
      </c>
      <c r="G96" s="27">
        <v>562</v>
      </c>
      <c r="H96" s="27">
        <v>964</v>
      </c>
      <c r="I96" s="27">
        <v>2557</v>
      </c>
      <c r="J96" s="29">
        <v>56890</v>
      </c>
      <c r="K96" s="27">
        <v>218686</v>
      </c>
      <c r="L96" s="27" t="s">
        <v>34</v>
      </c>
    </row>
    <row r="97" spans="1:12" ht="14.25" customHeight="1" thickBot="1" x14ac:dyDescent="0.25">
      <c r="A97" s="27" t="s">
        <v>141</v>
      </c>
      <c r="B97" s="27" t="s">
        <v>48</v>
      </c>
      <c r="C97" s="31" t="s">
        <v>545</v>
      </c>
      <c r="D97" s="27" t="s">
        <v>40</v>
      </c>
      <c r="E97" s="27" t="s">
        <v>423</v>
      </c>
      <c r="F97" s="27">
        <v>6637</v>
      </c>
      <c r="G97" s="27">
        <v>595</v>
      </c>
      <c r="H97" s="27">
        <v>161</v>
      </c>
      <c r="I97" s="27">
        <v>2653</v>
      </c>
      <c r="J97" s="29">
        <v>19334</v>
      </c>
      <c r="K97" s="27">
        <v>131155</v>
      </c>
      <c r="L97" s="27" t="s">
        <v>29</v>
      </c>
    </row>
    <row r="98" spans="1:12" ht="14.25" customHeight="1" thickBot="1" x14ac:dyDescent="0.25">
      <c r="A98" s="27" t="s">
        <v>142</v>
      </c>
      <c r="B98" s="27" t="s">
        <v>48</v>
      </c>
      <c r="C98" s="31" t="s">
        <v>544</v>
      </c>
      <c r="D98" s="27" t="s">
        <v>40</v>
      </c>
      <c r="E98" s="27" t="s">
        <v>412</v>
      </c>
      <c r="F98" s="27">
        <v>6854</v>
      </c>
      <c r="G98" s="27">
        <v>417</v>
      </c>
      <c r="H98" s="27">
        <v>467</v>
      </c>
      <c r="I98" s="27">
        <v>1003</v>
      </c>
      <c r="J98" s="29">
        <v>61333</v>
      </c>
      <c r="K98" s="27">
        <v>40281</v>
      </c>
      <c r="L98" s="27" t="s">
        <v>18</v>
      </c>
    </row>
    <row r="99" spans="1:12" ht="14.25" customHeight="1" thickBot="1" x14ac:dyDescent="0.25">
      <c r="A99" s="27" t="s">
        <v>143</v>
      </c>
      <c r="B99" s="27" t="s">
        <v>20</v>
      </c>
      <c r="C99" s="31" t="s">
        <v>543</v>
      </c>
      <c r="D99" s="27" t="s">
        <v>31</v>
      </c>
      <c r="E99" s="27" t="s">
        <v>419</v>
      </c>
      <c r="F99" s="27">
        <v>21561</v>
      </c>
      <c r="G99" s="27">
        <v>340</v>
      </c>
      <c r="H99" s="27">
        <v>741</v>
      </c>
      <c r="I99" s="27">
        <v>986</v>
      </c>
      <c r="J99" s="29">
        <v>24826</v>
      </c>
      <c r="K99" s="27">
        <v>198492</v>
      </c>
      <c r="L99" s="27" t="s">
        <v>18</v>
      </c>
    </row>
    <row r="100" spans="1:12" ht="14.25" customHeight="1" thickBot="1" x14ac:dyDescent="0.25">
      <c r="A100" s="27" t="s">
        <v>144</v>
      </c>
      <c r="B100" s="27" t="s">
        <v>48</v>
      </c>
      <c r="C100" s="31" t="s">
        <v>542</v>
      </c>
      <c r="D100" s="27" t="s">
        <v>40</v>
      </c>
      <c r="E100" s="27" t="s">
        <v>419</v>
      </c>
      <c r="F100" s="27">
        <v>12320</v>
      </c>
      <c r="G100" s="27">
        <v>1157</v>
      </c>
      <c r="H100" s="27">
        <v>365</v>
      </c>
      <c r="I100" s="27">
        <v>584</v>
      </c>
      <c r="J100" s="29">
        <v>66634</v>
      </c>
      <c r="K100" s="27">
        <v>210102</v>
      </c>
      <c r="L100" s="27" t="s">
        <v>34</v>
      </c>
    </row>
    <row r="101" spans="1:12" ht="14.25" customHeight="1" thickBot="1" x14ac:dyDescent="0.25">
      <c r="A101" s="27" t="s">
        <v>145</v>
      </c>
      <c r="B101" s="27" t="s">
        <v>25</v>
      </c>
      <c r="C101" s="32">
        <v>45925</v>
      </c>
      <c r="D101" s="27" t="s">
        <v>15</v>
      </c>
      <c r="E101" s="27" t="s">
        <v>37</v>
      </c>
      <c r="F101" s="27">
        <v>20564</v>
      </c>
      <c r="G101" s="27">
        <v>1433</v>
      </c>
      <c r="H101" s="27">
        <v>488</v>
      </c>
      <c r="I101" s="27">
        <v>1015</v>
      </c>
      <c r="J101" s="29">
        <v>24333</v>
      </c>
      <c r="K101" s="27">
        <v>172130</v>
      </c>
      <c r="L101" s="27" t="s">
        <v>23</v>
      </c>
    </row>
    <row r="102" spans="1:12" ht="14.25" customHeight="1" thickBot="1" x14ac:dyDescent="0.25">
      <c r="A102" s="27" t="s">
        <v>146</v>
      </c>
      <c r="B102" s="27" t="s">
        <v>14</v>
      </c>
      <c r="C102" s="31" t="s">
        <v>541</v>
      </c>
      <c r="D102" s="27" t="s">
        <v>40</v>
      </c>
      <c r="E102" s="27" t="s">
        <v>442</v>
      </c>
      <c r="F102" s="27">
        <v>6892</v>
      </c>
      <c r="G102" s="27">
        <v>1184</v>
      </c>
      <c r="H102" s="27">
        <v>925</v>
      </c>
      <c r="I102" s="27">
        <v>1062</v>
      </c>
      <c r="J102" s="29">
        <v>75008</v>
      </c>
      <c r="K102" s="27">
        <v>116260</v>
      </c>
      <c r="L102" s="27" t="s">
        <v>53</v>
      </c>
    </row>
    <row r="103" spans="1:12" ht="14.25" customHeight="1" thickBot="1" x14ac:dyDescent="0.25">
      <c r="A103" s="27" t="s">
        <v>147</v>
      </c>
      <c r="B103" s="27" t="s">
        <v>48</v>
      </c>
      <c r="C103" s="32">
        <v>45926</v>
      </c>
      <c r="D103" s="27" t="s">
        <v>40</v>
      </c>
      <c r="E103" s="27" t="s">
        <v>37</v>
      </c>
      <c r="F103" s="27">
        <v>9043</v>
      </c>
      <c r="G103" s="27">
        <v>1192</v>
      </c>
      <c r="H103" s="27">
        <v>810</v>
      </c>
      <c r="I103" s="27">
        <v>1550</v>
      </c>
      <c r="J103" s="29">
        <v>5221</v>
      </c>
      <c r="K103" s="27">
        <v>199476</v>
      </c>
      <c r="L103" s="27" t="s">
        <v>23</v>
      </c>
    </row>
    <row r="104" spans="1:12" ht="14.25" customHeight="1" thickBot="1" x14ac:dyDescent="0.25">
      <c r="A104" s="27" t="s">
        <v>148</v>
      </c>
      <c r="B104" s="27" t="s">
        <v>48</v>
      </c>
      <c r="C104" s="32">
        <v>45927</v>
      </c>
      <c r="D104" s="27" t="s">
        <v>26</v>
      </c>
      <c r="E104" s="27" t="s">
        <v>442</v>
      </c>
      <c r="F104" s="27">
        <v>18521</v>
      </c>
      <c r="G104" s="27">
        <v>1027</v>
      </c>
      <c r="H104" s="27">
        <v>230</v>
      </c>
      <c r="I104" s="27">
        <v>1247</v>
      </c>
      <c r="J104" s="29">
        <v>39588</v>
      </c>
      <c r="K104" s="27">
        <v>200928</v>
      </c>
      <c r="L104" s="27" t="s">
        <v>23</v>
      </c>
    </row>
    <row r="105" spans="1:12" ht="14.25" customHeight="1" thickBot="1" x14ac:dyDescent="0.25">
      <c r="A105" s="27" t="s">
        <v>149</v>
      </c>
      <c r="B105" s="27" t="s">
        <v>20</v>
      </c>
      <c r="C105" s="31" t="s">
        <v>477</v>
      </c>
      <c r="D105" s="27" t="s">
        <v>15</v>
      </c>
      <c r="E105" s="27" t="s">
        <v>440</v>
      </c>
      <c r="F105" s="27">
        <v>24711</v>
      </c>
      <c r="G105" s="27">
        <v>882</v>
      </c>
      <c r="H105" s="27">
        <v>876</v>
      </c>
      <c r="I105" s="27">
        <v>2728</v>
      </c>
      <c r="J105" s="29">
        <v>32015</v>
      </c>
      <c r="K105" s="27">
        <v>180272</v>
      </c>
      <c r="L105" s="27" t="s">
        <v>34</v>
      </c>
    </row>
    <row r="106" spans="1:12" ht="14.25" customHeight="1" thickBot="1" x14ac:dyDescent="0.25">
      <c r="A106" s="27" t="s">
        <v>150</v>
      </c>
      <c r="B106" s="27" t="s">
        <v>48</v>
      </c>
      <c r="C106" s="31" t="s">
        <v>531</v>
      </c>
      <c r="D106" s="27" t="s">
        <v>40</v>
      </c>
      <c r="E106" s="27" t="s">
        <v>409</v>
      </c>
      <c r="F106" s="27">
        <v>21856</v>
      </c>
      <c r="G106" s="27">
        <v>1203</v>
      </c>
      <c r="H106" s="27">
        <v>634</v>
      </c>
      <c r="I106" s="27">
        <v>2807</v>
      </c>
      <c r="J106" s="29">
        <v>3647</v>
      </c>
      <c r="K106" s="27">
        <v>104178</v>
      </c>
      <c r="L106" s="27" t="s">
        <v>34</v>
      </c>
    </row>
    <row r="107" spans="1:12" ht="14.25" customHeight="1" thickBot="1" x14ac:dyDescent="0.25">
      <c r="A107" s="27" t="s">
        <v>151</v>
      </c>
      <c r="B107" s="27" t="s">
        <v>48</v>
      </c>
      <c r="C107" s="31" t="s">
        <v>540</v>
      </c>
      <c r="D107" s="27" t="s">
        <v>40</v>
      </c>
      <c r="E107" s="27" t="s">
        <v>423</v>
      </c>
      <c r="F107" s="27">
        <v>23833</v>
      </c>
      <c r="G107" s="27">
        <v>555</v>
      </c>
      <c r="H107" s="27">
        <v>523</v>
      </c>
      <c r="I107" s="27">
        <v>1330</v>
      </c>
      <c r="J107" s="29">
        <v>69141</v>
      </c>
      <c r="K107" s="27">
        <v>73997</v>
      </c>
      <c r="L107" s="27" t="s">
        <v>34</v>
      </c>
    </row>
    <row r="108" spans="1:12" ht="14.25" customHeight="1" thickBot="1" x14ac:dyDescent="0.25">
      <c r="A108" s="27" t="s">
        <v>152</v>
      </c>
      <c r="B108" s="27" t="s">
        <v>48</v>
      </c>
      <c r="C108" s="31" t="s">
        <v>539</v>
      </c>
      <c r="D108" s="27" t="s">
        <v>31</v>
      </c>
      <c r="E108" s="27" t="s">
        <v>425</v>
      </c>
      <c r="F108" s="27">
        <v>21216</v>
      </c>
      <c r="G108" s="27">
        <v>1207</v>
      </c>
      <c r="H108" s="27">
        <v>859</v>
      </c>
      <c r="I108" s="27">
        <v>328</v>
      </c>
      <c r="J108" s="29">
        <v>91296</v>
      </c>
      <c r="K108" s="27">
        <v>196683</v>
      </c>
      <c r="L108" s="27" t="s">
        <v>29</v>
      </c>
    </row>
    <row r="109" spans="1:12" ht="14.25" customHeight="1" thickBot="1" x14ac:dyDescent="0.25">
      <c r="A109" s="27" t="s">
        <v>153</v>
      </c>
      <c r="B109" s="27" t="s">
        <v>20</v>
      </c>
      <c r="C109" s="32">
        <v>45928</v>
      </c>
      <c r="D109" s="27" t="s">
        <v>40</v>
      </c>
      <c r="E109" s="27" t="s">
        <v>423</v>
      </c>
      <c r="F109" s="27">
        <v>21963</v>
      </c>
      <c r="G109" s="27">
        <v>1356</v>
      </c>
      <c r="H109" s="27">
        <v>349</v>
      </c>
      <c r="I109" s="27">
        <v>1206</v>
      </c>
      <c r="J109" s="29">
        <v>51755</v>
      </c>
      <c r="K109" s="27">
        <v>159273</v>
      </c>
      <c r="L109" s="27" t="s">
        <v>23</v>
      </c>
    </row>
    <row r="110" spans="1:12" ht="14.25" customHeight="1" thickBot="1" x14ac:dyDescent="0.25">
      <c r="A110" s="27" t="s">
        <v>154</v>
      </c>
      <c r="B110" s="27" t="s">
        <v>48</v>
      </c>
      <c r="C110" s="31" t="s">
        <v>538</v>
      </c>
      <c r="D110" s="27" t="s">
        <v>40</v>
      </c>
      <c r="E110" s="27" t="s">
        <v>423</v>
      </c>
      <c r="F110" s="27">
        <v>24355</v>
      </c>
      <c r="G110" s="27">
        <v>1087</v>
      </c>
      <c r="H110" s="27">
        <v>686</v>
      </c>
      <c r="I110" s="27">
        <v>2426</v>
      </c>
      <c r="J110" s="29">
        <v>24963</v>
      </c>
      <c r="K110" s="27">
        <v>212307</v>
      </c>
      <c r="L110" s="27" t="s">
        <v>18</v>
      </c>
    </row>
    <row r="111" spans="1:12" ht="14.25" customHeight="1" thickBot="1" x14ac:dyDescent="0.25">
      <c r="A111" s="27" t="s">
        <v>155</v>
      </c>
      <c r="B111" s="27" t="s">
        <v>14</v>
      </c>
      <c r="C111" s="31" t="s">
        <v>481</v>
      </c>
      <c r="D111" s="27" t="s">
        <v>31</v>
      </c>
      <c r="E111" s="27" t="s">
        <v>423</v>
      </c>
      <c r="F111" s="27">
        <v>6164</v>
      </c>
      <c r="G111" s="27">
        <v>326</v>
      </c>
      <c r="H111" s="27">
        <v>615</v>
      </c>
      <c r="I111" s="27">
        <v>2806</v>
      </c>
      <c r="J111" s="29">
        <v>38579</v>
      </c>
      <c r="K111" s="27">
        <v>206129</v>
      </c>
      <c r="L111" s="27" t="s">
        <v>53</v>
      </c>
    </row>
    <row r="112" spans="1:12" ht="14.25" customHeight="1" thickBot="1" x14ac:dyDescent="0.25">
      <c r="A112" s="27" t="s">
        <v>156</v>
      </c>
      <c r="B112" s="27" t="s">
        <v>20</v>
      </c>
      <c r="C112" s="31" t="s">
        <v>537</v>
      </c>
      <c r="D112" s="27" t="s">
        <v>26</v>
      </c>
      <c r="E112" s="27" t="s">
        <v>37</v>
      </c>
      <c r="F112" s="27">
        <v>9941</v>
      </c>
      <c r="G112" s="27">
        <v>1329</v>
      </c>
      <c r="H112" s="27">
        <v>238</v>
      </c>
      <c r="I112" s="27">
        <v>869</v>
      </c>
      <c r="J112" s="29">
        <v>40281</v>
      </c>
      <c r="K112" s="27">
        <v>172311</v>
      </c>
      <c r="L112" s="27" t="s">
        <v>29</v>
      </c>
    </row>
    <row r="113" spans="1:12" ht="14.25" customHeight="1" thickBot="1" x14ac:dyDescent="0.25">
      <c r="A113" s="27" t="s">
        <v>157</v>
      </c>
      <c r="B113" s="27" t="s">
        <v>14</v>
      </c>
      <c r="C113" s="31" t="s">
        <v>536</v>
      </c>
      <c r="D113" s="27" t="s">
        <v>40</v>
      </c>
      <c r="E113" s="27" t="s">
        <v>442</v>
      </c>
      <c r="F113" s="27">
        <v>16388</v>
      </c>
      <c r="G113" s="27">
        <v>1208</v>
      </c>
      <c r="H113" s="27">
        <v>417</v>
      </c>
      <c r="I113" s="27">
        <v>2306</v>
      </c>
      <c r="J113" s="29">
        <v>16865</v>
      </c>
      <c r="K113" s="27">
        <v>236733</v>
      </c>
      <c r="L113" s="27" t="s">
        <v>18</v>
      </c>
    </row>
    <row r="114" spans="1:12" ht="14.25" customHeight="1" thickBot="1" x14ac:dyDescent="0.25">
      <c r="A114" s="27" t="s">
        <v>158</v>
      </c>
      <c r="B114" s="27" t="s">
        <v>20</v>
      </c>
      <c r="C114" s="32">
        <v>45929</v>
      </c>
      <c r="D114" s="27" t="s">
        <v>31</v>
      </c>
      <c r="E114" s="27" t="s">
        <v>410</v>
      </c>
      <c r="F114" s="27">
        <v>7569</v>
      </c>
      <c r="G114" s="27">
        <v>803</v>
      </c>
      <c r="H114" s="27">
        <v>804</v>
      </c>
      <c r="I114" s="27">
        <v>1753</v>
      </c>
      <c r="J114" s="29">
        <v>43582</v>
      </c>
      <c r="K114" s="27">
        <v>166945</v>
      </c>
      <c r="L114" s="27" t="s">
        <v>23</v>
      </c>
    </row>
    <row r="115" spans="1:12" ht="14.25" customHeight="1" thickBot="1" x14ac:dyDescent="0.25">
      <c r="A115" s="27" t="s">
        <v>159</v>
      </c>
      <c r="B115" s="27" t="s">
        <v>48</v>
      </c>
      <c r="C115" s="31" t="s">
        <v>535</v>
      </c>
      <c r="D115" s="27" t="s">
        <v>15</v>
      </c>
      <c r="E115" s="27" t="s">
        <v>440</v>
      </c>
      <c r="F115" s="27">
        <v>6300</v>
      </c>
      <c r="G115" s="27">
        <v>1213</v>
      </c>
      <c r="H115" s="27">
        <v>720</v>
      </c>
      <c r="I115" s="27">
        <v>1037</v>
      </c>
      <c r="J115" s="29">
        <v>39569</v>
      </c>
      <c r="K115" s="27">
        <v>85272</v>
      </c>
      <c r="L115" s="27" t="s">
        <v>34</v>
      </c>
    </row>
    <row r="116" spans="1:12" ht="14.25" customHeight="1" thickBot="1" x14ac:dyDescent="0.25">
      <c r="A116" s="27" t="s">
        <v>160</v>
      </c>
      <c r="B116" s="27" t="s">
        <v>14</v>
      </c>
      <c r="C116" s="32">
        <v>45930</v>
      </c>
      <c r="D116" s="27" t="s">
        <v>26</v>
      </c>
      <c r="E116" s="27" t="s">
        <v>414</v>
      </c>
      <c r="F116" s="27">
        <v>8269</v>
      </c>
      <c r="G116" s="27">
        <v>250</v>
      </c>
      <c r="H116" s="27">
        <v>638</v>
      </c>
      <c r="I116" s="27">
        <v>815</v>
      </c>
      <c r="J116" s="29">
        <v>41991</v>
      </c>
      <c r="K116" s="27">
        <v>129393</v>
      </c>
      <c r="L116" s="27" t="s">
        <v>23</v>
      </c>
    </row>
    <row r="117" spans="1:12" ht="14.25" customHeight="1" thickBot="1" x14ac:dyDescent="0.25">
      <c r="A117" s="27" t="s">
        <v>161</v>
      </c>
      <c r="B117" s="27" t="s">
        <v>20</v>
      </c>
      <c r="C117" s="31" t="s">
        <v>534</v>
      </c>
      <c r="D117" s="27" t="s">
        <v>15</v>
      </c>
      <c r="E117" s="27" t="s">
        <v>423</v>
      </c>
      <c r="F117" s="27">
        <v>5818</v>
      </c>
      <c r="G117" s="27">
        <v>1252</v>
      </c>
      <c r="H117" s="27">
        <v>687</v>
      </c>
      <c r="I117" s="27">
        <v>2300</v>
      </c>
      <c r="J117" s="29">
        <v>25081</v>
      </c>
      <c r="K117" s="27">
        <v>101212</v>
      </c>
      <c r="L117" s="27" t="s">
        <v>53</v>
      </c>
    </row>
    <row r="118" spans="1:12" ht="14.25" customHeight="1" thickBot="1" x14ac:dyDescent="0.25">
      <c r="A118" s="27" t="s">
        <v>162</v>
      </c>
      <c r="B118" s="27" t="s">
        <v>25</v>
      </c>
      <c r="C118" s="31" t="s">
        <v>533</v>
      </c>
      <c r="D118" s="27" t="s">
        <v>15</v>
      </c>
      <c r="E118" s="27" t="s">
        <v>417</v>
      </c>
      <c r="F118" s="27">
        <v>14015</v>
      </c>
      <c r="G118" s="27">
        <v>978</v>
      </c>
      <c r="H118" s="27">
        <v>196</v>
      </c>
      <c r="I118" s="27">
        <v>2744</v>
      </c>
      <c r="J118" s="29">
        <v>20190</v>
      </c>
      <c r="K118" s="27">
        <v>186470</v>
      </c>
      <c r="L118" s="27" t="s">
        <v>29</v>
      </c>
    </row>
    <row r="119" spans="1:12" ht="14.25" customHeight="1" thickBot="1" x14ac:dyDescent="0.25">
      <c r="A119" s="27" t="s">
        <v>163</v>
      </c>
      <c r="B119" s="27" t="s">
        <v>48</v>
      </c>
      <c r="C119" s="31" t="s">
        <v>533</v>
      </c>
      <c r="D119" s="27" t="s">
        <v>31</v>
      </c>
      <c r="E119" s="27" t="s">
        <v>37</v>
      </c>
      <c r="F119" s="27">
        <v>14234</v>
      </c>
      <c r="G119" s="27">
        <v>1013</v>
      </c>
      <c r="H119" s="27">
        <v>437</v>
      </c>
      <c r="I119" s="27">
        <v>338</v>
      </c>
      <c r="J119" s="29">
        <v>67754</v>
      </c>
      <c r="K119" s="27">
        <v>160030</v>
      </c>
      <c r="L119" s="27" t="s">
        <v>29</v>
      </c>
    </row>
    <row r="120" spans="1:12" ht="14.25" customHeight="1" thickBot="1" x14ac:dyDescent="0.25">
      <c r="A120" s="27" t="s">
        <v>164</v>
      </c>
      <c r="B120" s="27" t="s">
        <v>20</v>
      </c>
      <c r="C120" s="31" t="s">
        <v>532</v>
      </c>
      <c r="D120" s="27" t="s">
        <v>40</v>
      </c>
      <c r="E120" s="27" t="s">
        <v>412</v>
      </c>
      <c r="F120" s="27">
        <v>20290</v>
      </c>
      <c r="G120" s="27">
        <v>619</v>
      </c>
      <c r="H120" s="27">
        <v>927</v>
      </c>
      <c r="I120" s="27">
        <v>1186</v>
      </c>
      <c r="J120" s="29">
        <v>8924</v>
      </c>
      <c r="K120" s="27">
        <v>96503</v>
      </c>
      <c r="L120" s="27" t="s">
        <v>53</v>
      </c>
    </row>
    <row r="121" spans="1:12" ht="14.25" customHeight="1" thickBot="1" x14ac:dyDescent="0.25">
      <c r="A121" s="27" t="s">
        <v>165</v>
      </c>
      <c r="B121" s="27" t="s">
        <v>25</v>
      </c>
      <c r="C121" s="31" t="s">
        <v>516</v>
      </c>
      <c r="D121" s="27" t="s">
        <v>31</v>
      </c>
      <c r="E121" s="27" t="s">
        <v>425</v>
      </c>
      <c r="F121" s="27">
        <v>8254</v>
      </c>
      <c r="G121" s="27">
        <v>1405</v>
      </c>
      <c r="H121" s="27">
        <v>165</v>
      </c>
      <c r="I121" s="27">
        <v>2504</v>
      </c>
      <c r="J121" s="29">
        <v>8081</v>
      </c>
      <c r="K121" s="27">
        <v>177710</v>
      </c>
      <c r="L121" s="27" t="s">
        <v>18</v>
      </c>
    </row>
    <row r="122" spans="1:12" ht="14.25" customHeight="1" thickBot="1" x14ac:dyDescent="0.25">
      <c r="A122" s="27" t="s">
        <v>166</v>
      </c>
      <c r="B122" s="27" t="s">
        <v>20</v>
      </c>
      <c r="C122" s="31" t="s">
        <v>481</v>
      </c>
      <c r="D122" s="27" t="s">
        <v>31</v>
      </c>
      <c r="E122" s="27" t="s">
        <v>414</v>
      </c>
      <c r="F122" s="27">
        <v>19144</v>
      </c>
      <c r="G122" s="27">
        <v>1182</v>
      </c>
      <c r="H122" s="27">
        <v>860</v>
      </c>
      <c r="I122" s="27">
        <v>1398</v>
      </c>
      <c r="J122" s="29">
        <v>4185</v>
      </c>
      <c r="K122" s="27">
        <v>46570</v>
      </c>
      <c r="L122" s="27" t="s">
        <v>18</v>
      </c>
    </row>
    <row r="123" spans="1:12" ht="14.25" customHeight="1" thickBot="1" x14ac:dyDescent="0.25">
      <c r="A123" s="27" t="s">
        <v>167</v>
      </c>
      <c r="B123" s="27" t="s">
        <v>25</v>
      </c>
      <c r="C123" s="31" t="s">
        <v>491</v>
      </c>
      <c r="D123" s="27" t="s">
        <v>31</v>
      </c>
      <c r="E123" s="27" t="s">
        <v>410</v>
      </c>
      <c r="F123" s="27">
        <v>9350</v>
      </c>
      <c r="G123" s="27">
        <v>1024</v>
      </c>
      <c r="H123" s="27">
        <v>550</v>
      </c>
      <c r="I123" s="27">
        <v>2123</v>
      </c>
      <c r="J123" s="29">
        <v>53916</v>
      </c>
      <c r="K123" s="27">
        <v>108785</v>
      </c>
      <c r="L123" s="27" t="s">
        <v>29</v>
      </c>
    </row>
    <row r="124" spans="1:12" ht="14.25" customHeight="1" thickBot="1" x14ac:dyDescent="0.25">
      <c r="A124" s="27" t="s">
        <v>168</v>
      </c>
      <c r="B124" s="27" t="s">
        <v>48</v>
      </c>
      <c r="C124" s="31" t="s">
        <v>531</v>
      </c>
      <c r="D124" s="27" t="s">
        <v>31</v>
      </c>
      <c r="E124" s="27" t="s">
        <v>417</v>
      </c>
      <c r="F124" s="27">
        <v>17183</v>
      </c>
      <c r="G124" s="27">
        <v>1224</v>
      </c>
      <c r="H124" s="27">
        <v>943</v>
      </c>
      <c r="I124" s="27">
        <v>2010</v>
      </c>
      <c r="J124" s="29">
        <v>21481</v>
      </c>
      <c r="K124" s="27">
        <v>49110</v>
      </c>
      <c r="L124" s="27" t="s">
        <v>29</v>
      </c>
    </row>
    <row r="125" spans="1:12" ht="14.25" customHeight="1" thickBot="1" x14ac:dyDescent="0.25">
      <c r="A125" s="27" t="s">
        <v>169</v>
      </c>
      <c r="B125" s="27" t="s">
        <v>14</v>
      </c>
      <c r="C125" s="31" t="s">
        <v>434</v>
      </c>
      <c r="D125" s="27" t="s">
        <v>26</v>
      </c>
      <c r="E125" s="27" t="s">
        <v>410</v>
      </c>
      <c r="F125" s="27">
        <v>8238</v>
      </c>
      <c r="G125" s="27">
        <v>766</v>
      </c>
      <c r="H125" s="27">
        <v>235</v>
      </c>
      <c r="I125" s="27">
        <v>1273</v>
      </c>
      <c r="J125" s="29">
        <v>4706</v>
      </c>
      <c r="K125" s="27">
        <v>119141</v>
      </c>
      <c r="L125" s="27" t="s">
        <v>34</v>
      </c>
    </row>
    <row r="126" spans="1:12" ht="14.25" customHeight="1" thickBot="1" x14ac:dyDescent="0.25">
      <c r="A126" s="27" t="s">
        <v>170</v>
      </c>
      <c r="B126" s="27" t="s">
        <v>25</v>
      </c>
      <c r="C126" s="31" t="s">
        <v>530</v>
      </c>
      <c r="D126" s="27" t="s">
        <v>40</v>
      </c>
      <c r="E126" s="27" t="s">
        <v>414</v>
      </c>
      <c r="F126" s="27">
        <v>8090</v>
      </c>
      <c r="G126" s="27">
        <v>570</v>
      </c>
      <c r="H126" s="27">
        <v>399</v>
      </c>
      <c r="I126" s="27">
        <v>1862</v>
      </c>
      <c r="J126" s="29">
        <v>34088</v>
      </c>
      <c r="K126" s="27">
        <v>52115</v>
      </c>
      <c r="L126" s="27" t="s">
        <v>18</v>
      </c>
    </row>
    <row r="127" spans="1:12" ht="14.25" customHeight="1" thickBot="1" x14ac:dyDescent="0.25">
      <c r="A127" s="27" t="s">
        <v>171</v>
      </c>
      <c r="B127" s="27" t="s">
        <v>20</v>
      </c>
      <c r="C127" s="31" t="s">
        <v>529</v>
      </c>
      <c r="D127" s="27" t="s">
        <v>15</v>
      </c>
      <c r="E127" s="27" t="s">
        <v>423</v>
      </c>
      <c r="F127" s="27">
        <v>13637</v>
      </c>
      <c r="G127" s="27">
        <v>1135</v>
      </c>
      <c r="H127" s="27">
        <v>540</v>
      </c>
      <c r="I127" s="27">
        <v>1288</v>
      </c>
      <c r="J127" s="29">
        <v>45183</v>
      </c>
      <c r="K127" s="27">
        <v>79062</v>
      </c>
      <c r="L127" s="27" t="s">
        <v>53</v>
      </c>
    </row>
    <row r="128" spans="1:12" ht="14.25" customHeight="1" thickBot="1" x14ac:dyDescent="0.25">
      <c r="A128" s="27" t="s">
        <v>172</v>
      </c>
      <c r="B128" s="27" t="s">
        <v>48</v>
      </c>
      <c r="C128" s="31" t="s">
        <v>528</v>
      </c>
      <c r="D128" s="27" t="s">
        <v>15</v>
      </c>
      <c r="E128" s="27" t="s">
        <v>417</v>
      </c>
      <c r="F128" s="27">
        <v>24415</v>
      </c>
      <c r="G128" s="27">
        <v>860</v>
      </c>
      <c r="H128" s="27">
        <v>931</v>
      </c>
      <c r="I128" s="27">
        <v>320</v>
      </c>
      <c r="J128" s="29">
        <v>65049</v>
      </c>
      <c r="K128" s="27">
        <v>62911</v>
      </c>
      <c r="L128" s="27" t="s">
        <v>18</v>
      </c>
    </row>
    <row r="129" spans="1:12" ht="14.25" customHeight="1" thickBot="1" x14ac:dyDescent="0.25">
      <c r="A129" s="27" t="s">
        <v>173</v>
      </c>
      <c r="B129" s="27" t="s">
        <v>25</v>
      </c>
      <c r="C129" s="31" t="s">
        <v>527</v>
      </c>
      <c r="D129" s="27" t="s">
        <v>40</v>
      </c>
      <c r="E129" s="27" t="s">
        <v>410</v>
      </c>
      <c r="F129" s="27">
        <v>14647</v>
      </c>
      <c r="G129" s="27">
        <v>1168</v>
      </c>
      <c r="H129" s="27">
        <v>484</v>
      </c>
      <c r="I129" s="27">
        <v>2650</v>
      </c>
      <c r="J129" s="29">
        <v>27217</v>
      </c>
      <c r="K129" s="27">
        <v>144061</v>
      </c>
      <c r="L129" s="27" t="s">
        <v>34</v>
      </c>
    </row>
    <row r="130" spans="1:12" ht="14.25" customHeight="1" thickBot="1" x14ac:dyDescent="0.25">
      <c r="A130" s="27" t="s">
        <v>174</v>
      </c>
      <c r="B130" s="27" t="s">
        <v>20</v>
      </c>
      <c r="C130" s="31" t="s">
        <v>526</v>
      </c>
      <c r="D130" s="27" t="s">
        <v>15</v>
      </c>
      <c r="E130" s="27" t="s">
        <v>425</v>
      </c>
      <c r="F130" s="27">
        <v>11911</v>
      </c>
      <c r="G130" s="27">
        <v>1360</v>
      </c>
      <c r="H130" s="27">
        <v>778</v>
      </c>
      <c r="I130" s="27">
        <v>1168</v>
      </c>
      <c r="J130" s="29">
        <v>16483</v>
      </c>
      <c r="K130" s="27">
        <v>72556</v>
      </c>
      <c r="L130" s="27" t="s">
        <v>29</v>
      </c>
    </row>
    <row r="131" spans="1:12" ht="14.25" customHeight="1" thickBot="1" x14ac:dyDescent="0.25">
      <c r="A131" s="27" t="s">
        <v>175</v>
      </c>
      <c r="B131" s="27" t="s">
        <v>20</v>
      </c>
      <c r="C131" s="31" t="s">
        <v>525</v>
      </c>
      <c r="D131" s="27" t="s">
        <v>40</v>
      </c>
      <c r="E131" s="27" t="s">
        <v>442</v>
      </c>
      <c r="F131" s="27">
        <v>10472</v>
      </c>
      <c r="G131" s="27">
        <v>401</v>
      </c>
      <c r="H131" s="27">
        <v>668</v>
      </c>
      <c r="I131" s="27">
        <v>383</v>
      </c>
      <c r="J131" s="29">
        <v>37571</v>
      </c>
      <c r="K131" s="27">
        <v>249203</v>
      </c>
      <c r="L131" s="27" t="s">
        <v>29</v>
      </c>
    </row>
    <row r="132" spans="1:12" ht="14.25" customHeight="1" thickBot="1" x14ac:dyDescent="0.25">
      <c r="A132" s="27" t="s">
        <v>176</v>
      </c>
      <c r="B132" s="27" t="s">
        <v>20</v>
      </c>
      <c r="C132" s="31" t="s">
        <v>516</v>
      </c>
      <c r="D132" s="27" t="s">
        <v>15</v>
      </c>
      <c r="E132" s="27" t="s">
        <v>409</v>
      </c>
      <c r="F132" s="27">
        <v>20271</v>
      </c>
      <c r="G132" s="27">
        <v>512</v>
      </c>
      <c r="H132" s="27">
        <v>286</v>
      </c>
      <c r="I132" s="27">
        <v>1982</v>
      </c>
      <c r="J132" s="29">
        <v>43225</v>
      </c>
      <c r="K132" s="27">
        <v>168335</v>
      </c>
      <c r="L132" s="27" t="s">
        <v>34</v>
      </c>
    </row>
    <row r="133" spans="1:12" ht="14.25" customHeight="1" thickBot="1" x14ac:dyDescent="0.25">
      <c r="A133" s="27" t="s">
        <v>177</v>
      </c>
      <c r="B133" s="27" t="s">
        <v>25</v>
      </c>
      <c r="C133" s="31" t="s">
        <v>524</v>
      </c>
      <c r="D133" s="27" t="s">
        <v>31</v>
      </c>
      <c r="E133" s="27" t="s">
        <v>442</v>
      </c>
      <c r="F133" s="27">
        <v>5266</v>
      </c>
      <c r="G133" s="27">
        <v>316</v>
      </c>
      <c r="H133" s="27">
        <v>837</v>
      </c>
      <c r="I133" s="27">
        <v>2276</v>
      </c>
      <c r="J133" s="29">
        <v>20967</v>
      </c>
      <c r="K133" s="27">
        <v>41969</v>
      </c>
      <c r="L133" s="27" t="s">
        <v>53</v>
      </c>
    </row>
    <row r="134" spans="1:12" ht="14.25" customHeight="1" thickBot="1" x14ac:dyDescent="0.25">
      <c r="A134" s="27" t="s">
        <v>178</v>
      </c>
      <c r="B134" s="27" t="s">
        <v>25</v>
      </c>
      <c r="C134" s="31" t="s">
        <v>523</v>
      </c>
      <c r="D134" s="27" t="s">
        <v>15</v>
      </c>
      <c r="E134" s="27" t="s">
        <v>414</v>
      </c>
      <c r="F134" s="27">
        <v>2666</v>
      </c>
      <c r="G134" s="27">
        <v>1136</v>
      </c>
      <c r="H134" s="27">
        <v>989</v>
      </c>
      <c r="I134" s="27">
        <v>1710</v>
      </c>
      <c r="J134" s="29">
        <v>36467</v>
      </c>
      <c r="K134" s="27">
        <v>83753</v>
      </c>
      <c r="L134" s="27" t="s">
        <v>29</v>
      </c>
    </row>
    <row r="135" spans="1:12" ht="14.25" customHeight="1" thickBot="1" x14ac:dyDescent="0.25">
      <c r="A135" s="27" t="s">
        <v>179</v>
      </c>
      <c r="B135" s="27" t="s">
        <v>25</v>
      </c>
      <c r="C135" s="32">
        <v>45931</v>
      </c>
      <c r="D135" s="27" t="s">
        <v>40</v>
      </c>
      <c r="E135" s="27" t="s">
        <v>37</v>
      </c>
      <c r="F135" s="27">
        <v>6188</v>
      </c>
      <c r="G135" s="27">
        <v>774</v>
      </c>
      <c r="H135" s="27">
        <v>647</v>
      </c>
      <c r="I135" s="27">
        <v>1830</v>
      </c>
      <c r="J135" s="29">
        <v>55436</v>
      </c>
      <c r="K135" s="27">
        <v>175542</v>
      </c>
      <c r="L135" s="27" t="s">
        <v>23</v>
      </c>
    </row>
    <row r="136" spans="1:12" ht="14.25" customHeight="1" thickBot="1" x14ac:dyDescent="0.25">
      <c r="A136" s="27" t="s">
        <v>180</v>
      </c>
      <c r="B136" s="27" t="s">
        <v>14</v>
      </c>
      <c r="C136" s="31" t="s">
        <v>422</v>
      </c>
      <c r="D136" s="27" t="s">
        <v>40</v>
      </c>
      <c r="E136" s="27" t="s">
        <v>409</v>
      </c>
      <c r="F136" s="27">
        <v>19055</v>
      </c>
      <c r="G136" s="27">
        <v>443</v>
      </c>
      <c r="H136" s="27">
        <v>976</v>
      </c>
      <c r="I136" s="27">
        <v>869</v>
      </c>
      <c r="J136" s="29">
        <v>75437</v>
      </c>
      <c r="K136" s="27">
        <v>161863</v>
      </c>
      <c r="L136" s="27" t="s">
        <v>29</v>
      </c>
    </row>
    <row r="137" spans="1:12" ht="14.25" customHeight="1" thickBot="1" x14ac:dyDescent="0.25">
      <c r="A137" s="27" t="s">
        <v>181</v>
      </c>
      <c r="B137" s="27" t="s">
        <v>25</v>
      </c>
      <c r="C137" s="32">
        <v>45932</v>
      </c>
      <c r="D137" s="27" t="s">
        <v>40</v>
      </c>
      <c r="E137" s="27" t="s">
        <v>440</v>
      </c>
      <c r="F137" s="27">
        <v>12161</v>
      </c>
      <c r="G137" s="27">
        <v>736</v>
      </c>
      <c r="H137" s="27">
        <v>876</v>
      </c>
      <c r="I137" s="27">
        <v>1233</v>
      </c>
      <c r="J137" s="29">
        <v>21337</v>
      </c>
      <c r="K137" s="27">
        <v>50225</v>
      </c>
      <c r="L137" s="27" t="s">
        <v>23</v>
      </c>
    </row>
    <row r="138" spans="1:12" ht="14.25" customHeight="1" thickBot="1" x14ac:dyDescent="0.25">
      <c r="A138" s="27" t="s">
        <v>182</v>
      </c>
      <c r="B138" s="27" t="s">
        <v>25</v>
      </c>
      <c r="C138" s="31" t="s">
        <v>498</v>
      </c>
      <c r="D138" s="27" t="s">
        <v>40</v>
      </c>
      <c r="E138" s="27" t="s">
        <v>425</v>
      </c>
      <c r="F138" s="27">
        <v>13314</v>
      </c>
      <c r="G138" s="27">
        <v>274</v>
      </c>
      <c r="H138" s="27">
        <v>626</v>
      </c>
      <c r="I138" s="27">
        <v>2280</v>
      </c>
      <c r="J138" s="29">
        <v>14639</v>
      </c>
      <c r="K138" s="27">
        <v>163008</v>
      </c>
      <c r="L138" s="27" t="s">
        <v>34</v>
      </c>
    </row>
    <row r="139" spans="1:12" ht="14.25" customHeight="1" thickBot="1" x14ac:dyDescent="0.25">
      <c r="A139" s="27" t="s">
        <v>183</v>
      </c>
      <c r="B139" s="27" t="s">
        <v>25</v>
      </c>
      <c r="C139" s="31" t="s">
        <v>522</v>
      </c>
      <c r="D139" s="27" t="s">
        <v>40</v>
      </c>
      <c r="E139" s="27" t="s">
        <v>440</v>
      </c>
      <c r="F139" s="27">
        <v>23508</v>
      </c>
      <c r="G139" s="27">
        <v>585</v>
      </c>
      <c r="H139" s="27">
        <v>743</v>
      </c>
      <c r="I139" s="27">
        <v>2155</v>
      </c>
      <c r="J139" s="29">
        <v>3704</v>
      </c>
      <c r="K139" s="27">
        <v>194268</v>
      </c>
      <c r="L139" s="27" t="s">
        <v>34</v>
      </c>
    </row>
    <row r="140" spans="1:12" ht="14.25" customHeight="1" thickBot="1" x14ac:dyDescent="0.25">
      <c r="A140" s="27" t="s">
        <v>184</v>
      </c>
      <c r="B140" s="27" t="s">
        <v>14</v>
      </c>
      <c r="C140" s="31" t="s">
        <v>521</v>
      </c>
      <c r="D140" s="27" t="s">
        <v>26</v>
      </c>
      <c r="E140" s="27" t="s">
        <v>417</v>
      </c>
      <c r="F140" s="27">
        <v>23969</v>
      </c>
      <c r="G140" s="27">
        <v>1433</v>
      </c>
      <c r="H140" s="27">
        <v>372</v>
      </c>
      <c r="I140" s="27">
        <v>1092</v>
      </c>
      <c r="J140" s="29">
        <v>32147</v>
      </c>
      <c r="K140" s="27">
        <v>145823</v>
      </c>
      <c r="L140" s="27" t="s">
        <v>29</v>
      </c>
    </row>
    <row r="141" spans="1:12" ht="14.25" customHeight="1" thickBot="1" x14ac:dyDescent="0.25">
      <c r="A141" s="27" t="s">
        <v>185</v>
      </c>
      <c r="B141" s="27" t="s">
        <v>25</v>
      </c>
      <c r="C141" s="31" t="s">
        <v>470</v>
      </c>
      <c r="D141" s="27" t="s">
        <v>26</v>
      </c>
      <c r="E141" s="27" t="s">
        <v>419</v>
      </c>
      <c r="F141" s="27">
        <v>14891</v>
      </c>
      <c r="G141" s="27">
        <v>674</v>
      </c>
      <c r="H141" s="27">
        <v>521</v>
      </c>
      <c r="I141" s="27">
        <v>1091</v>
      </c>
      <c r="J141" s="29">
        <v>18101</v>
      </c>
      <c r="K141" s="27">
        <v>53669</v>
      </c>
      <c r="L141" s="27" t="s">
        <v>18</v>
      </c>
    </row>
    <row r="142" spans="1:12" ht="14.25" customHeight="1" thickBot="1" x14ac:dyDescent="0.25">
      <c r="A142" s="27" t="s">
        <v>186</v>
      </c>
      <c r="B142" s="27" t="s">
        <v>20</v>
      </c>
      <c r="C142" s="32">
        <v>45933</v>
      </c>
      <c r="D142" s="27" t="s">
        <v>15</v>
      </c>
      <c r="E142" s="27" t="s">
        <v>409</v>
      </c>
      <c r="F142" s="27">
        <v>6777</v>
      </c>
      <c r="G142" s="27">
        <v>617</v>
      </c>
      <c r="H142" s="27">
        <v>551</v>
      </c>
      <c r="I142" s="27">
        <v>2109</v>
      </c>
      <c r="J142" s="29">
        <v>18559</v>
      </c>
      <c r="K142" s="27">
        <v>208452</v>
      </c>
      <c r="L142" s="27" t="s">
        <v>23</v>
      </c>
    </row>
    <row r="143" spans="1:12" ht="14.25" customHeight="1" thickBot="1" x14ac:dyDescent="0.25">
      <c r="A143" s="27" t="s">
        <v>187</v>
      </c>
      <c r="B143" s="27" t="s">
        <v>25</v>
      </c>
      <c r="C143" s="31" t="s">
        <v>520</v>
      </c>
      <c r="D143" s="27" t="s">
        <v>40</v>
      </c>
      <c r="E143" s="27" t="s">
        <v>440</v>
      </c>
      <c r="F143" s="27">
        <v>5900</v>
      </c>
      <c r="G143" s="27">
        <v>546</v>
      </c>
      <c r="H143" s="27">
        <v>592</v>
      </c>
      <c r="I143" s="27">
        <v>1594</v>
      </c>
      <c r="J143" s="29">
        <v>38627</v>
      </c>
      <c r="K143" s="27">
        <v>164398</v>
      </c>
      <c r="L143" s="27" t="s">
        <v>53</v>
      </c>
    </row>
    <row r="144" spans="1:12" ht="14.25" customHeight="1" thickBot="1" x14ac:dyDescent="0.25">
      <c r="A144" s="27" t="s">
        <v>188</v>
      </c>
      <c r="B144" s="27" t="s">
        <v>20</v>
      </c>
      <c r="C144" s="31" t="s">
        <v>491</v>
      </c>
      <c r="D144" s="27" t="s">
        <v>15</v>
      </c>
      <c r="E144" s="27" t="s">
        <v>440</v>
      </c>
      <c r="F144" s="27">
        <v>15716</v>
      </c>
      <c r="G144" s="27">
        <v>839</v>
      </c>
      <c r="H144" s="27">
        <v>639</v>
      </c>
      <c r="I144" s="27">
        <v>2839</v>
      </c>
      <c r="J144" s="29">
        <v>349</v>
      </c>
      <c r="K144" s="27">
        <v>150677</v>
      </c>
      <c r="L144" s="27" t="s">
        <v>29</v>
      </c>
    </row>
    <row r="145" spans="1:12" ht="14.25" customHeight="1" thickBot="1" x14ac:dyDescent="0.25">
      <c r="A145" s="27" t="s">
        <v>189</v>
      </c>
      <c r="B145" s="27" t="s">
        <v>20</v>
      </c>
      <c r="C145" s="31" t="s">
        <v>519</v>
      </c>
      <c r="D145" s="27" t="s">
        <v>40</v>
      </c>
      <c r="E145" s="27" t="s">
        <v>410</v>
      </c>
      <c r="F145" s="27">
        <v>8981</v>
      </c>
      <c r="G145" s="27">
        <v>1138</v>
      </c>
      <c r="H145" s="27">
        <v>764</v>
      </c>
      <c r="I145" s="27">
        <v>2555</v>
      </c>
      <c r="J145" s="29">
        <v>92810</v>
      </c>
      <c r="K145" s="27">
        <v>88320</v>
      </c>
      <c r="L145" s="27" t="s">
        <v>53</v>
      </c>
    </row>
    <row r="146" spans="1:12" ht="14.25" customHeight="1" thickBot="1" x14ac:dyDescent="0.25">
      <c r="A146" s="27" t="s">
        <v>190</v>
      </c>
      <c r="B146" s="27" t="s">
        <v>20</v>
      </c>
      <c r="C146" s="31" t="s">
        <v>518</v>
      </c>
      <c r="D146" s="27" t="s">
        <v>40</v>
      </c>
      <c r="E146" s="27" t="s">
        <v>442</v>
      </c>
      <c r="F146" s="27">
        <v>8376</v>
      </c>
      <c r="G146" s="27">
        <v>1154</v>
      </c>
      <c r="H146" s="27">
        <v>422</v>
      </c>
      <c r="I146" s="27">
        <v>1907</v>
      </c>
      <c r="J146" s="29">
        <v>36874</v>
      </c>
      <c r="K146" s="27">
        <v>218486</v>
      </c>
      <c r="L146" s="27" t="s">
        <v>29</v>
      </c>
    </row>
    <row r="147" spans="1:12" ht="14.25" customHeight="1" thickBot="1" x14ac:dyDescent="0.25">
      <c r="A147" s="27" t="s">
        <v>191</v>
      </c>
      <c r="B147" s="27" t="s">
        <v>14</v>
      </c>
      <c r="C147" s="31" t="s">
        <v>517</v>
      </c>
      <c r="D147" s="27" t="s">
        <v>26</v>
      </c>
      <c r="E147" s="27" t="s">
        <v>410</v>
      </c>
      <c r="F147" s="27">
        <v>18907</v>
      </c>
      <c r="G147" s="27">
        <v>1075</v>
      </c>
      <c r="H147" s="27">
        <v>675</v>
      </c>
      <c r="I147" s="27">
        <v>1383</v>
      </c>
      <c r="J147" s="29">
        <v>17875</v>
      </c>
      <c r="K147" s="27">
        <v>186649</v>
      </c>
      <c r="L147" s="27" t="s">
        <v>18</v>
      </c>
    </row>
    <row r="148" spans="1:12" ht="14.25" customHeight="1" thickBot="1" x14ac:dyDescent="0.25">
      <c r="A148" s="27" t="s">
        <v>192</v>
      </c>
      <c r="B148" s="27" t="s">
        <v>14</v>
      </c>
      <c r="C148" s="31" t="s">
        <v>516</v>
      </c>
      <c r="D148" s="27" t="s">
        <v>26</v>
      </c>
      <c r="E148" s="27" t="s">
        <v>409</v>
      </c>
      <c r="F148" s="27">
        <v>20777</v>
      </c>
      <c r="G148" s="27">
        <v>962</v>
      </c>
      <c r="H148" s="27">
        <v>308</v>
      </c>
      <c r="I148" s="27">
        <v>2777</v>
      </c>
      <c r="J148" s="29">
        <v>25529</v>
      </c>
      <c r="K148" s="27">
        <v>165354</v>
      </c>
      <c r="L148" s="27" t="s">
        <v>18</v>
      </c>
    </row>
    <row r="149" spans="1:12" ht="14.25" customHeight="1" thickBot="1" x14ac:dyDescent="0.25">
      <c r="A149" s="27" t="s">
        <v>193</v>
      </c>
      <c r="B149" s="27" t="s">
        <v>14</v>
      </c>
      <c r="C149" s="31" t="s">
        <v>515</v>
      </c>
      <c r="D149" s="27" t="s">
        <v>31</v>
      </c>
      <c r="E149" s="27" t="s">
        <v>409</v>
      </c>
      <c r="F149" s="27">
        <v>20977</v>
      </c>
      <c r="G149" s="27">
        <v>1402</v>
      </c>
      <c r="H149" s="27">
        <v>301</v>
      </c>
      <c r="I149" s="27">
        <v>1284</v>
      </c>
      <c r="J149" s="29">
        <v>24620</v>
      </c>
      <c r="K149" s="27">
        <v>128009</v>
      </c>
      <c r="L149" s="27" t="s">
        <v>18</v>
      </c>
    </row>
    <row r="150" spans="1:12" ht="14.25" customHeight="1" thickBot="1" x14ac:dyDescent="0.25">
      <c r="A150" s="27" t="s">
        <v>194</v>
      </c>
      <c r="B150" s="27" t="s">
        <v>25</v>
      </c>
      <c r="C150" s="31" t="s">
        <v>514</v>
      </c>
      <c r="D150" s="27" t="s">
        <v>26</v>
      </c>
      <c r="E150" s="27" t="s">
        <v>414</v>
      </c>
      <c r="F150" s="27">
        <v>12160</v>
      </c>
      <c r="G150" s="27">
        <v>1405</v>
      </c>
      <c r="H150" s="27">
        <v>769</v>
      </c>
      <c r="I150" s="27">
        <v>1980</v>
      </c>
      <c r="J150" s="29">
        <v>33174</v>
      </c>
      <c r="K150" s="27">
        <v>226481</v>
      </c>
      <c r="L150" s="27" t="s">
        <v>18</v>
      </c>
    </row>
    <row r="151" spans="1:12" ht="14.25" customHeight="1" thickBot="1" x14ac:dyDescent="0.25">
      <c r="A151" s="27" t="s">
        <v>195</v>
      </c>
      <c r="B151" s="27" t="s">
        <v>20</v>
      </c>
      <c r="C151" s="31" t="s">
        <v>513</v>
      </c>
      <c r="D151" s="27" t="s">
        <v>31</v>
      </c>
      <c r="E151" s="27" t="s">
        <v>410</v>
      </c>
      <c r="F151" s="27">
        <v>16124</v>
      </c>
      <c r="G151" s="27">
        <v>863</v>
      </c>
      <c r="H151" s="27">
        <v>337</v>
      </c>
      <c r="I151" s="27">
        <v>819</v>
      </c>
      <c r="J151" s="29">
        <v>85788</v>
      </c>
      <c r="K151" s="27">
        <v>68625</v>
      </c>
      <c r="L151" s="27" t="s">
        <v>34</v>
      </c>
    </row>
    <row r="152" spans="1:12" ht="14.25" customHeight="1" thickBot="1" x14ac:dyDescent="0.25">
      <c r="A152" s="27" t="s">
        <v>196</v>
      </c>
      <c r="B152" s="27" t="s">
        <v>14</v>
      </c>
      <c r="C152" s="31" t="s">
        <v>512</v>
      </c>
      <c r="D152" s="27" t="s">
        <v>31</v>
      </c>
      <c r="E152" s="27" t="s">
        <v>72</v>
      </c>
      <c r="F152" s="27">
        <v>18282</v>
      </c>
      <c r="G152" s="27">
        <v>224</v>
      </c>
      <c r="H152" s="27">
        <v>962</v>
      </c>
      <c r="I152" s="27">
        <v>890</v>
      </c>
      <c r="J152" s="29">
        <v>35105</v>
      </c>
      <c r="K152" s="27">
        <v>64089</v>
      </c>
      <c r="L152" s="27" t="s">
        <v>34</v>
      </c>
    </row>
    <row r="153" spans="1:12" ht="14.25" customHeight="1" thickBot="1" x14ac:dyDescent="0.25">
      <c r="A153" s="27" t="s">
        <v>197</v>
      </c>
      <c r="B153" s="27" t="s">
        <v>14</v>
      </c>
      <c r="C153" s="32">
        <v>45934</v>
      </c>
      <c r="D153" s="27" t="s">
        <v>31</v>
      </c>
      <c r="E153" s="27" t="s">
        <v>412</v>
      </c>
      <c r="F153" s="27">
        <v>12488</v>
      </c>
      <c r="G153" s="27">
        <v>1403</v>
      </c>
      <c r="H153" s="27">
        <v>247</v>
      </c>
      <c r="I153" s="27">
        <v>1350</v>
      </c>
      <c r="J153" s="29">
        <v>28370</v>
      </c>
      <c r="K153" s="27">
        <v>76487</v>
      </c>
      <c r="L153" s="27" t="s">
        <v>23</v>
      </c>
    </row>
    <row r="154" spans="1:12" ht="14.25" customHeight="1" thickBot="1" x14ac:dyDescent="0.25">
      <c r="A154" s="27" t="s">
        <v>198</v>
      </c>
      <c r="B154" s="27" t="s">
        <v>25</v>
      </c>
      <c r="C154" s="31" t="s">
        <v>437</v>
      </c>
      <c r="D154" s="27" t="s">
        <v>31</v>
      </c>
      <c r="E154" s="27" t="s">
        <v>442</v>
      </c>
      <c r="F154" s="27">
        <v>24574</v>
      </c>
      <c r="G154" s="27">
        <v>909</v>
      </c>
      <c r="H154" s="27">
        <v>280</v>
      </c>
      <c r="I154" s="27">
        <v>2009</v>
      </c>
      <c r="J154" s="29">
        <v>6221</v>
      </c>
      <c r="K154" s="27">
        <v>236910</v>
      </c>
      <c r="L154" s="27" t="s">
        <v>53</v>
      </c>
    </row>
    <row r="155" spans="1:12" ht="14.25" customHeight="1" thickBot="1" x14ac:dyDescent="0.25">
      <c r="A155" s="27" t="s">
        <v>199</v>
      </c>
      <c r="B155" s="27" t="s">
        <v>14</v>
      </c>
      <c r="C155" s="31" t="s">
        <v>511</v>
      </c>
      <c r="D155" s="27" t="s">
        <v>31</v>
      </c>
      <c r="E155" s="27" t="s">
        <v>409</v>
      </c>
      <c r="F155" s="27">
        <v>7240</v>
      </c>
      <c r="G155" s="27">
        <v>1384</v>
      </c>
      <c r="H155" s="27">
        <v>954</v>
      </c>
      <c r="I155" s="27">
        <v>2335</v>
      </c>
      <c r="J155" s="29">
        <v>6757</v>
      </c>
      <c r="K155" s="27">
        <v>150448</v>
      </c>
      <c r="L155" s="27" t="s">
        <v>29</v>
      </c>
    </row>
    <row r="156" spans="1:12" ht="14.25" customHeight="1" thickBot="1" x14ac:dyDescent="0.25">
      <c r="A156" s="27" t="s">
        <v>200</v>
      </c>
      <c r="B156" s="27" t="s">
        <v>25</v>
      </c>
      <c r="C156" s="31" t="s">
        <v>510</v>
      </c>
      <c r="D156" s="27" t="s">
        <v>15</v>
      </c>
      <c r="E156" s="27" t="s">
        <v>414</v>
      </c>
      <c r="F156" s="27">
        <v>12453</v>
      </c>
      <c r="G156" s="27">
        <v>376</v>
      </c>
      <c r="H156" s="27">
        <v>320</v>
      </c>
      <c r="I156" s="27">
        <v>2546</v>
      </c>
      <c r="J156" s="29">
        <v>22617</v>
      </c>
      <c r="K156" s="27">
        <v>90138</v>
      </c>
      <c r="L156" s="27" t="s">
        <v>29</v>
      </c>
    </row>
    <row r="157" spans="1:12" ht="14.25" customHeight="1" thickBot="1" x14ac:dyDescent="0.25">
      <c r="A157" s="27" t="s">
        <v>201</v>
      </c>
      <c r="B157" s="27" t="s">
        <v>48</v>
      </c>
      <c r="C157" s="31" t="s">
        <v>464</v>
      </c>
      <c r="D157" s="27" t="s">
        <v>26</v>
      </c>
      <c r="E157" s="27" t="s">
        <v>419</v>
      </c>
      <c r="F157" s="27">
        <v>12478</v>
      </c>
      <c r="G157" s="27">
        <v>484</v>
      </c>
      <c r="H157" s="27">
        <v>332</v>
      </c>
      <c r="I157" s="27">
        <v>2734</v>
      </c>
      <c r="J157" s="29">
        <v>43338</v>
      </c>
      <c r="K157" s="27">
        <v>213895</v>
      </c>
      <c r="L157" s="27" t="s">
        <v>34</v>
      </c>
    </row>
    <row r="158" spans="1:12" ht="14.25" customHeight="1" thickBot="1" x14ac:dyDescent="0.25">
      <c r="A158" s="27" t="s">
        <v>202</v>
      </c>
      <c r="B158" s="27" t="s">
        <v>14</v>
      </c>
      <c r="C158" s="31" t="s">
        <v>509</v>
      </c>
      <c r="D158" s="27" t="s">
        <v>31</v>
      </c>
      <c r="E158" s="27" t="s">
        <v>410</v>
      </c>
      <c r="F158" s="27">
        <v>24877</v>
      </c>
      <c r="G158" s="27">
        <v>262</v>
      </c>
      <c r="H158" s="27">
        <v>513</v>
      </c>
      <c r="I158" s="27">
        <v>648</v>
      </c>
      <c r="J158" s="29">
        <v>47544</v>
      </c>
      <c r="K158" s="27">
        <v>208280</v>
      </c>
      <c r="L158" s="27" t="s">
        <v>29</v>
      </c>
    </row>
    <row r="159" spans="1:12" ht="14.25" customHeight="1" thickBot="1" x14ac:dyDescent="0.25">
      <c r="A159" s="27" t="s">
        <v>203</v>
      </c>
      <c r="B159" s="27" t="s">
        <v>48</v>
      </c>
      <c r="C159" s="31" t="s">
        <v>508</v>
      </c>
      <c r="D159" s="27" t="s">
        <v>40</v>
      </c>
      <c r="E159" s="27" t="s">
        <v>442</v>
      </c>
      <c r="F159" s="27">
        <v>14394</v>
      </c>
      <c r="G159" s="27">
        <v>1202</v>
      </c>
      <c r="H159" s="27">
        <v>188</v>
      </c>
      <c r="I159" s="27">
        <v>1259</v>
      </c>
      <c r="J159" s="29">
        <v>21925</v>
      </c>
      <c r="K159" s="27">
        <v>94061</v>
      </c>
      <c r="L159" s="27" t="s">
        <v>34</v>
      </c>
    </row>
    <row r="160" spans="1:12" ht="14.25" customHeight="1" thickBot="1" x14ac:dyDescent="0.25">
      <c r="A160" s="27" t="s">
        <v>204</v>
      </c>
      <c r="B160" s="27" t="s">
        <v>25</v>
      </c>
      <c r="C160" s="32">
        <v>45935</v>
      </c>
      <c r="D160" s="27" t="s">
        <v>26</v>
      </c>
      <c r="E160" s="27" t="s">
        <v>419</v>
      </c>
      <c r="F160" s="27">
        <v>21262</v>
      </c>
      <c r="G160" s="27">
        <v>861</v>
      </c>
      <c r="H160" s="27">
        <v>676</v>
      </c>
      <c r="I160" s="27">
        <v>2263</v>
      </c>
      <c r="J160" s="29">
        <v>12085</v>
      </c>
      <c r="K160" s="27">
        <v>201731</v>
      </c>
      <c r="L160" s="27" t="s">
        <v>23</v>
      </c>
    </row>
    <row r="161" spans="1:12" ht="14.25" customHeight="1" thickBot="1" x14ac:dyDescent="0.25">
      <c r="A161" s="27" t="s">
        <v>205</v>
      </c>
      <c r="B161" s="27" t="s">
        <v>20</v>
      </c>
      <c r="C161" s="31" t="s">
        <v>495</v>
      </c>
      <c r="D161" s="27" t="s">
        <v>26</v>
      </c>
      <c r="E161" s="27" t="s">
        <v>410</v>
      </c>
      <c r="F161" s="27">
        <v>22527</v>
      </c>
      <c r="G161" s="27">
        <v>865</v>
      </c>
      <c r="H161" s="27">
        <v>646</v>
      </c>
      <c r="I161" s="27">
        <v>992</v>
      </c>
      <c r="J161" s="29">
        <v>18654</v>
      </c>
      <c r="K161" s="27">
        <v>141376</v>
      </c>
      <c r="L161" s="27" t="s">
        <v>53</v>
      </c>
    </row>
    <row r="162" spans="1:12" ht="14.25" customHeight="1" thickBot="1" x14ac:dyDescent="0.25">
      <c r="A162" s="27" t="s">
        <v>206</v>
      </c>
      <c r="B162" s="27" t="s">
        <v>14</v>
      </c>
      <c r="C162" s="32">
        <v>45936</v>
      </c>
      <c r="D162" s="27" t="s">
        <v>31</v>
      </c>
      <c r="E162" s="27" t="s">
        <v>440</v>
      </c>
      <c r="F162" s="27">
        <v>22028</v>
      </c>
      <c r="G162" s="27">
        <v>355</v>
      </c>
      <c r="H162" s="27">
        <v>665</v>
      </c>
      <c r="I162" s="27">
        <v>1859</v>
      </c>
      <c r="J162" s="29">
        <v>50565</v>
      </c>
      <c r="K162" s="27">
        <v>202962</v>
      </c>
      <c r="L162" s="27" t="s">
        <v>23</v>
      </c>
    </row>
    <row r="163" spans="1:12" ht="14.25" customHeight="1" thickBot="1" x14ac:dyDescent="0.25">
      <c r="A163" s="27" t="s">
        <v>207</v>
      </c>
      <c r="B163" s="27" t="s">
        <v>25</v>
      </c>
      <c r="C163" s="31" t="s">
        <v>507</v>
      </c>
      <c r="D163" s="27" t="s">
        <v>15</v>
      </c>
      <c r="E163" s="27" t="s">
        <v>419</v>
      </c>
      <c r="F163" s="27">
        <v>6432</v>
      </c>
      <c r="G163" s="27">
        <v>1272</v>
      </c>
      <c r="H163" s="27">
        <v>498</v>
      </c>
      <c r="I163" s="27">
        <v>677</v>
      </c>
      <c r="J163" s="29">
        <v>47305</v>
      </c>
      <c r="K163" s="27">
        <v>119134</v>
      </c>
      <c r="L163" s="27" t="s">
        <v>18</v>
      </c>
    </row>
    <row r="164" spans="1:12" ht="14.25" customHeight="1" thickBot="1" x14ac:dyDescent="0.25">
      <c r="A164" s="27" t="s">
        <v>208</v>
      </c>
      <c r="B164" s="27" t="s">
        <v>20</v>
      </c>
      <c r="C164" s="31" t="s">
        <v>506</v>
      </c>
      <c r="D164" s="27" t="s">
        <v>31</v>
      </c>
      <c r="E164" s="27" t="s">
        <v>414</v>
      </c>
      <c r="F164" s="27">
        <v>15568</v>
      </c>
      <c r="G164" s="27">
        <v>1166</v>
      </c>
      <c r="H164" s="27">
        <v>546</v>
      </c>
      <c r="I164" s="27">
        <v>826</v>
      </c>
      <c r="J164" s="29">
        <v>21836</v>
      </c>
      <c r="K164" s="27">
        <v>87055</v>
      </c>
      <c r="L164" s="27" t="s">
        <v>18</v>
      </c>
    </row>
    <row r="165" spans="1:12" ht="14.25" customHeight="1" thickBot="1" x14ac:dyDescent="0.25">
      <c r="A165" s="27" t="s">
        <v>209</v>
      </c>
      <c r="B165" s="27" t="s">
        <v>20</v>
      </c>
      <c r="C165" s="31" t="s">
        <v>505</v>
      </c>
      <c r="D165" s="27" t="s">
        <v>15</v>
      </c>
      <c r="E165" s="27" t="s">
        <v>442</v>
      </c>
      <c r="F165" s="27">
        <v>16178</v>
      </c>
      <c r="G165" s="27">
        <v>1048</v>
      </c>
      <c r="H165" s="27">
        <v>871</v>
      </c>
      <c r="I165" s="27">
        <v>2553</v>
      </c>
      <c r="J165" s="29">
        <v>39025</v>
      </c>
      <c r="K165" s="27">
        <v>59508</v>
      </c>
      <c r="L165" s="27" t="s">
        <v>18</v>
      </c>
    </row>
    <row r="166" spans="1:12" ht="14.25" customHeight="1" thickBot="1" x14ac:dyDescent="0.25">
      <c r="A166" s="27" t="s">
        <v>210</v>
      </c>
      <c r="B166" s="27" t="s">
        <v>48</v>
      </c>
      <c r="C166" s="32">
        <v>45937</v>
      </c>
      <c r="D166" s="27" t="s">
        <v>40</v>
      </c>
      <c r="E166" s="27" t="s">
        <v>423</v>
      </c>
      <c r="F166" s="27">
        <v>19660</v>
      </c>
      <c r="G166" s="27">
        <v>1307</v>
      </c>
      <c r="H166" s="27">
        <v>310</v>
      </c>
      <c r="I166" s="27">
        <v>2802</v>
      </c>
      <c r="J166" s="29">
        <v>22171</v>
      </c>
      <c r="K166" s="27">
        <v>213359</v>
      </c>
      <c r="L166" s="27" t="s">
        <v>23</v>
      </c>
    </row>
    <row r="167" spans="1:12" ht="14.25" customHeight="1" thickBot="1" x14ac:dyDescent="0.25">
      <c r="A167" s="27" t="s">
        <v>211</v>
      </c>
      <c r="B167" s="27" t="s">
        <v>25</v>
      </c>
      <c r="C167" s="31" t="s">
        <v>504</v>
      </c>
      <c r="D167" s="27" t="s">
        <v>26</v>
      </c>
      <c r="E167" s="27" t="s">
        <v>417</v>
      </c>
      <c r="F167" s="27">
        <v>24195</v>
      </c>
      <c r="G167" s="27">
        <v>888</v>
      </c>
      <c r="H167" s="27">
        <v>165</v>
      </c>
      <c r="I167" s="27">
        <v>1559</v>
      </c>
      <c r="J167" s="29">
        <v>11596</v>
      </c>
      <c r="K167" s="27">
        <v>249988</v>
      </c>
      <c r="L167" s="27" t="s">
        <v>29</v>
      </c>
    </row>
    <row r="168" spans="1:12" ht="14.25" customHeight="1" thickBot="1" x14ac:dyDescent="0.25">
      <c r="A168" s="27" t="s">
        <v>212</v>
      </c>
      <c r="B168" s="27" t="s">
        <v>20</v>
      </c>
      <c r="C168" s="31" t="s">
        <v>422</v>
      </c>
      <c r="D168" s="27" t="s">
        <v>40</v>
      </c>
      <c r="E168" s="27" t="s">
        <v>417</v>
      </c>
      <c r="F168" s="27">
        <v>2302</v>
      </c>
      <c r="G168" s="27">
        <v>347</v>
      </c>
      <c r="H168" s="27">
        <v>642</v>
      </c>
      <c r="I168" s="27">
        <v>2175</v>
      </c>
      <c r="J168" s="29">
        <v>56378</v>
      </c>
      <c r="K168" s="27">
        <v>198056</v>
      </c>
      <c r="L168" s="27" t="s">
        <v>53</v>
      </c>
    </row>
    <row r="169" spans="1:12" ht="14.25" customHeight="1" thickBot="1" x14ac:dyDescent="0.25">
      <c r="A169" s="27" t="s">
        <v>213</v>
      </c>
      <c r="B169" s="27" t="s">
        <v>14</v>
      </c>
      <c r="C169" s="31" t="s">
        <v>475</v>
      </c>
      <c r="D169" s="27" t="s">
        <v>15</v>
      </c>
      <c r="E169" s="27" t="s">
        <v>442</v>
      </c>
      <c r="F169" s="27">
        <v>19022</v>
      </c>
      <c r="G169" s="27">
        <v>541</v>
      </c>
      <c r="H169" s="27">
        <v>575</v>
      </c>
      <c r="I169" s="27">
        <v>2063</v>
      </c>
      <c r="J169" s="29">
        <v>42743</v>
      </c>
      <c r="K169" s="27">
        <v>150169</v>
      </c>
      <c r="L169" s="27" t="s">
        <v>18</v>
      </c>
    </row>
    <row r="170" spans="1:12" ht="14.25" customHeight="1" thickBot="1" x14ac:dyDescent="0.25">
      <c r="A170" s="27" t="s">
        <v>214</v>
      </c>
      <c r="B170" s="27" t="s">
        <v>14</v>
      </c>
      <c r="C170" s="31" t="s">
        <v>503</v>
      </c>
      <c r="D170" s="27" t="s">
        <v>15</v>
      </c>
      <c r="E170" s="27" t="s">
        <v>419</v>
      </c>
      <c r="F170" s="27">
        <v>2055</v>
      </c>
      <c r="G170" s="27">
        <v>675</v>
      </c>
      <c r="H170" s="27">
        <v>257</v>
      </c>
      <c r="I170" s="27">
        <v>820</v>
      </c>
      <c r="J170" s="29">
        <v>33534</v>
      </c>
      <c r="K170" s="27">
        <v>48125</v>
      </c>
      <c r="L170" s="27" t="s">
        <v>18</v>
      </c>
    </row>
    <row r="171" spans="1:12" ht="14.25" customHeight="1" thickBot="1" x14ac:dyDescent="0.25">
      <c r="A171" s="27" t="s">
        <v>215</v>
      </c>
      <c r="B171" s="27" t="s">
        <v>48</v>
      </c>
      <c r="C171" s="31" t="s">
        <v>457</v>
      </c>
      <c r="D171" s="27" t="s">
        <v>40</v>
      </c>
      <c r="E171" s="27" t="s">
        <v>410</v>
      </c>
      <c r="F171" s="27">
        <v>15013</v>
      </c>
      <c r="G171" s="27">
        <v>1286</v>
      </c>
      <c r="H171" s="27">
        <v>599</v>
      </c>
      <c r="I171" s="27">
        <v>2001</v>
      </c>
      <c r="J171" s="29">
        <v>67839</v>
      </c>
      <c r="K171" s="27">
        <v>76059</v>
      </c>
      <c r="L171" s="27" t="s">
        <v>18</v>
      </c>
    </row>
    <row r="172" spans="1:12" ht="14.25" customHeight="1" thickBot="1" x14ac:dyDescent="0.25">
      <c r="A172" s="27" t="s">
        <v>216</v>
      </c>
      <c r="B172" s="27" t="s">
        <v>20</v>
      </c>
      <c r="C172" s="31" t="s">
        <v>502</v>
      </c>
      <c r="D172" s="27" t="s">
        <v>15</v>
      </c>
      <c r="E172" s="27" t="s">
        <v>414</v>
      </c>
      <c r="F172" s="27">
        <v>10717</v>
      </c>
      <c r="G172" s="27">
        <v>760</v>
      </c>
      <c r="H172" s="27">
        <v>460</v>
      </c>
      <c r="I172" s="27">
        <v>1316</v>
      </c>
      <c r="J172" s="29">
        <v>18164</v>
      </c>
      <c r="K172" s="27">
        <v>240641</v>
      </c>
      <c r="L172" s="27" t="s">
        <v>53</v>
      </c>
    </row>
    <row r="173" spans="1:12" ht="14.25" customHeight="1" thickBot="1" x14ac:dyDescent="0.25">
      <c r="A173" s="27" t="s">
        <v>217</v>
      </c>
      <c r="B173" s="27" t="s">
        <v>25</v>
      </c>
      <c r="C173" s="31" t="s">
        <v>501</v>
      </c>
      <c r="D173" s="27" t="s">
        <v>40</v>
      </c>
      <c r="E173" s="27" t="s">
        <v>412</v>
      </c>
      <c r="F173" s="27">
        <v>10150</v>
      </c>
      <c r="G173" s="27">
        <v>526</v>
      </c>
      <c r="H173" s="27">
        <v>888</v>
      </c>
      <c r="I173" s="27">
        <v>1313</v>
      </c>
      <c r="J173" s="29">
        <v>51605</v>
      </c>
      <c r="K173" s="27">
        <v>143409</v>
      </c>
      <c r="L173" s="27" t="s">
        <v>18</v>
      </c>
    </row>
    <row r="174" spans="1:12" ht="14.25" customHeight="1" thickBot="1" x14ac:dyDescent="0.25">
      <c r="A174" s="27" t="s">
        <v>218</v>
      </c>
      <c r="B174" s="27" t="s">
        <v>14</v>
      </c>
      <c r="C174" s="31" t="s">
        <v>500</v>
      </c>
      <c r="D174" s="27" t="s">
        <v>26</v>
      </c>
      <c r="E174" s="27" t="s">
        <v>417</v>
      </c>
      <c r="F174" s="27">
        <v>4125</v>
      </c>
      <c r="G174" s="27">
        <v>1364</v>
      </c>
      <c r="H174" s="27">
        <v>319</v>
      </c>
      <c r="I174" s="27">
        <v>2848</v>
      </c>
      <c r="J174" s="29">
        <v>15379</v>
      </c>
      <c r="K174" s="27">
        <v>188159</v>
      </c>
      <c r="L174" s="27" t="s">
        <v>53</v>
      </c>
    </row>
    <row r="175" spans="1:12" ht="14.25" customHeight="1" thickBot="1" x14ac:dyDescent="0.25">
      <c r="A175" s="27" t="s">
        <v>219</v>
      </c>
      <c r="B175" s="27" t="s">
        <v>20</v>
      </c>
      <c r="C175" s="31" t="s">
        <v>458</v>
      </c>
      <c r="D175" s="27" t="s">
        <v>40</v>
      </c>
      <c r="E175" s="27" t="s">
        <v>414</v>
      </c>
      <c r="F175" s="27">
        <v>13479</v>
      </c>
      <c r="G175" s="27">
        <v>1189</v>
      </c>
      <c r="H175" s="27">
        <v>695</v>
      </c>
      <c r="I175" s="27">
        <v>416</v>
      </c>
      <c r="J175" s="29">
        <v>30229</v>
      </c>
      <c r="K175" s="27">
        <v>45704</v>
      </c>
      <c r="L175" s="27" t="s">
        <v>18</v>
      </c>
    </row>
    <row r="176" spans="1:12" ht="14.25" customHeight="1" thickBot="1" x14ac:dyDescent="0.25">
      <c r="A176" s="27" t="s">
        <v>220</v>
      </c>
      <c r="B176" s="27" t="s">
        <v>20</v>
      </c>
      <c r="C176" s="32">
        <v>45938</v>
      </c>
      <c r="D176" s="27" t="s">
        <v>26</v>
      </c>
      <c r="E176" s="27" t="s">
        <v>417</v>
      </c>
      <c r="F176" s="27">
        <v>17745</v>
      </c>
      <c r="G176" s="27">
        <v>414</v>
      </c>
      <c r="H176" s="27">
        <v>563</v>
      </c>
      <c r="I176" s="27">
        <v>2733</v>
      </c>
      <c r="J176" s="29">
        <v>995</v>
      </c>
      <c r="K176" s="27">
        <v>231648</v>
      </c>
      <c r="L176" s="27" t="s">
        <v>23</v>
      </c>
    </row>
    <row r="177" spans="1:12" ht="14.25" customHeight="1" thickBot="1" x14ac:dyDescent="0.25">
      <c r="A177" s="27" t="s">
        <v>221</v>
      </c>
      <c r="B177" s="27" t="s">
        <v>48</v>
      </c>
      <c r="C177" s="32">
        <v>45939</v>
      </c>
      <c r="D177" s="27" t="s">
        <v>40</v>
      </c>
      <c r="E177" s="27" t="s">
        <v>440</v>
      </c>
      <c r="F177" s="27">
        <v>18748</v>
      </c>
      <c r="G177" s="27">
        <v>634</v>
      </c>
      <c r="H177" s="27">
        <v>400</v>
      </c>
      <c r="I177" s="27">
        <v>1667</v>
      </c>
      <c r="J177" s="29">
        <v>75813</v>
      </c>
      <c r="K177" s="27">
        <v>244456</v>
      </c>
      <c r="L177" s="27" t="s">
        <v>23</v>
      </c>
    </row>
    <row r="178" spans="1:12" ht="14.25" customHeight="1" thickBot="1" x14ac:dyDescent="0.25">
      <c r="A178" s="27" t="s">
        <v>222</v>
      </c>
      <c r="B178" s="27" t="s">
        <v>14</v>
      </c>
      <c r="C178" s="31" t="s">
        <v>499</v>
      </c>
      <c r="D178" s="27" t="s">
        <v>15</v>
      </c>
      <c r="E178" s="27" t="s">
        <v>410</v>
      </c>
      <c r="F178" s="27">
        <v>8809</v>
      </c>
      <c r="G178" s="27">
        <v>1151</v>
      </c>
      <c r="H178" s="27">
        <v>908</v>
      </c>
      <c r="I178" s="27">
        <v>883</v>
      </c>
      <c r="J178" s="29">
        <v>42921</v>
      </c>
      <c r="K178" s="27">
        <v>151279</v>
      </c>
      <c r="L178" s="27" t="s">
        <v>53</v>
      </c>
    </row>
    <row r="179" spans="1:12" ht="14.25" customHeight="1" thickBot="1" x14ac:dyDescent="0.25">
      <c r="A179" s="27" t="s">
        <v>223</v>
      </c>
      <c r="B179" s="27" t="s">
        <v>14</v>
      </c>
      <c r="C179" s="32">
        <v>45940</v>
      </c>
      <c r="D179" s="27" t="s">
        <v>40</v>
      </c>
      <c r="E179" s="27" t="s">
        <v>440</v>
      </c>
      <c r="F179" s="27">
        <v>6621</v>
      </c>
      <c r="G179" s="27">
        <v>922</v>
      </c>
      <c r="H179" s="27">
        <v>930</v>
      </c>
      <c r="I179" s="27">
        <v>694</v>
      </c>
      <c r="J179" s="29">
        <v>839</v>
      </c>
      <c r="K179" s="27">
        <v>243532</v>
      </c>
      <c r="L179" s="27" t="s">
        <v>23</v>
      </c>
    </row>
    <row r="180" spans="1:12" ht="14.25" customHeight="1" thickBot="1" x14ac:dyDescent="0.25">
      <c r="A180" s="27" t="s">
        <v>224</v>
      </c>
      <c r="B180" s="27" t="s">
        <v>25</v>
      </c>
      <c r="C180" s="31" t="s">
        <v>470</v>
      </c>
      <c r="D180" s="27" t="s">
        <v>15</v>
      </c>
      <c r="E180" s="27" t="s">
        <v>417</v>
      </c>
      <c r="F180" s="27">
        <v>17034</v>
      </c>
      <c r="G180" s="27">
        <v>231</v>
      </c>
      <c r="H180" s="27">
        <v>290</v>
      </c>
      <c r="I180" s="27">
        <v>1387</v>
      </c>
      <c r="J180" s="29">
        <v>63550</v>
      </c>
      <c r="K180" s="27">
        <v>198280</v>
      </c>
      <c r="L180" s="27" t="s">
        <v>53</v>
      </c>
    </row>
    <row r="181" spans="1:12" ht="14.25" customHeight="1" thickBot="1" x14ac:dyDescent="0.25">
      <c r="A181" s="27" t="s">
        <v>225</v>
      </c>
      <c r="B181" s="27" t="s">
        <v>14</v>
      </c>
      <c r="C181" s="32">
        <v>45941</v>
      </c>
      <c r="D181" s="27" t="s">
        <v>40</v>
      </c>
      <c r="E181" s="27" t="s">
        <v>423</v>
      </c>
      <c r="F181" s="27">
        <v>15623</v>
      </c>
      <c r="G181" s="27">
        <v>869</v>
      </c>
      <c r="H181" s="27">
        <v>423</v>
      </c>
      <c r="I181" s="27">
        <v>371</v>
      </c>
      <c r="J181" s="29">
        <v>47579</v>
      </c>
      <c r="K181" s="27">
        <v>158516</v>
      </c>
      <c r="L181" s="27" t="s">
        <v>23</v>
      </c>
    </row>
    <row r="182" spans="1:12" ht="14.25" customHeight="1" thickBot="1" x14ac:dyDescent="0.25">
      <c r="A182" s="27" t="s">
        <v>226</v>
      </c>
      <c r="B182" s="27" t="s">
        <v>25</v>
      </c>
      <c r="C182" s="32">
        <v>45942</v>
      </c>
      <c r="D182" s="27" t="s">
        <v>40</v>
      </c>
      <c r="E182" s="27" t="s">
        <v>423</v>
      </c>
      <c r="F182" s="27">
        <v>7126</v>
      </c>
      <c r="G182" s="27">
        <v>484</v>
      </c>
      <c r="H182" s="27">
        <v>565</v>
      </c>
      <c r="I182" s="27">
        <v>573</v>
      </c>
      <c r="J182" s="29">
        <v>7389</v>
      </c>
      <c r="K182" s="27">
        <v>237096</v>
      </c>
      <c r="L182" s="27" t="s">
        <v>23</v>
      </c>
    </row>
    <row r="183" spans="1:12" ht="14.25" customHeight="1" thickBot="1" x14ac:dyDescent="0.25">
      <c r="A183" s="27" t="s">
        <v>227</v>
      </c>
      <c r="B183" s="27" t="s">
        <v>14</v>
      </c>
      <c r="C183" s="31" t="s">
        <v>498</v>
      </c>
      <c r="D183" s="27" t="s">
        <v>31</v>
      </c>
      <c r="E183" s="27" t="s">
        <v>440</v>
      </c>
      <c r="F183" s="27">
        <v>7122</v>
      </c>
      <c r="G183" s="27">
        <v>628</v>
      </c>
      <c r="H183" s="27">
        <v>757</v>
      </c>
      <c r="I183" s="27">
        <v>2313</v>
      </c>
      <c r="J183" s="29">
        <v>50924</v>
      </c>
      <c r="K183" s="27">
        <v>210954</v>
      </c>
      <c r="L183" s="27" t="s">
        <v>53</v>
      </c>
    </row>
    <row r="184" spans="1:12" ht="14.25" customHeight="1" thickBot="1" x14ac:dyDescent="0.25">
      <c r="A184" s="27" t="s">
        <v>228</v>
      </c>
      <c r="B184" s="27" t="s">
        <v>48</v>
      </c>
      <c r="C184" s="31" t="s">
        <v>497</v>
      </c>
      <c r="D184" s="27" t="s">
        <v>15</v>
      </c>
      <c r="E184" s="27" t="s">
        <v>423</v>
      </c>
      <c r="F184" s="27">
        <v>20030</v>
      </c>
      <c r="G184" s="27">
        <v>485</v>
      </c>
      <c r="H184" s="27">
        <v>888</v>
      </c>
      <c r="I184" s="27">
        <v>1643</v>
      </c>
      <c r="J184" s="29">
        <v>4322</v>
      </c>
      <c r="K184" s="27">
        <v>196995</v>
      </c>
      <c r="L184" s="27" t="s">
        <v>29</v>
      </c>
    </row>
    <row r="185" spans="1:12" ht="14.25" customHeight="1" thickBot="1" x14ac:dyDescent="0.25">
      <c r="A185" s="27" t="s">
        <v>229</v>
      </c>
      <c r="B185" s="27" t="s">
        <v>14</v>
      </c>
      <c r="C185" s="32">
        <v>45943</v>
      </c>
      <c r="D185" s="27" t="s">
        <v>31</v>
      </c>
      <c r="E185" s="27" t="s">
        <v>417</v>
      </c>
      <c r="F185" s="27">
        <v>19302</v>
      </c>
      <c r="G185" s="27">
        <v>1367</v>
      </c>
      <c r="H185" s="27">
        <v>188</v>
      </c>
      <c r="I185" s="27">
        <v>637</v>
      </c>
      <c r="J185" s="29">
        <v>31404</v>
      </c>
      <c r="K185" s="27">
        <v>154044</v>
      </c>
      <c r="L185" s="27" t="s">
        <v>23</v>
      </c>
    </row>
    <row r="186" spans="1:12" ht="14.25" customHeight="1" thickBot="1" x14ac:dyDescent="0.25">
      <c r="A186" s="27" t="s">
        <v>230</v>
      </c>
      <c r="B186" s="27" t="s">
        <v>25</v>
      </c>
      <c r="C186" s="31" t="s">
        <v>496</v>
      </c>
      <c r="D186" s="27" t="s">
        <v>15</v>
      </c>
      <c r="E186" s="27" t="s">
        <v>442</v>
      </c>
      <c r="F186" s="27">
        <v>21181</v>
      </c>
      <c r="G186" s="27">
        <v>1242</v>
      </c>
      <c r="H186" s="27">
        <v>963</v>
      </c>
      <c r="I186" s="27">
        <v>1689</v>
      </c>
      <c r="J186" s="29">
        <v>49329</v>
      </c>
      <c r="K186" s="27">
        <v>69165</v>
      </c>
      <c r="L186" s="27" t="s">
        <v>18</v>
      </c>
    </row>
    <row r="187" spans="1:12" ht="14.25" customHeight="1" thickBot="1" x14ac:dyDescent="0.25">
      <c r="A187" s="27" t="s">
        <v>231</v>
      </c>
      <c r="B187" s="27" t="s">
        <v>25</v>
      </c>
      <c r="C187" s="31" t="s">
        <v>495</v>
      </c>
      <c r="D187" s="27" t="s">
        <v>31</v>
      </c>
      <c r="E187" s="27" t="s">
        <v>440</v>
      </c>
      <c r="F187" s="27">
        <v>24890</v>
      </c>
      <c r="G187" s="27">
        <v>217</v>
      </c>
      <c r="H187" s="27">
        <v>178</v>
      </c>
      <c r="I187" s="27">
        <v>906</v>
      </c>
      <c r="J187" s="29">
        <v>54826</v>
      </c>
      <c r="K187" s="27">
        <v>107203</v>
      </c>
      <c r="L187" s="27" t="s">
        <v>29</v>
      </c>
    </row>
    <row r="188" spans="1:12" ht="14.25" customHeight="1" thickBot="1" x14ac:dyDescent="0.25">
      <c r="A188" s="27" t="s">
        <v>232</v>
      </c>
      <c r="B188" s="27" t="s">
        <v>48</v>
      </c>
      <c r="C188" s="31" t="s">
        <v>466</v>
      </c>
      <c r="D188" s="27" t="s">
        <v>26</v>
      </c>
      <c r="E188" s="27" t="s">
        <v>412</v>
      </c>
      <c r="F188" s="27">
        <v>7870</v>
      </c>
      <c r="G188" s="27">
        <v>968</v>
      </c>
      <c r="H188" s="27">
        <v>626</v>
      </c>
      <c r="I188" s="27">
        <v>465</v>
      </c>
      <c r="J188" s="29">
        <v>27184</v>
      </c>
      <c r="K188" s="27">
        <v>44114</v>
      </c>
      <c r="L188" s="27" t="s">
        <v>53</v>
      </c>
    </row>
    <row r="189" spans="1:12" ht="14.25" customHeight="1" thickBot="1" x14ac:dyDescent="0.25">
      <c r="A189" s="27" t="s">
        <v>233</v>
      </c>
      <c r="B189" s="27" t="s">
        <v>14</v>
      </c>
      <c r="C189" s="31" t="s">
        <v>494</v>
      </c>
      <c r="D189" s="27" t="s">
        <v>40</v>
      </c>
      <c r="E189" s="27" t="s">
        <v>412</v>
      </c>
      <c r="F189" s="27">
        <v>3531</v>
      </c>
      <c r="G189" s="27">
        <v>789</v>
      </c>
      <c r="H189" s="27">
        <v>467</v>
      </c>
      <c r="I189" s="27">
        <v>1867</v>
      </c>
      <c r="J189" s="29">
        <v>40816</v>
      </c>
      <c r="K189" s="27">
        <v>236037</v>
      </c>
      <c r="L189" s="27" t="s">
        <v>29</v>
      </c>
    </row>
    <row r="190" spans="1:12" ht="14.25" customHeight="1" thickBot="1" x14ac:dyDescent="0.25">
      <c r="A190" s="27" t="s">
        <v>234</v>
      </c>
      <c r="B190" s="27" t="s">
        <v>14</v>
      </c>
      <c r="C190" s="31" t="s">
        <v>493</v>
      </c>
      <c r="D190" s="27" t="s">
        <v>15</v>
      </c>
      <c r="E190" s="27" t="s">
        <v>37</v>
      </c>
      <c r="F190" s="27">
        <v>10172</v>
      </c>
      <c r="G190" s="27">
        <v>1398</v>
      </c>
      <c r="H190" s="27">
        <v>394</v>
      </c>
      <c r="I190" s="27">
        <v>2358</v>
      </c>
      <c r="J190" s="29">
        <v>59610</v>
      </c>
      <c r="K190" s="27">
        <v>76321</v>
      </c>
      <c r="L190" s="27" t="s">
        <v>34</v>
      </c>
    </row>
    <row r="191" spans="1:12" ht="14.25" customHeight="1" thickBot="1" x14ac:dyDescent="0.25">
      <c r="A191" s="27" t="s">
        <v>235</v>
      </c>
      <c r="B191" s="27" t="s">
        <v>48</v>
      </c>
      <c r="C191" s="31" t="s">
        <v>446</v>
      </c>
      <c r="D191" s="27" t="s">
        <v>15</v>
      </c>
      <c r="E191" s="27" t="s">
        <v>419</v>
      </c>
      <c r="F191" s="27">
        <v>21729</v>
      </c>
      <c r="G191" s="27">
        <v>1209</v>
      </c>
      <c r="H191" s="27">
        <v>897</v>
      </c>
      <c r="I191" s="27">
        <v>1624</v>
      </c>
      <c r="J191" s="29">
        <v>38771</v>
      </c>
      <c r="K191" s="27">
        <v>113297</v>
      </c>
      <c r="L191" s="27" t="s">
        <v>34</v>
      </c>
    </row>
    <row r="192" spans="1:12" ht="14.25" customHeight="1" thickBot="1" x14ac:dyDescent="0.25">
      <c r="A192" s="27" t="s">
        <v>236</v>
      </c>
      <c r="B192" s="27" t="s">
        <v>14</v>
      </c>
      <c r="C192" s="32">
        <v>45944</v>
      </c>
      <c r="D192" s="27" t="s">
        <v>40</v>
      </c>
      <c r="E192" s="27" t="s">
        <v>410</v>
      </c>
      <c r="F192" s="27">
        <v>9673</v>
      </c>
      <c r="G192" s="27">
        <v>393</v>
      </c>
      <c r="H192" s="27">
        <v>846</v>
      </c>
      <c r="I192" s="27">
        <v>1028</v>
      </c>
      <c r="J192" s="29">
        <v>55556</v>
      </c>
      <c r="K192" s="27">
        <v>136652</v>
      </c>
      <c r="L192" s="27" t="s">
        <v>23</v>
      </c>
    </row>
    <row r="193" spans="1:12" ht="14.25" customHeight="1" thickBot="1" x14ac:dyDescent="0.25">
      <c r="A193" s="27" t="s">
        <v>237</v>
      </c>
      <c r="B193" s="27" t="s">
        <v>14</v>
      </c>
      <c r="C193" s="32">
        <v>45945</v>
      </c>
      <c r="D193" s="27" t="s">
        <v>15</v>
      </c>
      <c r="E193" s="27" t="s">
        <v>423</v>
      </c>
      <c r="F193" s="27">
        <v>8882</v>
      </c>
      <c r="G193" s="27">
        <v>701</v>
      </c>
      <c r="H193" s="27">
        <v>421</v>
      </c>
      <c r="I193" s="27">
        <v>2343</v>
      </c>
      <c r="J193" s="29">
        <v>13588</v>
      </c>
      <c r="K193" s="27">
        <v>139304</v>
      </c>
      <c r="L193" s="27" t="s">
        <v>23</v>
      </c>
    </row>
    <row r="194" spans="1:12" ht="14.25" customHeight="1" thickBot="1" x14ac:dyDescent="0.25">
      <c r="A194" s="27" t="s">
        <v>238</v>
      </c>
      <c r="B194" s="27" t="s">
        <v>25</v>
      </c>
      <c r="C194" s="31" t="s">
        <v>492</v>
      </c>
      <c r="D194" s="27" t="s">
        <v>15</v>
      </c>
      <c r="E194" s="27" t="s">
        <v>423</v>
      </c>
      <c r="F194" s="27">
        <v>3906</v>
      </c>
      <c r="G194" s="27">
        <v>1187</v>
      </c>
      <c r="H194" s="27">
        <v>589</v>
      </c>
      <c r="I194" s="27">
        <v>401</v>
      </c>
      <c r="J194" s="29">
        <v>52687</v>
      </c>
      <c r="K194" s="27">
        <v>196498</v>
      </c>
      <c r="L194" s="27" t="s">
        <v>18</v>
      </c>
    </row>
    <row r="195" spans="1:12" ht="14.25" customHeight="1" thickBot="1" x14ac:dyDescent="0.25">
      <c r="A195" s="27" t="s">
        <v>239</v>
      </c>
      <c r="B195" s="27" t="s">
        <v>14</v>
      </c>
      <c r="C195" s="31" t="s">
        <v>491</v>
      </c>
      <c r="D195" s="27" t="s">
        <v>31</v>
      </c>
      <c r="E195" s="27" t="s">
        <v>419</v>
      </c>
      <c r="F195" s="27">
        <v>5086</v>
      </c>
      <c r="G195" s="27">
        <v>1336</v>
      </c>
      <c r="H195" s="27">
        <v>897</v>
      </c>
      <c r="I195" s="27">
        <v>1715</v>
      </c>
      <c r="J195" s="29">
        <v>60592</v>
      </c>
      <c r="K195" s="27">
        <v>57772</v>
      </c>
      <c r="L195" s="27" t="s">
        <v>29</v>
      </c>
    </row>
    <row r="196" spans="1:12" ht="14.25" customHeight="1" thickBot="1" x14ac:dyDescent="0.25">
      <c r="A196" s="27" t="s">
        <v>240</v>
      </c>
      <c r="B196" s="27" t="s">
        <v>14</v>
      </c>
      <c r="C196" s="31" t="s">
        <v>426</v>
      </c>
      <c r="D196" s="27" t="s">
        <v>15</v>
      </c>
      <c r="E196" s="27" t="s">
        <v>409</v>
      </c>
      <c r="F196" s="27">
        <v>15503</v>
      </c>
      <c r="G196" s="27">
        <v>313</v>
      </c>
      <c r="H196" s="27">
        <v>388</v>
      </c>
      <c r="I196" s="27">
        <v>1078</v>
      </c>
      <c r="J196" s="29">
        <v>11500</v>
      </c>
      <c r="K196" s="27">
        <v>143754</v>
      </c>
      <c r="L196" s="27" t="s">
        <v>34</v>
      </c>
    </row>
    <row r="197" spans="1:12" ht="14.25" customHeight="1" thickBot="1" x14ac:dyDescent="0.25">
      <c r="A197" s="27" t="s">
        <v>241</v>
      </c>
      <c r="B197" s="27" t="s">
        <v>48</v>
      </c>
      <c r="C197" s="32">
        <v>45918</v>
      </c>
      <c r="D197" s="27" t="s">
        <v>26</v>
      </c>
      <c r="E197" s="27" t="s">
        <v>72</v>
      </c>
      <c r="F197" s="27">
        <v>10152</v>
      </c>
      <c r="G197" s="27">
        <v>1445</v>
      </c>
      <c r="H197" s="27">
        <v>526</v>
      </c>
      <c r="I197" s="27">
        <v>513</v>
      </c>
      <c r="J197" s="29">
        <v>18959</v>
      </c>
      <c r="K197" s="27">
        <v>43712</v>
      </c>
      <c r="L197" s="27" t="s">
        <v>23</v>
      </c>
    </row>
    <row r="198" spans="1:12" ht="14.25" customHeight="1" thickBot="1" x14ac:dyDescent="0.25">
      <c r="A198" s="27" t="s">
        <v>242</v>
      </c>
      <c r="B198" s="27" t="s">
        <v>48</v>
      </c>
      <c r="C198" s="31" t="s">
        <v>464</v>
      </c>
      <c r="D198" s="27" t="s">
        <v>26</v>
      </c>
      <c r="E198" s="27" t="s">
        <v>440</v>
      </c>
      <c r="F198" s="27">
        <v>7750</v>
      </c>
      <c r="G198" s="27">
        <v>1146</v>
      </c>
      <c r="H198" s="27">
        <v>415</v>
      </c>
      <c r="I198" s="27">
        <v>1411</v>
      </c>
      <c r="J198" s="29">
        <v>85339</v>
      </c>
      <c r="K198" s="27">
        <v>172439</v>
      </c>
      <c r="L198" s="27" t="s">
        <v>29</v>
      </c>
    </row>
    <row r="199" spans="1:12" ht="14.25" customHeight="1" thickBot="1" x14ac:dyDescent="0.25">
      <c r="A199" s="27" t="s">
        <v>243</v>
      </c>
      <c r="B199" s="27" t="s">
        <v>20</v>
      </c>
      <c r="C199" s="32">
        <v>45919</v>
      </c>
      <c r="D199" s="27" t="s">
        <v>40</v>
      </c>
      <c r="E199" s="27" t="s">
        <v>425</v>
      </c>
      <c r="F199" s="27">
        <v>14772</v>
      </c>
      <c r="G199" s="27">
        <v>1030</v>
      </c>
      <c r="H199" s="27">
        <v>508</v>
      </c>
      <c r="I199" s="27">
        <v>1876</v>
      </c>
      <c r="J199" s="29">
        <v>8882</v>
      </c>
      <c r="K199" s="27">
        <v>155142</v>
      </c>
      <c r="L199" s="27" t="s">
        <v>23</v>
      </c>
    </row>
    <row r="200" spans="1:12" ht="14.25" customHeight="1" thickBot="1" x14ac:dyDescent="0.25">
      <c r="A200" s="27" t="s">
        <v>244</v>
      </c>
      <c r="B200" s="27" t="s">
        <v>25</v>
      </c>
      <c r="C200" s="32">
        <v>45920</v>
      </c>
      <c r="D200" s="27" t="s">
        <v>15</v>
      </c>
      <c r="E200" s="27" t="s">
        <v>423</v>
      </c>
      <c r="F200" s="27">
        <v>12267</v>
      </c>
      <c r="G200" s="27">
        <v>1487</v>
      </c>
      <c r="H200" s="27">
        <v>489</v>
      </c>
      <c r="I200" s="27">
        <v>2748</v>
      </c>
      <c r="J200" s="29">
        <v>34685</v>
      </c>
      <c r="K200" s="27">
        <v>131736</v>
      </c>
      <c r="L200" s="27" t="s">
        <v>23</v>
      </c>
    </row>
    <row r="201" spans="1:12" ht="14.25" customHeight="1" thickBot="1" x14ac:dyDescent="0.25">
      <c r="A201" s="27" t="s">
        <v>245</v>
      </c>
      <c r="B201" s="27" t="s">
        <v>14</v>
      </c>
      <c r="C201" s="31" t="s">
        <v>490</v>
      </c>
      <c r="D201" s="27" t="s">
        <v>40</v>
      </c>
      <c r="E201" s="27" t="s">
        <v>410</v>
      </c>
      <c r="F201" s="27">
        <v>3062</v>
      </c>
      <c r="G201" s="27">
        <v>1124</v>
      </c>
      <c r="H201" s="27">
        <v>538</v>
      </c>
      <c r="I201" s="27">
        <v>2935</v>
      </c>
      <c r="J201" s="29">
        <v>69749</v>
      </c>
      <c r="K201" s="27">
        <v>91924</v>
      </c>
      <c r="L201" s="27" t="s">
        <v>34</v>
      </c>
    </row>
    <row r="202" spans="1:12" ht="14.25" customHeight="1" thickBot="1" x14ac:dyDescent="0.25">
      <c r="A202" s="27" t="s">
        <v>246</v>
      </c>
      <c r="B202" s="27" t="s">
        <v>14</v>
      </c>
      <c r="C202" s="31" t="s">
        <v>443</v>
      </c>
      <c r="D202" s="27" t="s">
        <v>26</v>
      </c>
      <c r="E202" s="27" t="s">
        <v>37</v>
      </c>
      <c r="F202" s="27">
        <v>20360</v>
      </c>
      <c r="G202" s="27">
        <v>254</v>
      </c>
      <c r="H202" s="27">
        <v>726</v>
      </c>
      <c r="I202" s="27">
        <v>1995</v>
      </c>
      <c r="J202" s="29">
        <v>14280</v>
      </c>
      <c r="K202" s="27">
        <v>43726</v>
      </c>
      <c r="L202" s="27" t="s">
        <v>34</v>
      </c>
    </row>
    <row r="203" spans="1:12" ht="14.25" customHeight="1" thickBot="1" x14ac:dyDescent="0.25">
      <c r="A203" s="27" t="s">
        <v>247</v>
      </c>
      <c r="B203" s="27" t="s">
        <v>20</v>
      </c>
      <c r="C203" s="32">
        <v>45921</v>
      </c>
      <c r="D203" s="27" t="s">
        <v>15</v>
      </c>
      <c r="E203" s="27" t="s">
        <v>412</v>
      </c>
      <c r="F203" s="27">
        <v>19680</v>
      </c>
      <c r="G203" s="27">
        <v>999</v>
      </c>
      <c r="H203" s="27">
        <v>838</v>
      </c>
      <c r="I203" s="27">
        <v>891</v>
      </c>
      <c r="J203" s="29">
        <v>29576</v>
      </c>
      <c r="K203" s="27">
        <v>129152</v>
      </c>
      <c r="L203" s="27" t="s">
        <v>23</v>
      </c>
    </row>
    <row r="204" spans="1:12" ht="14.25" customHeight="1" thickBot="1" x14ac:dyDescent="0.25">
      <c r="A204" s="27" t="s">
        <v>248</v>
      </c>
      <c r="B204" s="27" t="s">
        <v>14</v>
      </c>
      <c r="C204" s="31" t="s">
        <v>489</v>
      </c>
      <c r="D204" s="27" t="s">
        <v>15</v>
      </c>
      <c r="E204" s="27" t="s">
        <v>423</v>
      </c>
      <c r="F204" s="27">
        <v>8229</v>
      </c>
      <c r="G204" s="27">
        <v>977</v>
      </c>
      <c r="H204" s="27">
        <v>152</v>
      </c>
      <c r="I204" s="27">
        <v>1633</v>
      </c>
      <c r="J204" s="29">
        <v>71447</v>
      </c>
      <c r="K204" s="27">
        <v>67723</v>
      </c>
      <c r="L204" s="27" t="s">
        <v>53</v>
      </c>
    </row>
    <row r="205" spans="1:12" ht="14.25" customHeight="1" thickBot="1" x14ac:dyDescent="0.25">
      <c r="A205" s="27" t="s">
        <v>249</v>
      </c>
      <c r="B205" s="27" t="s">
        <v>25</v>
      </c>
      <c r="C205" s="32">
        <v>45922</v>
      </c>
      <c r="D205" s="27" t="s">
        <v>40</v>
      </c>
      <c r="E205" s="27" t="s">
        <v>37</v>
      </c>
      <c r="F205" s="27">
        <v>18509</v>
      </c>
      <c r="G205" s="27">
        <v>361</v>
      </c>
      <c r="H205" s="27">
        <v>578</v>
      </c>
      <c r="I205" s="27">
        <v>1409</v>
      </c>
      <c r="J205" s="29">
        <v>10569</v>
      </c>
      <c r="K205" s="27">
        <v>166969</v>
      </c>
      <c r="L205" s="27" t="s">
        <v>23</v>
      </c>
    </row>
    <row r="206" spans="1:12" ht="14.25" customHeight="1" thickBot="1" x14ac:dyDescent="0.25">
      <c r="A206" s="27" t="s">
        <v>250</v>
      </c>
      <c r="B206" s="27" t="s">
        <v>20</v>
      </c>
      <c r="C206" s="32">
        <v>45923</v>
      </c>
      <c r="D206" s="27" t="s">
        <v>26</v>
      </c>
      <c r="E206" s="27" t="s">
        <v>417</v>
      </c>
      <c r="F206" s="27">
        <v>17147</v>
      </c>
      <c r="G206" s="27">
        <v>286</v>
      </c>
      <c r="H206" s="27">
        <v>291</v>
      </c>
      <c r="I206" s="27">
        <v>2439</v>
      </c>
      <c r="J206" s="29">
        <v>45631</v>
      </c>
      <c r="K206" s="27">
        <v>140494</v>
      </c>
      <c r="L206" s="27" t="s">
        <v>23</v>
      </c>
    </row>
    <row r="207" spans="1:12" ht="14.25" customHeight="1" thickBot="1" x14ac:dyDescent="0.25">
      <c r="A207" s="27" t="s">
        <v>251</v>
      </c>
      <c r="B207" s="27" t="s">
        <v>25</v>
      </c>
      <c r="C207" s="31" t="s">
        <v>487</v>
      </c>
      <c r="D207" s="27" t="s">
        <v>15</v>
      </c>
      <c r="E207" s="27" t="s">
        <v>417</v>
      </c>
      <c r="F207" s="27">
        <v>6632</v>
      </c>
      <c r="G207" s="27">
        <v>254</v>
      </c>
      <c r="H207" s="27">
        <v>525</v>
      </c>
      <c r="I207" s="27">
        <v>1013</v>
      </c>
      <c r="J207" s="29">
        <v>13838</v>
      </c>
      <c r="K207" s="27">
        <v>180180</v>
      </c>
      <c r="L207" s="27" t="s">
        <v>18</v>
      </c>
    </row>
    <row r="208" spans="1:12" ht="14.25" customHeight="1" thickBot="1" x14ac:dyDescent="0.25">
      <c r="A208" s="27" t="s">
        <v>252</v>
      </c>
      <c r="B208" s="27" t="s">
        <v>20</v>
      </c>
      <c r="C208" s="31" t="s">
        <v>488</v>
      </c>
      <c r="D208" s="27" t="s">
        <v>40</v>
      </c>
      <c r="E208" s="27" t="s">
        <v>72</v>
      </c>
      <c r="F208" s="27">
        <v>8288</v>
      </c>
      <c r="G208" s="27">
        <v>1401</v>
      </c>
      <c r="H208" s="27">
        <v>819</v>
      </c>
      <c r="I208" s="27">
        <v>1235</v>
      </c>
      <c r="J208" s="29">
        <v>33446</v>
      </c>
      <c r="K208" s="27">
        <v>248786</v>
      </c>
      <c r="L208" s="27" t="s">
        <v>18</v>
      </c>
    </row>
    <row r="209" spans="1:12" ht="14.25" customHeight="1" thickBot="1" x14ac:dyDescent="0.25">
      <c r="A209" s="27" t="s">
        <v>253</v>
      </c>
      <c r="B209" s="27" t="s">
        <v>20</v>
      </c>
      <c r="C209" s="31" t="s">
        <v>487</v>
      </c>
      <c r="D209" s="27" t="s">
        <v>26</v>
      </c>
      <c r="E209" s="27" t="s">
        <v>442</v>
      </c>
      <c r="F209" s="27">
        <v>5596</v>
      </c>
      <c r="G209" s="27">
        <v>1231</v>
      </c>
      <c r="H209" s="27">
        <v>473</v>
      </c>
      <c r="I209" s="27">
        <v>2251</v>
      </c>
      <c r="J209" s="29">
        <v>43705</v>
      </c>
      <c r="K209" s="27">
        <v>75643</v>
      </c>
      <c r="L209" s="27" t="s">
        <v>18</v>
      </c>
    </row>
    <row r="210" spans="1:12" ht="14.25" customHeight="1" thickBot="1" x14ac:dyDescent="0.25">
      <c r="A210" s="27" t="s">
        <v>254</v>
      </c>
      <c r="B210" s="27" t="s">
        <v>48</v>
      </c>
      <c r="C210" s="31" t="s">
        <v>486</v>
      </c>
      <c r="D210" s="27" t="s">
        <v>40</v>
      </c>
      <c r="E210" s="27" t="s">
        <v>425</v>
      </c>
      <c r="F210" s="27">
        <v>13475</v>
      </c>
      <c r="G210" s="27">
        <v>1032</v>
      </c>
      <c r="H210" s="27">
        <v>295</v>
      </c>
      <c r="I210" s="27">
        <v>541</v>
      </c>
      <c r="J210" s="29">
        <v>43666</v>
      </c>
      <c r="K210" s="27">
        <v>202396</v>
      </c>
      <c r="L210" s="27" t="s">
        <v>53</v>
      </c>
    </row>
    <row r="211" spans="1:12" ht="14.25" customHeight="1" thickBot="1" x14ac:dyDescent="0.25">
      <c r="A211" s="27" t="s">
        <v>255</v>
      </c>
      <c r="B211" s="27" t="s">
        <v>25</v>
      </c>
      <c r="C211" s="31" t="s">
        <v>485</v>
      </c>
      <c r="D211" s="27" t="s">
        <v>31</v>
      </c>
      <c r="E211" s="27" t="s">
        <v>409</v>
      </c>
      <c r="F211" s="27">
        <v>8168</v>
      </c>
      <c r="G211" s="27">
        <v>512</v>
      </c>
      <c r="H211" s="27">
        <v>442</v>
      </c>
      <c r="I211" s="27">
        <v>2343</v>
      </c>
      <c r="J211" s="29">
        <v>2753</v>
      </c>
      <c r="K211" s="27">
        <v>143896</v>
      </c>
      <c r="L211" s="27" t="s">
        <v>53</v>
      </c>
    </row>
    <row r="212" spans="1:12" ht="14.25" customHeight="1" thickBot="1" x14ac:dyDescent="0.25">
      <c r="A212" s="27" t="s">
        <v>256</v>
      </c>
      <c r="B212" s="27" t="s">
        <v>14</v>
      </c>
      <c r="C212" s="32">
        <v>45924</v>
      </c>
      <c r="D212" s="27" t="s">
        <v>15</v>
      </c>
      <c r="E212" s="27" t="s">
        <v>72</v>
      </c>
      <c r="F212" s="27">
        <v>11795</v>
      </c>
      <c r="G212" s="27">
        <v>958</v>
      </c>
      <c r="H212" s="27">
        <v>814</v>
      </c>
      <c r="I212" s="27">
        <v>301</v>
      </c>
      <c r="J212" s="29">
        <v>12564</v>
      </c>
      <c r="K212" s="27">
        <v>179999</v>
      </c>
      <c r="L212" s="27" t="s">
        <v>23</v>
      </c>
    </row>
    <row r="213" spans="1:12" ht="14.25" customHeight="1" thickBot="1" x14ac:dyDescent="0.25">
      <c r="A213" s="27" t="s">
        <v>257</v>
      </c>
      <c r="B213" s="27" t="s">
        <v>14</v>
      </c>
      <c r="C213" s="31" t="s">
        <v>484</v>
      </c>
      <c r="D213" s="27" t="s">
        <v>31</v>
      </c>
      <c r="E213" s="27" t="s">
        <v>414</v>
      </c>
      <c r="F213" s="27">
        <v>9561</v>
      </c>
      <c r="G213" s="27">
        <v>642</v>
      </c>
      <c r="H213" s="27">
        <v>581</v>
      </c>
      <c r="I213" s="27">
        <v>2572</v>
      </c>
      <c r="J213" s="29">
        <v>38552</v>
      </c>
      <c r="K213" s="27">
        <v>133680</v>
      </c>
      <c r="L213" s="27" t="s">
        <v>18</v>
      </c>
    </row>
    <row r="214" spans="1:12" ht="14.25" customHeight="1" thickBot="1" x14ac:dyDescent="0.25">
      <c r="A214" s="27" t="s">
        <v>258</v>
      </c>
      <c r="B214" s="27" t="s">
        <v>25</v>
      </c>
      <c r="C214" s="31" t="s">
        <v>483</v>
      </c>
      <c r="D214" s="27" t="s">
        <v>26</v>
      </c>
      <c r="E214" s="27" t="s">
        <v>409</v>
      </c>
      <c r="F214" s="27">
        <v>10258</v>
      </c>
      <c r="G214" s="27">
        <v>527</v>
      </c>
      <c r="H214" s="27">
        <v>854</v>
      </c>
      <c r="I214" s="27">
        <v>2068</v>
      </c>
      <c r="J214" s="29">
        <v>45632</v>
      </c>
      <c r="K214" s="27">
        <v>136546</v>
      </c>
      <c r="L214" s="27" t="s">
        <v>53</v>
      </c>
    </row>
    <row r="215" spans="1:12" ht="14.25" customHeight="1" thickBot="1" x14ac:dyDescent="0.25">
      <c r="A215" s="27" t="s">
        <v>259</v>
      </c>
      <c r="B215" s="27" t="s">
        <v>14</v>
      </c>
      <c r="C215" s="31" t="s">
        <v>482</v>
      </c>
      <c r="D215" s="27" t="s">
        <v>31</v>
      </c>
      <c r="E215" s="27" t="s">
        <v>440</v>
      </c>
      <c r="F215" s="27">
        <v>18616</v>
      </c>
      <c r="G215" s="27">
        <v>1277</v>
      </c>
      <c r="H215" s="27">
        <v>734</v>
      </c>
      <c r="I215" s="27">
        <v>2249</v>
      </c>
      <c r="J215" s="29">
        <v>3399</v>
      </c>
      <c r="K215" s="27">
        <v>193515</v>
      </c>
      <c r="L215" s="27" t="s">
        <v>34</v>
      </c>
    </row>
    <row r="216" spans="1:12" ht="14.25" customHeight="1" thickBot="1" x14ac:dyDescent="0.25">
      <c r="A216" s="27" t="s">
        <v>260</v>
      </c>
      <c r="B216" s="27" t="s">
        <v>14</v>
      </c>
      <c r="C216" s="32">
        <v>45925</v>
      </c>
      <c r="D216" s="27" t="s">
        <v>31</v>
      </c>
      <c r="E216" s="27" t="s">
        <v>410</v>
      </c>
      <c r="F216" s="27">
        <v>8371</v>
      </c>
      <c r="G216" s="27">
        <v>960</v>
      </c>
      <c r="H216" s="27">
        <v>548</v>
      </c>
      <c r="I216" s="27">
        <v>2936</v>
      </c>
      <c r="J216" s="29">
        <v>82543</v>
      </c>
      <c r="K216" s="27">
        <v>119973</v>
      </c>
      <c r="L216" s="27" t="s">
        <v>23</v>
      </c>
    </row>
    <row r="217" spans="1:12" ht="14.25" customHeight="1" thickBot="1" x14ac:dyDescent="0.25">
      <c r="A217" s="27" t="s">
        <v>261</v>
      </c>
      <c r="B217" s="27" t="s">
        <v>25</v>
      </c>
      <c r="C217" s="31" t="s">
        <v>481</v>
      </c>
      <c r="D217" s="27" t="s">
        <v>26</v>
      </c>
      <c r="E217" s="27" t="s">
        <v>414</v>
      </c>
      <c r="F217" s="27">
        <v>22590</v>
      </c>
      <c r="G217" s="27">
        <v>1462</v>
      </c>
      <c r="H217" s="27">
        <v>966</v>
      </c>
      <c r="I217" s="27">
        <v>2463</v>
      </c>
      <c r="J217" s="29">
        <v>29689</v>
      </c>
      <c r="K217" s="27">
        <v>103449</v>
      </c>
      <c r="L217" s="27" t="s">
        <v>29</v>
      </c>
    </row>
    <row r="218" spans="1:12" ht="14.25" customHeight="1" thickBot="1" x14ac:dyDescent="0.25">
      <c r="A218" s="27" t="s">
        <v>262</v>
      </c>
      <c r="B218" s="27" t="s">
        <v>20</v>
      </c>
      <c r="C218" s="32">
        <v>45926</v>
      </c>
      <c r="D218" s="27" t="s">
        <v>40</v>
      </c>
      <c r="E218" s="27" t="s">
        <v>414</v>
      </c>
      <c r="F218" s="27">
        <v>16369</v>
      </c>
      <c r="G218" s="27">
        <v>1452</v>
      </c>
      <c r="H218" s="27">
        <v>493</v>
      </c>
      <c r="I218" s="27">
        <v>1217</v>
      </c>
      <c r="J218" s="29">
        <v>91440</v>
      </c>
      <c r="K218" s="27">
        <v>149834</v>
      </c>
      <c r="L218" s="27" t="s">
        <v>23</v>
      </c>
    </row>
    <row r="219" spans="1:12" ht="14.25" customHeight="1" thickBot="1" x14ac:dyDescent="0.25">
      <c r="A219" s="27" t="s">
        <v>263</v>
      </c>
      <c r="B219" s="27" t="s">
        <v>25</v>
      </c>
      <c r="C219" s="31" t="s">
        <v>480</v>
      </c>
      <c r="D219" s="27" t="s">
        <v>31</v>
      </c>
      <c r="E219" s="27" t="s">
        <v>72</v>
      </c>
      <c r="F219" s="27">
        <v>14910</v>
      </c>
      <c r="G219" s="27">
        <v>778</v>
      </c>
      <c r="H219" s="27">
        <v>289</v>
      </c>
      <c r="I219" s="27">
        <v>2541</v>
      </c>
      <c r="J219" s="29">
        <v>14309</v>
      </c>
      <c r="K219" s="27">
        <v>247815</v>
      </c>
      <c r="L219" s="27" t="s">
        <v>29</v>
      </c>
    </row>
    <row r="220" spans="1:12" ht="14.25" customHeight="1" thickBot="1" x14ac:dyDescent="0.25">
      <c r="A220" s="27" t="s">
        <v>264</v>
      </c>
      <c r="B220" s="27" t="s">
        <v>20</v>
      </c>
      <c r="C220" s="31" t="s">
        <v>479</v>
      </c>
      <c r="D220" s="27" t="s">
        <v>40</v>
      </c>
      <c r="E220" s="27" t="s">
        <v>419</v>
      </c>
      <c r="F220" s="27">
        <v>9943</v>
      </c>
      <c r="G220" s="27">
        <v>1274</v>
      </c>
      <c r="H220" s="27">
        <v>336</v>
      </c>
      <c r="I220" s="27">
        <v>389</v>
      </c>
      <c r="J220" s="29">
        <v>6145</v>
      </c>
      <c r="K220" s="27">
        <v>231305</v>
      </c>
      <c r="L220" s="27" t="s">
        <v>18</v>
      </c>
    </row>
    <row r="221" spans="1:12" ht="14.25" customHeight="1" thickBot="1" x14ac:dyDescent="0.25">
      <c r="A221" s="27" t="s">
        <v>265</v>
      </c>
      <c r="B221" s="27" t="s">
        <v>14</v>
      </c>
      <c r="C221" s="31" t="s">
        <v>478</v>
      </c>
      <c r="D221" s="27" t="s">
        <v>31</v>
      </c>
      <c r="E221" s="27" t="s">
        <v>442</v>
      </c>
      <c r="F221" s="27">
        <v>14199</v>
      </c>
      <c r="G221" s="27">
        <v>1206</v>
      </c>
      <c r="H221" s="27">
        <v>954</v>
      </c>
      <c r="I221" s="27">
        <v>2009</v>
      </c>
      <c r="J221" s="29">
        <v>8</v>
      </c>
      <c r="K221" s="27">
        <v>65537</v>
      </c>
      <c r="L221" s="27" t="s">
        <v>29</v>
      </c>
    </row>
    <row r="222" spans="1:12" ht="14.25" customHeight="1" thickBot="1" x14ac:dyDescent="0.25">
      <c r="A222" s="27" t="s">
        <v>266</v>
      </c>
      <c r="B222" s="27" t="s">
        <v>14</v>
      </c>
      <c r="C222" s="31" t="s">
        <v>477</v>
      </c>
      <c r="D222" s="27" t="s">
        <v>40</v>
      </c>
      <c r="E222" s="27" t="s">
        <v>419</v>
      </c>
      <c r="F222" s="27">
        <v>17728</v>
      </c>
      <c r="G222" s="27">
        <v>1487</v>
      </c>
      <c r="H222" s="27">
        <v>210</v>
      </c>
      <c r="I222" s="27">
        <v>2469</v>
      </c>
      <c r="J222" s="29">
        <v>30565</v>
      </c>
      <c r="K222" s="27">
        <v>117576</v>
      </c>
      <c r="L222" s="27" t="s">
        <v>18</v>
      </c>
    </row>
    <row r="223" spans="1:12" ht="14.25" customHeight="1" thickBot="1" x14ac:dyDescent="0.25">
      <c r="A223" s="27" t="s">
        <v>267</v>
      </c>
      <c r="B223" s="27" t="s">
        <v>14</v>
      </c>
      <c r="C223" s="31" t="s">
        <v>476</v>
      </c>
      <c r="D223" s="27" t="s">
        <v>26</v>
      </c>
      <c r="E223" s="27" t="s">
        <v>72</v>
      </c>
      <c r="F223" s="27">
        <v>8738</v>
      </c>
      <c r="G223" s="27">
        <v>295</v>
      </c>
      <c r="H223" s="27">
        <v>529</v>
      </c>
      <c r="I223" s="27">
        <v>442</v>
      </c>
      <c r="J223" s="29">
        <v>25286</v>
      </c>
      <c r="K223" s="27">
        <v>147522</v>
      </c>
      <c r="L223" s="27" t="s">
        <v>34</v>
      </c>
    </row>
    <row r="224" spans="1:12" ht="14.25" customHeight="1" thickBot="1" x14ac:dyDescent="0.25">
      <c r="A224" s="27" t="s">
        <v>268</v>
      </c>
      <c r="B224" s="27" t="s">
        <v>48</v>
      </c>
      <c r="C224" s="31" t="s">
        <v>475</v>
      </c>
      <c r="D224" s="27" t="s">
        <v>31</v>
      </c>
      <c r="E224" s="27" t="s">
        <v>440</v>
      </c>
      <c r="F224" s="27">
        <v>17913</v>
      </c>
      <c r="G224" s="27">
        <v>1311</v>
      </c>
      <c r="H224" s="27">
        <v>859</v>
      </c>
      <c r="I224" s="27">
        <v>405</v>
      </c>
      <c r="J224" s="29">
        <v>59842</v>
      </c>
      <c r="K224" s="27">
        <v>62612</v>
      </c>
      <c r="L224" s="27" t="s">
        <v>29</v>
      </c>
    </row>
    <row r="225" spans="1:12" ht="14.25" customHeight="1" thickBot="1" x14ac:dyDescent="0.25">
      <c r="A225" s="27" t="s">
        <v>269</v>
      </c>
      <c r="B225" s="27" t="s">
        <v>20</v>
      </c>
      <c r="C225" s="32">
        <v>45907</v>
      </c>
      <c r="D225" s="27" t="s">
        <v>26</v>
      </c>
      <c r="E225" s="27" t="s">
        <v>412</v>
      </c>
      <c r="F225" s="27">
        <v>4472</v>
      </c>
      <c r="G225" s="27">
        <v>1301</v>
      </c>
      <c r="H225" s="27">
        <v>956</v>
      </c>
      <c r="I225" s="27">
        <v>1186</v>
      </c>
      <c r="J225" s="29">
        <v>3363</v>
      </c>
      <c r="K225" s="27">
        <v>46471</v>
      </c>
      <c r="L225" s="27" t="s">
        <v>23</v>
      </c>
    </row>
    <row r="226" spans="1:12" ht="14.25" customHeight="1" thickBot="1" x14ac:dyDescent="0.25">
      <c r="A226" s="27" t="s">
        <v>270</v>
      </c>
      <c r="B226" s="27" t="s">
        <v>48</v>
      </c>
      <c r="C226" s="31" t="s">
        <v>474</v>
      </c>
      <c r="D226" s="27" t="s">
        <v>31</v>
      </c>
      <c r="E226" s="27" t="s">
        <v>423</v>
      </c>
      <c r="F226" s="27">
        <v>21123</v>
      </c>
      <c r="G226" s="27">
        <v>1343</v>
      </c>
      <c r="H226" s="27">
        <v>589</v>
      </c>
      <c r="I226" s="27">
        <v>727</v>
      </c>
      <c r="J226" s="29">
        <v>87833</v>
      </c>
      <c r="K226" s="27">
        <v>206703</v>
      </c>
      <c r="L226" s="27" t="s">
        <v>18</v>
      </c>
    </row>
    <row r="227" spans="1:12" ht="14.25" customHeight="1" thickBot="1" x14ac:dyDescent="0.25">
      <c r="A227" s="27" t="s">
        <v>271</v>
      </c>
      <c r="B227" s="27" t="s">
        <v>48</v>
      </c>
      <c r="C227" s="32">
        <v>45908</v>
      </c>
      <c r="D227" s="27" t="s">
        <v>26</v>
      </c>
      <c r="E227" s="27" t="s">
        <v>423</v>
      </c>
      <c r="F227" s="27">
        <v>23785</v>
      </c>
      <c r="G227" s="27">
        <v>1013</v>
      </c>
      <c r="H227" s="27">
        <v>468</v>
      </c>
      <c r="I227" s="27">
        <v>1628</v>
      </c>
      <c r="J227" s="29">
        <v>8272</v>
      </c>
      <c r="K227" s="27">
        <v>71348</v>
      </c>
      <c r="L227" s="27" t="s">
        <v>23</v>
      </c>
    </row>
    <row r="228" spans="1:12" ht="14.25" customHeight="1" thickBot="1" x14ac:dyDescent="0.25">
      <c r="A228" s="27" t="s">
        <v>272</v>
      </c>
      <c r="B228" s="27" t="s">
        <v>25</v>
      </c>
      <c r="C228" s="31" t="s">
        <v>473</v>
      </c>
      <c r="D228" s="27" t="s">
        <v>26</v>
      </c>
      <c r="E228" s="27" t="s">
        <v>442</v>
      </c>
      <c r="F228" s="27">
        <v>17679</v>
      </c>
      <c r="G228" s="27">
        <v>690</v>
      </c>
      <c r="H228" s="27">
        <v>451</v>
      </c>
      <c r="I228" s="27">
        <v>2195</v>
      </c>
      <c r="J228" s="29">
        <v>4390</v>
      </c>
      <c r="K228" s="27">
        <v>235804</v>
      </c>
      <c r="L228" s="27" t="s">
        <v>53</v>
      </c>
    </row>
    <row r="229" spans="1:12" ht="14.25" customHeight="1" thickBot="1" x14ac:dyDescent="0.25">
      <c r="A229" s="27" t="s">
        <v>273</v>
      </c>
      <c r="B229" s="27" t="s">
        <v>48</v>
      </c>
      <c r="C229" s="31" t="s">
        <v>472</v>
      </c>
      <c r="D229" s="27" t="s">
        <v>31</v>
      </c>
      <c r="E229" s="27" t="s">
        <v>440</v>
      </c>
      <c r="F229" s="27">
        <v>3761</v>
      </c>
      <c r="G229" s="27">
        <v>651</v>
      </c>
      <c r="H229" s="27">
        <v>493</v>
      </c>
      <c r="I229" s="27">
        <v>2294</v>
      </c>
      <c r="J229" s="29">
        <v>71696</v>
      </c>
      <c r="K229" s="27">
        <v>41177</v>
      </c>
      <c r="L229" s="27" t="s">
        <v>18</v>
      </c>
    </row>
    <row r="230" spans="1:12" ht="14.25" customHeight="1" thickBot="1" x14ac:dyDescent="0.25">
      <c r="A230" s="27" t="s">
        <v>274</v>
      </c>
      <c r="B230" s="27" t="s">
        <v>25</v>
      </c>
      <c r="C230" s="31" t="s">
        <v>471</v>
      </c>
      <c r="D230" s="27" t="s">
        <v>31</v>
      </c>
      <c r="E230" s="27" t="s">
        <v>442</v>
      </c>
      <c r="F230" s="27">
        <v>12167</v>
      </c>
      <c r="G230" s="27">
        <v>364</v>
      </c>
      <c r="H230" s="27">
        <v>160</v>
      </c>
      <c r="I230" s="27">
        <v>616</v>
      </c>
      <c r="J230" s="29">
        <v>42228</v>
      </c>
      <c r="K230" s="27">
        <v>175832</v>
      </c>
      <c r="L230" s="27" t="s">
        <v>29</v>
      </c>
    </row>
    <row r="231" spans="1:12" ht="14.25" customHeight="1" thickBot="1" x14ac:dyDescent="0.25">
      <c r="A231" s="27" t="s">
        <v>275</v>
      </c>
      <c r="B231" s="27" t="s">
        <v>25</v>
      </c>
      <c r="C231" s="31" t="s">
        <v>470</v>
      </c>
      <c r="D231" s="27" t="s">
        <v>31</v>
      </c>
      <c r="E231" s="27" t="s">
        <v>37</v>
      </c>
      <c r="F231" s="27">
        <v>12554</v>
      </c>
      <c r="G231" s="27">
        <v>381</v>
      </c>
      <c r="H231" s="27">
        <v>211</v>
      </c>
      <c r="I231" s="27">
        <v>2286</v>
      </c>
      <c r="J231" s="29">
        <v>50567</v>
      </c>
      <c r="K231" s="27">
        <v>72779</v>
      </c>
      <c r="L231" s="27" t="s">
        <v>18</v>
      </c>
    </row>
    <row r="232" spans="1:12" ht="14.25" customHeight="1" thickBot="1" x14ac:dyDescent="0.25">
      <c r="A232" s="27" t="s">
        <v>276</v>
      </c>
      <c r="B232" s="27" t="s">
        <v>48</v>
      </c>
      <c r="C232" s="32">
        <v>45909</v>
      </c>
      <c r="D232" s="27" t="s">
        <v>15</v>
      </c>
      <c r="E232" s="27" t="s">
        <v>419</v>
      </c>
      <c r="F232" s="27">
        <v>19260</v>
      </c>
      <c r="G232" s="27">
        <v>668</v>
      </c>
      <c r="H232" s="27">
        <v>994</v>
      </c>
      <c r="I232" s="27">
        <v>934</v>
      </c>
      <c r="J232" s="29">
        <v>20509</v>
      </c>
      <c r="K232" s="27">
        <v>61636</v>
      </c>
      <c r="L232" s="27" t="s">
        <v>23</v>
      </c>
    </row>
    <row r="233" spans="1:12" ht="14.25" customHeight="1" thickBot="1" x14ac:dyDescent="0.25">
      <c r="A233" s="27" t="s">
        <v>277</v>
      </c>
      <c r="B233" s="27" t="s">
        <v>20</v>
      </c>
      <c r="C233" s="31" t="s">
        <v>469</v>
      </c>
      <c r="D233" s="27" t="s">
        <v>40</v>
      </c>
      <c r="E233" s="27" t="s">
        <v>423</v>
      </c>
      <c r="F233" s="27">
        <v>16277</v>
      </c>
      <c r="G233" s="27">
        <v>1109</v>
      </c>
      <c r="H233" s="27">
        <v>375</v>
      </c>
      <c r="I233" s="27">
        <v>2225</v>
      </c>
      <c r="J233" s="29">
        <v>1044</v>
      </c>
      <c r="K233" s="27">
        <v>121889</v>
      </c>
      <c r="L233" s="27" t="s">
        <v>34</v>
      </c>
    </row>
    <row r="234" spans="1:12" ht="14.25" customHeight="1" thickBot="1" x14ac:dyDescent="0.25">
      <c r="A234" s="27" t="s">
        <v>278</v>
      </c>
      <c r="B234" s="27" t="s">
        <v>20</v>
      </c>
      <c r="C234" s="31" t="s">
        <v>468</v>
      </c>
      <c r="D234" s="27" t="s">
        <v>15</v>
      </c>
      <c r="E234" s="27" t="s">
        <v>414</v>
      </c>
      <c r="F234" s="27">
        <v>5812</v>
      </c>
      <c r="G234" s="27">
        <v>934</v>
      </c>
      <c r="H234" s="27">
        <v>302</v>
      </c>
      <c r="I234" s="27">
        <v>2356</v>
      </c>
      <c r="J234" s="29">
        <v>37437</v>
      </c>
      <c r="K234" s="27">
        <v>93551</v>
      </c>
      <c r="L234" s="27" t="s">
        <v>18</v>
      </c>
    </row>
    <row r="235" spans="1:12" ht="14.25" customHeight="1" thickBot="1" x14ac:dyDescent="0.25">
      <c r="A235" s="27" t="s">
        <v>279</v>
      </c>
      <c r="B235" s="27" t="s">
        <v>20</v>
      </c>
      <c r="C235" s="31" t="s">
        <v>467</v>
      </c>
      <c r="D235" s="27" t="s">
        <v>15</v>
      </c>
      <c r="E235" s="27" t="s">
        <v>419</v>
      </c>
      <c r="F235" s="27">
        <v>19844</v>
      </c>
      <c r="G235" s="27">
        <v>1022</v>
      </c>
      <c r="H235" s="27">
        <v>860</v>
      </c>
      <c r="I235" s="27">
        <v>2570</v>
      </c>
      <c r="J235" s="29">
        <v>23719</v>
      </c>
      <c r="K235" s="27">
        <v>182628</v>
      </c>
      <c r="L235" s="27" t="s">
        <v>29</v>
      </c>
    </row>
    <row r="236" spans="1:12" ht="14.25" customHeight="1" thickBot="1" x14ac:dyDescent="0.25">
      <c r="A236" s="27" t="s">
        <v>280</v>
      </c>
      <c r="B236" s="27" t="s">
        <v>20</v>
      </c>
      <c r="C236" s="31" t="s">
        <v>466</v>
      </c>
      <c r="D236" s="27" t="s">
        <v>26</v>
      </c>
      <c r="E236" s="27" t="s">
        <v>425</v>
      </c>
      <c r="F236" s="27">
        <v>20117</v>
      </c>
      <c r="G236" s="27">
        <v>1143</v>
      </c>
      <c r="H236" s="27">
        <v>713</v>
      </c>
      <c r="I236" s="27">
        <v>1739</v>
      </c>
      <c r="J236" s="29">
        <v>34444</v>
      </c>
      <c r="K236" s="27">
        <v>198670</v>
      </c>
      <c r="L236" s="27" t="s">
        <v>53</v>
      </c>
    </row>
    <row r="237" spans="1:12" ht="14.25" customHeight="1" thickBot="1" x14ac:dyDescent="0.25">
      <c r="A237" s="27" t="s">
        <v>281</v>
      </c>
      <c r="B237" s="27" t="s">
        <v>20</v>
      </c>
      <c r="C237" s="31" t="s">
        <v>465</v>
      </c>
      <c r="D237" s="27" t="s">
        <v>31</v>
      </c>
      <c r="E237" s="27" t="s">
        <v>410</v>
      </c>
      <c r="F237" s="27">
        <v>3605</v>
      </c>
      <c r="G237" s="27">
        <v>206</v>
      </c>
      <c r="H237" s="27">
        <v>921</v>
      </c>
      <c r="I237" s="27">
        <v>852</v>
      </c>
      <c r="J237" s="29">
        <v>11660</v>
      </c>
      <c r="K237" s="27">
        <v>182635</v>
      </c>
      <c r="L237" s="27" t="s">
        <v>34</v>
      </c>
    </row>
    <row r="238" spans="1:12" ht="14.25" customHeight="1" thickBot="1" x14ac:dyDescent="0.25">
      <c r="A238" s="27" t="s">
        <v>282</v>
      </c>
      <c r="B238" s="27" t="s">
        <v>48</v>
      </c>
      <c r="C238" s="31" t="s">
        <v>464</v>
      </c>
      <c r="D238" s="27" t="s">
        <v>40</v>
      </c>
      <c r="E238" s="27" t="s">
        <v>440</v>
      </c>
      <c r="F238" s="27">
        <v>7622</v>
      </c>
      <c r="G238" s="27">
        <v>529</v>
      </c>
      <c r="H238" s="27">
        <v>720</v>
      </c>
      <c r="I238" s="27">
        <v>1015</v>
      </c>
      <c r="J238" s="29">
        <v>71322</v>
      </c>
      <c r="K238" s="27">
        <v>86819</v>
      </c>
      <c r="L238" s="27" t="s">
        <v>53</v>
      </c>
    </row>
    <row r="239" spans="1:12" ht="14.25" customHeight="1" thickBot="1" x14ac:dyDescent="0.25">
      <c r="A239" s="27" t="s">
        <v>283</v>
      </c>
      <c r="B239" s="27" t="s">
        <v>48</v>
      </c>
      <c r="C239" s="31" t="s">
        <v>463</v>
      </c>
      <c r="D239" s="27" t="s">
        <v>26</v>
      </c>
      <c r="E239" s="27" t="s">
        <v>409</v>
      </c>
      <c r="F239" s="27">
        <v>8767</v>
      </c>
      <c r="G239" s="27">
        <v>974</v>
      </c>
      <c r="H239" s="27">
        <v>733</v>
      </c>
      <c r="I239" s="27">
        <v>1587</v>
      </c>
      <c r="J239" s="29">
        <v>74927</v>
      </c>
      <c r="K239" s="27">
        <v>113770</v>
      </c>
      <c r="L239" s="27" t="s">
        <v>18</v>
      </c>
    </row>
    <row r="240" spans="1:12" ht="14.25" customHeight="1" thickBot="1" x14ac:dyDescent="0.25">
      <c r="A240" s="27" t="s">
        <v>284</v>
      </c>
      <c r="B240" s="27" t="s">
        <v>14</v>
      </c>
      <c r="C240" s="32">
        <v>45910</v>
      </c>
      <c r="D240" s="27" t="s">
        <v>15</v>
      </c>
      <c r="E240" s="27" t="s">
        <v>442</v>
      </c>
      <c r="F240" s="27">
        <v>13613</v>
      </c>
      <c r="G240" s="27">
        <v>350</v>
      </c>
      <c r="H240" s="27">
        <v>809</v>
      </c>
      <c r="I240" s="27">
        <v>2013</v>
      </c>
      <c r="J240" s="29">
        <v>20471</v>
      </c>
      <c r="K240" s="27">
        <v>198038</v>
      </c>
      <c r="L240" s="27" t="s">
        <v>23</v>
      </c>
    </row>
    <row r="241" spans="1:12" ht="14.25" customHeight="1" thickBot="1" x14ac:dyDescent="0.25">
      <c r="A241" s="27" t="s">
        <v>285</v>
      </c>
      <c r="B241" s="27" t="s">
        <v>20</v>
      </c>
      <c r="C241" s="32">
        <v>45911</v>
      </c>
      <c r="D241" s="27" t="s">
        <v>31</v>
      </c>
      <c r="E241" s="27" t="s">
        <v>419</v>
      </c>
      <c r="F241" s="27">
        <v>21901</v>
      </c>
      <c r="G241" s="27">
        <v>1308</v>
      </c>
      <c r="H241" s="27">
        <v>724</v>
      </c>
      <c r="I241" s="27">
        <v>2183</v>
      </c>
      <c r="J241" s="29">
        <v>15996</v>
      </c>
      <c r="K241" s="27">
        <v>230961</v>
      </c>
      <c r="L241" s="27" t="s">
        <v>23</v>
      </c>
    </row>
    <row r="242" spans="1:12" ht="14.25" customHeight="1" thickBot="1" x14ac:dyDescent="0.25">
      <c r="A242" s="27" t="s">
        <v>286</v>
      </c>
      <c r="B242" s="27" t="s">
        <v>48</v>
      </c>
      <c r="C242" s="31" t="s">
        <v>451</v>
      </c>
      <c r="D242" s="27" t="s">
        <v>26</v>
      </c>
      <c r="E242" s="27" t="s">
        <v>410</v>
      </c>
      <c r="F242" s="27">
        <v>12589</v>
      </c>
      <c r="G242" s="27">
        <v>346</v>
      </c>
      <c r="H242" s="27">
        <v>459</v>
      </c>
      <c r="I242" s="27">
        <v>1407</v>
      </c>
      <c r="J242" s="29">
        <v>29254</v>
      </c>
      <c r="K242" s="27">
        <v>198059</v>
      </c>
      <c r="L242" s="27" t="s">
        <v>29</v>
      </c>
    </row>
    <row r="243" spans="1:12" ht="14.25" customHeight="1" thickBot="1" x14ac:dyDescent="0.25">
      <c r="A243" s="27" t="s">
        <v>287</v>
      </c>
      <c r="B243" s="27" t="s">
        <v>14</v>
      </c>
      <c r="C243" s="32">
        <v>45912</v>
      </c>
      <c r="D243" s="27" t="s">
        <v>31</v>
      </c>
      <c r="E243" s="27" t="s">
        <v>419</v>
      </c>
      <c r="F243" s="27">
        <v>15918</v>
      </c>
      <c r="G243" s="27">
        <v>1114</v>
      </c>
      <c r="H243" s="27">
        <v>392</v>
      </c>
      <c r="I243" s="27">
        <v>1641</v>
      </c>
      <c r="J243" s="29">
        <v>28044</v>
      </c>
      <c r="K243" s="27">
        <v>118714</v>
      </c>
      <c r="L243" s="27" t="s">
        <v>23</v>
      </c>
    </row>
    <row r="244" spans="1:12" ht="14.25" customHeight="1" thickBot="1" x14ac:dyDescent="0.25">
      <c r="A244" s="27" t="s">
        <v>288</v>
      </c>
      <c r="B244" s="27" t="s">
        <v>20</v>
      </c>
      <c r="C244" s="31" t="s">
        <v>462</v>
      </c>
      <c r="D244" s="27" t="s">
        <v>26</v>
      </c>
      <c r="E244" s="27" t="s">
        <v>409</v>
      </c>
      <c r="F244" s="27">
        <v>22119</v>
      </c>
      <c r="G244" s="27">
        <v>899</v>
      </c>
      <c r="H244" s="27">
        <v>642</v>
      </c>
      <c r="I244" s="27">
        <v>410</v>
      </c>
      <c r="J244" s="29">
        <v>49490</v>
      </c>
      <c r="K244" s="27">
        <v>229420</v>
      </c>
      <c r="L244" s="27" t="s">
        <v>34</v>
      </c>
    </row>
    <row r="245" spans="1:12" ht="14.25" customHeight="1" thickBot="1" x14ac:dyDescent="0.25">
      <c r="A245" s="27" t="s">
        <v>289</v>
      </c>
      <c r="B245" s="27" t="s">
        <v>25</v>
      </c>
      <c r="C245" s="32">
        <v>45913</v>
      </c>
      <c r="D245" s="27" t="s">
        <v>31</v>
      </c>
      <c r="E245" s="27" t="s">
        <v>410</v>
      </c>
      <c r="F245" s="27">
        <v>15046</v>
      </c>
      <c r="G245" s="27">
        <v>281</v>
      </c>
      <c r="H245" s="27">
        <v>515</v>
      </c>
      <c r="I245" s="27">
        <v>550</v>
      </c>
      <c r="J245" s="29">
        <v>22583</v>
      </c>
      <c r="K245" s="27">
        <v>64596</v>
      </c>
      <c r="L245" s="27" t="s">
        <v>23</v>
      </c>
    </row>
    <row r="246" spans="1:12" ht="14.25" customHeight="1" thickBot="1" x14ac:dyDescent="0.25">
      <c r="A246" s="27" t="s">
        <v>290</v>
      </c>
      <c r="B246" s="27" t="s">
        <v>14</v>
      </c>
      <c r="C246" s="31" t="s">
        <v>461</v>
      </c>
      <c r="D246" s="27" t="s">
        <v>15</v>
      </c>
      <c r="E246" s="27" t="s">
        <v>425</v>
      </c>
      <c r="F246" s="27">
        <v>4590</v>
      </c>
      <c r="G246" s="27">
        <v>713</v>
      </c>
      <c r="H246" s="27">
        <v>479</v>
      </c>
      <c r="I246" s="27">
        <v>2730</v>
      </c>
      <c r="J246" s="29">
        <v>41050</v>
      </c>
      <c r="K246" s="27">
        <v>204246</v>
      </c>
      <c r="L246" s="27" t="s">
        <v>29</v>
      </c>
    </row>
    <row r="247" spans="1:12" ht="14.25" customHeight="1" thickBot="1" x14ac:dyDescent="0.25">
      <c r="A247" s="27" t="s">
        <v>291</v>
      </c>
      <c r="B247" s="27" t="s">
        <v>48</v>
      </c>
      <c r="C247" s="31" t="s">
        <v>460</v>
      </c>
      <c r="D247" s="27" t="s">
        <v>40</v>
      </c>
      <c r="E247" s="27" t="s">
        <v>409</v>
      </c>
      <c r="F247" s="27">
        <v>19447</v>
      </c>
      <c r="G247" s="27">
        <v>1014</v>
      </c>
      <c r="H247" s="27">
        <v>256</v>
      </c>
      <c r="I247" s="27">
        <v>2354</v>
      </c>
      <c r="J247" s="29">
        <v>5472</v>
      </c>
      <c r="K247" s="27">
        <v>104106</v>
      </c>
      <c r="L247" s="27" t="s">
        <v>18</v>
      </c>
    </row>
    <row r="248" spans="1:12" ht="14.25" customHeight="1" thickBot="1" x14ac:dyDescent="0.25">
      <c r="A248" s="27" t="s">
        <v>292</v>
      </c>
      <c r="B248" s="27" t="s">
        <v>25</v>
      </c>
      <c r="C248" s="31" t="s">
        <v>459</v>
      </c>
      <c r="D248" s="27" t="s">
        <v>15</v>
      </c>
      <c r="E248" s="27" t="s">
        <v>72</v>
      </c>
      <c r="F248" s="27">
        <v>6324</v>
      </c>
      <c r="G248" s="27">
        <v>908</v>
      </c>
      <c r="H248" s="27">
        <v>375</v>
      </c>
      <c r="I248" s="27">
        <v>758</v>
      </c>
      <c r="J248" s="29">
        <v>34850</v>
      </c>
      <c r="K248" s="27">
        <v>241039</v>
      </c>
      <c r="L248" s="27" t="s">
        <v>18</v>
      </c>
    </row>
    <row r="249" spans="1:12" ht="14.25" customHeight="1" thickBot="1" x14ac:dyDescent="0.25">
      <c r="A249" s="27" t="s">
        <v>293</v>
      </c>
      <c r="B249" s="27" t="s">
        <v>25</v>
      </c>
      <c r="C249" s="32">
        <v>45914</v>
      </c>
      <c r="D249" s="27" t="s">
        <v>40</v>
      </c>
      <c r="E249" s="27" t="s">
        <v>417</v>
      </c>
      <c r="F249" s="27">
        <v>12787</v>
      </c>
      <c r="G249" s="27">
        <v>945</v>
      </c>
      <c r="H249" s="27">
        <v>974</v>
      </c>
      <c r="I249" s="27">
        <v>1407</v>
      </c>
      <c r="J249" s="29">
        <v>4037</v>
      </c>
      <c r="K249" s="27">
        <v>99182</v>
      </c>
      <c r="L249" s="27" t="s">
        <v>23</v>
      </c>
    </row>
    <row r="250" spans="1:12" ht="14.25" customHeight="1" thickBot="1" x14ac:dyDescent="0.25">
      <c r="A250" s="27" t="s">
        <v>294</v>
      </c>
      <c r="B250" s="27" t="s">
        <v>25</v>
      </c>
      <c r="C250" s="31" t="s">
        <v>427</v>
      </c>
      <c r="D250" s="27" t="s">
        <v>31</v>
      </c>
      <c r="E250" s="27" t="s">
        <v>72</v>
      </c>
      <c r="F250" s="27">
        <v>11111</v>
      </c>
      <c r="G250" s="27">
        <v>1222</v>
      </c>
      <c r="H250" s="27">
        <v>367</v>
      </c>
      <c r="I250" s="27">
        <v>507</v>
      </c>
      <c r="J250" s="29">
        <v>14129</v>
      </c>
      <c r="K250" s="27">
        <v>127163</v>
      </c>
      <c r="L250" s="27" t="s">
        <v>53</v>
      </c>
    </row>
    <row r="251" spans="1:12" ht="14.25" customHeight="1" thickBot="1" x14ac:dyDescent="0.25">
      <c r="A251" s="27" t="s">
        <v>295</v>
      </c>
      <c r="B251" s="27" t="s">
        <v>14</v>
      </c>
      <c r="C251" s="31" t="s">
        <v>458</v>
      </c>
      <c r="D251" s="27" t="s">
        <v>26</v>
      </c>
      <c r="E251" s="27" t="s">
        <v>423</v>
      </c>
      <c r="F251" s="27">
        <v>7342</v>
      </c>
      <c r="G251" s="27">
        <v>906</v>
      </c>
      <c r="H251" s="27">
        <v>902</v>
      </c>
      <c r="I251" s="27">
        <v>1199</v>
      </c>
      <c r="J251" s="29">
        <v>68488</v>
      </c>
      <c r="K251" s="27">
        <v>79310</v>
      </c>
      <c r="L251" s="27" t="s">
        <v>18</v>
      </c>
    </row>
    <row r="252" spans="1:12" ht="14.25" customHeight="1" thickBot="1" x14ac:dyDescent="0.25">
      <c r="A252" s="27" t="s">
        <v>296</v>
      </c>
      <c r="B252" s="27" t="s">
        <v>48</v>
      </c>
      <c r="C252" s="32">
        <v>45915</v>
      </c>
      <c r="D252" s="27" t="s">
        <v>15</v>
      </c>
      <c r="E252" s="27" t="s">
        <v>419</v>
      </c>
      <c r="F252" s="27">
        <v>18389</v>
      </c>
      <c r="G252" s="27">
        <v>670</v>
      </c>
      <c r="H252" s="27">
        <v>655</v>
      </c>
      <c r="I252" s="27">
        <v>321</v>
      </c>
      <c r="J252" s="29">
        <v>21869</v>
      </c>
      <c r="K252" s="27">
        <v>96088</v>
      </c>
      <c r="L252" s="27" t="s">
        <v>23</v>
      </c>
    </row>
    <row r="253" spans="1:12" ht="14.25" customHeight="1" thickBot="1" x14ac:dyDescent="0.25">
      <c r="A253" s="27" t="s">
        <v>297</v>
      </c>
      <c r="B253" s="27" t="s">
        <v>25</v>
      </c>
      <c r="C253" s="31" t="s">
        <v>457</v>
      </c>
      <c r="D253" s="27" t="s">
        <v>40</v>
      </c>
      <c r="E253" s="27" t="s">
        <v>417</v>
      </c>
      <c r="F253" s="27">
        <v>10659</v>
      </c>
      <c r="G253" s="27">
        <v>1342</v>
      </c>
      <c r="H253" s="27">
        <v>408</v>
      </c>
      <c r="I253" s="27">
        <v>709</v>
      </c>
      <c r="J253" s="29">
        <v>16309</v>
      </c>
      <c r="K253" s="27">
        <v>168803</v>
      </c>
      <c r="L253" s="27" t="s">
        <v>29</v>
      </c>
    </row>
    <row r="254" spans="1:12" ht="14.25" customHeight="1" thickBot="1" x14ac:dyDescent="0.25">
      <c r="A254" s="27" t="s">
        <v>298</v>
      </c>
      <c r="B254" s="27" t="s">
        <v>20</v>
      </c>
      <c r="C254" s="32">
        <v>45916</v>
      </c>
      <c r="D254" s="27" t="s">
        <v>15</v>
      </c>
      <c r="E254" s="27" t="s">
        <v>72</v>
      </c>
      <c r="F254" s="27">
        <v>16043</v>
      </c>
      <c r="G254" s="27">
        <v>595</v>
      </c>
      <c r="H254" s="27">
        <v>923</v>
      </c>
      <c r="I254" s="27">
        <v>1194</v>
      </c>
      <c r="J254" s="29">
        <v>52613</v>
      </c>
      <c r="K254" s="27">
        <v>179978</v>
      </c>
      <c r="L254" s="27" t="s">
        <v>23</v>
      </c>
    </row>
    <row r="255" spans="1:12" ht="14.25" customHeight="1" thickBot="1" x14ac:dyDescent="0.25">
      <c r="A255" s="27" t="s">
        <v>299</v>
      </c>
      <c r="B255" s="27" t="s">
        <v>25</v>
      </c>
      <c r="C255" s="31" t="s">
        <v>456</v>
      </c>
      <c r="D255" s="27" t="s">
        <v>40</v>
      </c>
      <c r="E255" s="27" t="s">
        <v>417</v>
      </c>
      <c r="F255" s="27">
        <v>24350</v>
      </c>
      <c r="G255" s="27">
        <v>460</v>
      </c>
      <c r="H255" s="27">
        <v>666</v>
      </c>
      <c r="I255" s="27">
        <v>814</v>
      </c>
      <c r="J255" s="29">
        <v>21120</v>
      </c>
      <c r="K255" s="27">
        <v>76914</v>
      </c>
      <c r="L255" s="27" t="s">
        <v>18</v>
      </c>
    </row>
    <row r="256" spans="1:12" ht="14.25" customHeight="1" thickBot="1" x14ac:dyDescent="0.25">
      <c r="A256" s="27" t="s">
        <v>300</v>
      </c>
      <c r="B256" s="27" t="s">
        <v>25</v>
      </c>
      <c r="C256" s="31" t="s">
        <v>455</v>
      </c>
      <c r="D256" s="27" t="s">
        <v>15</v>
      </c>
      <c r="E256" s="27" t="s">
        <v>412</v>
      </c>
      <c r="F256" s="27">
        <v>10837</v>
      </c>
      <c r="G256" s="27">
        <v>1004</v>
      </c>
      <c r="H256" s="27">
        <v>922</v>
      </c>
      <c r="I256" s="27">
        <v>1108</v>
      </c>
      <c r="J256" s="29">
        <v>36807</v>
      </c>
      <c r="K256" s="27">
        <v>150350</v>
      </c>
      <c r="L256" s="27" t="s">
        <v>29</v>
      </c>
    </row>
    <row r="257" spans="1:12" ht="14.25" customHeight="1" thickBot="1" x14ac:dyDescent="0.25">
      <c r="A257" s="27" t="s">
        <v>301</v>
      </c>
      <c r="B257" s="27" t="s">
        <v>14</v>
      </c>
      <c r="C257" s="32">
        <v>45917</v>
      </c>
      <c r="D257" s="27" t="s">
        <v>40</v>
      </c>
      <c r="E257" s="27" t="s">
        <v>419</v>
      </c>
      <c r="F257" s="27">
        <v>2117</v>
      </c>
      <c r="G257" s="27">
        <v>1133</v>
      </c>
      <c r="H257" s="27">
        <v>203</v>
      </c>
      <c r="I257" s="27">
        <v>1173</v>
      </c>
      <c r="J257" s="29">
        <v>40125</v>
      </c>
      <c r="K257" s="27">
        <v>85379</v>
      </c>
      <c r="L257" s="27" t="s">
        <v>23</v>
      </c>
    </row>
    <row r="258" spans="1:12" ht="14.25" customHeight="1" thickBot="1" x14ac:dyDescent="0.25">
      <c r="A258" s="27" t="s">
        <v>302</v>
      </c>
      <c r="B258" s="27" t="s">
        <v>14</v>
      </c>
      <c r="C258" s="31" t="s">
        <v>434</v>
      </c>
      <c r="D258" s="27" t="s">
        <v>40</v>
      </c>
      <c r="E258" s="27" t="s">
        <v>417</v>
      </c>
      <c r="F258" s="27">
        <v>15917</v>
      </c>
      <c r="G258" s="27">
        <v>1479</v>
      </c>
      <c r="H258" s="27">
        <v>196</v>
      </c>
      <c r="I258" s="27">
        <v>313</v>
      </c>
      <c r="J258" s="29">
        <v>48524</v>
      </c>
      <c r="K258" s="27">
        <v>249684</v>
      </c>
      <c r="L258" s="27" t="s">
        <v>34</v>
      </c>
    </row>
    <row r="259" spans="1:12" ht="14.25" customHeight="1" thickBot="1" x14ac:dyDescent="0.25">
      <c r="A259" s="27" t="s">
        <v>303</v>
      </c>
      <c r="B259" s="27" t="s">
        <v>48</v>
      </c>
      <c r="C259" s="31" t="s">
        <v>436</v>
      </c>
      <c r="D259" s="27" t="s">
        <v>31</v>
      </c>
      <c r="E259" s="27" t="s">
        <v>414</v>
      </c>
      <c r="F259" s="27">
        <v>20935</v>
      </c>
      <c r="G259" s="27">
        <v>1104</v>
      </c>
      <c r="H259" s="27">
        <v>876</v>
      </c>
      <c r="I259" s="27">
        <v>1270</v>
      </c>
      <c r="J259" s="29">
        <v>21454</v>
      </c>
      <c r="K259" s="27">
        <v>208722</v>
      </c>
      <c r="L259" s="27" t="s">
        <v>29</v>
      </c>
    </row>
    <row r="260" spans="1:12" ht="14.25" customHeight="1" thickBot="1" x14ac:dyDescent="0.25">
      <c r="A260" s="27" t="s">
        <v>304</v>
      </c>
      <c r="B260" s="27" t="s">
        <v>20</v>
      </c>
      <c r="C260" s="31" t="s">
        <v>454</v>
      </c>
      <c r="D260" s="27" t="s">
        <v>40</v>
      </c>
      <c r="E260" s="27" t="s">
        <v>442</v>
      </c>
      <c r="F260" s="27">
        <v>16309</v>
      </c>
      <c r="G260" s="27">
        <v>1449</v>
      </c>
      <c r="H260" s="27">
        <v>838</v>
      </c>
      <c r="I260" s="27">
        <v>2434</v>
      </c>
      <c r="J260" s="29">
        <v>2940</v>
      </c>
      <c r="K260" s="27">
        <v>217953</v>
      </c>
      <c r="L260" s="27" t="s">
        <v>34</v>
      </c>
    </row>
    <row r="261" spans="1:12" ht="14.25" customHeight="1" thickBot="1" x14ac:dyDescent="0.25">
      <c r="A261" s="27" t="s">
        <v>305</v>
      </c>
      <c r="B261" s="27" t="s">
        <v>14</v>
      </c>
      <c r="C261" s="31" t="s">
        <v>453</v>
      </c>
      <c r="D261" s="27" t="s">
        <v>31</v>
      </c>
      <c r="E261" s="27" t="s">
        <v>442</v>
      </c>
      <c r="F261" s="27">
        <v>15234</v>
      </c>
      <c r="G261" s="27">
        <v>1276</v>
      </c>
      <c r="H261" s="27">
        <v>670</v>
      </c>
      <c r="I261" s="27">
        <v>1860</v>
      </c>
      <c r="J261" s="29">
        <v>60397</v>
      </c>
      <c r="K261" s="27">
        <v>86413</v>
      </c>
      <c r="L261" s="27" t="s">
        <v>53</v>
      </c>
    </row>
    <row r="262" spans="1:12" ht="14.25" customHeight="1" thickBot="1" x14ac:dyDescent="0.25">
      <c r="A262" s="27" t="s">
        <v>306</v>
      </c>
      <c r="B262" s="27" t="s">
        <v>25</v>
      </c>
      <c r="C262" s="31" t="s">
        <v>452</v>
      </c>
      <c r="D262" s="27" t="s">
        <v>40</v>
      </c>
      <c r="E262" s="27" t="s">
        <v>414</v>
      </c>
      <c r="F262" s="27">
        <v>7560</v>
      </c>
      <c r="G262" s="27">
        <v>1139</v>
      </c>
      <c r="H262" s="27">
        <v>248</v>
      </c>
      <c r="I262" s="27">
        <v>1624</v>
      </c>
      <c r="J262" s="29">
        <v>72237</v>
      </c>
      <c r="K262" s="27">
        <v>177084</v>
      </c>
      <c r="L262" s="27" t="s">
        <v>29</v>
      </c>
    </row>
    <row r="263" spans="1:12" ht="14.25" customHeight="1" thickBot="1" x14ac:dyDescent="0.25">
      <c r="A263" s="27" t="s">
        <v>307</v>
      </c>
      <c r="B263" s="27" t="s">
        <v>48</v>
      </c>
      <c r="C263" s="31" t="s">
        <v>451</v>
      </c>
      <c r="D263" s="27" t="s">
        <v>26</v>
      </c>
      <c r="E263" s="27" t="s">
        <v>410</v>
      </c>
      <c r="F263" s="27">
        <v>22673</v>
      </c>
      <c r="G263" s="27">
        <v>1053</v>
      </c>
      <c r="H263" s="27">
        <v>169</v>
      </c>
      <c r="I263" s="27">
        <v>1566</v>
      </c>
      <c r="J263" s="29">
        <v>9417</v>
      </c>
      <c r="K263" s="27">
        <v>221187</v>
      </c>
      <c r="L263" s="27" t="s">
        <v>34</v>
      </c>
    </row>
    <row r="264" spans="1:12" ht="14.25" customHeight="1" thickBot="1" x14ac:dyDescent="0.25">
      <c r="A264" s="27" t="s">
        <v>308</v>
      </c>
      <c r="B264" s="27" t="s">
        <v>25</v>
      </c>
      <c r="C264" s="31" t="s">
        <v>450</v>
      </c>
      <c r="D264" s="27" t="s">
        <v>26</v>
      </c>
      <c r="E264" s="27" t="s">
        <v>37</v>
      </c>
      <c r="F264" s="27">
        <v>2846</v>
      </c>
      <c r="G264" s="27">
        <v>792</v>
      </c>
      <c r="H264" s="27">
        <v>902</v>
      </c>
      <c r="I264" s="27">
        <v>2469</v>
      </c>
      <c r="J264" s="29">
        <v>12130</v>
      </c>
      <c r="K264" s="27">
        <v>47151</v>
      </c>
      <c r="L264" s="27" t="s">
        <v>18</v>
      </c>
    </row>
    <row r="265" spans="1:12" ht="14.25" customHeight="1" thickBot="1" x14ac:dyDescent="0.25">
      <c r="A265" s="27" t="s">
        <v>309</v>
      </c>
      <c r="B265" s="27" t="s">
        <v>25</v>
      </c>
      <c r="C265" s="31" t="s">
        <v>449</v>
      </c>
      <c r="D265" s="27" t="s">
        <v>26</v>
      </c>
      <c r="E265" s="27" t="s">
        <v>410</v>
      </c>
      <c r="F265" s="27">
        <v>12954</v>
      </c>
      <c r="G265" s="27">
        <v>913</v>
      </c>
      <c r="H265" s="27">
        <v>722</v>
      </c>
      <c r="I265" s="27">
        <v>1049</v>
      </c>
      <c r="J265" s="29">
        <v>475</v>
      </c>
      <c r="K265" s="27">
        <v>97716</v>
      </c>
      <c r="L265" s="27" t="s">
        <v>18</v>
      </c>
    </row>
    <row r="266" spans="1:12" ht="14.25" customHeight="1" thickBot="1" x14ac:dyDescent="0.25">
      <c r="A266" s="27" t="s">
        <v>310</v>
      </c>
      <c r="B266" s="27" t="s">
        <v>14</v>
      </c>
      <c r="C266" s="31" t="s">
        <v>448</v>
      </c>
      <c r="D266" s="27" t="s">
        <v>40</v>
      </c>
      <c r="E266" s="27" t="s">
        <v>409</v>
      </c>
      <c r="F266" s="27">
        <v>15703</v>
      </c>
      <c r="G266" s="27">
        <v>1381</v>
      </c>
      <c r="H266" s="27">
        <v>639</v>
      </c>
      <c r="I266" s="27">
        <v>984</v>
      </c>
      <c r="J266" s="29">
        <v>10967</v>
      </c>
      <c r="K266" s="27">
        <v>133747</v>
      </c>
      <c r="L266" s="27" t="s">
        <v>53</v>
      </c>
    </row>
    <row r="267" spans="1:12" ht="14.25" customHeight="1" thickBot="1" x14ac:dyDescent="0.25">
      <c r="A267" s="27" t="s">
        <v>311</v>
      </c>
      <c r="B267" s="27" t="s">
        <v>48</v>
      </c>
      <c r="C267" s="31" t="s">
        <v>447</v>
      </c>
      <c r="D267" s="27" t="s">
        <v>31</v>
      </c>
      <c r="E267" s="27" t="s">
        <v>409</v>
      </c>
      <c r="F267" s="27">
        <v>17385</v>
      </c>
      <c r="G267" s="27">
        <v>831</v>
      </c>
      <c r="H267" s="27">
        <v>568</v>
      </c>
      <c r="I267" s="27">
        <v>2227</v>
      </c>
      <c r="J267" s="29">
        <v>49351</v>
      </c>
      <c r="K267" s="27">
        <v>207450</v>
      </c>
      <c r="L267" s="27" t="s">
        <v>29</v>
      </c>
    </row>
    <row r="268" spans="1:12" ht="14.25" customHeight="1" thickBot="1" x14ac:dyDescent="0.25">
      <c r="A268" s="27" t="s">
        <v>312</v>
      </c>
      <c r="B268" s="27" t="s">
        <v>20</v>
      </c>
      <c r="C268" s="31" t="s">
        <v>446</v>
      </c>
      <c r="D268" s="27" t="s">
        <v>31</v>
      </c>
      <c r="E268" s="27" t="s">
        <v>417</v>
      </c>
      <c r="F268" s="27">
        <v>15746</v>
      </c>
      <c r="G268" s="27">
        <v>258</v>
      </c>
      <c r="H268" s="27">
        <v>839</v>
      </c>
      <c r="I268" s="27">
        <v>2656</v>
      </c>
      <c r="J268" s="29">
        <v>66614</v>
      </c>
      <c r="K268" s="27">
        <v>213724</v>
      </c>
      <c r="L268" s="27" t="s">
        <v>29</v>
      </c>
    </row>
    <row r="269" spans="1:12" ht="14.25" customHeight="1" thickBot="1" x14ac:dyDescent="0.25">
      <c r="A269" s="27" t="s">
        <v>313</v>
      </c>
      <c r="B269" s="27" t="s">
        <v>20</v>
      </c>
      <c r="C269" s="31" t="s">
        <v>445</v>
      </c>
      <c r="D269" s="27" t="s">
        <v>40</v>
      </c>
      <c r="E269" s="27" t="s">
        <v>72</v>
      </c>
      <c r="F269" s="27">
        <v>24700</v>
      </c>
      <c r="G269" s="27">
        <v>327</v>
      </c>
      <c r="H269" s="27">
        <v>999</v>
      </c>
      <c r="I269" s="27">
        <v>994</v>
      </c>
      <c r="J269" s="29">
        <v>59400</v>
      </c>
      <c r="K269" s="27">
        <v>243502</v>
      </c>
      <c r="L269" s="27" t="s">
        <v>29</v>
      </c>
    </row>
    <row r="270" spans="1:12" ht="14.25" customHeight="1" thickBot="1" x14ac:dyDescent="0.25">
      <c r="A270" s="27" t="s">
        <v>314</v>
      </c>
      <c r="B270" s="27" t="s">
        <v>14</v>
      </c>
      <c r="C270" s="31" t="s">
        <v>444</v>
      </c>
      <c r="D270" s="27" t="s">
        <v>26</v>
      </c>
      <c r="E270" s="27" t="s">
        <v>72</v>
      </c>
      <c r="F270" s="27">
        <v>8469</v>
      </c>
      <c r="G270" s="27">
        <v>935</v>
      </c>
      <c r="H270" s="27">
        <v>211</v>
      </c>
      <c r="I270" s="27">
        <v>2635</v>
      </c>
      <c r="J270" s="29">
        <v>21890</v>
      </c>
      <c r="K270" s="27">
        <v>184539</v>
      </c>
      <c r="L270" s="27" t="s">
        <v>53</v>
      </c>
    </row>
    <row r="271" spans="1:12" ht="14.25" customHeight="1" thickBot="1" x14ac:dyDescent="0.25">
      <c r="A271" s="27" t="s">
        <v>315</v>
      </c>
      <c r="B271" s="27" t="s">
        <v>14</v>
      </c>
      <c r="C271" s="31" t="s">
        <v>443</v>
      </c>
      <c r="D271" s="27" t="s">
        <v>26</v>
      </c>
      <c r="E271" s="27" t="s">
        <v>442</v>
      </c>
      <c r="F271" s="27">
        <v>11333</v>
      </c>
      <c r="G271" s="27">
        <v>920</v>
      </c>
      <c r="H271" s="27">
        <v>294</v>
      </c>
      <c r="I271" s="27">
        <v>606</v>
      </c>
      <c r="J271" s="29">
        <v>59490</v>
      </c>
      <c r="K271" s="27">
        <v>202082</v>
      </c>
      <c r="L271" s="27" t="s">
        <v>29</v>
      </c>
    </row>
    <row r="272" spans="1:12" ht="14.25" customHeight="1" thickBot="1" x14ac:dyDescent="0.25">
      <c r="A272" s="27" t="s">
        <v>316</v>
      </c>
      <c r="B272" s="27" t="s">
        <v>48</v>
      </c>
      <c r="C272" s="31" t="s">
        <v>441</v>
      </c>
      <c r="D272" s="27" t="s">
        <v>31</v>
      </c>
      <c r="E272" s="27" t="s">
        <v>440</v>
      </c>
      <c r="F272" s="27">
        <v>18608</v>
      </c>
      <c r="G272" s="27">
        <v>1338</v>
      </c>
      <c r="H272" s="27">
        <v>365</v>
      </c>
      <c r="I272" s="27">
        <v>2289</v>
      </c>
      <c r="J272" s="29">
        <v>20785</v>
      </c>
      <c r="K272" s="27">
        <v>161999</v>
      </c>
      <c r="L272" s="27" t="s">
        <v>18</v>
      </c>
    </row>
    <row r="273" spans="1:12" ht="14.25" customHeight="1" thickBot="1" x14ac:dyDescent="0.25">
      <c r="A273" s="27" t="s">
        <v>317</v>
      </c>
      <c r="B273" s="27" t="s">
        <v>20</v>
      </c>
      <c r="C273" s="31" t="s">
        <v>439</v>
      </c>
      <c r="D273" s="27" t="s">
        <v>26</v>
      </c>
      <c r="E273" s="27" t="s">
        <v>410</v>
      </c>
      <c r="F273" s="27">
        <v>14819</v>
      </c>
      <c r="G273" s="27">
        <v>1432</v>
      </c>
      <c r="H273" s="27">
        <v>152</v>
      </c>
      <c r="I273" s="27">
        <v>961</v>
      </c>
      <c r="J273" s="29">
        <v>39154</v>
      </c>
      <c r="K273" s="27">
        <v>154793</v>
      </c>
      <c r="L273" s="27" t="s">
        <v>34</v>
      </c>
    </row>
    <row r="274" spans="1:12" ht="14.25" customHeight="1" thickBot="1" x14ac:dyDescent="0.25">
      <c r="A274" s="27" t="s">
        <v>318</v>
      </c>
      <c r="B274" s="27" t="s">
        <v>20</v>
      </c>
      <c r="C274" s="31" t="s">
        <v>438</v>
      </c>
      <c r="D274" s="27" t="s">
        <v>15</v>
      </c>
      <c r="E274" s="27" t="s">
        <v>412</v>
      </c>
      <c r="F274" s="27">
        <v>6208</v>
      </c>
      <c r="G274" s="27">
        <v>725</v>
      </c>
      <c r="H274" s="27">
        <v>309</v>
      </c>
      <c r="I274" s="27">
        <v>848</v>
      </c>
      <c r="J274" s="29">
        <v>39319</v>
      </c>
      <c r="K274" s="27">
        <v>225763</v>
      </c>
      <c r="L274" s="27" t="s">
        <v>18</v>
      </c>
    </row>
    <row r="275" spans="1:12" ht="14.25" customHeight="1" thickBot="1" x14ac:dyDescent="0.25">
      <c r="A275" s="27" t="s">
        <v>319</v>
      </c>
      <c r="B275" s="27" t="s">
        <v>20</v>
      </c>
      <c r="C275" s="31" t="s">
        <v>437</v>
      </c>
      <c r="D275" s="27" t="s">
        <v>31</v>
      </c>
      <c r="E275" s="27" t="s">
        <v>419</v>
      </c>
      <c r="F275" s="27">
        <v>8283</v>
      </c>
      <c r="G275" s="27">
        <v>720</v>
      </c>
      <c r="H275" s="27">
        <v>888</v>
      </c>
      <c r="I275" s="27">
        <v>611</v>
      </c>
      <c r="J275" s="29">
        <v>52791</v>
      </c>
      <c r="K275" s="27">
        <v>235229</v>
      </c>
      <c r="L275" s="27" t="s">
        <v>18</v>
      </c>
    </row>
    <row r="276" spans="1:12" ht="14.25" customHeight="1" thickBot="1" x14ac:dyDescent="0.25">
      <c r="A276" s="27" t="s">
        <v>320</v>
      </c>
      <c r="B276" s="27" t="s">
        <v>25</v>
      </c>
      <c r="C276" s="31" t="s">
        <v>436</v>
      </c>
      <c r="D276" s="27" t="s">
        <v>26</v>
      </c>
      <c r="E276" s="27" t="s">
        <v>423</v>
      </c>
      <c r="F276" s="27">
        <v>4048</v>
      </c>
      <c r="G276" s="27">
        <v>751</v>
      </c>
      <c r="H276" s="27">
        <v>930</v>
      </c>
      <c r="I276" s="27">
        <v>1382</v>
      </c>
      <c r="J276" s="29">
        <v>16844</v>
      </c>
      <c r="K276" s="27">
        <v>148177</v>
      </c>
      <c r="L276" s="27" t="s">
        <v>34</v>
      </c>
    </row>
    <row r="277" spans="1:12" ht="14.25" customHeight="1" thickBot="1" x14ac:dyDescent="0.25">
      <c r="A277" s="27" t="s">
        <v>321</v>
      </c>
      <c r="B277" s="27" t="s">
        <v>20</v>
      </c>
      <c r="C277" s="31" t="s">
        <v>435</v>
      </c>
      <c r="D277" s="27" t="s">
        <v>31</v>
      </c>
      <c r="E277" s="27" t="s">
        <v>425</v>
      </c>
      <c r="F277" s="27">
        <v>8233</v>
      </c>
      <c r="G277" s="27">
        <v>436</v>
      </c>
      <c r="H277" s="27">
        <v>269</v>
      </c>
      <c r="I277" s="27">
        <v>2037</v>
      </c>
      <c r="J277" s="29">
        <v>8875</v>
      </c>
      <c r="K277" s="27">
        <v>52289</v>
      </c>
      <c r="L277" s="27" t="s">
        <v>18</v>
      </c>
    </row>
    <row r="278" spans="1:12" ht="14.25" customHeight="1" thickBot="1" x14ac:dyDescent="0.25">
      <c r="A278" s="27" t="s">
        <v>322</v>
      </c>
      <c r="B278" s="27" t="s">
        <v>25</v>
      </c>
      <c r="C278" s="31" t="s">
        <v>434</v>
      </c>
      <c r="D278" s="27" t="s">
        <v>15</v>
      </c>
      <c r="E278" s="27" t="s">
        <v>72</v>
      </c>
      <c r="F278" s="27">
        <v>14941</v>
      </c>
      <c r="G278" s="27">
        <v>1424</v>
      </c>
      <c r="H278" s="27">
        <v>238</v>
      </c>
      <c r="I278" s="27">
        <v>1054</v>
      </c>
      <c r="J278" s="29">
        <v>20516</v>
      </c>
      <c r="K278" s="27">
        <v>216048</v>
      </c>
      <c r="L278" s="27" t="s">
        <v>53</v>
      </c>
    </row>
    <row r="279" spans="1:12" ht="14.25" customHeight="1" thickBot="1" x14ac:dyDescent="0.25">
      <c r="A279" s="27" t="s">
        <v>323</v>
      </c>
      <c r="B279" s="27" t="s">
        <v>48</v>
      </c>
      <c r="C279" s="31" t="s">
        <v>433</v>
      </c>
      <c r="D279" s="27" t="s">
        <v>31</v>
      </c>
      <c r="E279" s="27" t="s">
        <v>419</v>
      </c>
      <c r="F279" s="27">
        <v>14607</v>
      </c>
      <c r="G279" s="27">
        <v>1458</v>
      </c>
      <c r="H279" s="27">
        <v>478</v>
      </c>
      <c r="I279" s="27">
        <v>334</v>
      </c>
      <c r="J279" s="29">
        <v>49257</v>
      </c>
      <c r="K279" s="27">
        <v>214668</v>
      </c>
      <c r="L279" s="27" t="s">
        <v>34</v>
      </c>
    </row>
    <row r="280" spans="1:12" ht="14.25" customHeight="1" thickBot="1" x14ac:dyDescent="0.25">
      <c r="A280" s="27" t="s">
        <v>324</v>
      </c>
      <c r="B280" s="27" t="s">
        <v>25</v>
      </c>
      <c r="C280" s="31" t="s">
        <v>432</v>
      </c>
      <c r="D280" s="27" t="s">
        <v>31</v>
      </c>
      <c r="E280" s="27" t="s">
        <v>425</v>
      </c>
      <c r="F280" s="27">
        <v>11765</v>
      </c>
      <c r="G280" s="27">
        <v>693</v>
      </c>
      <c r="H280" s="27">
        <v>729</v>
      </c>
      <c r="I280" s="27">
        <v>744</v>
      </c>
      <c r="J280" s="29">
        <v>97772</v>
      </c>
      <c r="K280" s="27">
        <v>194243</v>
      </c>
      <c r="L280" s="27" t="s">
        <v>18</v>
      </c>
    </row>
    <row r="281" spans="1:12" ht="14.25" customHeight="1" thickBot="1" x14ac:dyDescent="0.25">
      <c r="A281" s="27" t="s">
        <v>325</v>
      </c>
      <c r="B281" s="27" t="s">
        <v>48</v>
      </c>
      <c r="C281" s="32">
        <v>45918</v>
      </c>
      <c r="D281" s="27" t="s">
        <v>31</v>
      </c>
      <c r="E281" s="27" t="s">
        <v>419</v>
      </c>
      <c r="F281" s="27">
        <v>3828</v>
      </c>
      <c r="G281" s="27">
        <v>203</v>
      </c>
      <c r="H281" s="27">
        <v>506</v>
      </c>
      <c r="I281" s="27">
        <v>2440</v>
      </c>
      <c r="J281" s="29">
        <v>63650</v>
      </c>
      <c r="K281" s="27">
        <v>126365</v>
      </c>
      <c r="L281" s="27" t="s">
        <v>23</v>
      </c>
    </row>
    <row r="282" spans="1:12" ht="14.25" customHeight="1" thickBot="1" x14ac:dyDescent="0.25">
      <c r="A282" s="27" t="s">
        <v>326</v>
      </c>
      <c r="B282" s="27" t="s">
        <v>20</v>
      </c>
      <c r="C282" s="31" t="s">
        <v>431</v>
      </c>
      <c r="D282" s="27" t="s">
        <v>31</v>
      </c>
      <c r="E282" s="27" t="s">
        <v>417</v>
      </c>
      <c r="F282" s="27">
        <v>3917</v>
      </c>
      <c r="G282" s="27">
        <v>865</v>
      </c>
      <c r="H282" s="27">
        <v>759</v>
      </c>
      <c r="I282" s="27">
        <v>2282</v>
      </c>
      <c r="J282" s="29">
        <v>56125</v>
      </c>
      <c r="K282" s="27">
        <v>154014</v>
      </c>
      <c r="L282" s="27" t="s">
        <v>18</v>
      </c>
    </row>
    <row r="283" spans="1:12" ht="14.25" customHeight="1" thickBot="1" x14ac:dyDescent="0.25">
      <c r="A283" s="27" t="s">
        <v>327</v>
      </c>
      <c r="B283" s="27" t="s">
        <v>20</v>
      </c>
      <c r="C283" s="31" t="s">
        <v>430</v>
      </c>
      <c r="D283" s="27" t="s">
        <v>15</v>
      </c>
      <c r="E283" s="27" t="s">
        <v>425</v>
      </c>
      <c r="F283" s="27">
        <v>22618</v>
      </c>
      <c r="G283" s="27">
        <v>641</v>
      </c>
      <c r="H283" s="27">
        <v>416</v>
      </c>
      <c r="I283" s="27">
        <v>1530</v>
      </c>
      <c r="J283" s="29">
        <v>18395</v>
      </c>
      <c r="K283" s="27">
        <v>215211</v>
      </c>
      <c r="L283" s="27" t="s">
        <v>53</v>
      </c>
    </row>
    <row r="284" spans="1:12" ht="14.25" customHeight="1" thickBot="1" x14ac:dyDescent="0.25">
      <c r="A284" s="27" t="s">
        <v>328</v>
      </c>
      <c r="B284" s="27" t="s">
        <v>48</v>
      </c>
      <c r="C284" s="31" t="s">
        <v>429</v>
      </c>
      <c r="D284" s="27" t="s">
        <v>40</v>
      </c>
      <c r="E284" s="27" t="s">
        <v>423</v>
      </c>
      <c r="F284" s="27">
        <v>8988</v>
      </c>
      <c r="G284" s="27">
        <v>228</v>
      </c>
      <c r="H284" s="27">
        <v>766</v>
      </c>
      <c r="I284" s="27">
        <v>652</v>
      </c>
      <c r="J284" s="29">
        <v>63789</v>
      </c>
      <c r="K284" s="27">
        <v>219785</v>
      </c>
      <c r="L284" s="27" t="s">
        <v>29</v>
      </c>
    </row>
    <row r="285" spans="1:12" ht="14.25" customHeight="1" thickBot="1" x14ac:dyDescent="0.25">
      <c r="A285" s="27" t="s">
        <v>329</v>
      </c>
      <c r="B285" s="27" t="s">
        <v>14</v>
      </c>
      <c r="C285" s="31" t="s">
        <v>428</v>
      </c>
      <c r="D285" s="27" t="s">
        <v>31</v>
      </c>
      <c r="E285" s="27" t="s">
        <v>419</v>
      </c>
      <c r="F285" s="27">
        <v>20410</v>
      </c>
      <c r="G285" s="27">
        <v>1332</v>
      </c>
      <c r="H285" s="27">
        <v>472</v>
      </c>
      <c r="I285" s="27">
        <v>1202</v>
      </c>
      <c r="J285" s="29">
        <v>9418</v>
      </c>
      <c r="K285" s="27">
        <v>200806</v>
      </c>
      <c r="L285" s="27" t="s">
        <v>18</v>
      </c>
    </row>
    <row r="286" spans="1:12" ht="14.25" customHeight="1" thickBot="1" x14ac:dyDescent="0.25">
      <c r="A286" s="27" t="s">
        <v>330</v>
      </c>
      <c r="B286" s="27" t="s">
        <v>48</v>
      </c>
      <c r="C286" s="31" t="s">
        <v>427</v>
      </c>
      <c r="D286" s="27" t="s">
        <v>31</v>
      </c>
      <c r="E286" s="27" t="s">
        <v>414</v>
      </c>
      <c r="F286" s="27">
        <v>16594</v>
      </c>
      <c r="G286" s="27">
        <v>809</v>
      </c>
      <c r="H286" s="27">
        <v>784</v>
      </c>
      <c r="I286" s="27">
        <v>1655</v>
      </c>
      <c r="J286" s="29">
        <v>35505</v>
      </c>
      <c r="K286" s="27">
        <v>112588</v>
      </c>
      <c r="L286" s="27" t="s">
        <v>29</v>
      </c>
    </row>
    <row r="287" spans="1:12" ht="14.25" customHeight="1" thickBot="1" x14ac:dyDescent="0.25">
      <c r="A287" s="27" t="s">
        <v>331</v>
      </c>
      <c r="B287" s="27" t="s">
        <v>14</v>
      </c>
      <c r="C287" s="32">
        <v>45919</v>
      </c>
      <c r="D287" s="27" t="s">
        <v>26</v>
      </c>
      <c r="E287" s="27" t="s">
        <v>423</v>
      </c>
      <c r="F287" s="27">
        <v>22128</v>
      </c>
      <c r="G287" s="27">
        <v>1004</v>
      </c>
      <c r="H287" s="27">
        <v>690</v>
      </c>
      <c r="I287" s="27">
        <v>2048</v>
      </c>
      <c r="J287" s="29">
        <v>19443</v>
      </c>
      <c r="K287" s="27">
        <v>103646</v>
      </c>
      <c r="L287" s="27" t="s">
        <v>23</v>
      </c>
    </row>
    <row r="288" spans="1:12" ht="14.25" customHeight="1" thickBot="1" x14ac:dyDescent="0.25">
      <c r="A288" s="27" t="s">
        <v>332</v>
      </c>
      <c r="B288" s="27" t="s">
        <v>25</v>
      </c>
      <c r="C288" s="31" t="s">
        <v>426</v>
      </c>
      <c r="D288" s="27" t="s">
        <v>31</v>
      </c>
      <c r="E288" s="27" t="s">
        <v>425</v>
      </c>
      <c r="F288" s="27">
        <v>14977</v>
      </c>
      <c r="G288" s="27">
        <v>274</v>
      </c>
      <c r="H288" s="27">
        <v>798</v>
      </c>
      <c r="I288" s="27">
        <v>458</v>
      </c>
      <c r="J288" s="29">
        <v>6636</v>
      </c>
      <c r="K288" s="27">
        <v>43654</v>
      </c>
      <c r="L288" s="27" t="s">
        <v>18</v>
      </c>
    </row>
    <row r="289" spans="1:12" ht="14.25" customHeight="1" thickBot="1" x14ac:dyDescent="0.25">
      <c r="A289" s="27" t="s">
        <v>333</v>
      </c>
      <c r="B289" s="27" t="s">
        <v>25</v>
      </c>
      <c r="C289" s="31" t="s">
        <v>424</v>
      </c>
      <c r="D289" s="27" t="s">
        <v>26</v>
      </c>
      <c r="E289" s="27" t="s">
        <v>423</v>
      </c>
      <c r="F289" s="27">
        <v>2009</v>
      </c>
      <c r="G289" s="27">
        <v>1037</v>
      </c>
      <c r="H289" s="27">
        <v>344</v>
      </c>
      <c r="I289" s="27">
        <v>2277</v>
      </c>
      <c r="J289" s="29">
        <v>85743</v>
      </c>
      <c r="K289" s="27">
        <v>58743</v>
      </c>
      <c r="L289" s="27" t="s">
        <v>34</v>
      </c>
    </row>
    <row r="290" spans="1:12" ht="14.25" customHeight="1" thickBot="1" x14ac:dyDescent="0.25">
      <c r="A290" s="27" t="s">
        <v>334</v>
      </c>
      <c r="B290" s="27" t="s">
        <v>25</v>
      </c>
      <c r="C290" s="31" t="s">
        <v>422</v>
      </c>
      <c r="D290" s="27" t="s">
        <v>40</v>
      </c>
      <c r="E290" s="27" t="s">
        <v>419</v>
      </c>
      <c r="F290" s="27">
        <v>18644</v>
      </c>
      <c r="G290" s="27">
        <v>1369</v>
      </c>
      <c r="H290" s="27">
        <v>887</v>
      </c>
      <c r="I290" s="27">
        <v>1256</v>
      </c>
      <c r="J290" s="29">
        <v>43415</v>
      </c>
      <c r="K290" s="27">
        <v>88368</v>
      </c>
      <c r="L290" s="27" t="s">
        <v>29</v>
      </c>
    </row>
    <row r="291" spans="1:12" ht="14.25" customHeight="1" thickBot="1" x14ac:dyDescent="0.25">
      <c r="A291" s="27" t="s">
        <v>335</v>
      </c>
      <c r="B291" s="27" t="s">
        <v>20</v>
      </c>
      <c r="C291" s="32">
        <v>45920</v>
      </c>
      <c r="D291" s="27" t="s">
        <v>15</v>
      </c>
      <c r="E291" s="27" t="s">
        <v>37</v>
      </c>
      <c r="F291" s="27">
        <v>24422</v>
      </c>
      <c r="G291" s="27">
        <v>327</v>
      </c>
      <c r="H291" s="27">
        <v>481</v>
      </c>
      <c r="I291" s="27">
        <v>2371</v>
      </c>
      <c r="J291" s="29">
        <v>35340</v>
      </c>
      <c r="K291" s="27">
        <v>245244</v>
      </c>
      <c r="L291" s="27" t="s">
        <v>23</v>
      </c>
    </row>
    <row r="292" spans="1:12" ht="14.25" customHeight="1" thickBot="1" x14ac:dyDescent="0.25">
      <c r="A292" s="27" t="s">
        <v>336</v>
      </c>
      <c r="B292" s="27" t="s">
        <v>25</v>
      </c>
      <c r="C292" s="31" t="s">
        <v>421</v>
      </c>
      <c r="D292" s="27" t="s">
        <v>15</v>
      </c>
      <c r="E292" s="27" t="s">
        <v>419</v>
      </c>
      <c r="F292" s="27">
        <v>11865</v>
      </c>
      <c r="G292" s="27">
        <v>241</v>
      </c>
      <c r="H292" s="27">
        <v>319</v>
      </c>
      <c r="I292" s="27">
        <v>703</v>
      </c>
      <c r="J292" s="29">
        <v>69596</v>
      </c>
      <c r="K292" s="27">
        <v>177513</v>
      </c>
      <c r="L292" s="27" t="s">
        <v>34</v>
      </c>
    </row>
    <row r="293" spans="1:12" ht="14.25" customHeight="1" thickBot="1" x14ac:dyDescent="0.25">
      <c r="A293" s="27" t="s">
        <v>337</v>
      </c>
      <c r="B293" s="27" t="s">
        <v>14</v>
      </c>
      <c r="C293" s="31" t="s">
        <v>420</v>
      </c>
      <c r="D293" s="27" t="s">
        <v>40</v>
      </c>
      <c r="E293" s="27" t="s">
        <v>419</v>
      </c>
      <c r="F293" s="27">
        <v>4219</v>
      </c>
      <c r="G293" s="27">
        <v>240</v>
      </c>
      <c r="H293" s="27">
        <v>670</v>
      </c>
      <c r="I293" s="27">
        <v>815</v>
      </c>
      <c r="J293" s="29">
        <v>11978</v>
      </c>
      <c r="K293" s="27">
        <v>159735</v>
      </c>
      <c r="L293" s="27" t="s">
        <v>34</v>
      </c>
    </row>
    <row r="294" spans="1:12" ht="14.25" customHeight="1" thickBot="1" x14ac:dyDescent="0.25">
      <c r="A294" s="27" t="s">
        <v>338</v>
      </c>
      <c r="B294" s="27" t="s">
        <v>25</v>
      </c>
      <c r="C294" s="31" t="s">
        <v>418</v>
      </c>
      <c r="D294" s="27" t="s">
        <v>15</v>
      </c>
      <c r="E294" s="27" t="s">
        <v>417</v>
      </c>
      <c r="F294" s="27">
        <v>9041</v>
      </c>
      <c r="G294" s="27">
        <v>1133</v>
      </c>
      <c r="H294" s="27">
        <v>612</v>
      </c>
      <c r="I294" s="27">
        <v>1687</v>
      </c>
      <c r="J294" s="29">
        <v>28102</v>
      </c>
      <c r="K294" s="27">
        <v>195683</v>
      </c>
      <c r="L294" s="27" t="s">
        <v>34</v>
      </c>
    </row>
    <row r="295" spans="1:12" ht="14.25" customHeight="1" thickBot="1" x14ac:dyDescent="0.25">
      <c r="A295" s="27" t="s">
        <v>339</v>
      </c>
      <c r="B295" s="27" t="s">
        <v>48</v>
      </c>
      <c r="C295" s="31" t="s">
        <v>416</v>
      </c>
      <c r="D295" s="27" t="s">
        <v>40</v>
      </c>
      <c r="E295" s="27" t="s">
        <v>410</v>
      </c>
      <c r="F295" s="27">
        <v>20444</v>
      </c>
      <c r="G295" s="27">
        <v>233</v>
      </c>
      <c r="H295" s="27">
        <v>189</v>
      </c>
      <c r="I295" s="27">
        <v>2879</v>
      </c>
      <c r="J295" s="29">
        <v>28185</v>
      </c>
      <c r="K295" s="27">
        <v>159891</v>
      </c>
      <c r="L295" s="27" t="s">
        <v>34</v>
      </c>
    </row>
    <row r="296" spans="1:12" ht="14.25" customHeight="1" thickBot="1" x14ac:dyDescent="0.25">
      <c r="A296" s="27" t="s">
        <v>340</v>
      </c>
      <c r="B296" s="27" t="s">
        <v>48</v>
      </c>
      <c r="C296" s="31" t="s">
        <v>415</v>
      </c>
      <c r="D296" s="27" t="s">
        <v>40</v>
      </c>
      <c r="E296" s="27" t="s">
        <v>414</v>
      </c>
      <c r="F296" s="27">
        <v>7287</v>
      </c>
      <c r="G296" s="27">
        <v>1240</v>
      </c>
      <c r="H296" s="27">
        <v>686</v>
      </c>
      <c r="I296" s="27">
        <v>1255</v>
      </c>
      <c r="J296" s="29">
        <v>15403</v>
      </c>
      <c r="K296" s="27">
        <v>147971</v>
      </c>
      <c r="L296" s="27" t="s">
        <v>18</v>
      </c>
    </row>
    <row r="297" spans="1:12" ht="14.25" customHeight="1" thickBot="1" x14ac:dyDescent="0.25">
      <c r="A297" s="27" t="s">
        <v>341</v>
      </c>
      <c r="B297" s="27" t="s">
        <v>20</v>
      </c>
      <c r="C297" s="31" t="s">
        <v>413</v>
      </c>
      <c r="D297" s="27" t="s">
        <v>40</v>
      </c>
      <c r="E297" s="27" t="s">
        <v>412</v>
      </c>
      <c r="F297" s="27">
        <v>3619</v>
      </c>
      <c r="G297" s="27">
        <v>1376</v>
      </c>
      <c r="H297" s="27">
        <v>410</v>
      </c>
      <c r="I297" s="27">
        <v>2499</v>
      </c>
      <c r="J297" s="29">
        <v>58146</v>
      </c>
      <c r="K297" s="27">
        <v>52149</v>
      </c>
      <c r="L297" s="27" t="s">
        <v>18</v>
      </c>
    </row>
    <row r="298" spans="1:12" ht="14.25" customHeight="1" thickBot="1" x14ac:dyDescent="0.25">
      <c r="A298" s="27" t="s">
        <v>342</v>
      </c>
      <c r="B298" s="27" t="s">
        <v>48</v>
      </c>
      <c r="C298" s="31" t="s">
        <v>411</v>
      </c>
      <c r="D298" s="27" t="s">
        <v>15</v>
      </c>
      <c r="E298" s="27" t="s">
        <v>72</v>
      </c>
      <c r="F298" s="27">
        <v>10512</v>
      </c>
      <c r="G298" s="27">
        <v>1197</v>
      </c>
      <c r="H298" s="27">
        <v>544</v>
      </c>
      <c r="I298" s="27">
        <v>2012</v>
      </c>
      <c r="J298" s="29">
        <v>10245</v>
      </c>
      <c r="K298" s="27">
        <v>140102</v>
      </c>
      <c r="L298" s="27" t="s">
        <v>18</v>
      </c>
    </row>
    <row r="299" spans="1:12" ht="14.25" customHeight="1" thickBot="1" x14ac:dyDescent="0.25">
      <c r="A299" s="27" t="s">
        <v>343</v>
      </c>
      <c r="B299" s="27" t="s">
        <v>14</v>
      </c>
      <c r="C299" s="30">
        <v>45924</v>
      </c>
      <c r="D299" s="27" t="s">
        <v>26</v>
      </c>
      <c r="E299" s="27" t="s">
        <v>409</v>
      </c>
      <c r="F299" s="27">
        <v>3342</v>
      </c>
      <c r="G299" s="27">
        <v>787</v>
      </c>
      <c r="H299" s="27">
        <v>375</v>
      </c>
      <c r="I299" s="27">
        <v>907</v>
      </c>
      <c r="J299" s="29">
        <v>85823</v>
      </c>
      <c r="K299" s="27">
        <v>99189</v>
      </c>
      <c r="L299" s="27" t="s">
        <v>23</v>
      </c>
    </row>
    <row r="300" spans="1:12" ht="14.25" customHeight="1" thickBot="1" x14ac:dyDescent="0.25">
      <c r="A300" s="27" t="s">
        <v>344</v>
      </c>
      <c r="B300" s="27" t="s">
        <v>25</v>
      </c>
      <c r="C300" s="30">
        <v>45925</v>
      </c>
      <c r="D300" s="27" t="s">
        <v>40</v>
      </c>
      <c r="E300" s="27" t="s">
        <v>410</v>
      </c>
      <c r="F300" s="27">
        <v>12568</v>
      </c>
      <c r="G300" s="27">
        <v>541</v>
      </c>
      <c r="H300" s="27">
        <v>273</v>
      </c>
      <c r="I300" s="27">
        <v>2767</v>
      </c>
      <c r="J300" s="29">
        <v>22331</v>
      </c>
      <c r="K300" s="27">
        <v>192747</v>
      </c>
      <c r="L300" s="27" t="s">
        <v>23</v>
      </c>
    </row>
    <row r="301" spans="1:12" ht="14.25" customHeight="1" thickBot="1" x14ac:dyDescent="0.25">
      <c r="A301" s="27" t="s">
        <v>345</v>
      </c>
      <c r="B301" s="27" t="s">
        <v>20</v>
      </c>
      <c r="C301" s="30">
        <v>45926</v>
      </c>
      <c r="D301" s="27" t="s">
        <v>31</v>
      </c>
      <c r="E301" s="27" t="s">
        <v>409</v>
      </c>
      <c r="F301" s="27">
        <v>21216</v>
      </c>
      <c r="G301" s="27">
        <v>226</v>
      </c>
      <c r="H301" s="27">
        <v>187</v>
      </c>
      <c r="I301" s="27">
        <v>1573</v>
      </c>
      <c r="J301" s="29">
        <v>62688</v>
      </c>
      <c r="K301" s="27">
        <v>111031</v>
      </c>
      <c r="L301" s="27" t="s">
        <v>23</v>
      </c>
    </row>
    <row r="302" spans="1:12" ht="14.25" customHeight="1" thickBot="1" x14ac:dyDescent="0.25">
      <c r="J302" s="28"/>
    </row>
    <row r="303" spans="1:12" ht="14.25" customHeight="1" thickBot="1" x14ac:dyDescent="0.25">
      <c r="J303" s="28"/>
    </row>
    <row r="304" spans="1:12" ht="14.25" customHeight="1" thickBot="1" x14ac:dyDescent="0.25">
      <c r="J304" s="28"/>
    </row>
    <row r="305" spans="10:10" ht="14.25" customHeight="1" thickBot="1" x14ac:dyDescent="0.25">
      <c r="J305" s="28"/>
    </row>
    <row r="306" spans="10:10" ht="14.25" customHeight="1" thickBot="1" x14ac:dyDescent="0.25">
      <c r="J306" s="28"/>
    </row>
    <row r="307" spans="10:10" ht="14.25" customHeight="1" thickBot="1" x14ac:dyDescent="0.25">
      <c r="J307" s="28"/>
    </row>
    <row r="308" spans="10:10" ht="14.25" customHeight="1" thickBot="1" x14ac:dyDescent="0.25">
      <c r="J308" s="28"/>
    </row>
    <row r="309" spans="10:10" ht="14.25" customHeight="1" thickBot="1" x14ac:dyDescent="0.25">
      <c r="J309" s="28"/>
    </row>
    <row r="310" spans="10:10" ht="14.25" customHeight="1" thickBot="1" x14ac:dyDescent="0.25">
      <c r="J310" s="28"/>
    </row>
    <row r="311" spans="10:10" ht="14.25" customHeight="1" thickBot="1" x14ac:dyDescent="0.25">
      <c r="J311" s="28"/>
    </row>
    <row r="312" spans="10:10" ht="14.25" customHeight="1" thickBot="1" x14ac:dyDescent="0.25">
      <c r="J312" s="28"/>
    </row>
    <row r="313" spans="10:10" ht="14.25" customHeight="1" thickBot="1" x14ac:dyDescent="0.25">
      <c r="J313" s="28"/>
    </row>
    <row r="314" spans="10:10" ht="14.25" customHeight="1" thickBot="1" x14ac:dyDescent="0.25">
      <c r="J314" s="28"/>
    </row>
    <row r="315" spans="10:10" ht="14.25" customHeight="1" thickBot="1" x14ac:dyDescent="0.25">
      <c r="J315" s="28"/>
    </row>
    <row r="316" spans="10:10" ht="14.25" customHeight="1" thickBot="1" x14ac:dyDescent="0.25">
      <c r="J316" s="28"/>
    </row>
    <row r="317" spans="10:10" ht="14.25" customHeight="1" thickBot="1" x14ac:dyDescent="0.25">
      <c r="J317" s="28"/>
    </row>
    <row r="318" spans="10:10" ht="14.25" customHeight="1" thickBot="1" x14ac:dyDescent="0.25">
      <c r="J318" s="28"/>
    </row>
    <row r="319" spans="10:10" ht="14.25" customHeight="1" thickBot="1" x14ac:dyDescent="0.25">
      <c r="J319" s="28"/>
    </row>
    <row r="320" spans="10:10" ht="14.25" customHeight="1" thickBot="1" x14ac:dyDescent="0.25">
      <c r="J320" s="28"/>
    </row>
    <row r="321" spans="10:10" ht="14.25" customHeight="1" thickBot="1" x14ac:dyDescent="0.25">
      <c r="J321" s="28"/>
    </row>
    <row r="322" spans="10:10" ht="14.25" customHeight="1" thickBot="1" x14ac:dyDescent="0.25">
      <c r="J322" s="28"/>
    </row>
    <row r="323" spans="10:10" ht="14.25" customHeight="1" thickBot="1" x14ac:dyDescent="0.25">
      <c r="J323" s="28"/>
    </row>
    <row r="324" spans="10:10" ht="14.25" customHeight="1" thickBot="1" x14ac:dyDescent="0.25">
      <c r="J324" s="28"/>
    </row>
    <row r="325" spans="10:10" ht="14.25" customHeight="1" thickBot="1" x14ac:dyDescent="0.25">
      <c r="J325" s="28"/>
    </row>
    <row r="326" spans="10:10" ht="14.25" customHeight="1" thickBot="1" x14ac:dyDescent="0.25">
      <c r="J326" s="28"/>
    </row>
    <row r="327" spans="10:10" ht="14.25" customHeight="1" thickBot="1" x14ac:dyDescent="0.25">
      <c r="J327" s="28"/>
    </row>
    <row r="328" spans="10:10" ht="14.25" customHeight="1" thickBot="1" x14ac:dyDescent="0.25">
      <c r="J328" s="28"/>
    </row>
    <row r="329" spans="10:10" ht="14.25" customHeight="1" thickBot="1" x14ac:dyDescent="0.25">
      <c r="J329" s="28"/>
    </row>
    <row r="330" spans="10:10" ht="14.25" customHeight="1" thickBot="1" x14ac:dyDescent="0.25">
      <c r="J330" s="28"/>
    </row>
    <row r="331" spans="10:10" ht="14.25" customHeight="1" thickBot="1" x14ac:dyDescent="0.25">
      <c r="J331" s="28"/>
    </row>
    <row r="332" spans="10:10" ht="14.25" customHeight="1" thickBot="1" x14ac:dyDescent="0.25">
      <c r="J332" s="28"/>
    </row>
    <row r="333" spans="10:10" ht="14.25" customHeight="1" thickBot="1" x14ac:dyDescent="0.25">
      <c r="J333" s="28"/>
    </row>
    <row r="334" spans="10:10" ht="14.25" customHeight="1" thickBot="1" x14ac:dyDescent="0.25">
      <c r="J334" s="28"/>
    </row>
    <row r="335" spans="10:10" ht="14.25" customHeight="1" thickBot="1" x14ac:dyDescent="0.25">
      <c r="J335" s="28"/>
    </row>
    <row r="336" spans="10:10" ht="14.25" customHeight="1" thickBot="1" x14ac:dyDescent="0.25">
      <c r="J336" s="28"/>
    </row>
    <row r="337" spans="10:10" ht="14.25" customHeight="1" thickBot="1" x14ac:dyDescent="0.25">
      <c r="J337" s="28"/>
    </row>
    <row r="338" spans="10:10" ht="14.25" customHeight="1" thickBot="1" x14ac:dyDescent="0.25">
      <c r="J338" s="28"/>
    </row>
    <row r="339" spans="10:10" ht="14.25" customHeight="1" thickBot="1" x14ac:dyDescent="0.25">
      <c r="J339" s="28"/>
    </row>
    <row r="340" spans="10:10" ht="14.25" customHeight="1" thickBot="1" x14ac:dyDescent="0.25">
      <c r="J340" s="28"/>
    </row>
    <row r="341" spans="10:10" ht="14.25" customHeight="1" thickBot="1" x14ac:dyDescent="0.25">
      <c r="J341" s="28"/>
    </row>
    <row r="342" spans="10:10" ht="14.25" customHeight="1" thickBot="1" x14ac:dyDescent="0.25">
      <c r="J342" s="28"/>
    </row>
    <row r="343" spans="10:10" ht="14.25" customHeight="1" thickBot="1" x14ac:dyDescent="0.25">
      <c r="J343" s="28"/>
    </row>
    <row r="344" spans="10:10" ht="14.25" customHeight="1" thickBot="1" x14ac:dyDescent="0.25">
      <c r="J344" s="28"/>
    </row>
    <row r="345" spans="10:10" ht="14.25" customHeight="1" thickBot="1" x14ac:dyDescent="0.25">
      <c r="J345" s="28"/>
    </row>
    <row r="346" spans="10:10" ht="14.25" customHeight="1" thickBot="1" x14ac:dyDescent="0.25">
      <c r="J346" s="28"/>
    </row>
    <row r="347" spans="10:10" ht="14.25" customHeight="1" thickBot="1" x14ac:dyDescent="0.25">
      <c r="J347" s="28"/>
    </row>
    <row r="348" spans="10:10" ht="14.25" customHeight="1" thickBot="1" x14ac:dyDescent="0.25">
      <c r="J348" s="28"/>
    </row>
    <row r="349" spans="10:10" ht="14.25" customHeight="1" thickBot="1" x14ac:dyDescent="0.25">
      <c r="J349" s="28"/>
    </row>
    <row r="350" spans="10:10" ht="14.25" customHeight="1" thickBot="1" x14ac:dyDescent="0.25">
      <c r="J350" s="28"/>
    </row>
    <row r="351" spans="10:10" ht="14.25" customHeight="1" thickBot="1" x14ac:dyDescent="0.25">
      <c r="J351" s="28"/>
    </row>
    <row r="352" spans="10:10" ht="14.25" customHeight="1" thickBot="1" x14ac:dyDescent="0.25">
      <c r="J352" s="28"/>
    </row>
    <row r="353" spans="10:10" ht="14.25" customHeight="1" thickBot="1" x14ac:dyDescent="0.25">
      <c r="J353" s="28"/>
    </row>
    <row r="354" spans="10:10" ht="14.25" customHeight="1" thickBot="1" x14ac:dyDescent="0.25">
      <c r="J354" s="28"/>
    </row>
    <row r="355" spans="10:10" ht="14.25" customHeight="1" thickBot="1" x14ac:dyDescent="0.25">
      <c r="J355" s="28"/>
    </row>
    <row r="356" spans="10:10" ht="14.25" customHeight="1" thickBot="1" x14ac:dyDescent="0.25">
      <c r="J356" s="28"/>
    </row>
    <row r="357" spans="10:10" ht="14.25" customHeight="1" thickBot="1" x14ac:dyDescent="0.25">
      <c r="J357" s="28"/>
    </row>
    <row r="358" spans="10:10" ht="14.25" customHeight="1" thickBot="1" x14ac:dyDescent="0.25">
      <c r="J358" s="28"/>
    </row>
    <row r="359" spans="10:10" ht="14.25" customHeight="1" thickBot="1" x14ac:dyDescent="0.25">
      <c r="J359" s="28"/>
    </row>
    <row r="360" spans="10:10" ht="14.25" customHeight="1" thickBot="1" x14ac:dyDescent="0.25">
      <c r="J360" s="28"/>
    </row>
    <row r="361" spans="10:10" ht="14.25" customHeight="1" thickBot="1" x14ac:dyDescent="0.25">
      <c r="J361" s="28"/>
    </row>
    <row r="362" spans="10:10" ht="14.25" customHeight="1" thickBot="1" x14ac:dyDescent="0.25">
      <c r="J362" s="28"/>
    </row>
    <row r="363" spans="10:10" ht="14.25" customHeight="1" thickBot="1" x14ac:dyDescent="0.25">
      <c r="J363" s="28"/>
    </row>
    <row r="364" spans="10:10" ht="14.25" customHeight="1" thickBot="1" x14ac:dyDescent="0.25">
      <c r="J364" s="28"/>
    </row>
    <row r="365" spans="10:10" ht="14.25" customHeight="1" thickBot="1" x14ac:dyDescent="0.25">
      <c r="J365" s="28"/>
    </row>
    <row r="366" spans="10:10" ht="14.25" customHeight="1" thickBot="1" x14ac:dyDescent="0.25">
      <c r="J366" s="28"/>
    </row>
    <row r="367" spans="10:10" ht="14.25" customHeight="1" thickBot="1" x14ac:dyDescent="0.25">
      <c r="J367" s="28"/>
    </row>
    <row r="368" spans="10:10" ht="14.25" customHeight="1" thickBot="1" x14ac:dyDescent="0.25">
      <c r="J368" s="28"/>
    </row>
    <row r="369" spans="10:10" ht="14.25" customHeight="1" thickBot="1" x14ac:dyDescent="0.25">
      <c r="J369" s="28"/>
    </row>
    <row r="370" spans="10:10" ht="14.25" customHeight="1" thickBot="1" x14ac:dyDescent="0.25">
      <c r="J370" s="28"/>
    </row>
    <row r="371" spans="10:10" ht="14.25" customHeight="1" thickBot="1" x14ac:dyDescent="0.25">
      <c r="J371" s="28"/>
    </row>
    <row r="372" spans="10:10" ht="14.25" customHeight="1" thickBot="1" x14ac:dyDescent="0.25">
      <c r="J372" s="28"/>
    </row>
    <row r="373" spans="10:10" ht="14.25" customHeight="1" thickBot="1" x14ac:dyDescent="0.25">
      <c r="J373" s="28"/>
    </row>
    <row r="374" spans="10:10" ht="14.25" customHeight="1" thickBot="1" x14ac:dyDescent="0.25">
      <c r="J374" s="28"/>
    </row>
    <row r="375" spans="10:10" ht="14.25" customHeight="1" thickBot="1" x14ac:dyDescent="0.25">
      <c r="J375" s="28"/>
    </row>
    <row r="376" spans="10:10" ht="14.25" customHeight="1" thickBot="1" x14ac:dyDescent="0.25">
      <c r="J376" s="28"/>
    </row>
    <row r="377" spans="10:10" ht="14.25" customHeight="1" thickBot="1" x14ac:dyDescent="0.25">
      <c r="J377" s="28"/>
    </row>
    <row r="378" spans="10:10" ht="14.25" customHeight="1" thickBot="1" x14ac:dyDescent="0.25">
      <c r="J378" s="28"/>
    </row>
    <row r="379" spans="10:10" ht="14.25" customHeight="1" thickBot="1" x14ac:dyDescent="0.25">
      <c r="J379" s="28"/>
    </row>
    <row r="380" spans="10:10" ht="14.25" customHeight="1" thickBot="1" x14ac:dyDescent="0.25">
      <c r="J380" s="28"/>
    </row>
    <row r="381" spans="10:10" ht="14.25" customHeight="1" thickBot="1" x14ac:dyDescent="0.25">
      <c r="J381" s="28"/>
    </row>
    <row r="382" spans="10:10" ht="14.25" customHeight="1" thickBot="1" x14ac:dyDescent="0.25">
      <c r="J382" s="28"/>
    </row>
    <row r="383" spans="10:10" ht="14.25" customHeight="1" thickBot="1" x14ac:dyDescent="0.25">
      <c r="J383" s="28"/>
    </row>
    <row r="384" spans="10:10" ht="14.25" customHeight="1" thickBot="1" x14ac:dyDescent="0.25">
      <c r="J384" s="28"/>
    </row>
    <row r="385" spans="10:10" ht="14.25" customHeight="1" thickBot="1" x14ac:dyDescent="0.25">
      <c r="J385" s="28"/>
    </row>
    <row r="386" spans="10:10" ht="14.25" customHeight="1" thickBot="1" x14ac:dyDescent="0.25">
      <c r="J386" s="28"/>
    </row>
    <row r="387" spans="10:10" ht="14.25" customHeight="1" thickBot="1" x14ac:dyDescent="0.25">
      <c r="J387" s="28"/>
    </row>
    <row r="388" spans="10:10" ht="14.25" customHeight="1" thickBot="1" x14ac:dyDescent="0.25">
      <c r="J388" s="28"/>
    </row>
    <row r="389" spans="10:10" ht="14.25" customHeight="1" thickBot="1" x14ac:dyDescent="0.25">
      <c r="J389" s="28"/>
    </row>
    <row r="390" spans="10:10" ht="14.25" customHeight="1" thickBot="1" x14ac:dyDescent="0.25">
      <c r="J390" s="28"/>
    </row>
    <row r="391" spans="10:10" ht="14.25" customHeight="1" thickBot="1" x14ac:dyDescent="0.25">
      <c r="J391" s="28"/>
    </row>
    <row r="392" spans="10:10" ht="14.25" customHeight="1" thickBot="1" x14ac:dyDescent="0.25">
      <c r="J392" s="28"/>
    </row>
    <row r="393" spans="10:10" ht="14.25" customHeight="1" thickBot="1" x14ac:dyDescent="0.25">
      <c r="J393" s="28"/>
    </row>
    <row r="394" spans="10:10" ht="14.25" customHeight="1" thickBot="1" x14ac:dyDescent="0.25">
      <c r="J394" s="28"/>
    </row>
    <row r="395" spans="10:10" ht="14.25" customHeight="1" thickBot="1" x14ac:dyDescent="0.25">
      <c r="J395" s="28"/>
    </row>
    <row r="396" spans="10:10" ht="14.25" customHeight="1" thickBot="1" x14ac:dyDescent="0.25">
      <c r="J396" s="28"/>
    </row>
    <row r="397" spans="10:10" ht="14.25" customHeight="1" thickBot="1" x14ac:dyDescent="0.25">
      <c r="J397" s="28"/>
    </row>
    <row r="398" spans="10:10" ht="14.25" customHeight="1" thickBot="1" x14ac:dyDescent="0.25">
      <c r="J398" s="28"/>
    </row>
    <row r="399" spans="10:10" ht="14.25" customHeight="1" thickBot="1" x14ac:dyDescent="0.25">
      <c r="J399" s="28"/>
    </row>
    <row r="400" spans="10:10" ht="14.25" customHeight="1" thickBot="1" x14ac:dyDescent="0.25">
      <c r="J400" s="28"/>
    </row>
    <row r="401" spans="10:10" ht="14.25" customHeight="1" thickBot="1" x14ac:dyDescent="0.25">
      <c r="J401" s="28"/>
    </row>
    <row r="402" spans="10:10" ht="14.25" customHeight="1" thickBot="1" x14ac:dyDescent="0.25">
      <c r="J402" s="28"/>
    </row>
    <row r="403" spans="10:10" ht="14.25" customHeight="1" thickBot="1" x14ac:dyDescent="0.25">
      <c r="J403" s="28"/>
    </row>
    <row r="404" spans="10:10" ht="14.25" customHeight="1" thickBot="1" x14ac:dyDescent="0.25">
      <c r="J404" s="28"/>
    </row>
    <row r="405" spans="10:10" ht="14.25" customHeight="1" thickBot="1" x14ac:dyDescent="0.25">
      <c r="J405" s="28"/>
    </row>
    <row r="406" spans="10:10" ht="14.25" customHeight="1" thickBot="1" x14ac:dyDescent="0.25">
      <c r="J406" s="28"/>
    </row>
    <row r="407" spans="10:10" ht="14.25" customHeight="1" thickBot="1" x14ac:dyDescent="0.25">
      <c r="J407" s="28"/>
    </row>
    <row r="408" spans="10:10" ht="14.25" customHeight="1" thickBot="1" x14ac:dyDescent="0.25">
      <c r="J408" s="28"/>
    </row>
    <row r="409" spans="10:10" ht="14.25" customHeight="1" thickBot="1" x14ac:dyDescent="0.25">
      <c r="J409" s="28"/>
    </row>
    <row r="410" spans="10:10" ht="14.25" customHeight="1" thickBot="1" x14ac:dyDescent="0.25">
      <c r="J410" s="28"/>
    </row>
    <row r="411" spans="10:10" ht="14.25" customHeight="1" thickBot="1" x14ac:dyDescent="0.25">
      <c r="J411" s="28"/>
    </row>
    <row r="412" spans="10:10" ht="14.25" customHeight="1" thickBot="1" x14ac:dyDescent="0.25">
      <c r="J412" s="28"/>
    </row>
    <row r="413" spans="10:10" ht="14.25" customHeight="1" thickBot="1" x14ac:dyDescent="0.25">
      <c r="J413" s="28"/>
    </row>
    <row r="414" spans="10:10" ht="14.25" customHeight="1" thickBot="1" x14ac:dyDescent="0.25">
      <c r="J414" s="28"/>
    </row>
    <row r="415" spans="10:10" ht="14.25" customHeight="1" thickBot="1" x14ac:dyDescent="0.25">
      <c r="J415" s="28"/>
    </row>
    <row r="416" spans="10:10" ht="14.25" customHeight="1" thickBot="1" x14ac:dyDescent="0.25">
      <c r="J416" s="28"/>
    </row>
    <row r="417" spans="10:10" ht="14.25" customHeight="1" thickBot="1" x14ac:dyDescent="0.25">
      <c r="J417" s="28"/>
    </row>
    <row r="418" spans="10:10" ht="14.25" customHeight="1" thickBot="1" x14ac:dyDescent="0.25">
      <c r="J418" s="28"/>
    </row>
    <row r="419" spans="10:10" ht="14.25" customHeight="1" thickBot="1" x14ac:dyDescent="0.25">
      <c r="J419" s="28"/>
    </row>
    <row r="420" spans="10:10" ht="14.25" customHeight="1" thickBot="1" x14ac:dyDescent="0.25">
      <c r="J420" s="28"/>
    </row>
    <row r="421" spans="10:10" ht="14.25" customHeight="1" thickBot="1" x14ac:dyDescent="0.25">
      <c r="J421" s="28"/>
    </row>
    <row r="422" spans="10:10" ht="14.25" customHeight="1" thickBot="1" x14ac:dyDescent="0.25">
      <c r="J422" s="28"/>
    </row>
    <row r="423" spans="10:10" ht="14.25" customHeight="1" thickBot="1" x14ac:dyDescent="0.25">
      <c r="J423" s="28"/>
    </row>
    <row r="424" spans="10:10" ht="14.25" customHeight="1" thickBot="1" x14ac:dyDescent="0.25">
      <c r="J424" s="28"/>
    </row>
    <row r="425" spans="10:10" ht="14.25" customHeight="1" thickBot="1" x14ac:dyDescent="0.25">
      <c r="J425" s="28"/>
    </row>
    <row r="426" spans="10:10" ht="14.25" customHeight="1" thickBot="1" x14ac:dyDescent="0.25">
      <c r="J426" s="28"/>
    </row>
    <row r="427" spans="10:10" ht="14.25" customHeight="1" thickBot="1" x14ac:dyDescent="0.25">
      <c r="J427" s="28"/>
    </row>
    <row r="428" spans="10:10" ht="14.25" customHeight="1" thickBot="1" x14ac:dyDescent="0.25">
      <c r="J428" s="28"/>
    </row>
    <row r="429" spans="10:10" ht="14.25" customHeight="1" thickBot="1" x14ac:dyDescent="0.25">
      <c r="J429" s="28"/>
    </row>
    <row r="430" spans="10:10" ht="14.25" customHeight="1" thickBot="1" x14ac:dyDescent="0.25">
      <c r="J430" s="28"/>
    </row>
    <row r="431" spans="10:10" ht="14.25" customHeight="1" thickBot="1" x14ac:dyDescent="0.25">
      <c r="J431" s="28"/>
    </row>
    <row r="432" spans="10:10" ht="14.25" customHeight="1" thickBot="1" x14ac:dyDescent="0.25">
      <c r="J432" s="28"/>
    </row>
    <row r="433" spans="10:10" ht="14.25" customHeight="1" thickBot="1" x14ac:dyDescent="0.25">
      <c r="J433" s="28"/>
    </row>
    <row r="434" spans="10:10" ht="14.25" customHeight="1" thickBot="1" x14ac:dyDescent="0.25">
      <c r="J434" s="28"/>
    </row>
    <row r="435" spans="10:10" ht="14.25" customHeight="1" thickBot="1" x14ac:dyDescent="0.25">
      <c r="J435" s="28"/>
    </row>
    <row r="436" spans="10:10" ht="14.25" customHeight="1" thickBot="1" x14ac:dyDescent="0.25">
      <c r="J436" s="28"/>
    </row>
    <row r="437" spans="10:10" ht="14.25" customHeight="1" thickBot="1" x14ac:dyDescent="0.25">
      <c r="J437" s="28"/>
    </row>
    <row r="438" spans="10:10" ht="14.25" customHeight="1" thickBot="1" x14ac:dyDescent="0.25">
      <c r="J438" s="28"/>
    </row>
    <row r="439" spans="10:10" ht="14.25" customHeight="1" thickBot="1" x14ac:dyDescent="0.25">
      <c r="J439" s="28"/>
    </row>
    <row r="440" spans="10:10" ht="14.25" customHeight="1" thickBot="1" x14ac:dyDescent="0.25">
      <c r="J440" s="28"/>
    </row>
    <row r="441" spans="10:10" ht="14.25" customHeight="1" thickBot="1" x14ac:dyDescent="0.25">
      <c r="J441" s="28"/>
    </row>
    <row r="442" spans="10:10" ht="14.25" customHeight="1" thickBot="1" x14ac:dyDescent="0.25">
      <c r="J442" s="28"/>
    </row>
    <row r="443" spans="10:10" ht="14.25" customHeight="1" thickBot="1" x14ac:dyDescent="0.25">
      <c r="J443" s="28"/>
    </row>
    <row r="444" spans="10:10" ht="14.25" customHeight="1" thickBot="1" x14ac:dyDescent="0.25">
      <c r="J444" s="28"/>
    </row>
    <row r="445" spans="10:10" ht="14.25" customHeight="1" thickBot="1" x14ac:dyDescent="0.25">
      <c r="J445" s="28"/>
    </row>
    <row r="446" spans="10:10" ht="14.25" customHeight="1" thickBot="1" x14ac:dyDescent="0.25">
      <c r="J446" s="28"/>
    </row>
    <row r="447" spans="10:10" ht="14.25" customHeight="1" thickBot="1" x14ac:dyDescent="0.25">
      <c r="J447" s="28"/>
    </row>
    <row r="448" spans="10:10" ht="14.25" customHeight="1" thickBot="1" x14ac:dyDescent="0.25">
      <c r="J448" s="28"/>
    </row>
    <row r="449" spans="10:10" ht="14.25" customHeight="1" thickBot="1" x14ac:dyDescent="0.25">
      <c r="J449" s="28"/>
    </row>
    <row r="450" spans="10:10" ht="14.25" customHeight="1" thickBot="1" x14ac:dyDescent="0.25">
      <c r="J450" s="28"/>
    </row>
    <row r="451" spans="10:10" ht="14.25" customHeight="1" thickBot="1" x14ac:dyDescent="0.25">
      <c r="J451" s="28"/>
    </row>
    <row r="452" spans="10:10" ht="14.25" customHeight="1" thickBot="1" x14ac:dyDescent="0.25">
      <c r="J452" s="28"/>
    </row>
    <row r="453" spans="10:10" ht="14.25" customHeight="1" thickBot="1" x14ac:dyDescent="0.25">
      <c r="J453" s="28"/>
    </row>
    <row r="454" spans="10:10" ht="14.25" customHeight="1" thickBot="1" x14ac:dyDescent="0.25">
      <c r="J454" s="28"/>
    </row>
    <row r="455" spans="10:10" ht="14.25" customHeight="1" thickBot="1" x14ac:dyDescent="0.25">
      <c r="J455" s="28"/>
    </row>
    <row r="456" spans="10:10" ht="14.25" customHeight="1" thickBot="1" x14ac:dyDescent="0.25">
      <c r="J456" s="28"/>
    </row>
    <row r="457" spans="10:10" ht="14.25" customHeight="1" thickBot="1" x14ac:dyDescent="0.25">
      <c r="J457" s="28"/>
    </row>
    <row r="458" spans="10:10" ht="14.25" customHeight="1" thickBot="1" x14ac:dyDescent="0.25">
      <c r="J458" s="28"/>
    </row>
    <row r="459" spans="10:10" ht="14.25" customHeight="1" thickBot="1" x14ac:dyDescent="0.25">
      <c r="J459" s="28"/>
    </row>
    <row r="460" spans="10:10" ht="14.25" customHeight="1" thickBot="1" x14ac:dyDescent="0.25">
      <c r="J460" s="28"/>
    </row>
    <row r="461" spans="10:10" ht="14.25" customHeight="1" thickBot="1" x14ac:dyDescent="0.25">
      <c r="J461" s="28"/>
    </row>
    <row r="462" spans="10:10" ht="14.25" customHeight="1" thickBot="1" x14ac:dyDescent="0.25">
      <c r="J462" s="28"/>
    </row>
    <row r="463" spans="10:10" ht="14.25" customHeight="1" thickBot="1" x14ac:dyDescent="0.25">
      <c r="J463" s="28"/>
    </row>
    <row r="464" spans="10:10" ht="14.25" customHeight="1" thickBot="1" x14ac:dyDescent="0.25">
      <c r="J464" s="28"/>
    </row>
    <row r="465" spans="10:10" ht="14.25" customHeight="1" thickBot="1" x14ac:dyDescent="0.25">
      <c r="J465" s="28"/>
    </row>
    <row r="466" spans="10:10" ht="14.25" customHeight="1" thickBot="1" x14ac:dyDescent="0.25">
      <c r="J466" s="28"/>
    </row>
    <row r="467" spans="10:10" ht="14.25" customHeight="1" thickBot="1" x14ac:dyDescent="0.25">
      <c r="J467" s="28"/>
    </row>
    <row r="468" spans="10:10" ht="14.25" customHeight="1" thickBot="1" x14ac:dyDescent="0.25">
      <c r="J468" s="28"/>
    </row>
    <row r="469" spans="10:10" ht="14.25" customHeight="1" thickBot="1" x14ac:dyDescent="0.25">
      <c r="J469" s="28"/>
    </row>
    <row r="470" spans="10:10" ht="14.25" customHeight="1" thickBot="1" x14ac:dyDescent="0.25">
      <c r="J470" s="28"/>
    </row>
    <row r="471" spans="10:10" ht="14.25" customHeight="1" thickBot="1" x14ac:dyDescent="0.25">
      <c r="J471" s="28"/>
    </row>
    <row r="472" spans="10:10" ht="14.25" customHeight="1" thickBot="1" x14ac:dyDescent="0.25">
      <c r="J472" s="28"/>
    </row>
    <row r="473" spans="10:10" ht="14.25" customHeight="1" thickBot="1" x14ac:dyDescent="0.25">
      <c r="J473" s="28"/>
    </row>
    <row r="474" spans="10:10" ht="14.25" customHeight="1" thickBot="1" x14ac:dyDescent="0.25">
      <c r="J474" s="28"/>
    </row>
    <row r="475" spans="10:10" ht="14.25" customHeight="1" thickBot="1" x14ac:dyDescent="0.25">
      <c r="J475" s="28"/>
    </row>
    <row r="476" spans="10:10" ht="14.25" customHeight="1" thickBot="1" x14ac:dyDescent="0.25">
      <c r="J476" s="28"/>
    </row>
    <row r="477" spans="10:10" ht="14.25" customHeight="1" thickBot="1" x14ac:dyDescent="0.25">
      <c r="J477" s="28"/>
    </row>
    <row r="478" spans="10:10" ht="14.25" customHeight="1" thickBot="1" x14ac:dyDescent="0.25">
      <c r="J478" s="28"/>
    </row>
    <row r="479" spans="10:10" ht="14.25" customHeight="1" thickBot="1" x14ac:dyDescent="0.25">
      <c r="J479" s="28"/>
    </row>
    <row r="480" spans="10:10" ht="14.25" customHeight="1" thickBot="1" x14ac:dyDescent="0.25">
      <c r="J480" s="28"/>
    </row>
    <row r="481" spans="10:10" ht="14.25" customHeight="1" thickBot="1" x14ac:dyDescent="0.25">
      <c r="J481" s="28"/>
    </row>
    <row r="482" spans="10:10" ht="14.25" customHeight="1" thickBot="1" x14ac:dyDescent="0.25">
      <c r="J482" s="28"/>
    </row>
    <row r="483" spans="10:10" ht="14.25" customHeight="1" thickBot="1" x14ac:dyDescent="0.25">
      <c r="J483" s="28"/>
    </row>
    <row r="484" spans="10:10" ht="14.25" customHeight="1" thickBot="1" x14ac:dyDescent="0.25">
      <c r="J484" s="28"/>
    </row>
    <row r="485" spans="10:10" ht="14.25" customHeight="1" thickBot="1" x14ac:dyDescent="0.25">
      <c r="J485" s="28"/>
    </row>
    <row r="486" spans="10:10" ht="14.25" customHeight="1" thickBot="1" x14ac:dyDescent="0.25">
      <c r="J486" s="28"/>
    </row>
    <row r="487" spans="10:10" ht="14.25" customHeight="1" thickBot="1" x14ac:dyDescent="0.25">
      <c r="J487" s="28"/>
    </row>
    <row r="488" spans="10:10" ht="14.25" customHeight="1" thickBot="1" x14ac:dyDescent="0.25">
      <c r="J488" s="28"/>
    </row>
    <row r="489" spans="10:10" ht="14.25" customHeight="1" thickBot="1" x14ac:dyDescent="0.25">
      <c r="J489" s="28"/>
    </row>
    <row r="490" spans="10:10" ht="14.25" customHeight="1" thickBot="1" x14ac:dyDescent="0.25">
      <c r="J490" s="28"/>
    </row>
    <row r="491" spans="10:10" ht="14.25" customHeight="1" thickBot="1" x14ac:dyDescent="0.25">
      <c r="J491" s="28"/>
    </row>
    <row r="492" spans="10:10" ht="14.25" customHeight="1" thickBot="1" x14ac:dyDescent="0.25">
      <c r="J492" s="28"/>
    </row>
    <row r="493" spans="10:10" ht="14.25" customHeight="1" thickBot="1" x14ac:dyDescent="0.25">
      <c r="J493" s="28"/>
    </row>
    <row r="494" spans="10:10" ht="14.25" customHeight="1" thickBot="1" x14ac:dyDescent="0.25">
      <c r="J494" s="28"/>
    </row>
    <row r="495" spans="10:10" ht="14.25" customHeight="1" thickBot="1" x14ac:dyDescent="0.25">
      <c r="J495" s="28"/>
    </row>
    <row r="496" spans="10:10" ht="14.25" customHeight="1" thickBot="1" x14ac:dyDescent="0.25">
      <c r="J496" s="28"/>
    </row>
    <row r="497" spans="10:10" ht="14.25" customHeight="1" thickBot="1" x14ac:dyDescent="0.25">
      <c r="J497" s="28"/>
    </row>
    <row r="498" spans="10:10" ht="14.25" customHeight="1" thickBot="1" x14ac:dyDescent="0.25">
      <c r="J498" s="28"/>
    </row>
    <row r="499" spans="10:10" ht="14.25" customHeight="1" thickBot="1" x14ac:dyDescent="0.25">
      <c r="J499" s="28"/>
    </row>
    <row r="500" spans="10:10" ht="14.25" customHeight="1" thickBot="1" x14ac:dyDescent="0.25">
      <c r="J500" s="28"/>
    </row>
    <row r="501" spans="10:10" ht="14.25" customHeight="1" thickBot="1" x14ac:dyDescent="0.25">
      <c r="J501" s="28"/>
    </row>
    <row r="502" spans="10:10" ht="14.25" customHeight="1" x14ac:dyDescent="0.2"/>
    <row r="503" spans="10:10" ht="14.25" customHeight="1" x14ac:dyDescent="0.2"/>
    <row r="504" spans="10:10" ht="14.25" customHeight="1" x14ac:dyDescent="0.2"/>
    <row r="505" spans="10:10" ht="14.25" customHeight="1" x14ac:dyDescent="0.2"/>
    <row r="506" spans="10:10" ht="14.25" customHeight="1" x14ac:dyDescent="0.2"/>
    <row r="507" spans="10:10" ht="14.25" customHeight="1" x14ac:dyDescent="0.2"/>
    <row r="508" spans="10:10" ht="14.25" customHeight="1" x14ac:dyDescent="0.2"/>
    <row r="509" spans="10:10" ht="14.25" customHeight="1" x14ac:dyDescent="0.2"/>
    <row r="510" spans="10:10" ht="14.25" customHeight="1" x14ac:dyDescent="0.2"/>
    <row r="511" spans="10:10" ht="14.25" customHeight="1" x14ac:dyDescent="0.2"/>
    <row r="512" spans="10:10" ht="14.25" customHeight="1" x14ac:dyDescent="0.2"/>
    <row r="513" s="27" customFormat="1" ht="14.25" customHeight="1" x14ac:dyDescent="0.2"/>
    <row r="514" s="27" customFormat="1" ht="14.25" customHeight="1" x14ac:dyDescent="0.2"/>
    <row r="515" s="27" customFormat="1" ht="14.25" customHeight="1" x14ac:dyDescent="0.2"/>
    <row r="516" s="27" customFormat="1" ht="14.25" customHeight="1" x14ac:dyDescent="0.2"/>
    <row r="517" s="27" customFormat="1" ht="14.25" customHeight="1" x14ac:dyDescent="0.2"/>
    <row r="518" s="27" customFormat="1" ht="14.25" customHeight="1" x14ac:dyDescent="0.2"/>
    <row r="519" s="27" customFormat="1" ht="14.25" customHeight="1" x14ac:dyDescent="0.2"/>
    <row r="520" s="27" customFormat="1" ht="14.25" customHeight="1" x14ac:dyDescent="0.2"/>
    <row r="521" s="27" customFormat="1" ht="14.25" customHeight="1" x14ac:dyDescent="0.2"/>
    <row r="522" s="27" customFormat="1" ht="14.25" customHeight="1" x14ac:dyDescent="0.2"/>
    <row r="523" s="27" customFormat="1" ht="14.25" customHeight="1" x14ac:dyDescent="0.2"/>
    <row r="524" s="27" customFormat="1" ht="14.25" customHeight="1" x14ac:dyDescent="0.2"/>
    <row r="525" s="27" customFormat="1" ht="14.25" customHeight="1" x14ac:dyDescent="0.2"/>
    <row r="526" s="27" customFormat="1" ht="14.25" customHeight="1" x14ac:dyDescent="0.2"/>
    <row r="527" s="27" customFormat="1" ht="14.25" customHeight="1" x14ac:dyDescent="0.2"/>
    <row r="528" s="27" customFormat="1" ht="14.25" customHeight="1" x14ac:dyDescent="0.2"/>
    <row r="529" s="27" customFormat="1" ht="14.25" customHeight="1" x14ac:dyDescent="0.2"/>
    <row r="530" s="27" customFormat="1" ht="14.25" customHeight="1" x14ac:dyDescent="0.2"/>
    <row r="531" s="27" customFormat="1" ht="14.25" customHeight="1" x14ac:dyDescent="0.2"/>
    <row r="532" s="27" customFormat="1" ht="14.25" customHeight="1" x14ac:dyDescent="0.2"/>
    <row r="533" s="27" customFormat="1" ht="14.25" customHeight="1" x14ac:dyDescent="0.2"/>
    <row r="534" s="27" customFormat="1" ht="14.25" customHeight="1" x14ac:dyDescent="0.2"/>
    <row r="535" s="27" customFormat="1" ht="14.25" customHeight="1" x14ac:dyDescent="0.2"/>
    <row r="536" s="27" customFormat="1" ht="14.25" customHeight="1" x14ac:dyDescent="0.2"/>
    <row r="537" s="27" customFormat="1" ht="14.25" customHeight="1" x14ac:dyDescent="0.2"/>
    <row r="538" s="27" customFormat="1" ht="14.25" customHeight="1" x14ac:dyDescent="0.2"/>
    <row r="539" s="27" customFormat="1" ht="14.25" customHeight="1" x14ac:dyDescent="0.2"/>
    <row r="540" s="27" customFormat="1" ht="14.25" customHeight="1" x14ac:dyDescent="0.2"/>
    <row r="541" s="27" customFormat="1" ht="14.25" customHeight="1" x14ac:dyDescent="0.2"/>
    <row r="542" s="27" customFormat="1" ht="14.25" customHeight="1" x14ac:dyDescent="0.2"/>
    <row r="543" s="27" customFormat="1" ht="14.25" customHeight="1" x14ac:dyDescent="0.2"/>
    <row r="544" s="27" customFormat="1" ht="14.25" customHeight="1" x14ac:dyDescent="0.2"/>
    <row r="545" s="27" customFormat="1" ht="14.25" customHeight="1" x14ac:dyDescent="0.2"/>
    <row r="546" s="27" customFormat="1" ht="14.25" customHeight="1" x14ac:dyDescent="0.2"/>
    <row r="547" s="27" customFormat="1" ht="14.25" customHeight="1" x14ac:dyDescent="0.2"/>
    <row r="548" s="27" customFormat="1" ht="14.25" customHeight="1" x14ac:dyDescent="0.2"/>
    <row r="549" s="27" customFormat="1" ht="14.25" customHeight="1" x14ac:dyDescent="0.2"/>
    <row r="550" s="27" customFormat="1" ht="14.25" customHeight="1" x14ac:dyDescent="0.2"/>
    <row r="551" s="27" customFormat="1" ht="14.25" customHeight="1" x14ac:dyDescent="0.2"/>
    <row r="552" s="27" customFormat="1" ht="14.25" customHeight="1" x14ac:dyDescent="0.2"/>
    <row r="553" s="27" customFormat="1" ht="14.25" customHeight="1" x14ac:dyDescent="0.2"/>
    <row r="554" s="27" customFormat="1" ht="14.25" customHeight="1" x14ac:dyDescent="0.2"/>
    <row r="555" s="27" customFormat="1" ht="14.25" customHeight="1" x14ac:dyDescent="0.2"/>
    <row r="556" s="27" customFormat="1" ht="14.25" customHeight="1" x14ac:dyDescent="0.2"/>
    <row r="557" s="27" customFormat="1" ht="14.25" customHeight="1" x14ac:dyDescent="0.2"/>
    <row r="558" s="27" customFormat="1" ht="14.25" customHeight="1" x14ac:dyDescent="0.2"/>
    <row r="559" s="27" customFormat="1" ht="14.25" customHeight="1" x14ac:dyDescent="0.2"/>
    <row r="560" s="27" customFormat="1" ht="14.25" customHeight="1" x14ac:dyDescent="0.2"/>
    <row r="561" s="27" customFormat="1" ht="14.25" customHeight="1" x14ac:dyDescent="0.2"/>
    <row r="562" s="27" customFormat="1" ht="14.25" customHeight="1" x14ac:dyDescent="0.2"/>
    <row r="563" s="27" customFormat="1" ht="14.25" customHeight="1" x14ac:dyDescent="0.2"/>
    <row r="564" s="27" customFormat="1" ht="14.25" customHeight="1" x14ac:dyDescent="0.2"/>
    <row r="565" s="27" customFormat="1" ht="14.25" customHeight="1" x14ac:dyDescent="0.2"/>
    <row r="566" s="27" customFormat="1" ht="14.25" customHeight="1" x14ac:dyDescent="0.2"/>
    <row r="567" s="27" customFormat="1" ht="14.25" customHeight="1" x14ac:dyDescent="0.2"/>
    <row r="568" s="27" customFormat="1" ht="14.25" customHeight="1" x14ac:dyDescent="0.2"/>
    <row r="569" s="27" customFormat="1" ht="14.25" customHeight="1" x14ac:dyDescent="0.2"/>
    <row r="570" s="27" customFormat="1" ht="14.25" customHeight="1" x14ac:dyDescent="0.2"/>
    <row r="571" s="27" customFormat="1" ht="14.25" customHeight="1" x14ac:dyDescent="0.2"/>
    <row r="572" s="27" customFormat="1" ht="14.25" customHeight="1" x14ac:dyDescent="0.2"/>
    <row r="573" s="27" customFormat="1" ht="14.25" customHeight="1" x14ac:dyDescent="0.2"/>
    <row r="574" s="27" customFormat="1" ht="14.25" customHeight="1" x14ac:dyDescent="0.2"/>
    <row r="575" s="27" customFormat="1" ht="14.25" customHeight="1" x14ac:dyDescent="0.2"/>
    <row r="576" s="27" customFormat="1" ht="14.25" customHeight="1" x14ac:dyDescent="0.2"/>
    <row r="577" s="27" customFormat="1" ht="14.25" customHeight="1" x14ac:dyDescent="0.2"/>
    <row r="578" s="27" customFormat="1" ht="14.25" customHeight="1" x14ac:dyDescent="0.2"/>
    <row r="579" s="27" customFormat="1" ht="14.25" customHeight="1" x14ac:dyDescent="0.2"/>
    <row r="580" s="27" customFormat="1" ht="14.25" customHeight="1" x14ac:dyDescent="0.2"/>
    <row r="581" s="27" customFormat="1" ht="14.25" customHeight="1" x14ac:dyDescent="0.2"/>
    <row r="582" s="27" customFormat="1" ht="14.25" customHeight="1" x14ac:dyDescent="0.2"/>
    <row r="583" s="27" customFormat="1" ht="14.25" customHeight="1" x14ac:dyDescent="0.2"/>
    <row r="584" s="27" customFormat="1" ht="14.25" customHeight="1" x14ac:dyDescent="0.2"/>
    <row r="585" s="27" customFormat="1" ht="14.25" customHeight="1" x14ac:dyDescent="0.2"/>
    <row r="586" s="27" customFormat="1" ht="14.25" customHeight="1" x14ac:dyDescent="0.2"/>
    <row r="587" s="27" customFormat="1" ht="14.25" customHeight="1" x14ac:dyDescent="0.2"/>
    <row r="588" s="27" customFormat="1" ht="14.25" customHeight="1" x14ac:dyDescent="0.2"/>
    <row r="589" s="27" customFormat="1" ht="14.25" customHeight="1" x14ac:dyDescent="0.2"/>
    <row r="590" s="27" customFormat="1" ht="14.25" customHeight="1" x14ac:dyDescent="0.2"/>
    <row r="591" s="27" customFormat="1" ht="14.25" customHeight="1" x14ac:dyDescent="0.2"/>
    <row r="592" s="27" customFormat="1" ht="14.25" customHeight="1" x14ac:dyDescent="0.2"/>
    <row r="593" s="27" customFormat="1" ht="14.25" customHeight="1" x14ac:dyDescent="0.2"/>
    <row r="594" s="27" customFormat="1" ht="14.25" customHeight="1" x14ac:dyDescent="0.2"/>
    <row r="595" s="27" customFormat="1" ht="14.25" customHeight="1" x14ac:dyDescent="0.2"/>
    <row r="596" s="27" customFormat="1" ht="14.25" customHeight="1" x14ac:dyDescent="0.2"/>
    <row r="597" s="27" customFormat="1" ht="14.25" customHeight="1" x14ac:dyDescent="0.2"/>
    <row r="598" s="27" customFormat="1" ht="14.25" customHeight="1" x14ac:dyDescent="0.2"/>
    <row r="599" s="27" customFormat="1" ht="14.25" customHeight="1" x14ac:dyDescent="0.2"/>
    <row r="600" s="27" customFormat="1" ht="14.25" customHeight="1" x14ac:dyDescent="0.2"/>
    <row r="601" s="27" customFormat="1" ht="14.25" customHeight="1" x14ac:dyDescent="0.2"/>
    <row r="602" s="27" customFormat="1" ht="14.25" customHeight="1" x14ac:dyDescent="0.2"/>
    <row r="603" s="27" customFormat="1" ht="14.25" customHeight="1" x14ac:dyDescent="0.2"/>
    <row r="604" s="27" customFormat="1" ht="14.25" customHeight="1" x14ac:dyDescent="0.2"/>
    <row r="605" s="27" customFormat="1" ht="14.25" customHeight="1" x14ac:dyDescent="0.2"/>
    <row r="606" s="27" customFormat="1" ht="14.25" customHeight="1" x14ac:dyDescent="0.2"/>
    <row r="607" s="27" customFormat="1" ht="14.25" customHeight="1" x14ac:dyDescent="0.2"/>
    <row r="608" s="27" customFormat="1" ht="14.25" customHeight="1" x14ac:dyDescent="0.2"/>
    <row r="609" s="27" customFormat="1" ht="14.25" customHeight="1" x14ac:dyDescent="0.2"/>
    <row r="610" s="27" customFormat="1" ht="14.25" customHeight="1" x14ac:dyDescent="0.2"/>
    <row r="611" s="27" customFormat="1" ht="14.25" customHeight="1" x14ac:dyDescent="0.2"/>
    <row r="612" s="27" customFormat="1" ht="14.25" customHeight="1" x14ac:dyDescent="0.2"/>
    <row r="613" s="27" customFormat="1" ht="14.25" customHeight="1" x14ac:dyDescent="0.2"/>
    <row r="614" s="27" customFormat="1" ht="14.25" customHeight="1" x14ac:dyDescent="0.2"/>
    <row r="615" s="27" customFormat="1" ht="14.25" customHeight="1" x14ac:dyDescent="0.2"/>
    <row r="616" s="27" customFormat="1" ht="14.25" customHeight="1" x14ac:dyDescent="0.2"/>
    <row r="617" s="27" customFormat="1" ht="14.25" customHeight="1" x14ac:dyDescent="0.2"/>
    <row r="618" s="27" customFormat="1" ht="14.25" customHeight="1" x14ac:dyDescent="0.2"/>
    <row r="619" s="27" customFormat="1" ht="14.25" customHeight="1" x14ac:dyDescent="0.2"/>
    <row r="620" s="27" customFormat="1" ht="14.25" customHeight="1" x14ac:dyDescent="0.2"/>
    <row r="621" s="27" customFormat="1" ht="14.25" customHeight="1" x14ac:dyDescent="0.2"/>
    <row r="622" s="27" customFormat="1" ht="14.25" customHeight="1" x14ac:dyDescent="0.2"/>
    <row r="623" s="27" customFormat="1" ht="14.25" customHeight="1" x14ac:dyDescent="0.2"/>
    <row r="624" s="27" customFormat="1" ht="14.25" customHeight="1" x14ac:dyDescent="0.2"/>
    <row r="625" s="27" customFormat="1" ht="14.25" customHeight="1" x14ac:dyDescent="0.2"/>
    <row r="626" s="27" customFormat="1" ht="14.25" customHeight="1" x14ac:dyDescent="0.2"/>
    <row r="627" s="27" customFormat="1" ht="14.25" customHeight="1" x14ac:dyDescent="0.2"/>
    <row r="628" s="27" customFormat="1" ht="14.25" customHeight="1" x14ac:dyDescent="0.2"/>
    <row r="629" s="27" customFormat="1" ht="14.25" customHeight="1" x14ac:dyDescent="0.2"/>
    <row r="630" s="27" customFormat="1" ht="14.25" customHeight="1" x14ac:dyDescent="0.2"/>
    <row r="631" s="27" customFormat="1" ht="14.25" customHeight="1" x14ac:dyDescent="0.2"/>
    <row r="632" s="27" customFormat="1" ht="14.25" customHeight="1" x14ac:dyDescent="0.2"/>
    <row r="633" s="27" customFormat="1" ht="14.25" customHeight="1" x14ac:dyDescent="0.2"/>
    <row r="634" s="27" customFormat="1" ht="14.25" customHeight="1" x14ac:dyDescent="0.2"/>
    <row r="635" s="27" customFormat="1" ht="14.25" customHeight="1" x14ac:dyDescent="0.2"/>
    <row r="636" s="27" customFormat="1" ht="14.25" customHeight="1" x14ac:dyDescent="0.2"/>
    <row r="637" s="27" customFormat="1" ht="14.25" customHeight="1" x14ac:dyDescent="0.2"/>
    <row r="638" s="27" customFormat="1" ht="14.25" customHeight="1" x14ac:dyDescent="0.2"/>
    <row r="639" s="27" customFormat="1" ht="14.25" customHeight="1" x14ac:dyDescent="0.2"/>
    <row r="640" s="27" customFormat="1" ht="14.25" customHeight="1" x14ac:dyDescent="0.2"/>
    <row r="641" s="27" customFormat="1" ht="14.25" customHeight="1" x14ac:dyDescent="0.2"/>
    <row r="642" s="27" customFormat="1" ht="14.25" customHeight="1" x14ac:dyDescent="0.2"/>
    <row r="643" s="27" customFormat="1" ht="14.25" customHeight="1" x14ac:dyDescent="0.2"/>
    <row r="644" s="27" customFormat="1" ht="14.25" customHeight="1" x14ac:dyDescent="0.2"/>
    <row r="645" s="27" customFormat="1" ht="14.25" customHeight="1" x14ac:dyDescent="0.2"/>
    <row r="646" s="27" customFormat="1" ht="14.25" customHeight="1" x14ac:dyDescent="0.2"/>
    <row r="647" s="27" customFormat="1" ht="14.25" customHeight="1" x14ac:dyDescent="0.2"/>
    <row r="648" s="27" customFormat="1" ht="14.25" customHeight="1" x14ac:dyDescent="0.2"/>
    <row r="649" s="27" customFormat="1" ht="14.25" customHeight="1" x14ac:dyDescent="0.2"/>
    <row r="650" s="27" customFormat="1" ht="14.25" customHeight="1" x14ac:dyDescent="0.2"/>
    <row r="651" s="27" customFormat="1" ht="14.25" customHeight="1" x14ac:dyDescent="0.2"/>
    <row r="652" s="27" customFormat="1" ht="14.25" customHeight="1" x14ac:dyDescent="0.2"/>
    <row r="653" s="27" customFormat="1" ht="14.25" customHeight="1" x14ac:dyDescent="0.2"/>
    <row r="654" s="27" customFormat="1" ht="14.25" customHeight="1" x14ac:dyDescent="0.2"/>
    <row r="655" s="27" customFormat="1" ht="14.25" customHeight="1" x14ac:dyDescent="0.2"/>
    <row r="656" s="27" customFormat="1" ht="14.25" customHeight="1" x14ac:dyDescent="0.2"/>
    <row r="657" s="27" customFormat="1" ht="14.25" customHeight="1" x14ac:dyDescent="0.2"/>
    <row r="658" s="27" customFormat="1" ht="14.25" customHeight="1" x14ac:dyDescent="0.2"/>
    <row r="659" s="27" customFormat="1" ht="14.25" customHeight="1" x14ac:dyDescent="0.2"/>
    <row r="660" s="27" customFormat="1" ht="14.25" customHeight="1" x14ac:dyDescent="0.2"/>
    <row r="661" s="27" customFormat="1" ht="14.25" customHeight="1" x14ac:dyDescent="0.2"/>
    <row r="662" s="27" customFormat="1" ht="14.25" customHeight="1" x14ac:dyDescent="0.2"/>
    <row r="663" s="27" customFormat="1" ht="14.25" customHeight="1" x14ac:dyDescent="0.2"/>
    <row r="664" s="27" customFormat="1" ht="14.25" customHeight="1" x14ac:dyDescent="0.2"/>
    <row r="665" s="27" customFormat="1" ht="14.25" customHeight="1" x14ac:dyDescent="0.2"/>
    <row r="666" s="27" customFormat="1" ht="14.25" customHeight="1" x14ac:dyDescent="0.2"/>
    <row r="667" s="27" customFormat="1" ht="14.25" customHeight="1" x14ac:dyDescent="0.2"/>
    <row r="668" s="27" customFormat="1" ht="14.25" customHeight="1" x14ac:dyDescent="0.2"/>
    <row r="669" s="27" customFormat="1" ht="14.25" customHeight="1" x14ac:dyDescent="0.2"/>
    <row r="670" s="27" customFormat="1" ht="14.25" customHeight="1" x14ac:dyDescent="0.2"/>
    <row r="671" s="27" customFormat="1" ht="14.25" customHeight="1" x14ac:dyDescent="0.2"/>
    <row r="672" s="27" customFormat="1" ht="14.25" customHeight="1" x14ac:dyDescent="0.2"/>
    <row r="673" s="27" customFormat="1" ht="14.25" customHeight="1" x14ac:dyDescent="0.2"/>
    <row r="674" s="27" customFormat="1" ht="14.25" customHeight="1" x14ac:dyDescent="0.2"/>
    <row r="675" s="27" customFormat="1" ht="14.25" customHeight="1" x14ac:dyDescent="0.2"/>
    <row r="676" s="27" customFormat="1" ht="14.25" customHeight="1" x14ac:dyDescent="0.2"/>
    <row r="677" s="27" customFormat="1" ht="14.25" customHeight="1" x14ac:dyDescent="0.2"/>
    <row r="678" s="27" customFormat="1" ht="14.25" customHeight="1" x14ac:dyDescent="0.2"/>
    <row r="679" s="27" customFormat="1" ht="14.25" customHeight="1" x14ac:dyDescent="0.2"/>
    <row r="680" s="27" customFormat="1" ht="14.25" customHeight="1" x14ac:dyDescent="0.2"/>
    <row r="681" s="27" customFormat="1" ht="14.25" customHeight="1" x14ac:dyDescent="0.2"/>
    <row r="682" s="27" customFormat="1" ht="14.25" customHeight="1" x14ac:dyDescent="0.2"/>
    <row r="683" s="27" customFormat="1" ht="14.25" customHeight="1" x14ac:dyDescent="0.2"/>
    <row r="684" s="27" customFormat="1" ht="14.25" customHeight="1" x14ac:dyDescent="0.2"/>
    <row r="685" s="27" customFormat="1" ht="14.25" customHeight="1" x14ac:dyDescent="0.2"/>
    <row r="686" s="27" customFormat="1" ht="14.25" customHeight="1" x14ac:dyDescent="0.2"/>
    <row r="687" s="27" customFormat="1" ht="14.25" customHeight="1" x14ac:dyDescent="0.2"/>
    <row r="688" s="27" customFormat="1" ht="14.25" customHeight="1" x14ac:dyDescent="0.2"/>
    <row r="689" s="27" customFormat="1" ht="14.25" customHeight="1" x14ac:dyDescent="0.2"/>
    <row r="690" s="27" customFormat="1" ht="14.25" customHeight="1" x14ac:dyDescent="0.2"/>
    <row r="691" s="27" customFormat="1" ht="14.25" customHeight="1" x14ac:dyDescent="0.2"/>
    <row r="692" s="27" customFormat="1" ht="14.25" customHeight="1" x14ac:dyDescent="0.2"/>
    <row r="693" s="27" customFormat="1" ht="14.25" customHeight="1" x14ac:dyDescent="0.2"/>
    <row r="694" s="27" customFormat="1" ht="14.25" customHeight="1" x14ac:dyDescent="0.2"/>
    <row r="695" s="27" customFormat="1" ht="14.25" customHeight="1" x14ac:dyDescent="0.2"/>
    <row r="696" s="27" customFormat="1" ht="14.25" customHeight="1" x14ac:dyDescent="0.2"/>
    <row r="697" s="27" customFormat="1" ht="14.25" customHeight="1" x14ac:dyDescent="0.2"/>
    <row r="698" s="27" customFormat="1" ht="14.25" customHeight="1" x14ac:dyDescent="0.2"/>
    <row r="699" s="27" customFormat="1" ht="14.25" customHeight="1" x14ac:dyDescent="0.2"/>
    <row r="700" s="27" customFormat="1" ht="14.25" customHeight="1" x14ac:dyDescent="0.2"/>
    <row r="701" s="27" customFormat="1" ht="14.25" customHeight="1" x14ac:dyDescent="0.2"/>
    <row r="702" s="27" customFormat="1" ht="14.25" customHeight="1" x14ac:dyDescent="0.2"/>
    <row r="703" s="27" customFormat="1" ht="14.25" customHeight="1" x14ac:dyDescent="0.2"/>
    <row r="704" s="27" customFormat="1" ht="14.25" customHeight="1" x14ac:dyDescent="0.2"/>
    <row r="705" s="27" customFormat="1" ht="14.25" customHeight="1" x14ac:dyDescent="0.2"/>
    <row r="706" s="27" customFormat="1" ht="14.25" customHeight="1" x14ac:dyDescent="0.2"/>
    <row r="707" s="27" customFormat="1" ht="14.25" customHeight="1" x14ac:dyDescent="0.2"/>
    <row r="708" s="27" customFormat="1" ht="14.25" customHeight="1" x14ac:dyDescent="0.2"/>
    <row r="709" s="27" customFormat="1" ht="14.25" customHeight="1" x14ac:dyDescent="0.2"/>
    <row r="710" s="27" customFormat="1" ht="14.25" customHeight="1" x14ac:dyDescent="0.2"/>
    <row r="711" s="27" customFormat="1" ht="14.25" customHeight="1" x14ac:dyDescent="0.2"/>
    <row r="712" s="27" customFormat="1" ht="14.25" customHeight="1" x14ac:dyDescent="0.2"/>
    <row r="713" s="27" customFormat="1" ht="14.25" customHeight="1" x14ac:dyDescent="0.2"/>
    <row r="714" s="27" customFormat="1" ht="14.25" customHeight="1" x14ac:dyDescent="0.2"/>
    <row r="715" s="27" customFormat="1" ht="14.25" customHeight="1" x14ac:dyDescent="0.2"/>
    <row r="716" s="27" customFormat="1" ht="14.25" customHeight="1" x14ac:dyDescent="0.2"/>
    <row r="717" s="27" customFormat="1" ht="14.25" customHeight="1" x14ac:dyDescent="0.2"/>
    <row r="718" s="27" customFormat="1" ht="14.25" customHeight="1" x14ac:dyDescent="0.2"/>
    <row r="719" s="27" customFormat="1" ht="14.25" customHeight="1" x14ac:dyDescent="0.2"/>
    <row r="720" s="27" customFormat="1" ht="14.25" customHeight="1" x14ac:dyDescent="0.2"/>
    <row r="721" s="27" customFormat="1" ht="14.25" customHeight="1" x14ac:dyDescent="0.2"/>
    <row r="722" s="27" customFormat="1" ht="14.25" customHeight="1" x14ac:dyDescent="0.2"/>
    <row r="723" s="27" customFormat="1" ht="14.25" customHeight="1" x14ac:dyDescent="0.2"/>
    <row r="724" s="27" customFormat="1" ht="14.25" customHeight="1" x14ac:dyDescent="0.2"/>
    <row r="725" s="27" customFormat="1" ht="14.25" customHeight="1" x14ac:dyDescent="0.2"/>
    <row r="726" s="27" customFormat="1" ht="14.25" customHeight="1" x14ac:dyDescent="0.2"/>
    <row r="727" s="27" customFormat="1" ht="14.25" customHeight="1" x14ac:dyDescent="0.2"/>
    <row r="728" s="27" customFormat="1" ht="14.25" customHeight="1" x14ac:dyDescent="0.2"/>
    <row r="729" s="27" customFormat="1" ht="14.25" customHeight="1" x14ac:dyDescent="0.2"/>
    <row r="730" s="27" customFormat="1" ht="14.25" customHeight="1" x14ac:dyDescent="0.2"/>
    <row r="731" s="27" customFormat="1" ht="14.25" customHeight="1" x14ac:dyDescent="0.2"/>
    <row r="732" s="27" customFormat="1" ht="14.25" customHeight="1" x14ac:dyDescent="0.2"/>
    <row r="733" s="27" customFormat="1" ht="14.25" customHeight="1" x14ac:dyDescent="0.2"/>
    <row r="734" s="27" customFormat="1" ht="14.25" customHeight="1" x14ac:dyDescent="0.2"/>
    <row r="735" s="27" customFormat="1" ht="14.25" customHeight="1" x14ac:dyDescent="0.2"/>
    <row r="736" s="27" customFormat="1" ht="14.25" customHeight="1" x14ac:dyDescent="0.2"/>
    <row r="737" s="27" customFormat="1" ht="14.25" customHeight="1" x14ac:dyDescent="0.2"/>
    <row r="738" s="27" customFormat="1" ht="14.25" customHeight="1" x14ac:dyDescent="0.2"/>
    <row r="739" s="27" customFormat="1" ht="14.25" customHeight="1" x14ac:dyDescent="0.2"/>
    <row r="740" s="27" customFormat="1" ht="14.25" customHeight="1" x14ac:dyDescent="0.2"/>
    <row r="741" s="27" customFormat="1" ht="14.25" customHeight="1" x14ac:dyDescent="0.2"/>
    <row r="742" s="27" customFormat="1" ht="14.25" customHeight="1" x14ac:dyDescent="0.2"/>
    <row r="743" s="27" customFormat="1" ht="14.25" customHeight="1" x14ac:dyDescent="0.2"/>
    <row r="744" s="27" customFormat="1" ht="14.25" customHeight="1" x14ac:dyDescent="0.2"/>
    <row r="745" s="27" customFormat="1" ht="14.25" customHeight="1" x14ac:dyDescent="0.2"/>
    <row r="746" s="27" customFormat="1" ht="14.25" customHeight="1" x14ac:dyDescent="0.2"/>
    <row r="747" s="27" customFormat="1" ht="14.25" customHeight="1" x14ac:dyDescent="0.2"/>
    <row r="748" s="27" customFormat="1" ht="14.25" customHeight="1" x14ac:dyDescent="0.2"/>
    <row r="749" s="27" customFormat="1" ht="14.25" customHeight="1" x14ac:dyDescent="0.2"/>
    <row r="750" s="27" customFormat="1" ht="14.25" customHeight="1" x14ac:dyDescent="0.2"/>
    <row r="751" s="27" customFormat="1" ht="14.25" customHeight="1" x14ac:dyDescent="0.2"/>
    <row r="752" s="27" customFormat="1" ht="14.25" customHeight="1" x14ac:dyDescent="0.2"/>
    <row r="753" s="27" customFormat="1" ht="14.25" customHeight="1" x14ac:dyDescent="0.2"/>
    <row r="754" s="27" customFormat="1" ht="14.25" customHeight="1" x14ac:dyDescent="0.2"/>
    <row r="755" s="27" customFormat="1" ht="14.25" customHeight="1" x14ac:dyDescent="0.2"/>
    <row r="756" s="27" customFormat="1" ht="14.25" customHeight="1" x14ac:dyDescent="0.2"/>
    <row r="757" s="27" customFormat="1" ht="14.25" customHeight="1" x14ac:dyDescent="0.2"/>
    <row r="758" s="27" customFormat="1" ht="14.25" customHeight="1" x14ac:dyDescent="0.2"/>
    <row r="759" s="27" customFormat="1" ht="14.25" customHeight="1" x14ac:dyDescent="0.2"/>
    <row r="760" s="27" customFormat="1" ht="14.25" customHeight="1" x14ac:dyDescent="0.2"/>
    <row r="761" s="27" customFormat="1" ht="14.25" customHeight="1" x14ac:dyDescent="0.2"/>
    <row r="762" s="27" customFormat="1" ht="14.25" customHeight="1" x14ac:dyDescent="0.2"/>
    <row r="763" s="27" customFormat="1" ht="14.25" customHeight="1" x14ac:dyDescent="0.2"/>
    <row r="764" s="27" customFormat="1" ht="14.25" customHeight="1" x14ac:dyDescent="0.2"/>
    <row r="765" s="27" customFormat="1" ht="14.25" customHeight="1" x14ac:dyDescent="0.2"/>
    <row r="766" s="27" customFormat="1" ht="14.25" customHeight="1" x14ac:dyDescent="0.2"/>
    <row r="767" s="27" customFormat="1" ht="14.25" customHeight="1" x14ac:dyDescent="0.2"/>
    <row r="768" s="27" customFormat="1" ht="14.25" customHeight="1" x14ac:dyDescent="0.2"/>
    <row r="769" s="27" customFormat="1" ht="14.25" customHeight="1" x14ac:dyDescent="0.2"/>
    <row r="770" s="27" customFormat="1" ht="14.25" customHeight="1" x14ac:dyDescent="0.2"/>
    <row r="771" s="27" customFormat="1" ht="14.25" customHeight="1" x14ac:dyDescent="0.2"/>
    <row r="772" s="27" customFormat="1" ht="14.25" customHeight="1" x14ac:dyDescent="0.2"/>
    <row r="773" s="27" customFormat="1" ht="14.25" customHeight="1" x14ac:dyDescent="0.2"/>
    <row r="774" s="27" customFormat="1" ht="14.25" customHeight="1" x14ac:dyDescent="0.2"/>
    <row r="775" s="27" customFormat="1" ht="14.25" customHeight="1" x14ac:dyDescent="0.2"/>
    <row r="776" s="27" customFormat="1" ht="14.25" customHeight="1" x14ac:dyDescent="0.2"/>
    <row r="777" s="27" customFormat="1" ht="14.25" customHeight="1" x14ac:dyDescent="0.2"/>
    <row r="778" s="27" customFormat="1" ht="14.25" customHeight="1" x14ac:dyDescent="0.2"/>
    <row r="779" s="27" customFormat="1" ht="14.25" customHeight="1" x14ac:dyDescent="0.2"/>
    <row r="780" s="27" customFormat="1" ht="14.25" customHeight="1" x14ac:dyDescent="0.2"/>
    <row r="781" s="27" customFormat="1" ht="14.25" customHeight="1" x14ac:dyDescent="0.2"/>
    <row r="782" s="27" customFormat="1" ht="14.25" customHeight="1" x14ac:dyDescent="0.2"/>
    <row r="783" s="27" customFormat="1" ht="14.25" customHeight="1" x14ac:dyDescent="0.2"/>
    <row r="784" s="27" customFormat="1" ht="14.25" customHeight="1" x14ac:dyDescent="0.2"/>
    <row r="785" s="27" customFormat="1" ht="14.25" customHeight="1" x14ac:dyDescent="0.2"/>
    <row r="786" s="27" customFormat="1" ht="14.25" customHeight="1" x14ac:dyDescent="0.2"/>
    <row r="787" s="27" customFormat="1" ht="14.25" customHeight="1" x14ac:dyDescent="0.2"/>
    <row r="788" s="27" customFormat="1" ht="14.25" customHeight="1" x14ac:dyDescent="0.2"/>
    <row r="789" s="27" customFormat="1" ht="14.25" customHeight="1" x14ac:dyDescent="0.2"/>
    <row r="790" s="27" customFormat="1" ht="14.25" customHeight="1" x14ac:dyDescent="0.2"/>
    <row r="791" s="27" customFormat="1" ht="14.25" customHeight="1" x14ac:dyDescent="0.2"/>
    <row r="792" s="27" customFormat="1" ht="14.25" customHeight="1" x14ac:dyDescent="0.2"/>
    <row r="793" s="27" customFormat="1" ht="14.25" customHeight="1" x14ac:dyDescent="0.2"/>
    <row r="794" s="27" customFormat="1" ht="14.25" customHeight="1" x14ac:dyDescent="0.2"/>
    <row r="795" s="27" customFormat="1" ht="14.25" customHeight="1" x14ac:dyDescent="0.2"/>
    <row r="796" s="27" customFormat="1" ht="14.25" customHeight="1" x14ac:dyDescent="0.2"/>
    <row r="797" s="27" customFormat="1" ht="14.25" customHeight="1" x14ac:dyDescent="0.2"/>
    <row r="798" s="27" customFormat="1" ht="14.25" customHeight="1" x14ac:dyDescent="0.2"/>
    <row r="799" s="27" customFormat="1" ht="14.25" customHeight="1" x14ac:dyDescent="0.2"/>
    <row r="800" s="27" customFormat="1" ht="14.25" customHeight="1" x14ac:dyDescent="0.2"/>
    <row r="801" s="27" customFormat="1" ht="14.25" customHeight="1" x14ac:dyDescent="0.2"/>
    <row r="802" s="27" customFormat="1" ht="14.25" customHeight="1" x14ac:dyDescent="0.2"/>
    <row r="803" s="27" customFormat="1" ht="14.25" customHeight="1" x14ac:dyDescent="0.2"/>
    <row r="804" s="27" customFormat="1" ht="14.25" customHeight="1" x14ac:dyDescent="0.2"/>
    <row r="805" s="27" customFormat="1" ht="14.25" customHeight="1" x14ac:dyDescent="0.2"/>
    <row r="806" s="27" customFormat="1" ht="14.25" customHeight="1" x14ac:dyDescent="0.2"/>
    <row r="807" s="27" customFormat="1" ht="14.25" customHeight="1" x14ac:dyDescent="0.2"/>
    <row r="808" s="27" customFormat="1" ht="14.25" customHeight="1" x14ac:dyDescent="0.2"/>
    <row r="809" s="27" customFormat="1" ht="14.25" customHeight="1" x14ac:dyDescent="0.2"/>
    <row r="810" s="27" customFormat="1" ht="14.25" customHeight="1" x14ac:dyDescent="0.2"/>
    <row r="811" s="27" customFormat="1" ht="14.25" customHeight="1" x14ac:dyDescent="0.2"/>
    <row r="812" s="27" customFormat="1" ht="14.25" customHeight="1" x14ac:dyDescent="0.2"/>
    <row r="813" s="27" customFormat="1" ht="14.25" customHeight="1" x14ac:dyDescent="0.2"/>
    <row r="814" s="27" customFormat="1" ht="14.25" customHeight="1" x14ac:dyDescent="0.2"/>
    <row r="815" s="27" customFormat="1" ht="14.25" customHeight="1" x14ac:dyDescent="0.2"/>
    <row r="816" s="27" customFormat="1" ht="14.25" customHeight="1" x14ac:dyDescent="0.2"/>
    <row r="817" s="27" customFormat="1" ht="14.25" customHeight="1" x14ac:dyDescent="0.2"/>
    <row r="818" s="27" customFormat="1" ht="14.25" customHeight="1" x14ac:dyDescent="0.2"/>
    <row r="819" s="27" customFormat="1" ht="14.25" customHeight="1" x14ac:dyDescent="0.2"/>
    <row r="820" s="27" customFormat="1" ht="14.25" customHeight="1" x14ac:dyDescent="0.2"/>
    <row r="821" s="27" customFormat="1" ht="14.25" customHeight="1" x14ac:dyDescent="0.2"/>
    <row r="822" s="27" customFormat="1" ht="14.25" customHeight="1" x14ac:dyDescent="0.2"/>
    <row r="823" s="27" customFormat="1" ht="14.25" customHeight="1" x14ac:dyDescent="0.2"/>
    <row r="824" s="27" customFormat="1" ht="14.25" customHeight="1" x14ac:dyDescent="0.2"/>
    <row r="825" s="27" customFormat="1" ht="14.25" customHeight="1" x14ac:dyDescent="0.2"/>
    <row r="826" s="27" customFormat="1" ht="14.25" customHeight="1" x14ac:dyDescent="0.2"/>
    <row r="827" s="27" customFormat="1" ht="14.25" customHeight="1" x14ac:dyDescent="0.2"/>
    <row r="828" s="27" customFormat="1" ht="14.25" customHeight="1" x14ac:dyDescent="0.2"/>
    <row r="829" s="27" customFormat="1" ht="14.25" customHeight="1" x14ac:dyDescent="0.2"/>
    <row r="830" s="27" customFormat="1" ht="14.25" customHeight="1" x14ac:dyDescent="0.2"/>
    <row r="831" s="27" customFormat="1" ht="14.25" customHeight="1" x14ac:dyDescent="0.2"/>
    <row r="832" s="27" customFormat="1" ht="14.25" customHeight="1" x14ac:dyDescent="0.2"/>
    <row r="833" s="27" customFormat="1" ht="14.25" customHeight="1" x14ac:dyDescent="0.2"/>
    <row r="834" s="27" customFormat="1" ht="14.25" customHeight="1" x14ac:dyDescent="0.2"/>
    <row r="835" s="27" customFormat="1" ht="14.25" customHeight="1" x14ac:dyDescent="0.2"/>
    <row r="836" s="27" customFormat="1" ht="14.25" customHeight="1" x14ac:dyDescent="0.2"/>
    <row r="837" s="27" customFormat="1" ht="14.25" customHeight="1" x14ac:dyDescent="0.2"/>
    <row r="838" s="27" customFormat="1" ht="14.25" customHeight="1" x14ac:dyDescent="0.2"/>
    <row r="839" s="27" customFormat="1" ht="14.25" customHeight="1" x14ac:dyDescent="0.2"/>
    <row r="840" s="27" customFormat="1" ht="14.25" customHeight="1" x14ac:dyDescent="0.2"/>
    <row r="841" s="27" customFormat="1" ht="14.25" customHeight="1" x14ac:dyDescent="0.2"/>
    <row r="842" s="27" customFormat="1" ht="14.25" customHeight="1" x14ac:dyDescent="0.2"/>
    <row r="843" s="27" customFormat="1" ht="14.25" customHeight="1" x14ac:dyDescent="0.2"/>
    <row r="844" s="27" customFormat="1" ht="14.25" customHeight="1" x14ac:dyDescent="0.2"/>
    <row r="845" s="27" customFormat="1" ht="14.25" customHeight="1" x14ac:dyDescent="0.2"/>
    <row r="846" s="27" customFormat="1" ht="14.25" customHeight="1" x14ac:dyDescent="0.2"/>
    <row r="847" s="27" customFormat="1" ht="14.25" customHeight="1" x14ac:dyDescent="0.2"/>
    <row r="848" s="27" customFormat="1" ht="14.25" customHeight="1" x14ac:dyDescent="0.2"/>
    <row r="849" s="27" customFormat="1" ht="14.25" customHeight="1" x14ac:dyDescent="0.2"/>
    <row r="850" s="27" customFormat="1" ht="14.25" customHeight="1" x14ac:dyDescent="0.2"/>
    <row r="851" s="27" customFormat="1" ht="14.25" customHeight="1" x14ac:dyDescent="0.2"/>
    <row r="852" s="27" customFormat="1" ht="14.25" customHeight="1" x14ac:dyDescent="0.2"/>
    <row r="853" s="27" customFormat="1" ht="14.25" customHeight="1" x14ac:dyDescent="0.2"/>
    <row r="854" s="27" customFormat="1" ht="14.25" customHeight="1" x14ac:dyDescent="0.2"/>
    <row r="855" s="27" customFormat="1" ht="14.25" customHeight="1" x14ac:dyDescent="0.2"/>
    <row r="856" s="27" customFormat="1" ht="14.25" customHeight="1" x14ac:dyDescent="0.2"/>
    <row r="857" s="27" customFormat="1" ht="14.25" customHeight="1" x14ac:dyDescent="0.2"/>
    <row r="858" s="27" customFormat="1" ht="14.25" customHeight="1" x14ac:dyDescent="0.2"/>
    <row r="859" s="27" customFormat="1" ht="14.25" customHeight="1" x14ac:dyDescent="0.2"/>
    <row r="860" s="27" customFormat="1" ht="14.25" customHeight="1" x14ac:dyDescent="0.2"/>
    <row r="861" s="27" customFormat="1" ht="14.25" customHeight="1" x14ac:dyDescent="0.2"/>
    <row r="862" s="27" customFormat="1" ht="14.25" customHeight="1" x14ac:dyDescent="0.2"/>
    <row r="863" s="27" customFormat="1" ht="14.25" customHeight="1" x14ac:dyDescent="0.2"/>
    <row r="864" s="27" customFormat="1" ht="14.25" customHeight="1" x14ac:dyDescent="0.2"/>
    <row r="865" s="27" customFormat="1" ht="14.25" customHeight="1" x14ac:dyDescent="0.2"/>
    <row r="866" s="27" customFormat="1" ht="14.25" customHeight="1" x14ac:dyDescent="0.2"/>
    <row r="867" s="27" customFormat="1" ht="14.25" customHeight="1" x14ac:dyDescent="0.2"/>
    <row r="868" s="27" customFormat="1" ht="14.25" customHeight="1" x14ac:dyDescent="0.2"/>
    <row r="869" s="27" customFormat="1" ht="14.25" customHeight="1" x14ac:dyDescent="0.2"/>
    <row r="870" s="27" customFormat="1" ht="14.25" customHeight="1" x14ac:dyDescent="0.2"/>
    <row r="871" s="27" customFormat="1" ht="14.25" customHeight="1" x14ac:dyDescent="0.2"/>
    <row r="872" s="27" customFormat="1" ht="14.25" customHeight="1" x14ac:dyDescent="0.2"/>
    <row r="873" s="27" customFormat="1" ht="14.25" customHeight="1" x14ac:dyDescent="0.2"/>
    <row r="874" s="27" customFormat="1" ht="14.25" customHeight="1" x14ac:dyDescent="0.2"/>
    <row r="875" s="27" customFormat="1" ht="14.25" customHeight="1" x14ac:dyDescent="0.2"/>
    <row r="876" s="27" customFormat="1" ht="14.25" customHeight="1" x14ac:dyDescent="0.2"/>
    <row r="877" s="27" customFormat="1" ht="14.25" customHeight="1" x14ac:dyDescent="0.2"/>
    <row r="878" s="27" customFormat="1" ht="14.25" customHeight="1" x14ac:dyDescent="0.2"/>
    <row r="879" s="27" customFormat="1" ht="14.25" customHeight="1" x14ac:dyDescent="0.2"/>
    <row r="880" s="27" customFormat="1" ht="14.25" customHeight="1" x14ac:dyDescent="0.2"/>
    <row r="881" s="27" customFormat="1" ht="14.25" customHeight="1" x14ac:dyDescent="0.2"/>
    <row r="882" s="27" customFormat="1" ht="14.25" customHeight="1" x14ac:dyDescent="0.2"/>
    <row r="883" s="27" customFormat="1" ht="14.25" customHeight="1" x14ac:dyDescent="0.2"/>
    <row r="884" s="27" customFormat="1" ht="14.25" customHeight="1" x14ac:dyDescent="0.2"/>
    <row r="885" s="27" customFormat="1" ht="14.25" customHeight="1" x14ac:dyDescent="0.2"/>
    <row r="886" s="27" customFormat="1" ht="14.25" customHeight="1" x14ac:dyDescent="0.2"/>
    <row r="887" s="27" customFormat="1" ht="14.25" customHeight="1" x14ac:dyDescent="0.2"/>
    <row r="888" s="27" customFormat="1" ht="14.25" customHeight="1" x14ac:dyDescent="0.2"/>
    <row r="889" s="27" customFormat="1" ht="14.25" customHeight="1" x14ac:dyDescent="0.2"/>
    <row r="890" s="27" customFormat="1" ht="14.25" customHeight="1" x14ac:dyDescent="0.2"/>
    <row r="891" s="27" customFormat="1" ht="14.25" customHeight="1" x14ac:dyDescent="0.2"/>
    <row r="892" s="27" customFormat="1" ht="14.25" customHeight="1" x14ac:dyDescent="0.2"/>
    <row r="893" s="27" customFormat="1" ht="14.25" customHeight="1" x14ac:dyDescent="0.2"/>
    <row r="894" s="27" customFormat="1" ht="14.25" customHeight="1" x14ac:dyDescent="0.2"/>
    <row r="895" s="27" customFormat="1" ht="14.25" customHeight="1" x14ac:dyDescent="0.2"/>
    <row r="896" s="27" customFormat="1" ht="14.25" customHeight="1" x14ac:dyDescent="0.2"/>
    <row r="897" s="27" customFormat="1" ht="14.25" customHeight="1" x14ac:dyDescent="0.2"/>
    <row r="898" s="27" customFormat="1" ht="14.25" customHeight="1" x14ac:dyDescent="0.2"/>
    <row r="899" s="27" customFormat="1" ht="14.25" customHeight="1" x14ac:dyDescent="0.2"/>
    <row r="900" s="27" customFormat="1" ht="14.25" customHeight="1" x14ac:dyDescent="0.2"/>
    <row r="901" s="27" customFormat="1" ht="14.25" customHeight="1" x14ac:dyDescent="0.2"/>
    <row r="902" s="27" customFormat="1" ht="14.25" customHeight="1" x14ac:dyDescent="0.2"/>
    <row r="903" s="27" customFormat="1" ht="14.25" customHeight="1" x14ac:dyDescent="0.2"/>
    <row r="904" s="27" customFormat="1" ht="14.25" customHeight="1" x14ac:dyDescent="0.2"/>
    <row r="905" s="27" customFormat="1" ht="14.25" customHeight="1" x14ac:dyDescent="0.2"/>
    <row r="906" s="27" customFormat="1" ht="14.25" customHeight="1" x14ac:dyDescent="0.2"/>
    <row r="907" s="27" customFormat="1" ht="14.25" customHeight="1" x14ac:dyDescent="0.2"/>
    <row r="908" s="27" customFormat="1" ht="14.25" customHeight="1" x14ac:dyDescent="0.2"/>
    <row r="909" s="27" customFormat="1" ht="14.25" customHeight="1" x14ac:dyDescent="0.2"/>
    <row r="910" s="27" customFormat="1" ht="14.25" customHeight="1" x14ac:dyDescent="0.2"/>
    <row r="911" s="27" customFormat="1" ht="14.25" customHeight="1" x14ac:dyDescent="0.2"/>
    <row r="912" s="27" customFormat="1" ht="14.25" customHeight="1" x14ac:dyDescent="0.2"/>
    <row r="913" s="27" customFormat="1" ht="14.25" customHeight="1" x14ac:dyDescent="0.2"/>
    <row r="914" s="27" customFormat="1" ht="14.25" customHeight="1" x14ac:dyDescent="0.2"/>
    <row r="915" s="27" customFormat="1" ht="14.25" customHeight="1" x14ac:dyDescent="0.2"/>
    <row r="916" s="27" customFormat="1" ht="14.25" customHeight="1" x14ac:dyDescent="0.2"/>
    <row r="917" s="27" customFormat="1" ht="14.25" customHeight="1" x14ac:dyDescent="0.2"/>
    <row r="918" s="27" customFormat="1" ht="14.25" customHeight="1" x14ac:dyDescent="0.2"/>
    <row r="919" s="27" customFormat="1" ht="14.25" customHeight="1" x14ac:dyDescent="0.2"/>
    <row r="920" s="27" customFormat="1" ht="14.25" customHeight="1" x14ac:dyDescent="0.2"/>
    <row r="921" s="27" customFormat="1" ht="14.25" customHeight="1" x14ac:dyDescent="0.2"/>
    <row r="922" s="27" customFormat="1" ht="14.25" customHeight="1" x14ac:dyDescent="0.2"/>
    <row r="923" s="27" customFormat="1" ht="14.25" customHeight="1" x14ac:dyDescent="0.2"/>
    <row r="924" s="27" customFormat="1" ht="14.25" customHeight="1" x14ac:dyDescent="0.2"/>
    <row r="925" s="27" customFormat="1" ht="14.25" customHeight="1" x14ac:dyDescent="0.2"/>
    <row r="926" s="27" customFormat="1" ht="14.25" customHeight="1" x14ac:dyDescent="0.2"/>
    <row r="927" s="27" customFormat="1" ht="14.25" customHeight="1" x14ac:dyDescent="0.2"/>
    <row r="928" s="27" customFormat="1" ht="14.25" customHeight="1" x14ac:dyDescent="0.2"/>
    <row r="929" s="27" customFormat="1" ht="14.25" customHeight="1" x14ac:dyDescent="0.2"/>
    <row r="930" s="27" customFormat="1" ht="14.25" customHeight="1" x14ac:dyDescent="0.2"/>
    <row r="931" s="27" customFormat="1" ht="14.25" customHeight="1" x14ac:dyDescent="0.2"/>
    <row r="932" s="27" customFormat="1" ht="14.25" customHeight="1" x14ac:dyDescent="0.2"/>
    <row r="933" s="27" customFormat="1" ht="14.25" customHeight="1" x14ac:dyDescent="0.2"/>
    <row r="934" s="27" customFormat="1" ht="14.25" customHeight="1" x14ac:dyDescent="0.2"/>
    <row r="935" s="27" customFormat="1" ht="14.25" customHeight="1" x14ac:dyDescent="0.2"/>
    <row r="936" s="27" customFormat="1" ht="14.25" customHeight="1" x14ac:dyDescent="0.2"/>
    <row r="937" s="27" customFormat="1" ht="14.25" customHeight="1" x14ac:dyDescent="0.2"/>
    <row r="938" s="27" customFormat="1" ht="14.25" customHeight="1" x14ac:dyDescent="0.2"/>
    <row r="939" s="27" customFormat="1" ht="14.25" customHeight="1" x14ac:dyDescent="0.2"/>
    <row r="940" s="27" customFormat="1" ht="14.25" customHeight="1" x14ac:dyDescent="0.2"/>
    <row r="941" s="27" customFormat="1" ht="14.25" customHeight="1" x14ac:dyDescent="0.2"/>
    <row r="942" s="27" customFormat="1" ht="14.25" customHeight="1" x14ac:dyDescent="0.2"/>
    <row r="943" s="27" customFormat="1" ht="14.25" customHeight="1" x14ac:dyDescent="0.2"/>
    <row r="944" s="27" customFormat="1" ht="14.25" customHeight="1" x14ac:dyDescent="0.2"/>
    <row r="945" s="27" customFormat="1" ht="14.25" customHeight="1" x14ac:dyDescent="0.2"/>
    <row r="946" s="27" customFormat="1" ht="14.25" customHeight="1" x14ac:dyDescent="0.2"/>
    <row r="947" s="27" customFormat="1" ht="14.25" customHeight="1" x14ac:dyDescent="0.2"/>
    <row r="948" s="27" customFormat="1" ht="14.25" customHeight="1" x14ac:dyDescent="0.2"/>
    <row r="949" s="27" customFormat="1" ht="14.25" customHeight="1" x14ac:dyDescent="0.2"/>
    <row r="950" s="27" customFormat="1" ht="14.25" customHeight="1" x14ac:dyDescent="0.2"/>
    <row r="951" s="27" customFormat="1" ht="14.25" customHeight="1" x14ac:dyDescent="0.2"/>
    <row r="952" s="27" customFormat="1" ht="14.25" customHeight="1" x14ac:dyDescent="0.2"/>
    <row r="953" s="27" customFormat="1" ht="14.25" customHeight="1" x14ac:dyDescent="0.2"/>
    <row r="954" s="27" customFormat="1" ht="14.25" customHeight="1" x14ac:dyDescent="0.2"/>
    <row r="955" s="27" customFormat="1" ht="14.25" customHeight="1" x14ac:dyDescent="0.2"/>
    <row r="956" s="27" customFormat="1" ht="14.25" customHeight="1" x14ac:dyDescent="0.2"/>
    <row r="957" s="27" customFormat="1" ht="14.25" customHeight="1" x14ac:dyDescent="0.2"/>
    <row r="958" s="27" customFormat="1" ht="14.25" customHeight="1" x14ac:dyDescent="0.2"/>
    <row r="959" s="27" customFormat="1" ht="14.25" customHeight="1" x14ac:dyDescent="0.2"/>
    <row r="960" s="27" customFormat="1" ht="14.25" customHeight="1" x14ac:dyDescent="0.2"/>
    <row r="961" s="27" customFormat="1" ht="14.25" customHeight="1" x14ac:dyDescent="0.2"/>
    <row r="962" s="27" customFormat="1" ht="14.25" customHeight="1" x14ac:dyDescent="0.2"/>
    <row r="963" s="27" customFormat="1" ht="14.25" customHeight="1" x14ac:dyDescent="0.2"/>
    <row r="964" s="27" customFormat="1" ht="14.25" customHeight="1" x14ac:dyDescent="0.2"/>
    <row r="965" s="27" customFormat="1" ht="14.25" customHeight="1" x14ac:dyDescent="0.2"/>
    <row r="966" s="27" customFormat="1" ht="14.25" customHeight="1" x14ac:dyDescent="0.2"/>
    <row r="967" s="27" customFormat="1" ht="14.25" customHeight="1" x14ac:dyDescent="0.2"/>
    <row r="968" s="27" customFormat="1" ht="14.25" customHeight="1" x14ac:dyDescent="0.2"/>
    <row r="969" s="27" customFormat="1" ht="14.25" customHeight="1" x14ac:dyDescent="0.2"/>
    <row r="970" s="27" customFormat="1" ht="14.25" customHeight="1" x14ac:dyDescent="0.2"/>
    <row r="971" s="27" customFormat="1" ht="14.25" customHeight="1" x14ac:dyDescent="0.2"/>
    <row r="972" s="27" customFormat="1" ht="14.25" customHeight="1" x14ac:dyDescent="0.2"/>
    <row r="973" s="27" customFormat="1" ht="14.25" customHeight="1" x14ac:dyDescent="0.2"/>
    <row r="974" s="27" customFormat="1" ht="14.25" customHeight="1" x14ac:dyDescent="0.2"/>
    <row r="975" s="27" customFormat="1" ht="14.25" customHeight="1" x14ac:dyDescent="0.2"/>
    <row r="976" s="27" customFormat="1" ht="14.25" customHeight="1" x14ac:dyDescent="0.2"/>
    <row r="977" s="27" customFormat="1" ht="14.25" customHeight="1" x14ac:dyDescent="0.2"/>
    <row r="978" s="27" customFormat="1" ht="14.25" customHeight="1" x14ac:dyDescent="0.2"/>
    <row r="979" s="27" customFormat="1" ht="14.25" customHeight="1" x14ac:dyDescent="0.2"/>
    <row r="980" s="27" customFormat="1" ht="14.25" customHeight="1" x14ac:dyDescent="0.2"/>
    <row r="981" s="27" customFormat="1" ht="14.25" customHeight="1" x14ac:dyDescent="0.2"/>
    <row r="982" s="27" customFormat="1" ht="14.25" customHeight="1" x14ac:dyDescent="0.2"/>
    <row r="983" s="27" customFormat="1" ht="14.25" customHeight="1" x14ac:dyDescent="0.2"/>
    <row r="984" s="27" customFormat="1" ht="14.25" customHeight="1" x14ac:dyDescent="0.2"/>
    <row r="985" s="27" customFormat="1" ht="14.25" customHeight="1" x14ac:dyDescent="0.2"/>
    <row r="986" s="27" customFormat="1" ht="14.25" customHeight="1" x14ac:dyDescent="0.2"/>
    <row r="987" s="27" customFormat="1" ht="14.25" customHeight="1" x14ac:dyDescent="0.2"/>
    <row r="988" s="27" customFormat="1" ht="14.25" customHeight="1" x14ac:dyDescent="0.2"/>
    <row r="989" s="27" customFormat="1" ht="14.25" customHeight="1" x14ac:dyDescent="0.2"/>
    <row r="990" s="27" customFormat="1" ht="14.25" customHeight="1" x14ac:dyDescent="0.2"/>
    <row r="991" s="27" customFormat="1" ht="14.25" customHeight="1" x14ac:dyDescent="0.2"/>
    <row r="992" s="27" customFormat="1" ht="14.25" customHeight="1" x14ac:dyDescent="0.2"/>
    <row r="993" s="27" customFormat="1" ht="14.25" customHeight="1" x14ac:dyDescent="0.2"/>
    <row r="994" s="27" customFormat="1" ht="14.25" customHeight="1" x14ac:dyDescent="0.2"/>
    <row r="995" s="27" customFormat="1" ht="14.25" customHeight="1" x14ac:dyDescent="0.2"/>
    <row r="996" s="27" customFormat="1" ht="14.25" customHeight="1" x14ac:dyDescent="0.2"/>
    <row r="997" s="27" customFormat="1" ht="14.25" customHeight="1" x14ac:dyDescent="0.2"/>
    <row r="998" s="27" customFormat="1" ht="14.25" customHeight="1" x14ac:dyDescent="0.2"/>
    <row r="999" s="27" customFormat="1" ht="14.25" customHeight="1" x14ac:dyDescent="0.2"/>
    <row r="1000" s="27" customFormat="1" ht="14.25" customHeight="1" x14ac:dyDescent="0.2"/>
  </sheetData>
  <autoFilter ref="A1:Z3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BF71-B6B2-E446-8B73-F351C49D5B07}">
  <dimension ref="A1:G1000"/>
  <sheetViews>
    <sheetView workbookViewId="0"/>
  </sheetViews>
  <sheetFormatPr baseColWidth="10" defaultColWidth="14.5" defaultRowHeight="15" customHeight="1" x14ac:dyDescent="0.2"/>
  <cols>
    <col min="1" max="1" width="30.33203125" style="35" customWidth="1"/>
    <col min="2" max="2" width="11.1640625" style="35" customWidth="1"/>
    <col min="3" max="3" width="15.83203125" style="35" customWidth="1"/>
    <col min="4" max="4" width="13.5" style="35" customWidth="1"/>
    <col min="5" max="5" width="21.1640625" style="35" customWidth="1"/>
    <col min="6" max="26" width="8.6640625" style="35" customWidth="1"/>
    <col min="27" max="16384" width="14.5" style="35"/>
  </cols>
  <sheetData>
    <row r="1" spans="1:7" ht="14.25" customHeight="1" x14ac:dyDescent="0.2">
      <c r="A1" s="38" t="s">
        <v>346</v>
      </c>
      <c r="B1" s="38" t="s">
        <v>1</v>
      </c>
      <c r="C1" s="38" t="s">
        <v>347</v>
      </c>
      <c r="D1" s="38" t="s">
        <v>348</v>
      </c>
      <c r="E1" s="38" t="s">
        <v>349</v>
      </c>
      <c r="F1" s="38" t="s">
        <v>350</v>
      </c>
      <c r="G1" s="38" t="s">
        <v>351</v>
      </c>
    </row>
    <row r="2" spans="1:7" ht="14.25" customHeight="1" x14ac:dyDescent="0.2">
      <c r="A2" s="37" t="s">
        <v>549</v>
      </c>
      <c r="B2" s="35" t="s">
        <v>25</v>
      </c>
      <c r="C2" s="35">
        <v>4138</v>
      </c>
      <c r="D2" s="35">
        <v>361</v>
      </c>
      <c r="E2" s="35">
        <v>103777</v>
      </c>
      <c r="F2" s="35">
        <v>56.637790647253247</v>
      </c>
      <c r="G2" s="35">
        <v>23944</v>
      </c>
    </row>
    <row r="3" spans="1:7" ht="14.25" customHeight="1" x14ac:dyDescent="0.2">
      <c r="A3" s="37" t="s">
        <v>549</v>
      </c>
      <c r="B3" s="35" t="s">
        <v>48</v>
      </c>
      <c r="C3" s="35">
        <v>8693</v>
      </c>
      <c r="D3" s="35">
        <v>1261</v>
      </c>
      <c r="E3" s="35">
        <v>111209</v>
      </c>
      <c r="F3" s="35">
        <v>69.475492091467416</v>
      </c>
      <c r="G3" s="35">
        <v>29873</v>
      </c>
    </row>
    <row r="4" spans="1:7" ht="14.25" customHeight="1" x14ac:dyDescent="0.2">
      <c r="A4" s="37" t="s">
        <v>549</v>
      </c>
      <c r="B4" s="35" t="s">
        <v>14</v>
      </c>
      <c r="C4" s="35">
        <v>9264</v>
      </c>
      <c r="D4" s="35">
        <v>1141</v>
      </c>
      <c r="E4" s="35">
        <v>119332</v>
      </c>
      <c r="F4" s="35">
        <v>92.312204605638044</v>
      </c>
      <c r="G4" s="35">
        <v>50372</v>
      </c>
    </row>
    <row r="5" spans="1:7" ht="14.25" customHeight="1" x14ac:dyDescent="0.2">
      <c r="A5" s="37" t="s">
        <v>549</v>
      </c>
      <c r="B5" s="35" t="s">
        <v>14</v>
      </c>
      <c r="C5" s="35">
        <v>8842</v>
      </c>
      <c r="D5" s="35">
        <v>971</v>
      </c>
      <c r="E5" s="35">
        <v>127203</v>
      </c>
      <c r="F5" s="35">
        <v>16.351815601833291</v>
      </c>
      <c r="G5" s="35">
        <v>33928</v>
      </c>
    </row>
    <row r="6" spans="1:7" ht="14.25" customHeight="1" x14ac:dyDescent="0.2">
      <c r="A6" s="37" t="s">
        <v>543</v>
      </c>
      <c r="B6" s="35" t="s">
        <v>25</v>
      </c>
      <c r="C6" s="35">
        <v>7721</v>
      </c>
      <c r="D6" s="35">
        <v>506</v>
      </c>
      <c r="E6" s="35">
        <v>134418</v>
      </c>
      <c r="F6" s="35">
        <v>35.577824398518047</v>
      </c>
      <c r="G6" s="35">
        <v>25379</v>
      </c>
    </row>
    <row r="7" spans="1:7" ht="14.25" customHeight="1" x14ac:dyDescent="0.2">
      <c r="A7" s="37" t="s">
        <v>543</v>
      </c>
      <c r="B7" s="35" t="s">
        <v>14</v>
      </c>
      <c r="C7" s="35">
        <v>8002</v>
      </c>
      <c r="D7" s="35">
        <v>524</v>
      </c>
      <c r="E7" s="35">
        <v>141896</v>
      </c>
      <c r="F7" s="35">
        <v>52.064892597395271</v>
      </c>
      <c r="G7" s="35">
        <v>46751</v>
      </c>
    </row>
    <row r="8" spans="1:7" ht="14.25" customHeight="1" x14ac:dyDescent="0.2">
      <c r="A8" s="37" t="s">
        <v>543</v>
      </c>
      <c r="B8" s="35" t="s">
        <v>48</v>
      </c>
      <c r="C8" s="35">
        <v>5225</v>
      </c>
      <c r="D8" s="35">
        <v>291</v>
      </c>
      <c r="E8" s="35">
        <v>146830</v>
      </c>
      <c r="F8" s="35">
        <v>19.551862698358651</v>
      </c>
      <c r="G8" s="35">
        <v>44546</v>
      </c>
    </row>
    <row r="9" spans="1:7" ht="14.25" customHeight="1" x14ac:dyDescent="0.2">
      <c r="A9" s="37" t="s">
        <v>543</v>
      </c>
      <c r="B9" s="35" t="s">
        <v>48</v>
      </c>
      <c r="C9" s="35">
        <v>3978</v>
      </c>
      <c r="D9" s="35">
        <v>543</v>
      </c>
      <c r="E9" s="35">
        <v>150265</v>
      </c>
      <c r="F9" s="35">
        <v>49.159817655475329</v>
      </c>
      <c r="G9" s="35">
        <v>34286</v>
      </c>
    </row>
    <row r="10" spans="1:7" ht="14.25" customHeight="1" x14ac:dyDescent="0.2">
      <c r="A10" s="37" t="s">
        <v>557</v>
      </c>
      <c r="B10" s="35" t="s">
        <v>25</v>
      </c>
      <c r="C10" s="35">
        <v>8373</v>
      </c>
      <c r="D10" s="35">
        <v>921</v>
      </c>
      <c r="E10" s="35">
        <v>157717</v>
      </c>
      <c r="F10" s="35">
        <v>12.2263294381709</v>
      </c>
      <c r="G10" s="35">
        <v>15110</v>
      </c>
    </row>
    <row r="11" spans="1:7" ht="14.25" customHeight="1" x14ac:dyDescent="0.2">
      <c r="A11" s="37" t="s">
        <v>557</v>
      </c>
      <c r="B11" s="35" t="s">
        <v>48</v>
      </c>
      <c r="C11" s="35">
        <v>6907</v>
      </c>
      <c r="D11" s="35">
        <v>834</v>
      </c>
      <c r="E11" s="35">
        <v>163790</v>
      </c>
      <c r="F11" s="35">
        <v>54.158984064961238</v>
      </c>
      <c r="G11" s="35">
        <v>22087</v>
      </c>
    </row>
    <row r="12" spans="1:7" ht="14.25" customHeight="1" x14ac:dyDescent="0.2">
      <c r="A12" s="37" t="s">
        <v>557</v>
      </c>
      <c r="B12" s="35" t="s">
        <v>20</v>
      </c>
      <c r="C12" s="35">
        <v>7097</v>
      </c>
      <c r="D12" s="35">
        <v>369</v>
      </c>
      <c r="E12" s="35">
        <v>170518</v>
      </c>
      <c r="F12" s="35">
        <v>9.2506362964613711</v>
      </c>
      <c r="G12" s="35">
        <v>33762</v>
      </c>
    </row>
    <row r="13" spans="1:7" ht="14.25" customHeight="1" x14ac:dyDescent="0.2">
      <c r="A13" s="37" t="s">
        <v>557</v>
      </c>
      <c r="B13" s="35" t="s">
        <v>25</v>
      </c>
      <c r="C13" s="35">
        <v>6656</v>
      </c>
      <c r="D13" s="35">
        <v>978</v>
      </c>
      <c r="E13" s="35">
        <v>176196</v>
      </c>
      <c r="F13" s="35">
        <v>60.425889350496043</v>
      </c>
      <c r="G13" s="35">
        <v>27081</v>
      </c>
    </row>
    <row r="14" spans="1:7" ht="14.25" customHeight="1" x14ac:dyDescent="0.2">
      <c r="A14" s="37" t="s">
        <v>487</v>
      </c>
      <c r="B14" s="35" t="s">
        <v>48</v>
      </c>
      <c r="C14" s="35">
        <v>9984</v>
      </c>
      <c r="D14" s="35">
        <v>1330</v>
      </c>
      <c r="E14" s="35">
        <v>184850</v>
      </c>
      <c r="F14" s="35">
        <v>57.524479307546663</v>
      </c>
      <c r="G14" s="35">
        <v>44947</v>
      </c>
    </row>
    <row r="15" spans="1:7" ht="14.25" customHeight="1" x14ac:dyDescent="0.2">
      <c r="A15" s="37" t="s">
        <v>487</v>
      </c>
      <c r="B15" s="35" t="s">
        <v>25</v>
      </c>
      <c r="C15" s="35">
        <v>5259</v>
      </c>
      <c r="D15" s="35">
        <v>374</v>
      </c>
      <c r="E15" s="35">
        <v>189735</v>
      </c>
      <c r="F15" s="35">
        <v>14.827522597306769</v>
      </c>
      <c r="G15" s="35">
        <v>19596</v>
      </c>
    </row>
    <row r="16" spans="1:7" ht="14.25" customHeight="1" x14ac:dyDescent="0.2">
      <c r="A16" s="37" t="s">
        <v>487</v>
      </c>
      <c r="B16" s="35" t="s">
        <v>14</v>
      </c>
      <c r="C16" s="35">
        <v>9286</v>
      </c>
      <c r="D16" s="35">
        <v>633</v>
      </c>
      <c r="E16" s="35">
        <v>198388</v>
      </c>
      <c r="F16" s="35">
        <v>5.4343004617214756</v>
      </c>
      <c r="G16" s="35">
        <v>48019</v>
      </c>
    </row>
    <row r="17" spans="1:7" ht="14.25" customHeight="1" x14ac:dyDescent="0.2">
      <c r="A17" s="37" t="s">
        <v>487</v>
      </c>
      <c r="B17" s="35" t="s">
        <v>48</v>
      </c>
      <c r="C17" s="35">
        <v>6901</v>
      </c>
      <c r="D17" s="35">
        <v>471</v>
      </c>
      <c r="E17" s="35">
        <v>204818</v>
      </c>
      <c r="F17" s="35">
        <v>60.827661631301943</v>
      </c>
      <c r="G17" s="35">
        <v>52003</v>
      </c>
    </row>
    <row r="18" spans="1:7" ht="14.25" customHeight="1" x14ac:dyDescent="0.2">
      <c r="A18" s="37" t="s">
        <v>472</v>
      </c>
      <c r="B18" s="35" t="s">
        <v>20</v>
      </c>
      <c r="C18" s="35">
        <v>5917</v>
      </c>
      <c r="D18" s="35">
        <v>475</v>
      </c>
      <c r="E18" s="35">
        <v>210260</v>
      </c>
      <c r="F18" s="35">
        <v>17.894035955483691</v>
      </c>
      <c r="G18" s="35">
        <v>28313</v>
      </c>
    </row>
    <row r="19" spans="1:7" ht="14.25" customHeight="1" x14ac:dyDescent="0.2">
      <c r="A19" s="37" t="s">
        <v>472</v>
      </c>
      <c r="B19" s="35" t="s">
        <v>48</v>
      </c>
      <c r="C19" s="35">
        <v>9429</v>
      </c>
      <c r="D19" s="35">
        <v>966</v>
      </c>
      <c r="E19" s="35">
        <v>218723</v>
      </c>
      <c r="F19" s="35">
        <v>7.6914636320825887</v>
      </c>
      <c r="G19" s="35">
        <v>57639</v>
      </c>
    </row>
    <row r="20" spans="1:7" ht="14.25" customHeight="1" x14ac:dyDescent="0.2">
      <c r="A20" s="37" t="s">
        <v>472</v>
      </c>
      <c r="B20" s="35" t="s">
        <v>25</v>
      </c>
      <c r="C20" s="35">
        <v>3530</v>
      </c>
      <c r="D20" s="35">
        <v>328</v>
      </c>
      <c r="E20" s="35">
        <v>221925</v>
      </c>
      <c r="F20" s="35">
        <v>12.8372197814577</v>
      </c>
      <c r="G20" s="35">
        <v>11013</v>
      </c>
    </row>
    <row r="21" spans="1:7" ht="14.25" customHeight="1" x14ac:dyDescent="0.2">
      <c r="A21" s="37" t="s">
        <v>472</v>
      </c>
      <c r="B21" s="35" t="s">
        <v>25</v>
      </c>
      <c r="C21" s="35">
        <v>2960</v>
      </c>
      <c r="D21" s="35">
        <v>234</v>
      </c>
      <c r="E21" s="35">
        <v>224651</v>
      </c>
      <c r="F21" s="35">
        <v>17.41278694508371</v>
      </c>
      <c r="G21" s="35">
        <v>59378</v>
      </c>
    </row>
    <row r="22" spans="1:7" ht="14.25" customHeight="1" x14ac:dyDescent="0.2">
      <c r="A22" s="37" t="s">
        <v>604</v>
      </c>
      <c r="B22" s="35" t="s">
        <v>48</v>
      </c>
      <c r="C22" s="35">
        <v>8045</v>
      </c>
      <c r="D22" s="35">
        <v>894</v>
      </c>
      <c r="E22" s="35">
        <v>231802</v>
      </c>
      <c r="F22" s="35">
        <v>47.634187798207087</v>
      </c>
      <c r="G22" s="35">
        <v>33705</v>
      </c>
    </row>
    <row r="23" spans="1:7" ht="14.25" customHeight="1" x14ac:dyDescent="0.2">
      <c r="A23" s="37" t="s">
        <v>604</v>
      </c>
      <c r="B23" s="35" t="s">
        <v>20</v>
      </c>
      <c r="C23" s="35">
        <v>2048</v>
      </c>
      <c r="D23" s="35">
        <v>130</v>
      </c>
      <c r="E23" s="35">
        <v>233720</v>
      </c>
      <c r="F23" s="35">
        <v>39.284614068115687</v>
      </c>
      <c r="G23" s="35">
        <v>11828</v>
      </c>
    </row>
    <row r="24" spans="1:7" ht="14.25" customHeight="1" x14ac:dyDescent="0.2">
      <c r="A24" s="37" t="s">
        <v>604</v>
      </c>
      <c r="B24" s="35" t="s">
        <v>20</v>
      </c>
      <c r="C24" s="35">
        <v>6772</v>
      </c>
      <c r="D24" s="35">
        <v>536</v>
      </c>
      <c r="E24" s="35">
        <v>239956</v>
      </c>
      <c r="F24" s="35">
        <v>9.8205504342462788</v>
      </c>
      <c r="G24" s="35">
        <v>17909</v>
      </c>
    </row>
    <row r="25" spans="1:7" ht="14.25" customHeight="1" x14ac:dyDescent="0.2">
      <c r="A25" s="37" t="s">
        <v>604</v>
      </c>
      <c r="B25" s="35" t="s">
        <v>20</v>
      </c>
      <c r="C25" s="35">
        <v>3529</v>
      </c>
      <c r="D25" s="35">
        <v>305</v>
      </c>
      <c r="E25" s="35">
        <v>243180</v>
      </c>
      <c r="F25" s="35">
        <v>41.606628834608109</v>
      </c>
      <c r="G25" s="35">
        <v>48356</v>
      </c>
    </row>
    <row r="26" spans="1:7" ht="14.25" customHeight="1" x14ac:dyDescent="0.2">
      <c r="A26" s="37" t="s">
        <v>470</v>
      </c>
      <c r="B26" s="35" t="s">
        <v>25</v>
      </c>
      <c r="C26" s="35">
        <v>3964</v>
      </c>
      <c r="D26" s="35">
        <v>378</v>
      </c>
      <c r="E26" s="35">
        <v>246766</v>
      </c>
      <c r="F26" s="35">
        <v>13.6355899921383</v>
      </c>
      <c r="G26" s="35">
        <v>23109</v>
      </c>
    </row>
    <row r="27" spans="1:7" ht="14.25" customHeight="1" x14ac:dyDescent="0.2">
      <c r="A27" s="37" t="s">
        <v>470</v>
      </c>
      <c r="B27" s="35" t="s">
        <v>48</v>
      </c>
      <c r="C27" s="35">
        <v>8137</v>
      </c>
      <c r="D27" s="35">
        <v>1045</v>
      </c>
      <c r="E27" s="35">
        <v>253858</v>
      </c>
      <c r="F27" s="35">
        <v>20.47246886054408</v>
      </c>
      <c r="G27" s="35">
        <v>12023</v>
      </c>
    </row>
    <row r="28" spans="1:7" ht="14.25" customHeight="1" x14ac:dyDescent="0.2">
      <c r="A28" s="37" t="s">
        <v>470</v>
      </c>
      <c r="B28" s="35" t="s">
        <v>14</v>
      </c>
      <c r="C28" s="35">
        <v>1963</v>
      </c>
      <c r="D28" s="35">
        <v>137</v>
      </c>
      <c r="E28" s="35">
        <v>255684</v>
      </c>
      <c r="F28" s="35">
        <v>11.2083665774941</v>
      </c>
      <c r="G28" s="35">
        <v>24537</v>
      </c>
    </row>
    <row r="29" spans="1:7" ht="14.25" customHeight="1" x14ac:dyDescent="0.2">
      <c r="A29" s="37" t="s">
        <v>470</v>
      </c>
      <c r="B29" s="35" t="s">
        <v>25</v>
      </c>
      <c r="C29" s="35">
        <v>1536</v>
      </c>
      <c r="D29" s="35">
        <v>155</v>
      </c>
      <c r="E29" s="35">
        <v>257065</v>
      </c>
      <c r="F29" s="35">
        <v>12.15762550327738</v>
      </c>
      <c r="G29" s="35">
        <v>36661</v>
      </c>
    </row>
    <row r="30" spans="1:7" ht="14.25" customHeight="1" x14ac:dyDescent="0.2">
      <c r="A30" s="37" t="s">
        <v>603</v>
      </c>
      <c r="B30" s="35" t="s">
        <v>20</v>
      </c>
      <c r="C30" s="35">
        <v>8340</v>
      </c>
      <c r="D30" s="35">
        <v>911</v>
      </c>
      <c r="E30" s="35">
        <v>264494</v>
      </c>
      <c r="F30" s="35">
        <v>37.302925586213682</v>
      </c>
      <c r="G30" s="35">
        <v>48659</v>
      </c>
    </row>
    <row r="31" spans="1:7" ht="14.25" customHeight="1" x14ac:dyDescent="0.2">
      <c r="A31" s="37" t="s">
        <v>603</v>
      </c>
      <c r="B31" s="35" t="s">
        <v>48</v>
      </c>
      <c r="C31" s="35">
        <v>8179</v>
      </c>
      <c r="D31" s="35">
        <v>446</v>
      </c>
      <c r="E31" s="35">
        <v>272227</v>
      </c>
      <c r="F31" s="35">
        <v>41.82171496581897</v>
      </c>
      <c r="G31" s="35">
        <v>43848</v>
      </c>
    </row>
    <row r="32" spans="1:7" ht="14.25" customHeight="1" x14ac:dyDescent="0.2">
      <c r="A32" s="37" t="s">
        <v>603</v>
      </c>
      <c r="B32" s="35" t="s">
        <v>20</v>
      </c>
      <c r="C32" s="35">
        <v>8967</v>
      </c>
      <c r="D32" s="35">
        <v>993</v>
      </c>
      <c r="E32" s="35">
        <v>280201</v>
      </c>
      <c r="F32" s="35">
        <v>52.792102811910027</v>
      </c>
      <c r="G32" s="35">
        <v>47804</v>
      </c>
    </row>
    <row r="33" spans="1:7" ht="14.25" customHeight="1" x14ac:dyDescent="0.2">
      <c r="A33" s="37" t="s">
        <v>603</v>
      </c>
      <c r="B33" s="35" t="s">
        <v>14</v>
      </c>
      <c r="C33" s="35">
        <v>9734</v>
      </c>
      <c r="D33" s="35">
        <v>652</v>
      </c>
      <c r="E33" s="35">
        <v>289283</v>
      </c>
      <c r="F33" s="35">
        <v>49.647922622483861</v>
      </c>
      <c r="G33" s="35">
        <v>25379</v>
      </c>
    </row>
    <row r="34" spans="1:7" ht="14.25" customHeight="1" x14ac:dyDescent="0.2">
      <c r="A34" s="37" t="s">
        <v>481</v>
      </c>
      <c r="B34" s="35" t="s">
        <v>20</v>
      </c>
      <c r="C34" s="35">
        <v>1845</v>
      </c>
      <c r="D34" s="35">
        <v>104</v>
      </c>
      <c r="E34" s="35">
        <v>291024</v>
      </c>
      <c r="F34" s="35">
        <v>28.158158777282971</v>
      </c>
      <c r="G34" s="35">
        <v>37766</v>
      </c>
    </row>
    <row r="35" spans="1:7" ht="14.25" customHeight="1" x14ac:dyDescent="0.2">
      <c r="A35" s="37" t="s">
        <v>481</v>
      </c>
      <c r="B35" s="35" t="s">
        <v>20</v>
      </c>
      <c r="C35" s="35">
        <v>6777</v>
      </c>
      <c r="D35" s="35">
        <v>981</v>
      </c>
      <c r="E35" s="35">
        <v>296820</v>
      </c>
      <c r="F35" s="35">
        <v>23.920557913887201</v>
      </c>
      <c r="G35" s="35">
        <v>53590</v>
      </c>
    </row>
    <row r="36" spans="1:7" ht="14.25" customHeight="1" x14ac:dyDescent="0.2">
      <c r="A36" s="37" t="s">
        <v>481</v>
      </c>
      <c r="B36" s="35" t="s">
        <v>14</v>
      </c>
      <c r="C36" s="35">
        <v>4036</v>
      </c>
      <c r="D36" s="35">
        <v>591</v>
      </c>
      <c r="E36" s="35">
        <v>300265</v>
      </c>
      <c r="F36" s="35">
        <v>44.219272975538267</v>
      </c>
      <c r="G36" s="35">
        <v>12563</v>
      </c>
    </row>
    <row r="37" spans="1:7" ht="14.25" customHeight="1" x14ac:dyDescent="0.2">
      <c r="A37" s="37" t="s">
        <v>481</v>
      </c>
      <c r="B37" s="35" t="s">
        <v>48</v>
      </c>
      <c r="C37" s="35">
        <v>6947</v>
      </c>
      <c r="D37" s="35">
        <v>908</v>
      </c>
      <c r="E37" s="35">
        <v>306304</v>
      </c>
      <c r="F37" s="35">
        <v>14.117673944839121</v>
      </c>
      <c r="G37" s="35">
        <v>46060</v>
      </c>
    </row>
    <row r="38" spans="1:7" ht="14.25" customHeight="1" x14ac:dyDescent="0.2">
      <c r="A38" s="37" t="s">
        <v>436</v>
      </c>
      <c r="B38" s="35" t="s">
        <v>25</v>
      </c>
      <c r="C38" s="35">
        <v>3494</v>
      </c>
      <c r="D38" s="35">
        <v>281</v>
      </c>
      <c r="E38" s="35">
        <v>309517</v>
      </c>
      <c r="F38" s="35">
        <v>27.765518533715429</v>
      </c>
      <c r="G38" s="35">
        <v>39197</v>
      </c>
    </row>
    <row r="39" spans="1:7" ht="14.25" customHeight="1" x14ac:dyDescent="0.2">
      <c r="A39" s="37" t="s">
        <v>436</v>
      </c>
      <c r="B39" s="35" t="s">
        <v>48</v>
      </c>
      <c r="C39" s="35">
        <v>3719</v>
      </c>
      <c r="D39" s="35">
        <v>222</v>
      </c>
      <c r="E39" s="35">
        <v>313014</v>
      </c>
      <c r="F39" s="35">
        <v>21.669318305251519</v>
      </c>
      <c r="G39" s="35">
        <v>13586</v>
      </c>
    </row>
    <row r="40" spans="1:7" ht="14.25" customHeight="1" x14ac:dyDescent="0.2">
      <c r="A40" s="37" t="s">
        <v>436</v>
      </c>
      <c r="B40" s="35" t="s">
        <v>14</v>
      </c>
      <c r="C40" s="35">
        <v>2884</v>
      </c>
      <c r="D40" s="35">
        <v>341</v>
      </c>
      <c r="E40" s="35">
        <v>315557</v>
      </c>
      <c r="F40" s="35">
        <v>46.999749649033298</v>
      </c>
      <c r="G40" s="35">
        <v>26087</v>
      </c>
    </row>
    <row r="41" spans="1:7" ht="14.25" customHeight="1" x14ac:dyDescent="0.2">
      <c r="A41" s="37" t="s">
        <v>436</v>
      </c>
      <c r="B41" s="35" t="s">
        <v>20</v>
      </c>
      <c r="C41" s="35">
        <v>5349</v>
      </c>
      <c r="D41" s="35">
        <v>502</v>
      </c>
      <c r="E41" s="35">
        <v>320404</v>
      </c>
      <c r="F41" s="35">
        <v>5.2152906954969351</v>
      </c>
      <c r="G41" s="35">
        <v>58868</v>
      </c>
    </row>
    <row r="42" spans="1:7" ht="14.25" customHeight="1" x14ac:dyDescent="0.2">
      <c r="A42" s="37" t="s">
        <v>518</v>
      </c>
      <c r="B42" s="35" t="s">
        <v>48</v>
      </c>
      <c r="C42" s="35">
        <v>6179</v>
      </c>
      <c r="D42" s="35">
        <v>384</v>
      </c>
      <c r="E42" s="35">
        <v>326199</v>
      </c>
      <c r="F42" s="35">
        <v>14.71218489327067</v>
      </c>
      <c r="G42" s="35">
        <v>33225</v>
      </c>
    </row>
    <row r="43" spans="1:7" ht="14.25" customHeight="1" x14ac:dyDescent="0.2">
      <c r="A43" s="37" t="s">
        <v>518</v>
      </c>
      <c r="B43" s="35" t="s">
        <v>25</v>
      </c>
      <c r="C43" s="35">
        <v>7610</v>
      </c>
      <c r="D43" s="35">
        <v>757</v>
      </c>
      <c r="E43" s="35">
        <v>333052</v>
      </c>
      <c r="F43" s="35">
        <v>44.450416151231643</v>
      </c>
      <c r="G43" s="35">
        <v>39750</v>
      </c>
    </row>
    <row r="44" spans="1:7" ht="14.25" customHeight="1" x14ac:dyDescent="0.2">
      <c r="A44" s="37" t="s">
        <v>518</v>
      </c>
      <c r="B44" s="35" t="s">
        <v>14</v>
      </c>
      <c r="C44" s="35">
        <v>7430</v>
      </c>
      <c r="D44" s="35">
        <v>397</v>
      </c>
      <c r="E44" s="35">
        <v>340085</v>
      </c>
      <c r="F44" s="35">
        <v>28.065042562888689</v>
      </c>
      <c r="G44" s="35">
        <v>16643</v>
      </c>
    </row>
    <row r="45" spans="1:7" ht="14.25" customHeight="1" x14ac:dyDescent="0.2">
      <c r="A45" s="37" t="s">
        <v>518</v>
      </c>
      <c r="B45" s="35" t="s">
        <v>48</v>
      </c>
      <c r="C45" s="35">
        <v>8154</v>
      </c>
      <c r="D45" s="35">
        <v>1149</v>
      </c>
      <c r="E45" s="35">
        <v>347090</v>
      </c>
      <c r="F45" s="35">
        <v>26.003918292085629</v>
      </c>
      <c r="G45" s="35">
        <v>37523</v>
      </c>
    </row>
    <row r="46" spans="1:7" ht="14.25" customHeight="1" x14ac:dyDescent="0.2">
      <c r="A46" s="37" t="s">
        <v>465</v>
      </c>
      <c r="B46" s="35" t="s">
        <v>25</v>
      </c>
      <c r="C46" s="35">
        <v>7488</v>
      </c>
      <c r="D46" s="35">
        <v>568</v>
      </c>
      <c r="E46" s="35">
        <v>354010</v>
      </c>
      <c r="F46" s="35">
        <v>13.47730290104799</v>
      </c>
      <c r="G46" s="35">
        <v>46727</v>
      </c>
    </row>
    <row r="47" spans="1:7" ht="14.25" customHeight="1" x14ac:dyDescent="0.2">
      <c r="A47" s="37" t="s">
        <v>465</v>
      </c>
      <c r="B47" s="35" t="s">
        <v>14</v>
      </c>
      <c r="C47" s="35">
        <v>5737</v>
      </c>
      <c r="D47" s="35">
        <v>666</v>
      </c>
      <c r="E47" s="35">
        <v>359081</v>
      </c>
      <c r="F47" s="35">
        <v>4.6034181702735593</v>
      </c>
      <c r="G47" s="35">
        <v>21005</v>
      </c>
    </row>
    <row r="48" spans="1:7" ht="14.25" customHeight="1" x14ac:dyDescent="0.2">
      <c r="A48" s="37" t="s">
        <v>465</v>
      </c>
      <c r="B48" s="35" t="s">
        <v>25</v>
      </c>
      <c r="C48" s="35">
        <v>7525</v>
      </c>
      <c r="D48" s="35">
        <v>610</v>
      </c>
      <c r="E48" s="35">
        <v>365996</v>
      </c>
      <c r="F48" s="35">
        <v>5.7694619613329108</v>
      </c>
      <c r="G48" s="35">
        <v>53543</v>
      </c>
    </row>
    <row r="49" spans="1:7" ht="14.25" customHeight="1" x14ac:dyDescent="0.2">
      <c r="A49" s="37" t="s">
        <v>465</v>
      </c>
      <c r="B49" s="35" t="s">
        <v>14</v>
      </c>
      <c r="C49" s="35">
        <v>4850</v>
      </c>
      <c r="D49" s="35">
        <v>494</v>
      </c>
      <c r="E49" s="35">
        <v>370352</v>
      </c>
      <c r="F49" s="35">
        <v>20.46539508359615</v>
      </c>
      <c r="G49" s="35">
        <v>10161</v>
      </c>
    </row>
    <row r="50" spans="1:7" ht="14.25" customHeight="1" x14ac:dyDescent="0.2">
      <c r="A50" s="37" t="s">
        <v>580</v>
      </c>
      <c r="B50" s="35" t="s">
        <v>20</v>
      </c>
      <c r="C50" s="35">
        <v>1689</v>
      </c>
      <c r="D50" s="35">
        <v>176</v>
      </c>
      <c r="E50" s="35">
        <v>371865</v>
      </c>
      <c r="F50" s="35">
        <v>38.012181840183942</v>
      </c>
      <c r="G50" s="35">
        <v>26029</v>
      </c>
    </row>
    <row r="51" spans="1:7" ht="14.25" customHeight="1" x14ac:dyDescent="0.2">
      <c r="A51" s="37" t="s">
        <v>580</v>
      </c>
      <c r="B51" s="35" t="s">
        <v>48</v>
      </c>
      <c r="C51" s="35">
        <v>6175</v>
      </c>
      <c r="D51" s="35">
        <v>422</v>
      </c>
      <c r="E51" s="35">
        <v>377618</v>
      </c>
      <c r="F51" s="35">
        <v>37.86101298137271</v>
      </c>
      <c r="G51" s="35">
        <v>59745</v>
      </c>
    </row>
    <row r="52" spans="1:7" ht="14.25" customHeight="1" x14ac:dyDescent="0.2">
      <c r="A52" s="37" t="s">
        <v>580</v>
      </c>
      <c r="B52" s="35" t="s">
        <v>25</v>
      </c>
      <c r="C52" s="35">
        <v>9648</v>
      </c>
      <c r="D52" s="35">
        <v>1417</v>
      </c>
      <c r="E52" s="35">
        <v>385849</v>
      </c>
      <c r="F52" s="35">
        <v>3.6633501706626168</v>
      </c>
      <c r="G52" s="35">
        <v>24226</v>
      </c>
    </row>
    <row r="53" spans="1:7" ht="14.25" customHeight="1" x14ac:dyDescent="0.2">
      <c r="A53" s="37" t="s">
        <v>580</v>
      </c>
      <c r="B53" s="35" t="s">
        <v>14</v>
      </c>
      <c r="C53" s="35">
        <v>6078</v>
      </c>
      <c r="D53" s="35">
        <v>775</v>
      </c>
      <c r="E53" s="35">
        <v>391152</v>
      </c>
      <c r="F53" s="35">
        <v>37.760512537325639</v>
      </c>
      <c r="G53" s="35">
        <v>38731</v>
      </c>
    </row>
    <row r="54" spans="1:7" ht="14.25" customHeight="1" x14ac:dyDescent="0.2">
      <c r="A54" s="37" t="s">
        <v>432</v>
      </c>
      <c r="B54" s="35" t="s">
        <v>25</v>
      </c>
      <c r="C54" s="35">
        <v>6448</v>
      </c>
      <c r="D54" s="35">
        <v>928</v>
      </c>
      <c r="E54" s="35">
        <v>396672</v>
      </c>
      <c r="F54" s="35">
        <v>30.118586640851881</v>
      </c>
      <c r="G54" s="35">
        <v>53922</v>
      </c>
    </row>
    <row r="55" spans="1:7" ht="14.25" customHeight="1" x14ac:dyDescent="0.2">
      <c r="A55" s="37" t="s">
        <v>432</v>
      </c>
      <c r="B55" s="35" t="s">
        <v>25</v>
      </c>
      <c r="C55" s="35">
        <v>2179</v>
      </c>
      <c r="D55" s="35">
        <v>303</v>
      </c>
      <c r="E55" s="35">
        <v>398548</v>
      </c>
      <c r="F55" s="35">
        <v>33.909842729106657</v>
      </c>
      <c r="G55" s="35">
        <v>54848</v>
      </c>
    </row>
    <row r="56" spans="1:7" ht="14.25" customHeight="1" x14ac:dyDescent="0.2">
      <c r="A56" s="37" t="s">
        <v>432</v>
      </c>
      <c r="B56" s="35" t="s">
        <v>48</v>
      </c>
      <c r="C56" s="35">
        <v>7406</v>
      </c>
      <c r="D56" s="35">
        <v>813</v>
      </c>
      <c r="E56" s="35">
        <v>405141</v>
      </c>
      <c r="F56" s="35">
        <v>24.457411123534769</v>
      </c>
      <c r="G56" s="35">
        <v>13390</v>
      </c>
    </row>
    <row r="57" spans="1:7" ht="14.25" customHeight="1" x14ac:dyDescent="0.2">
      <c r="A57" s="37" t="s">
        <v>432</v>
      </c>
      <c r="B57" s="35" t="s">
        <v>20</v>
      </c>
      <c r="C57" s="35">
        <v>9591</v>
      </c>
      <c r="D57" s="35">
        <v>1363</v>
      </c>
      <c r="E57" s="35">
        <v>413369</v>
      </c>
      <c r="F57" s="35">
        <v>10.494255737609739</v>
      </c>
      <c r="G57" s="35">
        <v>15997</v>
      </c>
    </row>
    <row r="58" spans="1:7" ht="14.25" customHeight="1" x14ac:dyDescent="0.2">
      <c r="A58" s="37" t="s">
        <v>577</v>
      </c>
      <c r="B58" s="35" t="s">
        <v>25</v>
      </c>
      <c r="C58" s="35">
        <v>7907</v>
      </c>
      <c r="D58" s="35">
        <v>465</v>
      </c>
      <c r="E58" s="35">
        <v>420811</v>
      </c>
      <c r="F58" s="35">
        <v>33.257448118038738</v>
      </c>
      <c r="G58" s="35">
        <v>22693</v>
      </c>
    </row>
    <row r="59" spans="1:7" ht="14.25" customHeight="1" x14ac:dyDescent="0.2">
      <c r="A59" s="37" t="s">
        <v>577</v>
      </c>
      <c r="B59" s="35" t="s">
        <v>14</v>
      </c>
      <c r="C59" s="35">
        <v>9800</v>
      </c>
      <c r="D59" s="35">
        <v>682</v>
      </c>
      <c r="E59" s="35">
        <v>429929</v>
      </c>
      <c r="F59" s="35">
        <v>6.2966210699906267</v>
      </c>
      <c r="G59" s="35">
        <v>59815</v>
      </c>
    </row>
    <row r="60" spans="1:7" ht="14.25" customHeight="1" x14ac:dyDescent="0.2">
      <c r="A60" s="37" t="s">
        <v>577</v>
      </c>
      <c r="B60" s="35" t="s">
        <v>14</v>
      </c>
      <c r="C60" s="35">
        <v>2638</v>
      </c>
      <c r="D60" s="35">
        <v>143</v>
      </c>
      <c r="E60" s="35">
        <v>432424</v>
      </c>
      <c r="F60" s="35">
        <v>6.9547481175882924</v>
      </c>
      <c r="G60" s="35">
        <v>52092</v>
      </c>
    </row>
    <row r="61" spans="1:7" ht="14.25" customHeight="1" x14ac:dyDescent="0.2">
      <c r="A61" s="37" t="s">
        <v>577</v>
      </c>
      <c r="B61" s="35" t="s">
        <v>20</v>
      </c>
      <c r="C61" s="35">
        <v>6671</v>
      </c>
      <c r="D61" s="35">
        <v>550</v>
      </c>
      <c r="E61" s="35">
        <v>438545</v>
      </c>
      <c r="F61" s="35">
        <v>17.750287883797562</v>
      </c>
      <c r="G61" s="35">
        <v>10541</v>
      </c>
    </row>
    <row r="62" spans="1:7" ht="14.25" customHeight="1" x14ac:dyDescent="0.2">
      <c r="A62" s="37" t="s">
        <v>602</v>
      </c>
      <c r="B62" s="35" t="s">
        <v>14</v>
      </c>
      <c r="C62" s="35">
        <v>7928</v>
      </c>
      <c r="D62" s="35">
        <v>704</v>
      </c>
      <c r="E62" s="35">
        <v>445769</v>
      </c>
      <c r="F62" s="35">
        <v>11.194362999670229</v>
      </c>
      <c r="G62" s="35">
        <v>31817</v>
      </c>
    </row>
    <row r="63" spans="1:7" ht="14.25" customHeight="1" x14ac:dyDescent="0.2">
      <c r="A63" s="37" t="s">
        <v>602</v>
      </c>
      <c r="B63" s="35" t="s">
        <v>20</v>
      </c>
      <c r="C63" s="35">
        <v>2382</v>
      </c>
      <c r="D63" s="35">
        <v>183</v>
      </c>
      <c r="E63" s="35">
        <v>447968</v>
      </c>
      <c r="F63" s="35">
        <v>4.7335970426459033</v>
      </c>
      <c r="G63" s="35">
        <v>47861</v>
      </c>
    </row>
    <row r="64" spans="1:7" ht="14.25" customHeight="1" x14ac:dyDescent="0.2">
      <c r="A64" s="37" t="s">
        <v>602</v>
      </c>
      <c r="B64" s="35" t="s">
        <v>14</v>
      </c>
      <c r="C64" s="35">
        <v>2403</v>
      </c>
      <c r="D64" s="35">
        <v>319</v>
      </c>
      <c r="E64" s="35">
        <v>450052</v>
      </c>
      <c r="F64" s="35">
        <v>29.92120910472568</v>
      </c>
      <c r="G64" s="35">
        <v>23428</v>
      </c>
    </row>
    <row r="65" spans="1:7" ht="14.25" customHeight="1" x14ac:dyDescent="0.2">
      <c r="A65" s="37" t="s">
        <v>602</v>
      </c>
      <c r="B65" s="35" t="s">
        <v>48</v>
      </c>
      <c r="C65" s="35">
        <v>4292</v>
      </c>
      <c r="D65" s="35">
        <v>367</v>
      </c>
      <c r="E65" s="35">
        <v>453977</v>
      </c>
      <c r="F65" s="35">
        <v>3.5037017293827661</v>
      </c>
      <c r="G65" s="35">
        <v>53934</v>
      </c>
    </row>
    <row r="66" spans="1:7" ht="14.25" customHeight="1" x14ac:dyDescent="0.2">
      <c r="A66" s="37" t="s">
        <v>601</v>
      </c>
      <c r="B66" s="35" t="s">
        <v>25</v>
      </c>
      <c r="C66" s="35">
        <v>1419</v>
      </c>
      <c r="D66" s="35">
        <v>110</v>
      </c>
      <c r="E66" s="35">
        <v>455286</v>
      </c>
      <c r="F66" s="35">
        <v>31.554451487636339</v>
      </c>
      <c r="G66" s="35">
        <v>58831</v>
      </c>
    </row>
    <row r="67" spans="1:7" ht="14.25" customHeight="1" x14ac:dyDescent="0.2">
      <c r="A67" s="37" t="s">
        <v>601</v>
      </c>
      <c r="B67" s="35" t="s">
        <v>48</v>
      </c>
      <c r="C67" s="35">
        <v>5517</v>
      </c>
      <c r="D67" s="35">
        <v>575</v>
      </c>
      <c r="E67" s="35">
        <v>460228</v>
      </c>
      <c r="F67" s="35">
        <v>29.45844233727631</v>
      </c>
      <c r="G67" s="35">
        <v>20258</v>
      </c>
    </row>
    <row r="68" spans="1:7" ht="14.25" customHeight="1" x14ac:dyDescent="0.2">
      <c r="A68" s="37" t="s">
        <v>601</v>
      </c>
      <c r="B68" s="35" t="s">
        <v>25</v>
      </c>
      <c r="C68" s="35">
        <v>4302</v>
      </c>
      <c r="D68" s="35">
        <v>275</v>
      </c>
      <c r="E68" s="35">
        <v>464255</v>
      </c>
      <c r="F68" s="35">
        <v>15.72131694865968</v>
      </c>
      <c r="G68" s="35">
        <v>26044</v>
      </c>
    </row>
    <row r="69" spans="1:7" ht="14.25" customHeight="1" x14ac:dyDescent="0.2">
      <c r="A69" s="37" t="s">
        <v>601</v>
      </c>
      <c r="B69" s="35" t="s">
        <v>25</v>
      </c>
      <c r="C69" s="35">
        <v>8857</v>
      </c>
      <c r="D69" s="35">
        <v>1153</v>
      </c>
      <c r="E69" s="35">
        <v>471959</v>
      </c>
      <c r="F69" s="35">
        <v>19.214592793018038</v>
      </c>
      <c r="G69" s="35">
        <v>39411</v>
      </c>
    </row>
    <row r="70" spans="1:7" ht="14.25" customHeight="1" x14ac:dyDescent="0.2">
      <c r="A70" s="37" t="s">
        <v>600</v>
      </c>
      <c r="B70" s="35" t="s">
        <v>25</v>
      </c>
      <c r="C70" s="35">
        <v>8870</v>
      </c>
      <c r="D70" s="35">
        <v>509</v>
      </c>
      <c r="E70" s="35">
        <v>480320</v>
      </c>
      <c r="F70" s="35">
        <v>25.077864756828781</v>
      </c>
      <c r="G70" s="35">
        <v>15469</v>
      </c>
    </row>
    <row r="71" spans="1:7" ht="14.25" customHeight="1" x14ac:dyDescent="0.2">
      <c r="A71" s="37" t="s">
        <v>600</v>
      </c>
      <c r="B71" s="35" t="s">
        <v>48</v>
      </c>
      <c r="C71" s="35">
        <v>6693</v>
      </c>
      <c r="D71" s="35">
        <v>995</v>
      </c>
      <c r="E71" s="35">
        <v>486018</v>
      </c>
      <c r="F71" s="35">
        <v>23.761877132122681</v>
      </c>
      <c r="G71" s="35">
        <v>38854</v>
      </c>
    </row>
    <row r="72" spans="1:7" ht="14.25" customHeight="1" x14ac:dyDescent="0.2">
      <c r="A72" s="37" t="s">
        <v>600</v>
      </c>
      <c r="B72" s="35" t="s">
        <v>25</v>
      </c>
      <c r="C72" s="35">
        <v>1767</v>
      </c>
      <c r="D72" s="35">
        <v>224</v>
      </c>
      <c r="E72" s="35">
        <v>487561</v>
      </c>
      <c r="F72" s="35">
        <v>13.208603641390511</v>
      </c>
      <c r="G72" s="35">
        <v>16256</v>
      </c>
    </row>
    <row r="73" spans="1:7" ht="14.25" customHeight="1" x14ac:dyDescent="0.2">
      <c r="A73" s="37" t="s">
        <v>600</v>
      </c>
      <c r="B73" s="35" t="s">
        <v>48</v>
      </c>
      <c r="C73" s="35">
        <v>3044</v>
      </c>
      <c r="D73" s="35">
        <v>212</v>
      </c>
      <c r="E73" s="35">
        <v>490393</v>
      </c>
      <c r="F73" s="35">
        <v>8.5343795690395261</v>
      </c>
      <c r="G73" s="35">
        <v>20720</v>
      </c>
    </row>
    <row r="74" spans="1:7" ht="14.25" customHeight="1" x14ac:dyDescent="0.2">
      <c r="A74" s="37" t="s">
        <v>599</v>
      </c>
      <c r="B74" s="35" t="s">
        <v>20</v>
      </c>
      <c r="C74" s="35">
        <v>2549</v>
      </c>
      <c r="D74" s="35">
        <v>128</v>
      </c>
      <c r="E74" s="35">
        <v>492814</v>
      </c>
      <c r="F74" s="35">
        <v>12.734216154573531</v>
      </c>
      <c r="G74" s="35">
        <v>43937</v>
      </c>
    </row>
    <row r="75" spans="1:7" ht="14.25" customHeight="1" x14ac:dyDescent="0.2">
      <c r="A75" s="37" t="s">
        <v>599</v>
      </c>
      <c r="B75" s="35" t="s">
        <v>14</v>
      </c>
      <c r="C75" s="35">
        <v>7140</v>
      </c>
      <c r="D75" s="35">
        <v>939</v>
      </c>
      <c r="E75" s="35">
        <v>499015</v>
      </c>
      <c r="F75" s="35">
        <v>25.120888149654821</v>
      </c>
      <c r="G75" s="35">
        <v>43598</v>
      </c>
    </row>
    <row r="76" spans="1:7" ht="14.25" customHeight="1" x14ac:dyDescent="0.2">
      <c r="A76" s="37" t="s">
        <v>599</v>
      </c>
      <c r="B76" s="35" t="s">
        <v>14</v>
      </c>
      <c r="C76" s="35">
        <v>4716</v>
      </c>
      <c r="D76" s="35">
        <v>569</v>
      </c>
      <c r="E76" s="35">
        <v>503162</v>
      </c>
      <c r="F76" s="35">
        <v>25.64820077827817</v>
      </c>
      <c r="G76" s="35">
        <v>11651</v>
      </c>
    </row>
    <row r="77" spans="1:7" ht="14.25" customHeight="1" x14ac:dyDescent="0.2">
      <c r="A77" s="37" t="s">
        <v>599</v>
      </c>
      <c r="B77" s="35" t="s">
        <v>25</v>
      </c>
      <c r="C77" s="35">
        <v>5481</v>
      </c>
      <c r="D77" s="35">
        <v>673</v>
      </c>
      <c r="E77" s="35">
        <v>507970</v>
      </c>
      <c r="F77" s="35">
        <v>13.08758391243577</v>
      </c>
      <c r="G77" s="35">
        <v>29194</v>
      </c>
    </row>
    <row r="78" spans="1:7" ht="14.25" customHeight="1" x14ac:dyDescent="0.2">
      <c r="A78" s="37" t="s">
        <v>598</v>
      </c>
      <c r="B78" s="35" t="s">
        <v>48</v>
      </c>
      <c r="C78" s="35">
        <v>8898</v>
      </c>
      <c r="D78" s="35">
        <v>1131</v>
      </c>
      <c r="E78" s="35">
        <v>515737</v>
      </c>
      <c r="F78" s="35">
        <v>2.1877429775253669</v>
      </c>
      <c r="G78" s="35">
        <v>35051</v>
      </c>
    </row>
    <row r="79" spans="1:7" ht="14.25" customHeight="1" x14ac:dyDescent="0.2">
      <c r="A79" s="37" t="s">
        <v>598</v>
      </c>
      <c r="B79" s="35" t="s">
        <v>14</v>
      </c>
      <c r="C79" s="35">
        <v>7548</v>
      </c>
      <c r="D79" s="35">
        <v>433</v>
      </c>
      <c r="E79" s="35">
        <v>522852</v>
      </c>
      <c r="F79" s="35">
        <v>8.3562843787534522</v>
      </c>
      <c r="G79" s="35">
        <v>37386</v>
      </c>
    </row>
    <row r="80" spans="1:7" ht="14.25" customHeight="1" x14ac:dyDescent="0.2">
      <c r="A80" s="37" t="s">
        <v>598</v>
      </c>
      <c r="B80" s="35" t="s">
        <v>48</v>
      </c>
      <c r="C80" s="35">
        <v>3293</v>
      </c>
      <c r="D80" s="35">
        <v>282</v>
      </c>
      <c r="E80" s="35">
        <v>525863</v>
      </c>
      <c r="F80" s="35">
        <v>27.040693108281051</v>
      </c>
      <c r="G80" s="35">
        <v>19518</v>
      </c>
    </row>
    <row r="81" spans="1:7" ht="14.25" customHeight="1" x14ac:dyDescent="0.2">
      <c r="A81" s="37" t="s">
        <v>598</v>
      </c>
      <c r="B81" s="35" t="s">
        <v>48</v>
      </c>
      <c r="C81" s="35">
        <v>5837</v>
      </c>
      <c r="D81" s="35">
        <v>359</v>
      </c>
      <c r="E81" s="35">
        <v>531341</v>
      </c>
      <c r="F81" s="35">
        <v>6.8073045370110723</v>
      </c>
      <c r="G81" s="35">
        <v>56026</v>
      </c>
    </row>
    <row r="82" spans="1:7" ht="14.25" customHeight="1" x14ac:dyDescent="0.2">
      <c r="A82" s="37" t="s">
        <v>516</v>
      </c>
      <c r="B82" s="35" t="s">
        <v>25</v>
      </c>
      <c r="C82" s="35">
        <v>8758</v>
      </c>
      <c r="D82" s="35">
        <v>1193</v>
      </c>
      <c r="E82" s="35">
        <v>538906</v>
      </c>
      <c r="F82" s="35">
        <v>3.4213758985797149</v>
      </c>
      <c r="G82" s="35">
        <v>26184</v>
      </c>
    </row>
    <row r="83" spans="1:7" ht="14.25" customHeight="1" x14ac:dyDescent="0.2">
      <c r="A83" s="37" t="s">
        <v>516</v>
      </c>
      <c r="B83" s="35" t="s">
        <v>14</v>
      </c>
      <c r="C83" s="35">
        <v>7793</v>
      </c>
      <c r="D83" s="35">
        <v>875</v>
      </c>
      <c r="E83" s="35">
        <v>545824</v>
      </c>
      <c r="F83" s="35">
        <v>5.5136820660139527</v>
      </c>
      <c r="G83" s="35">
        <v>43787</v>
      </c>
    </row>
    <row r="84" spans="1:7" ht="14.25" customHeight="1" x14ac:dyDescent="0.2">
      <c r="A84" s="37" t="s">
        <v>516</v>
      </c>
      <c r="B84" s="35" t="s">
        <v>25</v>
      </c>
      <c r="C84" s="35">
        <v>8638</v>
      </c>
      <c r="D84" s="35">
        <v>717</v>
      </c>
      <c r="E84" s="35">
        <v>553745</v>
      </c>
      <c r="F84" s="35">
        <v>26.921416897669499</v>
      </c>
      <c r="G84" s="35">
        <v>31621</v>
      </c>
    </row>
    <row r="85" spans="1:7" ht="14.25" customHeight="1" x14ac:dyDescent="0.2">
      <c r="A85" s="37" t="s">
        <v>516</v>
      </c>
      <c r="B85" s="35" t="s">
        <v>25</v>
      </c>
      <c r="C85" s="35">
        <v>8993</v>
      </c>
      <c r="D85" s="35">
        <v>506</v>
      </c>
      <c r="E85" s="35">
        <v>562232</v>
      </c>
      <c r="F85" s="35">
        <v>3.5131404829323132</v>
      </c>
      <c r="G85" s="35">
        <v>20028</v>
      </c>
    </row>
    <row r="86" spans="1:7" ht="14.25" customHeight="1" x14ac:dyDescent="0.2">
      <c r="A86" s="37" t="s">
        <v>519</v>
      </c>
      <c r="B86" s="35" t="s">
        <v>14</v>
      </c>
      <c r="C86" s="35">
        <v>7007</v>
      </c>
      <c r="D86" s="35">
        <v>568</v>
      </c>
      <c r="E86" s="35">
        <v>568671</v>
      </c>
      <c r="F86" s="35">
        <v>11.50507059442103</v>
      </c>
      <c r="G86" s="35">
        <v>22448</v>
      </c>
    </row>
    <row r="87" spans="1:7" ht="14.25" customHeight="1" x14ac:dyDescent="0.2">
      <c r="A87" s="37" t="s">
        <v>519</v>
      </c>
      <c r="B87" s="35" t="s">
        <v>14</v>
      </c>
      <c r="C87" s="35">
        <v>6542</v>
      </c>
      <c r="D87" s="35">
        <v>539</v>
      </c>
      <c r="E87" s="35">
        <v>574674</v>
      </c>
      <c r="F87" s="35">
        <v>6.4069368024305948</v>
      </c>
      <c r="G87" s="35">
        <v>55253</v>
      </c>
    </row>
    <row r="88" spans="1:7" ht="14.25" customHeight="1" x14ac:dyDescent="0.2">
      <c r="A88" s="37" t="s">
        <v>519</v>
      </c>
      <c r="B88" s="35" t="s">
        <v>20</v>
      </c>
      <c r="C88" s="35">
        <v>7356</v>
      </c>
      <c r="D88" s="35">
        <v>904</v>
      </c>
      <c r="E88" s="35">
        <v>581126</v>
      </c>
      <c r="F88" s="35">
        <v>17.560907617280929</v>
      </c>
      <c r="G88" s="35">
        <v>44051</v>
      </c>
    </row>
    <row r="89" spans="1:7" ht="14.25" customHeight="1" x14ac:dyDescent="0.2">
      <c r="A89" s="37" t="s">
        <v>519</v>
      </c>
      <c r="B89" s="35" t="s">
        <v>20</v>
      </c>
      <c r="C89" s="35">
        <v>9433</v>
      </c>
      <c r="D89" s="35">
        <v>1073</v>
      </c>
      <c r="E89" s="35">
        <v>589486</v>
      </c>
      <c r="F89" s="35">
        <v>7.2934726185185053</v>
      </c>
      <c r="G89" s="35">
        <v>59811</v>
      </c>
    </row>
    <row r="90" spans="1:7" ht="14.25" customHeight="1" x14ac:dyDescent="0.2">
      <c r="A90" s="37" t="s">
        <v>533</v>
      </c>
      <c r="B90" s="35" t="s">
        <v>48</v>
      </c>
      <c r="C90" s="35">
        <v>8380</v>
      </c>
      <c r="D90" s="35">
        <v>1162</v>
      </c>
      <c r="E90" s="35">
        <v>596704</v>
      </c>
      <c r="F90" s="35">
        <v>18.05853488496809</v>
      </c>
      <c r="G90" s="35">
        <v>40447</v>
      </c>
    </row>
    <row r="91" spans="1:7" ht="14.25" customHeight="1" x14ac:dyDescent="0.2">
      <c r="A91" s="37" t="s">
        <v>533</v>
      </c>
      <c r="B91" s="35" t="s">
        <v>14</v>
      </c>
      <c r="C91" s="35">
        <v>3385</v>
      </c>
      <c r="D91" s="35">
        <v>329</v>
      </c>
      <c r="E91" s="35">
        <v>599760</v>
      </c>
      <c r="F91" s="35">
        <v>17.61788048552755</v>
      </c>
      <c r="G91" s="35">
        <v>28394</v>
      </c>
    </row>
    <row r="92" spans="1:7" ht="14.25" customHeight="1" x14ac:dyDescent="0.2">
      <c r="A92" s="37" t="s">
        <v>533</v>
      </c>
      <c r="B92" s="35" t="s">
        <v>20</v>
      </c>
      <c r="C92" s="35">
        <v>5268</v>
      </c>
      <c r="D92" s="35">
        <v>326</v>
      </c>
      <c r="E92" s="35">
        <v>604702</v>
      </c>
      <c r="F92" s="35">
        <v>23.435841125050029</v>
      </c>
      <c r="G92" s="35">
        <v>44501</v>
      </c>
    </row>
    <row r="93" spans="1:7" ht="14.25" customHeight="1" x14ac:dyDescent="0.2">
      <c r="A93" s="37" t="s">
        <v>533</v>
      </c>
      <c r="B93" s="35" t="s">
        <v>48</v>
      </c>
      <c r="C93" s="35">
        <v>1671</v>
      </c>
      <c r="D93" s="35">
        <v>202</v>
      </c>
      <c r="E93" s="35">
        <v>606171</v>
      </c>
      <c r="F93" s="35">
        <v>15.150015424690389</v>
      </c>
      <c r="G93" s="35">
        <v>40254</v>
      </c>
    </row>
    <row r="94" spans="1:7" ht="14.25" customHeight="1" x14ac:dyDescent="0.2">
      <c r="A94" s="37" t="s">
        <v>597</v>
      </c>
      <c r="B94" s="35" t="s">
        <v>48</v>
      </c>
      <c r="C94" s="35">
        <v>1163</v>
      </c>
      <c r="D94" s="35">
        <v>146</v>
      </c>
      <c r="E94" s="35">
        <v>607188</v>
      </c>
      <c r="F94" s="35">
        <v>21.77776899411715</v>
      </c>
      <c r="G94" s="35">
        <v>28509</v>
      </c>
    </row>
    <row r="95" spans="1:7" ht="14.25" customHeight="1" x14ac:dyDescent="0.2">
      <c r="A95" s="37" t="s">
        <v>597</v>
      </c>
      <c r="B95" s="35" t="s">
        <v>48</v>
      </c>
      <c r="C95" s="35">
        <v>9656</v>
      </c>
      <c r="D95" s="35">
        <v>1024</v>
      </c>
      <c r="E95" s="35">
        <v>615820</v>
      </c>
      <c r="F95" s="35">
        <v>8.7252768666168681</v>
      </c>
      <c r="G95" s="35">
        <v>58998</v>
      </c>
    </row>
    <row r="96" spans="1:7" ht="14.25" customHeight="1" x14ac:dyDescent="0.2">
      <c r="A96" s="37" t="s">
        <v>597</v>
      </c>
      <c r="B96" s="35" t="s">
        <v>20</v>
      </c>
      <c r="C96" s="35">
        <v>5592</v>
      </c>
      <c r="D96" s="35">
        <v>710</v>
      </c>
      <c r="E96" s="35">
        <v>620702</v>
      </c>
      <c r="F96" s="35">
        <v>9.07118069540617</v>
      </c>
      <c r="G96" s="35">
        <v>24472</v>
      </c>
    </row>
    <row r="97" spans="1:7" ht="14.25" customHeight="1" x14ac:dyDescent="0.2">
      <c r="A97" s="37" t="s">
        <v>597</v>
      </c>
      <c r="B97" s="35" t="s">
        <v>14</v>
      </c>
      <c r="C97" s="35">
        <v>5795</v>
      </c>
      <c r="D97" s="35">
        <v>575</v>
      </c>
      <c r="E97" s="35">
        <v>625922</v>
      </c>
      <c r="F97" s="35">
        <v>3.0908004511744269</v>
      </c>
      <c r="G97" s="35">
        <v>55657</v>
      </c>
    </row>
    <row r="98" spans="1:7" ht="14.25" customHeight="1" x14ac:dyDescent="0.2">
      <c r="A98" s="37" t="s">
        <v>581</v>
      </c>
      <c r="B98" s="35" t="s">
        <v>25</v>
      </c>
      <c r="C98" s="35">
        <v>5798</v>
      </c>
      <c r="D98" s="35">
        <v>592</v>
      </c>
      <c r="E98" s="35">
        <v>631128</v>
      </c>
      <c r="F98" s="35">
        <v>1.6774727155188811</v>
      </c>
      <c r="G98" s="35">
        <v>13471</v>
      </c>
    </row>
    <row r="99" spans="1:7" ht="14.25" customHeight="1" x14ac:dyDescent="0.2">
      <c r="A99" s="37" t="s">
        <v>581</v>
      </c>
      <c r="B99" s="35" t="s">
        <v>48</v>
      </c>
      <c r="C99" s="35">
        <v>7036</v>
      </c>
      <c r="D99" s="35">
        <v>652</v>
      </c>
      <c r="E99" s="35">
        <v>637512</v>
      </c>
      <c r="F99" s="35">
        <v>3.5705994553828009</v>
      </c>
      <c r="G99" s="35">
        <v>51796</v>
      </c>
    </row>
    <row r="100" spans="1:7" ht="14.25" customHeight="1" x14ac:dyDescent="0.2">
      <c r="A100" s="37" t="s">
        <v>581</v>
      </c>
      <c r="B100" s="35" t="s">
        <v>20</v>
      </c>
      <c r="C100" s="35">
        <v>3355</v>
      </c>
      <c r="D100" s="35">
        <v>176</v>
      </c>
      <c r="E100" s="35">
        <v>640691</v>
      </c>
      <c r="F100" s="35">
        <v>12.426427091999111</v>
      </c>
      <c r="G100" s="35">
        <v>40268</v>
      </c>
    </row>
    <row r="101" spans="1:7" ht="14.25" customHeight="1" x14ac:dyDescent="0.2">
      <c r="A101" s="37" t="s">
        <v>581</v>
      </c>
      <c r="B101" s="35" t="s">
        <v>20</v>
      </c>
      <c r="C101" s="35">
        <v>6887</v>
      </c>
      <c r="D101" s="35">
        <v>418</v>
      </c>
      <c r="E101" s="35">
        <v>647160</v>
      </c>
      <c r="F101" s="35">
        <v>20.240280610668151</v>
      </c>
      <c r="G101" s="35">
        <v>18329</v>
      </c>
    </row>
    <row r="102" spans="1:7" ht="14.25" customHeight="1" x14ac:dyDescent="0.2">
      <c r="A102" s="37" t="s">
        <v>447</v>
      </c>
      <c r="B102" s="35" t="s">
        <v>25</v>
      </c>
      <c r="C102" s="35">
        <v>8961</v>
      </c>
      <c r="D102" s="35">
        <v>476</v>
      </c>
      <c r="E102" s="35">
        <v>655645</v>
      </c>
      <c r="F102" s="35">
        <v>15.458517947974901</v>
      </c>
      <c r="G102" s="35">
        <v>44865</v>
      </c>
    </row>
    <row r="103" spans="1:7" ht="14.25" customHeight="1" x14ac:dyDescent="0.2">
      <c r="A103" s="37" t="s">
        <v>447</v>
      </c>
      <c r="B103" s="35" t="s">
        <v>25</v>
      </c>
      <c r="C103" s="35">
        <v>6827</v>
      </c>
      <c r="D103" s="35">
        <v>775</v>
      </c>
      <c r="E103" s="35">
        <v>661697</v>
      </c>
      <c r="F103" s="35">
        <v>15.96622018839439</v>
      </c>
      <c r="G103" s="35">
        <v>56850</v>
      </c>
    </row>
    <row r="104" spans="1:7" ht="14.25" customHeight="1" x14ac:dyDescent="0.2">
      <c r="A104" s="37" t="s">
        <v>447</v>
      </c>
      <c r="B104" s="35" t="s">
        <v>20</v>
      </c>
      <c r="C104" s="35">
        <v>9737</v>
      </c>
      <c r="D104" s="35">
        <v>792</v>
      </c>
      <c r="E104" s="35">
        <v>670642</v>
      </c>
      <c r="F104" s="35">
        <v>5.301785453341723</v>
      </c>
      <c r="G104" s="35">
        <v>56698</v>
      </c>
    </row>
    <row r="105" spans="1:7" ht="14.25" customHeight="1" x14ac:dyDescent="0.2">
      <c r="A105" s="37" t="s">
        <v>447</v>
      </c>
      <c r="B105" s="35" t="s">
        <v>14</v>
      </c>
      <c r="C105" s="35">
        <v>5719</v>
      </c>
      <c r="D105" s="35">
        <v>576</v>
      </c>
      <c r="E105" s="35">
        <v>675785</v>
      </c>
      <c r="F105" s="35">
        <v>10.21656296011305</v>
      </c>
      <c r="G105" s="35">
        <v>38272</v>
      </c>
    </row>
    <row r="106" spans="1:7" ht="14.25" customHeight="1" x14ac:dyDescent="0.2">
      <c r="A106" s="37" t="s">
        <v>596</v>
      </c>
      <c r="B106" s="35" t="s">
        <v>25</v>
      </c>
      <c r="C106" s="35">
        <v>1593</v>
      </c>
      <c r="D106" s="35">
        <v>224</v>
      </c>
      <c r="E106" s="35">
        <v>677154</v>
      </c>
      <c r="F106" s="35">
        <v>4.1495730660972248</v>
      </c>
      <c r="G106" s="35">
        <v>52845</v>
      </c>
    </row>
    <row r="107" spans="1:7" ht="14.25" customHeight="1" x14ac:dyDescent="0.2">
      <c r="A107" s="37" t="s">
        <v>596</v>
      </c>
      <c r="B107" s="35" t="s">
        <v>20</v>
      </c>
      <c r="C107" s="35">
        <v>5839</v>
      </c>
      <c r="D107" s="35">
        <v>437</v>
      </c>
      <c r="E107" s="35">
        <v>682556</v>
      </c>
      <c r="F107" s="35">
        <v>17.44750613869045</v>
      </c>
      <c r="G107" s="35">
        <v>16397</v>
      </c>
    </row>
    <row r="108" spans="1:7" ht="14.25" customHeight="1" x14ac:dyDescent="0.2">
      <c r="A108" s="37" t="s">
        <v>596</v>
      </c>
      <c r="B108" s="35" t="s">
        <v>25</v>
      </c>
      <c r="C108" s="35">
        <v>8394</v>
      </c>
      <c r="D108" s="35">
        <v>764</v>
      </c>
      <c r="E108" s="35">
        <v>690186</v>
      </c>
      <c r="F108" s="35">
        <v>6.3556780346167558</v>
      </c>
      <c r="G108" s="35">
        <v>42373</v>
      </c>
    </row>
    <row r="109" spans="1:7" ht="14.25" customHeight="1" x14ac:dyDescent="0.2">
      <c r="A109" s="37" t="s">
        <v>596</v>
      </c>
      <c r="B109" s="35" t="s">
        <v>14</v>
      </c>
      <c r="C109" s="35">
        <v>4493</v>
      </c>
      <c r="D109" s="35">
        <v>564</v>
      </c>
      <c r="E109" s="35">
        <v>694115</v>
      </c>
      <c r="F109" s="35">
        <v>16.625487131094989</v>
      </c>
      <c r="G109" s="35">
        <v>45525</v>
      </c>
    </row>
    <row r="110" spans="1:7" ht="14.25" customHeight="1" x14ac:dyDescent="0.2">
      <c r="A110" s="37" t="s">
        <v>552</v>
      </c>
      <c r="B110" s="35" t="s">
        <v>48</v>
      </c>
      <c r="C110" s="35">
        <v>7164</v>
      </c>
      <c r="D110" s="35">
        <v>522</v>
      </c>
      <c r="E110" s="35">
        <v>700757</v>
      </c>
      <c r="F110" s="35">
        <v>13.449169969047761</v>
      </c>
      <c r="G110" s="35">
        <v>34570</v>
      </c>
    </row>
    <row r="111" spans="1:7" ht="14.25" customHeight="1" x14ac:dyDescent="0.2">
      <c r="A111" s="37" t="s">
        <v>552</v>
      </c>
      <c r="B111" s="35" t="s">
        <v>25</v>
      </c>
      <c r="C111" s="35">
        <v>3672</v>
      </c>
      <c r="D111" s="35">
        <v>211</v>
      </c>
      <c r="E111" s="35">
        <v>704218</v>
      </c>
      <c r="F111" s="35">
        <v>12.35057894004413</v>
      </c>
      <c r="G111" s="35">
        <v>28284</v>
      </c>
    </row>
    <row r="112" spans="1:7" ht="14.25" customHeight="1" x14ac:dyDescent="0.2">
      <c r="A112" s="37" t="s">
        <v>552</v>
      </c>
      <c r="B112" s="35" t="s">
        <v>14</v>
      </c>
      <c r="C112" s="35">
        <v>5200</v>
      </c>
      <c r="D112" s="35">
        <v>410</v>
      </c>
      <c r="E112" s="35">
        <v>709008</v>
      </c>
      <c r="F112" s="35">
        <v>12.913394489201821</v>
      </c>
      <c r="G112" s="35">
        <v>28994</v>
      </c>
    </row>
    <row r="113" spans="1:7" ht="14.25" customHeight="1" x14ac:dyDescent="0.2">
      <c r="A113" s="37" t="s">
        <v>552</v>
      </c>
      <c r="B113" s="35" t="s">
        <v>20</v>
      </c>
      <c r="C113" s="35">
        <v>1016</v>
      </c>
      <c r="D113" s="35">
        <v>67</v>
      </c>
      <c r="E113" s="35">
        <v>709957</v>
      </c>
      <c r="F113" s="35">
        <v>20.774215903216671</v>
      </c>
      <c r="G113" s="35">
        <v>33284</v>
      </c>
    </row>
    <row r="114" spans="1:7" ht="14.25" customHeight="1" x14ac:dyDescent="0.2">
      <c r="A114" s="37" t="s">
        <v>573</v>
      </c>
      <c r="B114" s="35" t="s">
        <v>25</v>
      </c>
      <c r="C114" s="35">
        <v>4191</v>
      </c>
      <c r="D114" s="35">
        <v>599</v>
      </c>
      <c r="E114" s="35">
        <v>713549</v>
      </c>
      <c r="F114" s="35">
        <v>11.56416728213479</v>
      </c>
      <c r="G114" s="35">
        <v>27833</v>
      </c>
    </row>
    <row r="115" spans="1:7" ht="14.25" customHeight="1" x14ac:dyDescent="0.2">
      <c r="A115" s="37" t="s">
        <v>573</v>
      </c>
      <c r="B115" s="35" t="s">
        <v>25</v>
      </c>
      <c r="C115" s="35">
        <v>1392</v>
      </c>
      <c r="D115" s="35">
        <v>182</v>
      </c>
      <c r="E115" s="35">
        <v>714759</v>
      </c>
      <c r="F115" s="35">
        <v>5.9603306848881932</v>
      </c>
      <c r="G115" s="35">
        <v>35122</v>
      </c>
    </row>
    <row r="116" spans="1:7" ht="14.25" customHeight="1" x14ac:dyDescent="0.2">
      <c r="A116" s="37" t="s">
        <v>573</v>
      </c>
      <c r="B116" s="35" t="s">
        <v>20</v>
      </c>
      <c r="C116" s="35">
        <v>9616</v>
      </c>
      <c r="D116" s="35">
        <v>1089</v>
      </c>
      <c r="E116" s="35">
        <v>723286</v>
      </c>
      <c r="F116" s="35">
        <v>19.25863351426683</v>
      </c>
      <c r="G116" s="35">
        <v>15017</v>
      </c>
    </row>
    <row r="117" spans="1:7" ht="14.25" customHeight="1" x14ac:dyDescent="0.2">
      <c r="A117" s="37" t="s">
        <v>573</v>
      </c>
      <c r="B117" s="35" t="s">
        <v>48</v>
      </c>
      <c r="C117" s="35">
        <v>7272</v>
      </c>
      <c r="D117" s="35">
        <v>997</v>
      </c>
      <c r="E117" s="35">
        <v>729561</v>
      </c>
      <c r="F117" s="35">
        <v>13.428486445958599</v>
      </c>
      <c r="G117" s="35">
        <v>26370</v>
      </c>
    </row>
    <row r="118" spans="1:7" ht="14.25" customHeight="1" x14ac:dyDescent="0.2">
      <c r="A118" s="37" t="s">
        <v>482</v>
      </c>
      <c r="B118" s="35" t="s">
        <v>20</v>
      </c>
      <c r="C118" s="35">
        <v>1571</v>
      </c>
      <c r="D118" s="35">
        <v>204</v>
      </c>
      <c r="E118" s="35">
        <v>730928</v>
      </c>
      <c r="F118" s="35">
        <v>19.449384891535139</v>
      </c>
      <c r="G118" s="35">
        <v>39252</v>
      </c>
    </row>
    <row r="119" spans="1:7" ht="14.25" customHeight="1" x14ac:dyDescent="0.2">
      <c r="A119" s="37" t="s">
        <v>482</v>
      </c>
      <c r="B119" s="35" t="s">
        <v>25</v>
      </c>
      <c r="C119" s="35">
        <v>4631</v>
      </c>
      <c r="D119" s="35">
        <v>317</v>
      </c>
      <c r="E119" s="35">
        <v>735242</v>
      </c>
      <c r="F119" s="35">
        <v>1.381177897889402</v>
      </c>
      <c r="G119" s="35">
        <v>17999</v>
      </c>
    </row>
    <row r="120" spans="1:7" ht="14.25" customHeight="1" x14ac:dyDescent="0.2">
      <c r="A120" s="37" t="s">
        <v>482</v>
      </c>
      <c r="B120" s="35" t="s">
        <v>20</v>
      </c>
      <c r="C120" s="35">
        <v>7172</v>
      </c>
      <c r="D120" s="35">
        <v>998</v>
      </c>
      <c r="E120" s="35">
        <v>741416</v>
      </c>
      <c r="F120" s="35">
        <v>18.0667803230575</v>
      </c>
      <c r="G120" s="35">
        <v>32436</v>
      </c>
    </row>
    <row r="121" spans="1:7" ht="14.25" customHeight="1" x14ac:dyDescent="0.2">
      <c r="A121" s="37" t="s">
        <v>482</v>
      </c>
      <c r="B121" s="35" t="s">
        <v>14</v>
      </c>
      <c r="C121" s="35">
        <v>8177</v>
      </c>
      <c r="D121" s="35">
        <v>849</v>
      </c>
      <c r="E121" s="35">
        <v>748744</v>
      </c>
      <c r="F121" s="35">
        <v>10.34986590877523</v>
      </c>
      <c r="G121" s="35">
        <v>52963</v>
      </c>
    </row>
    <row r="122" spans="1:7" ht="14.25" customHeight="1" x14ac:dyDescent="0.2">
      <c r="A122" s="37" t="s">
        <v>595</v>
      </c>
      <c r="B122" s="35" t="s">
        <v>20</v>
      </c>
      <c r="C122" s="35">
        <v>9433</v>
      </c>
      <c r="D122" s="35">
        <v>1233</v>
      </c>
      <c r="E122" s="35">
        <v>756944</v>
      </c>
      <c r="F122" s="35">
        <v>11.391727789638329</v>
      </c>
      <c r="G122" s="35">
        <v>12096</v>
      </c>
    </row>
    <row r="123" spans="1:7" ht="14.25" customHeight="1" x14ac:dyDescent="0.2">
      <c r="A123" s="37" t="s">
        <v>595</v>
      </c>
      <c r="B123" s="35" t="s">
        <v>25</v>
      </c>
      <c r="C123" s="35">
        <v>4897</v>
      </c>
      <c r="D123" s="35">
        <v>683</v>
      </c>
      <c r="E123" s="35">
        <v>761158</v>
      </c>
      <c r="F123" s="35">
        <v>15.06231294947961</v>
      </c>
      <c r="G123" s="35">
        <v>58201</v>
      </c>
    </row>
    <row r="124" spans="1:7" ht="14.25" customHeight="1" x14ac:dyDescent="0.2">
      <c r="A124" s="37" t="s">
        <v>595</v>
      </c>
      <c r="B124" s="35" t="s">
        <v>20</v>
      </c>
      <c r="C124" s="35">
        <v>9123</v>
      </c>
      <c r="D124" s="35">
        <v>746</v>
      </c>
      <c r="E124" s="35">
        <v>769535</v>
      </c>
      <c r="F124" s="35">
        <v>6.3086149427901264</v>
      </c>
      <c r="G124" s="35">
        <v>35279</v>
      </c>
    </row>
    <row r="125" spans="1:7" ht="14.25" customHeight="1" x14ac:dyDescent="0.2">
      <c r="A125" s="37" t="s">
        <v>595</v>
      </c>
      <c r="B125" s="35" t="s">
        <v>48</v>
      </c>
      <c r="C125" s="35">
        <v>3279</v>
      </c>
      <c r="D125" s="35">
        <v>200</v>
      </c>
      <c r="E125" s="35">
        <v>772614</v>
      </c>
      <c r="F125" s="35">
        <v>5.0212654702089274</v>
      </c>
      <c r="G125" s="35">
        <v>53363</v>
      </c>
    </row>
    <row r="126" spans="1:7" ht="14.25" customHeight="1" x14ac:dyDescent="0.2">
      <c r="A126" s="37" t="s">
        <v>571</v>
      </c>
      <c r="B126" s="35" t="s">
        <v>20</v>
      </c>
      <c r="C126" s="35">
        <v>9980</v>
      </c>
      <c r="D126" s="35">
        <v>726</v>
      </c>
      <c r="E126" s="35">
        <v>781868</v>
      </c>
      <c r="F126" s="35">
        <v>4.0220344099003924</v>
      </c>
      <c r="G126" s="35">
        <v>58709</v>
      </c>
    </row>
    <row r="127" spans="1:7" ht="14.25" customHeight="1" x14ac:dyDescent="0.2">
      <c r="A127" s="37" t="s">
        <v>571</v>
      </c>
      <c r="B127" s="35" t="s">
        <v>48</v>
      </c>
      <c r="C127" s="35">
        <v>8451</v>
      </c>
      <c r="D127" s="35">
        <v>783</v>
      </c>
      <c r="E127" s="35">
        <v>789536</v>
      </c>
      <c r="F127" s="35">
        <v>12.407287318121019</v>
      </c>
      <c r="G127" s="35">
        <v>36201</v>
      </c>
    </row>
    <row r="128" spans="1:7" ht="14.25" customHeight="1" x14ac:dyDescent="0.2">
      <c r="A128" s="37" t="s">
        <v>571</v>
      </c>
      <c r="B128" s="35" t="s">
        <v>14</v>
      </c>
      <c r="C128" s="35">
        <v>9906</v>
      </c>
      <c r="D128" s="35">
        <v>1305</v>
      </c>
      <c r="E128" s="35">
        <v>798137</v>
      </c>
      <c r="F128" s="35">
        <v>9.1811305577864442</v>
      </c>
      <c r="G128" s="35">
        <v>29715</v>
      </c>
    </row>
    <row r="129" spans="1:7" ht="14.25" customHeight="1" x14ac:dyDescent="0.2">
      <c r="A129" s="37" t="s">
        <v>571</v>
      </c>
      <c r="B129" s="35" t="s">
        <v>48</v>
      </c>
      <c r="C129" s="35">
        <v>1775</v>
      </c>
      <c r="D129" s="35">
        <v>241</v>
      </c>
      <c r="E129" s="35">
        <v>799671</v>
      </c>
      <c r="F129" s="35">
        <v>8.1379717408784362</v>
      </c>
      <c r="G129" s="35">
        <v>39309</v>
      </c>
    </row>
    <row r="130" spans="1:7" ht="14.25" customHeight="1" x14ac:dyDescent="0.2">
      <c r="A130" s="37" t="s">
        <v>594</v>
      </c>
      <c r="B130" s="35" t="s">
        <v>20</v>
      </c>
      <c r="C130" s="35">
        <v>7869</v>
      </c>
      <c r="D130" s="35">
        <v>398</v>
      </c>
      <c r="E130" s="35">
        <v>807142</v>
      </c>
      <c r="F130" s="35">
        <v>15.211945357818079</v>
      </c>
      <c r="G130" s="35">
        <v>25078</v>
      </c>
    </row>
    <row r="131" spans="1:7" ht="14.25" customHeight="1" x14ac:dyDescent="0.2">
      <c r="A131" s="37" t="s">
        <v>594</v>
      </c>
      <c r="B131" s="35" t="s">
        <v>25</v>
      </c>
      <c r="C131" s="35">
        <v>3247</v>
      </c>
      <c r="D131" s="35">
        <v>328</v>
      </c>
      <c r="E131" s="35">
        <v>810061</v>
      </c>
      <c r="F131" s="35">
        <v>13.941172331466399</v>
      </c>
      <c r="G131" s="35">
        <v>15105</v>
      </c>
    </row>
    <row r="132" spans="1:7" ht="14.25" customHeight="1" x14ac:dyDescent="0.2">
      <c r="A132" s="37" t="s">
        <v>594</v>
      </c>
      <c r="B132" s="35" t="s">
        <v>48</v>
      </c>
      <c r="C132" s="35">
        <v>8088</v>
      </c>
      <c r="D132" s="35">
        <v>742</v>
      </c>
      <c r="E132" s="35">
        <v>817407</v>
      </c>
      <c r="F132" s="35">
        <v>14.664542877660701</v>
      </c>
      <c r="G132" s="35">
        <v>39312</v>
      </c>
    </row>
    <row r="133" spans="1:7" ht="14.25" customHeight="1" x14ac:dyDescent="0.2">
      <c r="A133" s="37" t="s">
        <v>594</v>
      </c>
      <c r="B133" s="35" t="s">
        <v>14</v>
      </c>
      <c r="C133" s="35">
        <v>1078</v>
      </c>
      <c r="D133" s="35">
        <v>77</v>
      </c>
      <c r="E133" s="35">
        <v>818408</v>
      </c>
      <c r="F133" s="35">
        <v>18.236747441373989</v>
      </c>
      <c r="G133" s="35">
        <v>12839</v>
      </c>
    </row>
    <row r="134" spans="1:7" ht="14.25" customHeight="1" x14ac:dyDescent="0.2">
      <c r="A134" s="37" t="s">
        <v>593</v>
      </c>
      <c r="B134" s="35" t="s">
        <v>48</v>
      </c>
      <c r="C134" s="35">
        <v>9080</v>
      </c>
      <c r="D134" s="35">
        <v>562</v>
      </c>
      <c r="E134" s="35">
        <v>826926</v>
      </c>
      <c r="F134" s="35">
        <v>7.1083748727213809</v>
      </c>
      <c r="G134" s="35">
        <v>13384</v>
      </c>
    </row>
    <row r="135" spans="1:7" ht="14.25" customHeight="1" x14ac:dyDescent="0.2">
      <c r="A135" s="37" t="s">
        <v>593</v>
      </c>
      <c r="B135" s="35" t="s">
        <v>48</v>
      </c>
      <c r="C135" s="35">
        <v>8099</v>
      </c>
      <c r="D135" s="35">
        <v>678</v>
      </c>
      <c r="E135" s="35">
        <v>834347</v>
      </c>
      <c r="F135" s="35">
        <v>7.6464588474579518</v>
      </c>
      <c r="G135" s="35">
        <v>53619</v>
      </c>
    </row>
    <row r="136" spans="1:7" ht="14.25" customHeight="1" x14ac:dyDescent="0.2">
      <c r="A136" s="37" t="s">
        <v>593</v>
      </c>
      <c r="B136" s="35" t="s">
        <v>48</v>
      </c>
      <c r="C136" s="35">
        <v>4926</v>
      </c>
      <c r="D136" s="35">
        <v>710</v>
      </c>
      <c r="E136" s="35">
        <v>838563</v>
      </c>
      <c r="F136" s="35">
        <v>12.96217457722318</v>
      </c>
      <c r="G136" s="35">
        <v>52821</v>
      </c>
    </row>
    <row r="137" spans="1:7" ht="14.25" customHeight="1" x14ac:dyDescent="0.2">
      <c r="A137" s="37" t="s">
        <v>593</v>
      </c>
      <c r="B137" s="35" t="s">
        <v>14</v>
      </c>
      <c r="C137" s="35">
        <v>8340</v>
      </c>
      <c r="D137" s="35">
        <v>686</v>
      </c>
      <c r="E137" s="35">
        <v>846217</v>
      </c>
      <c r="F137" s="35">
        <v>7.201344336027284</v>
      </c>
      <c r="G137" s="35">
        <v>23493</v>
      </c>
    </row>
    <row r="138" spans="1:7" ht="14.25" customHeight="1" x14ac:dyDescent="0.2">
      <c r="A138" s="37" t="s">
        <v>528</v>
      </c>
      <c r="B138" s="35" t="s">
        <v>20</v>
      </c>
      <c r="C138" s="35">
        <v>8083</v>
      </c>
      <c r="D138" s="35">
        <v>823</v>
      </c>
      <c r="E138" s="35">
        <v>853477</v>
      </c>
      <c r="F138" s="35">
        <v>4.6300017457998282</v>
      </c>
      <c r="G138" s="35">
        <v>27069</v>
      </c>
    </row>
    <row r="139" spans="1:7" ht="14.25" customHeight="1" x14ac:dyDescent="0.2">
      <c r="A139" s="37" t="s">
        <v>528</v>
      </c>
      <c r="B139" s="35" t="s">
        <v>48</v>
      </c>
      <c r="C139" s="35">
        <v>7230</v>
      </c>
      <c r="D139" s="35">
        <v>869</v>
      </c>
      <c r="E139" s="35">
        <v>859838</v>
      </c>
      <c r="F139" s="35">
        <v>7.0117859410726204</v>
      </c>
      <c r="G139" s="35">
        <v>56907</v>
      </c>
    </row>
    <row r="140" spans="1:7" ht="14.25" customHeight="1" x14ac:dyDescent="0.2">
      <c r="A140" s="37" t="s">
        <v>528</v>
      </c>
      <c r="B140" s="35" t="s">
        <v>48</v>
      </c>
      <c r="C140" s="35">
        <v>5940</v>
      </c>
      <c r="D140" s="35">
        <v>512</v>
      </c>
      <c r="E140" s="35">
        <v>865266</v>
      </c>
      <c r="F140" s="35">
        <v>15.7972230504839</v>
      </c>
      <c r="G140" s="35">
        <v>17531</v>
      </c>
    </row>
    <row r="141" spans="1:7" ht="14.25" customHeight="1" x14ac:dyDescent="0.2">
      <c r="A141" s="37" t="s">
        <v>528</v>
      </c>
      <c r="B141" s="35" t="s">
        <v>25</v>
      </c>
      <c r="C141" s="35">
        <v>4271</v>
      </c>
      <c r="D141" s="35">
        <v>628</v>
      </c>
      <c r="E141" s="35">
        <v>868909</v>
      </c>
      <c r="F141" s="35">
        <v>11.124410036033691</v>
      </c>
      <c r="G141" s="35">
        <v>47051</v>
      </c>
    </row>
    <row r="142" spans="1:7" ht="14.25" customHeight="1" x14ac:dyDescent="0.2">
      <c r="A142" s="37" t="s">
        <v>592</v>
      </c>
      <c r="B142" s="35" t="s">
        <v>14</v>
      </c>
      <c r="C142" s="35">
        <v>4456</v>
      </c>
      <c r="D142" s="35">
        <v>651</v>
      </c>
      <c r="E142" s="35">
        <v>872714</v>
      </c>
      <c r="F142" s="35">
        <v>9.5052903929580594</v>
      </c>
      <c r="G142" s="35">
        <v>17736</v>
      </c>
    </row>
    <row r="143" spans="1:7" ht="14.25" customHeight="1" x14ac:dyDescent="0.2">
      <c r="A143" s="37" t="s">
        <v>592</v>
      </c>
      <c r="B143" s="35" t="s">
        <v>48</v>
      </c>
      <c r="C143" s="35">
        <v>8788</v>
      </c>
      <c r="D143" s="35">
        <v>660</v>
      </c>
      <c r="E143" s="35">
        <v>880842</v>
      </c>
      <c r="F143" s="35">
        <v>3.7175793161543158</v>
      </c>
      <c r="G143" s="35">
        <v>17710</v>
      </c>
    </row>
    <row r="144" spans="1:7" ht="14.25" customHeight="1" x14ac:dyDescent="0.2">
      <c r="A144" s="37" t="s">
        <v>592</v>
      </c>
      <c r="B144" s="35" t="s">
        <v>14</v>
      </c>
      <c r="C144" s="35">
        <v>9599</v>
      </c>
      <c r="D144" s="35">
        <v>957</v>
      </c>
      <c r="E144" s="35">
        <v>889484</v>
      </c>
      <c r="F144" s="35">
        <v>8.768004820772493</v>
      </c>
      <c r="G144" s="35">
        <v>11619</v>
      </c>
    </row>
    <row r="145" spans="1:7" ht="14.25" customHeight="1" x14ac:dyDescent="0.2">
      <c r="A145" s="37" t="s">
        <v>592</v>
      </c>
      <c r="B145" s="35" t="s">
        <v>48</v>
      </c>
      <c r="C145" s="35">
        <v>8650</v>
      </c>
      <c r="D145" s="35">
        <v>692</v>
      </c>
      <c r="E145" s="35">
        <v>897442</v>
      </c>
      <c r="F145" s="35">
        <v>7.6673478620345374</v>
      </c>
      <c r="G145" s="35">
        <v>23975</v>
      </c>
    </row>
    <row r="146" spans="1:7" ht="14.25" customHeight="1" x14ac:dyDescent="0.2">
      <c r="A146" s="37" t="s">
        <v>454</v>
      </c>
      <c r="B146" s="35" t="s">
        <v>20</v>
      </c>
      <c r="C146" s="35">
        <v>3711</v>
      </c>
      <c r="D146" s="35">
        <v>291</v>
      </c>
      <c r="E146" s="35">
        <v>900862</v>
      </c>
      <c r="F146" s="35">
        <v>14.24879726306582</v>
      </c>
      <c r="G146" s="35">
        <v>55603</v>
      </c>
    </row>
    <row r="147" spans="1:7" ht="14.25" customHeight="1" x14ac:dyDescent="0.2">
      <c r="A147" s="37" t="s">
        <v>454</v>
      </c>
      <c r="B147" s="35" t="s">
        <v>20</v>
      </c>
      <c r="C147" s="35">
        <v>2668</v>
      </c>
      <c r="D147" s="35">
        <v>143</v>
      </c>
      <c r="E147" s="35">
        <v>903387</v>
      </c>
      <c r="F147" s="35">
        <v>15.903372530266649</v>
      </c>
      <c r="G147" s="35">
        <v>33252</v>
      </c>
    </row>
    <row r="148" spans="1:7" ht="14.25" customHeight="1" x14ac:dyDescent="0.2">
      <c r="A148" s="37" t="s">
        <v>454</v>
      </c>
      <c r="B148" s="35" t="s">
        <v>48</v>
      </c>
      <c r="C148" s="35">
        <v>1147</v>
      </c>
      <c r="D148" s="35">
        <v>127</v>
      </c>
      <c r="E148" s="35">
        <v>904407</v>
      </c>
      <c r="F148" s="35">
        <v>1.3997016829812241</v>
      </c>
      <c r="G148" s="35">
        <v>25261</v>
      </c>
    </row>
    <row r="149" spans="1:7" ht="14.25" customHeight="1" x14ac:dyDescent="0.2">
      <c r="A149" s="37" t="s">
        <v>454</v>
      </c>
      <c r="B149" s="35" t="s">
        <v>20</v>
      </c>
      <c r="C149" s="35">
        <v>7420</v>
      </c>
      <c r="D149" s="35">
        <v>743</v>
      </c>
      <c r="E149" s="35">
        <v>911084</v>
      </c>
      <c r="F149" s="35">
        <v>10.593534734448189</v>
      </c>
      <c r="G149" s="35">
        <v>11431</v>
      </c>
    </row>
    <row r="150" spans="1:7" ht="14.25" customHeight="1" x14ac:dyDescent="0.2">
      <c r="A150" s="37" t="s">
        <v>570</v>
      </c>
      <c r="B150" s="35" t="s">
        <v>48</v>
      </c>
      <c r="C150" s="35">
        <v>1365</v>
      </c>
      <c r="D150" s="35">
        <v>75</v>
      </c>
      <c r="E150" s="35">
        <v>912374</v>
      </c>
      <c r="F150" s="35">
        <v>9.2688963078737441</v>
      </c>
      <c r="G150" s="35">
        <v>19067</v>
      </c>
    </row>
    <row r="151" spans="1:7" ht="14.25" customHeight="1" x14ac:dyDescent="0.2">
      <c r="A151" s="37" t="s">
        <v>570</v>
      </c>
      <c r="B151" s="35" t="s">
        <v>20</v>
      </c>
      <c r="C151" s="35">
        <v>5531</v>
      </c>
      <c r="D151" s="35">
        <v>430</v>
      </c>
      <c r="E151" s="35">
        <v>917475</v>
      </c>
      <c r="F151" s="35">
        <v>2.7289026948963189</v>
      </c>
      <c r="G151" s="35">
        <v>47481</v>
      </c>
    </row>
    <row r="152" spans="1:7" ht="14.25" customHeight="1" x14ac:dyDescent="0.2">
      <c r="A152" s="37" t="s">
        <v>570</v>
      </c>
      <c r="B152" s="35" t="s">
        <v>25</v>
      </c>
      <c r="C152" s="35">
        <v>6330</v>
      </c>
      <c r="D152" s="35">
        <v>891</v>
      </c>
      <c r="E152" s="35">
        <v>922914</v>
      </c>
      <c r="F152" s="35">
        <v>14.789893749580139</v>
      </c>
      <c r="G152" s="35">
        <v>37037</v>
      </c>
    </row>
    <row r="153" spans="1:7" ht="14.25" customHeight="1" x14ac:dyDescent="0.2">
      <c r="A153" s="37" t="s">
        <v>570</v>
      </c>
      <c r="B153" s="35" t="s">
        <v>25</v>
      </c>
      <c r="C153" s="35">
        <v>6510</v>
      </c>
      <c r="D153" s="35">
        <v>481</v>
      </c>
      <c r="E153" s="35">
        <v>928943</v>
      </c>
      <c r="F153" s="35">
        <v>2.3800168578696428</v>
      </c>
      <c r="G153" s="35">
        <v>19557</v>
      </c>
    </row>
    <row r="154" spans="1:7" ht="14.25" customHeight="1" x14ac:dyDescent="0.2">
      <c r="A154" s="37" t="s">
        <v>565</v>
      </c>
      <c r="B154" s="35" t="s">
        <v>25</v>
      </c>
      <c r="C154" s="35">
        <v>9754</v>
      </c>
      <c r="D154" s="35">
        <v>629</v>
      </c>
      <c r="E154" s="35">
        <v>938068</v>
      </c>
      <c r="F154" s="35">
        <v>3.4123325814333292</v>
      </c>
      <c r="G154" s="35">
        <v>19435</v>
      </c>
    </row>
    <row r="155" spans="1:7" ht="14.25" customHeight="1" x14ac:dyDescent="0.2">
      <c r="A155" s="37" t="s">
        <v>565</v>
      </c>
      <c r="B155" s="35" t="s">
        <v>14</v>
      </c>
      <c r="C155" s="35">
        <v>9964</v>
      </c>
      <c r="D155" s="35">
        <v>985</v>
      </c>
      <c r="E155" s="35">
        <v>947047</v>
      </c>
      <c r="F155" s="35">
        <v>1.9837452629066989</v>
      </c>
      <c r="G155" s="35">
        <v>47766</v>
      </c>
    </row>
    <row r="156" spans="1:7" ht="14.25" customHeight="1" x14ac:dyDescent="0.2">
      <c r="A156" s="37" t="s">
        <v>565</v>
      </c>
      <c r="B156" s="35" t="s">
        <v>14</v>
      </c>
      <c r="C156" s="35">
        <v>7493</v>
      </c>
      <c r="D156" s="35">
        <v>1113</v>
      </c>
      <c r="E156" s="35">
        <v>953427</v>
      </c>
      <c r="F156" s="35">
        <v>15.684892498324469</v>
      </c>
      <c r="G156" s="35">
        <v>10162</v>
      </c>
    </row>
    <row r="157" spans="1:7" ht="14.25" customHeight="1" x14ac:dyDescent="0.2">
      <c r="A157" s="37" t="s">
        <v>565</v>
      </c>
      <c r="B157" s="35" t="s">
        <v>25</v>
      </c>
      <c r="C157" s="35">
        <v>6439</v>
      </c>
      <c r="D157" s="35">
        <v>477</v>
      </c>
      <c r="E157" s="35">
        <v>959389</v>
      </c>
      <c r="F157" s="35">
        <v>7.4744446725989153</v>
      </c>
      <c r="G157" s="35">
        <v>44742</v>
      </c>
    </row>
    <row r="158" spans="1:7" ht="14.25" customHeight="1" x14ac:dyDescent="0.2">
      <c r="A158" s="37" t="s">
        <v>484</v>
      </c>
      <c r="B158" s="35" t="s">
        <v>14</v>
      </c>
      <c r="C158" s="35">
        <v>7511</v>
      </c>
      <c r="D158" s="35">
        <v>880</v>
      </c>
      <c r="E158" s="35">
        <v>966020</v>
      </c>
      <c r="F158" s="35">
        <v>4.6083932009689246</v>
      </c>
      <c r="G158" s="35">
        <v>29675</v>
      </c>
    </row>
    <row r="159" spans="1:7" ht="14.25" customHeight="1" x14ac:dyDescent="0.2">
      <c r="A159" s="37" t="s">
        <v>484</v>
      </c>
      <c r="B159" s="35" t="s">
        <v>20</v>
      </c>
      <c r="C159" s="35">
        <v>8504</v>
      </c>
      <c r="D159" s="35">
        <v>1072</v>
      </c>
      <c r="E159" s="35">
        <v>973452</v>
      </c>
      <c r="F159" s="35">
        <v>6.5651927367759271</v>
      </c>
      <c r="G159" s="35">
        <v>18461</v>
      </c>
    </row>
    <row r="160" spans="1:7" ht="14.25" customHeight="1" x14ac:dyDescent="0.2">
      <c r="A160" s="37" t="s">
        <v>484</v>
      </c>
      <c r="B160" s="35" t="s">
        <v>48</v>
      </c>
      <c r="C160" s="35">
        <v>2246</v>
      </c>
      <c r="D160" s="35">
        <v>165</v>
      </c>
      <c r="E160" s="35">
        <v>975533</v>
      </c>
      <c r="F160" s="35">
        <v>2.9062061457685191</v>
      </c>
      <c r="G160" s="35">
        <v>27015</v>
      </c>
    </row>
    <row r="161" spans="1:7" ht="14.25" customHeight="1" x14ac:dyDescent="0.2">
      <c r="A161" s="37" t="s">
        <v>484</v>
      </c>
      <c r="B161" s="35" t="s">
        <v>48</v>
      </c>
      <c r="C161" s="35">
        <v>4839</v>
      </c>
      <c r="D161" s="35">
        <v>594</v>
      </c>
      <c r="E161" s="35">
        <v>979778</v>
      </c>
      <c r="F161" s="35">
        <v>2.5803804535313102</v>
      </c>
      <c r="G161" s="35">
        <v>42591</v>
      </c>
    </row>
    <row r="162" spans="1:7" ht="14.25" customHeight="1" x14ac:dyDescent="0.2">
      <c r="A162" s="37" t="s">
        <v>591</v>
      </c>
      <c r="B162" s="35" t="s">
        <v>48</v>
      </c>
      <c r="C162" s="35">
        <v>9551</v>
      </c>
      <c r="D162" s="35">
        <v>828</v>
      </c>
      <c r="E162" s="35">
        <v>988501</v>
      </c>
      <c r="F162" s="35">
        <v>1.525036393488727</v>
      </c>
      <c r="G162" s="35">
        <v>38047</v>
      </c>
    </row>
    <row r="163" spans="1:7" ht="14.25" customHeight="1" x14ac:dyDescent="0.2">
      <c r="A163" s="37" t="s">
        <v>591</v>
      </c>
      <c r="B163" s="35" t="s">
        <v>25</v>
      </c>
      <c r="C163" s="35">
        <v>3376</v>
      </c>
      <c r="D163" s="35">
        <v>382</v>
      </c>
      <c r="E163" s="35">
        <v>991495</v>
      </c>
      <c r="F163" s="35">
        <v>3.8694093263203548</v>
      </c>
      <c r="G163" s="35">
        <v>44782</v>
      </c>
    </row>
    <row r="164" spans="1:7" ht="14.25" customHeight="1" x14ac:dyDescent="0.2">
      <c r="A164" s="37" t="s">
        <v>591</v>
      </c>
      <c r="B164" s="35" t="s">
        <v>14</v>
      </c>
      <c r="C164" s="35">
        <v>4009</v>
      </c>
      <c r="D164" s="35">
        <v>454</v>
      </c>
      <c r="E164" s="35">
        <v>995050</v>
      </c>
      <c r="F164" s="35">
        <v>2.1106477061454201</v>
      </c>
      <c r="G164" s="35">
        <v>19833</v>
      </c>
    </row>
    <row r="165" spans="1:7" ht="14.25" customHeight="1" x14ac:dyDescent="0.2">
      <c r="A165" s="37" t="s">
        <v>591</v>
      </c>
      <c r="B165" s="35" t="s">
        <v>20</v>
      </c>
      <c r="C165" s="35">
        <v>2827</v>
      </c>
      <c r="D165" s="35">
        <v>292</v>
      </c>
      <c r="E165" s="35">
        <v>997585</v>
      </c>
      <c r="F165" s="35">
        <v>2.4004972007397871</v>
      </c>
      <c r="G165" s="35">
        <v>17896</v>
      </c>
    </row>
    <row r="166" spans="1:7" ht="14.25" customHeight="1" x14ac:dyDescent="0.2">
      <c r="A166" s="37" t="s">
        <v>590</v>
      </c>
      <c r="B166" s="35" t="s">
        <v>20</v>
      </c>
      <c r="C166" s="35">
        <v>7979</v>
      </c>
      <c r="D166" s="35">
        <v>470</v>
      </c>
      <c r="E166" s="35">
        <v>1005094</v>
      </c>
      <c r="F166" s="35">
        <v>10.43086517280971</v>
      </c>
      <c r="G166" s="35">
        <v>42972</v>
      </c>
    </row>
    <row r="167" spans="1:7" ht="14.25" customHeight="1" x14ac:dyDescent="0.2">
      <c r="A167" s="37" t="s">
        <v>590</v>
      </c>
      <c r="B167" s="35" t="s">
        <v>25</v>
      </c>
      <c r="C167" s="35">
        <v>9569</v>
      </c>
      <c r="D167" s="35">
        <v>1277</v>
      </c>
      <c r="E167" s="35">
        <v>1013386</v>
      </c>
      <c r="F167" s="35">
        <v>12.45517502708741</v>
      </c>
      <c r="G167" s="35">
        <v>59733</v>
      </c>
    </row>
    <row r="168" spans="1:7" ht="14.25" customHeight="1" x14ac:dyDescent="0.2">
      <c r="A168" s="37" t="s">
        <v>590</v>
      </c>
      <c r="B168" s="35" t="s">
        <v>20</v>
      </c>
      <c r="C168" s="35">
        <v>5285</v>
      </c>
      <c r="D168" s="35">
        <v>433</v>
      </c>
      <c r="E168" s="35">
        <v>1018238</v>
      </c>
      <c r="F168" s="35">
        <v>8.7022876773406619</v>
      </c>
      <c r="G168" s="35">
        <v>51800</v>
      </c>
    </row>
    <row r="169" spans="1:7" ht="14.25" customHeight="1" x14ac:dyDescent="0.2">
      <c r="A169" s="37" t="s">
        <v>590</v>
      </c>
      <c r="B169" s="35" t="s">
        <v>20</v>
      </c>
      <c r="C169" s="35">
        <v>7910</v>
      </c>
      <c r="D169" s="35">
        <v>543</v>
      </c>
      <c r="E169" s="35">
        <v>1025605</v>
      </c>
      <c r="F169" s="35">
        <v>6.0590578244060822</v>
      </c>
      <c r="G169" s="35">
        <v>40508</v>
      </c>
    </row>
    <row r="170" spans="1:7" ht="14.25" customHeight="1" x14ac:dyDescent="0.2">
      <c r="A170" s="37" t="s">
        <v>493</v>
      </c>
      <c r="B170" s="35" t="s">
        <v>20</v>
      </c>
      <c r="C170" s="35">
        <v>9561</v>
      </c>
      <c r="D170" s="35">
        <v>517</v>
      </c>
      <c r="E170" s="35">
        <v>1034649</v>
      </c>
      <c r="F170" s="35">
        <v>6.4086467971263694</v>
      </c>
      <c r="G170" s="35">
        <v>15347</v>
      </c>
    </row>
    <row r="171" spans="1:7" ht="14.25" customHeight="1" x14ac:dyDescent="0.2">
      <c r="A171" s="37" t="s">
        <v>493</v>
      </c>
      <c r="B171" s="35" t="s">
        <v>20</v>
      </c>
      <c r="C171" s="35">
        <v>3196</v>
      </c>
      <c r="D171" s="35">
        <v>348</v>
      </c>
      <c r="E171" s="35">
        <v>1037497</v>
      </c>
      <c r="F171" s="35">
        <v>14.03040201562029</v>
      </c>
      <c r="G171" s="35">
        <v>40314</v>
      </c>
    </row>
    <row r="172" spans="1:7" ht="14.25" customHeight="1" x14ac:dyDescent="0.2">
      <c r="A172" s="37" t="s">
        <v>493</v>
      </c>
      <c r="B172" s="35" t="s">
        <v>14</v>
      </c>
      <c r="C172" s="35">
        <v>4747</v>
      </c>
      <c r="D172" s="35">
        <v>558</v>
      </c>
      <c r="E172" s="35">
        <v>1041686</v>
      </c>
      <c r="F172" s="35">
        <v>5.7680529449373434</v>
      </c>
      <c r="G172" s="35">
        <v>12643</v>
      </c>
    </row>
    <row r="173" spans="1:7" ht="14.25" customHeight="1" x14ac:dyDescent="0.2">
      <c r="A173" s="37" t="s">
        <v>493</v>
      </c>
      <c r="B173" s="35" t="s">
        <v>20</v>
      </c>
      <c r="C173" s="35">
        <v>9843</v>
      </c>
      <c r="D173" s="35">
        <v>508</v>
      </c>
      <c r="E173" s="35">
        <v>1051021</v>
      </c>
      <c r="F173" s="35">
        <v>4.2080986012648651</v>
      </c>
      <c r="G173" s="35">
        <v>50785</v>
      </c>
    </row>
    <row r="174" spans="1:7" ht="14.25" customHeight="1" x14ac:dyDescent="0.2">
      <c r="A174" s="37" t="s">
        <v>589</v>
      </c>
      <c r="B174" s="35" t="s">
        <v>48</v>
      </c>
      <c r="C174" s="35">
        <v>6978</v>
      </c>
      <c r="D174" s="35">
        <v>706</v>
      </c>
      <c r="E174" s="35">
        <v>1057293</v>
      </c>
      <c r="F174" s="35">
        <v>5.057443868445171</v>
      </c>
      <c r="G174" s="35">
        <v>28681</v>
      </c>
    </row>
    <row r="175" spans="1:7" ht="14.25" customHeight="1" x14ac:dyDescent="0.2">
      <c r="A175" s="37" t="s">
        <v>589</v>
      </c>
      <c r="B175" s="35" t="s">
        <v>25</v>
      </c>
      <c r="C175" s="35">
        <v>6607</v>
      </c>
      <c r="D175" s="35">
        <v>479</v>
      </c>
      <c r="E175" s="35">
        <v>1063421</v>
      </c>
      <c r="F175" s="35">
        <v>5.5892257158735816</v>
      </c>
      <c r="G175" s="35">
        <v>48328</v>
      </c>
    </row>
    <row r="176" spans="1:7" ht="14.25" customHeight="1" x14ac:dyDescent="0.2">
      <c r="A176" s="37" t="s">
        <v>589</v>
      </c>
      <c r="B176" s="35" t="s">
        <v>14</v>
      </c>
      <c r="C176" s="35">
        <v>1769</v>
      </c>
      <c r="D176" s="35">
        <v>202</v>
      </c>
      <c r="E176" s="35">
        <v>1064988</v>
      </c>
      <c r="F176" s="35">
        <v>6.5457075572682513</v>
      </c>
      <c r="G176" s="35">
        <v>25892</v>
      </c>
    </row>
    <row r="177" spans="1:7" ht="14.25" customHeight="1" x14ac:dyDescent="0.2">
      <c r="A177" s="37" t="s">
        <v>589</v>
      </c>
      <c r="B177" s="35" t="s">
        <v>20</v>
      </c>
      <c r="C177" s="35">
        <v>1780</v>
      </c>
      <c r="D177" s="35">
        <v>120</v>
      </c>
      <c r="E177" s="35">
        <v>1066648</v>
      </c>
      <c r="F177" s="35">
        <v>13.86474263299608</v>
      </c>
      <c r="G177" s="35">
        <v>57299</v>
      </c>
    </row>
    <row r="178" spans="1:7" ht="14.25" customHeight="1" x14ac:dyDescent="0.2">
      <c r="A178" s="37" t="s">
        <v>490</v>
      </c>
      <c r="B178" s="35" t="s">
        <v>14</v>
      </c>
      <c r="C178" s="35">
        <v>7303</v>
      </c>
      <c r="D178" s="35">
        <v>869</v>
      </c>
      <c r="E178" s="35">
        <v>1073082</v>
      </c>
      <c r="F178" s="35">
        <v>8.1237966902808925</v>
      </c>
      <c r="G178" s="35">
        <v>27073</v>
      </c>
    </row>
    <row r="179" spans="1:7" ht="14.25" customHeight="1" x14ac:dyDescent="0.2">
      <c r="A179" s="37" t="s">
        <v>490</v>
      </c>
      <c r="B179" s="35" t="s">
        <v>20</v>
      </c>
      <c r="C179" s="35">
        <v>4983</v>
      </c>
      <c r="D179" s="35">
        <v>441</v>
      </c>
      <c r="E179" s="35">
        <v>1077624</v>
      </c>
      <c r="F179" s="35">
        <v>6.8954477628560609</v>
      </c>
      <c r="G179" s="35">
        <v>46768</v>
      </c>
    </row>
    <row r="180" spans="1:7" ht="14.25" customHeight="1" x14ac:dyDescent="0.2">
      <c r="A180" s="37" t="s">
        <v>490</v>
      </c>
      <c r="B180" s="35" t="s">
        <v>48</v>
      </c>
      <c r="C180" s="35">
        <v>9714</v>
      </c>
      <c r="D180" s="35">
        <v>1395</v>
      </c>
      <c r="E180" s="35">
        <v>1085943</v>
      </c>
      <c r="F180" s="35">
        <v>5.2243073531483697</v>
      </c>
      <c r="G180" s="35">
        <v>40682</v>
      </c>
    </row>
    <row r="181" spans="1:7" ht="14.25" customHeight="1" x14ac:dyDescent="0.2">
      <c r="A181" s="37" t="s">
        <v>490</v>
      </c>
      <c r="B181" s="35" t="s">
        <v>25</v>
      </c>
      <c r="C181" s="35">
        <v>1521</v>
      </c>
      <c r="D181" s="35">
        <v>96</v>
      </c>
      <c r="E181" s="35">
        <v>1087368</v>
      </c>
      <c r="F181" s="35">
        <v>12.709772588488899</v>
      </c>
      <c r="G181" s="35">
        <v>42262</v>
      </c>
    </row>
    <row r="182" spans="1:7" ht="14.25" customHeight="1" x14ac:dyDescent="0.2">
      <c r="A182" s="37" t="s">
        <v>588</v>
      </c>
      <c r="B182" s="35" t="s">
        <v>20</v>
      </c>
      <c r="C182" s="35">
        <v>8569</v>
      </c>
      <c r="D182" s="35">
        <v>720</v>
      </c>
      <c r="E182" s="35">
        <v>1095217</v>
      </c>
      <c r="F182" s="35">
        <v>9.589697749395782</v>
      </c>
      <c r="G182" s="35">
        <v>41358</v>
      </c>
    </row>
    <row r="183" spans="1:7" ht="14.25" customHeight="1" x14ac:dyDescent="0.2">
      <c r="A183" s="37" t="s">
        <v>588</v>
      </c>
      <c r="B183" s="35" t="s">
        <v>20</v>
      </c>
      <c r="C183" s="35">
        <v>6784</v>
      </c>
      <c r="D183" s="35">
        <v>416</v>
      </c>
      <c r="E183" s="35">
        <v>1101585</v>
      </c>
      <c r="F183" s="35">
        <v>9.3041390360253633</v>
      </c>
      <c r="G183" s="35">
        <v>24289</v>
      </c>
    </row>
    <row r="184" spans="1:7" ht="14.25" customHeight="1" x14ac:dyDescent="0.2">
      <c r="A184" s="37" t="s">
        <v>588</v>
      </c>
      <c r="B184" s="35" t="s">
        <v>20</v>
      </c>
      <c r="C184" s="35">
        <v>5583</v>
      </c>
      <c r="D184" s="35">
        <v>795</v>
      </c>
      <c r="E184" s="35">
        <v>1106373</v>
      </c>
      <c r="F184" s="35">
        <v>12.21550055903389</v>
      </c>
      <c r="G184" s="35">
        <v>59823</v>
      </c>
    </row>
    <row r="185" spans="1:7" ht="14.25" customHeight="1" x14ac:dyDescent="0.2">
      <c r="A185" s="37" t="s">
        <v>588</v>
      </c>
      <c r="B185" s="35" t="s">
        <v>20</v>
      </c>
      <c r="C185" s="35">
        <v>6946</v>
      </c>
      <c r="D185" s="35">
        <v>956</v>
      </c>
      <c r="E185" s="35">
        <v>1112363</v>
      </c>
      <c r="F185" s="35">
        <v>1.64146056637986</v>
      </c>
      <c r="G185" s="35">
        <v>17927</v>
      </c>
    </row>
    <row r="186" spans="1:7" ht="14.25" customHeight="1" x14ac:dyDescent="0.2">
      <c r="A186" s="37" t="s">
        <v>587</v>
      </c>
      <c r="B186" s="35" t="s">
        <v>25</v>
      </c>
      <c r="C186" s="35">
        <v>5941</v>
      </c>
      <c r="D186" s="35">
        <v>450</v>
      </c>
      <c r="E186" s="35">
        <v>1117854</v>
      </c>
      <c r="F186" s="35">
        <v>12.414411899944</v>
      </c>
      <c r="G186" s="35">
        <v>58330</v>
      </c>
    </row>
    <row r="187" spans="1:7" ht="14.25" customHeight="1" x14ac:dyDescent="0.2">
      <c r="A187" s="37" t="s">
        <v>587</v>
      </c>
      <c r="B187" s="35" t="s">
        <v>25</v>
      </c>
      <c r="C187" s="35">
        <v>7267</v>
      </c>
      <c r="D187" s="35">
        <v>842</v>
      </c>
      <c r="E187" s="35">
        <v>1124279</v>
      </c>
      <c r="F187" s="35">
        <v>2.2102165031989389</v>
      </c>
      <c r="G187" s="35">
        <v>11171</v>
      </c>
    </row>
    <row r="188" spans="1:7" ht="14.25" customHeight="1" x14ac:dyDescent="0.2">
      <c r="A188" s="37" t="s">
        <v>587</v>
      </c>
      <c r="B188" s="35" t="s">
        <v>48</v>
      </c>
      <c r="C188" s="35">
        <v>8128</v>
      </c>
      <c r="D188" s="35">
        <v>1070</v>
      </c>
      <c r="E188" s="35">
        <v>1131337</v>
      </c>
      <c r="F188" s="35">
        <v>8.1114645768679008</v>
      </c>
      <c r="G188" s="35">
        <v>21918</v>
      </c>
    </row>
    <row r="189" spans="1:7" ht="14.25" customHeight="1" x14ac:dyDescent="0.2">
      <c r="A189" s="37" t="s">
        <v>587</v>
      </c>
      <c r="B189" s="35" t="s">
        <v>25</v>
      </c>
      <c r="C189" s="35">
        <v>3461</v>
      </c>
      <c r="D189" s="35">
        <v>365</v>
      </c>
      <c r="E189" s="35">
        <v>1134433</v>
      </c>
      <c r="F189" s="35">
        <v>10.23489267325616</v>
      </c>
      <c r="G189" s="35">
        <v>51903</v>
      </c>
    </row>
    <row r="190" spans="1:7" ht="14.25" customHeight="1" x14ac:dyDescent="0.2">
      <c r="A190" s="37" t="s">
        <v>457</v>
      </c>
      <c r="B190" s="35" t="s">
        <v>20</v>
      </c>
      <c r="C190" s="35">
        <v>1685</v>
      </c>
      <c r="D190" s="35">
        <v>173</v>
      </c>
      <c r="E190" s="35">
        <v>1135945</v>
      </c>
      <c r="F190" s="35">
        <v>8.7776256772995165</v>
      </c>
      <c r="G190" s="35">
        <v>49110</v>
      </c>
    </row>
    <row r="191" spans="1:7" ht="14.25" customHeight="1" x14ac:dyDescent="0.2">
      <c r="A191" s="37" t="s">
        <v>457</v>
      </c>
      <c r="B191" s="35" t="s">
        <v>48</v>
      </c>
      <c r="C191" s="35">
        <v>3160</v>
      </c>
      <c r="D191" s="35">
        <v>234</v>
      </c>
      <c r="E191" s="35">
        <v>1138871</v>
      </c>
      <c r="F191" s="35">
        <v>5.6959041015180816</v>
      </c>
      <c r="G191" s="35">
        <v>21929</v>
      </c>
    </row>
    <row r="192" spans="1:7" ht="14.25" customHeight="1" x14ac:dyDescent="0.2">
      <c r="A192" s="37" t="s">
        <v>457</v>
      </c>
      <c r="B192" s="35" t="s">
        <v>48</v>
      </c>
      <c r="C192" s="35">
        <v>8031</v>
      </c>
      <c r="D192" s="35">
        <v>476</v>
      </c>
      <c r="E192" s="35">
        <v>1146426</v>
      </c>
      <c r="F192" s="35">
        <v>11.940413075069831</v>
      </c>
      <c r="G192" s="35">
        <v>12539</v>
      </c>
    </row>
    <row r="193" spans="1:7" ht="14.25" customHeight="1" x14ac:dyDescent="0.2">
      <c r="A193" s="37" t="s">
        <v>457</v>
      </c>
      <c r="B193" s="35" t="s">
        <v>48</v>
      </c>
      <c r="C193" s="35">
        <v>6341</v>
      </c>
      <c r="D193" s="35">
        <v>885</v>
      </c>
      <c r="E193" s="35">
        <v>1151882</v>
      </c>
      <c r="F193" s="35">
        <v>6.3457020771224837</v>
      </c>
      <c r="G193" s="35">
        <v>46727</v>
      </c>
    </row>
    <row r="194" spans="1:7" ht="14.25" customHeight="1" x14ac:dyDescent="0.2">
      <c r="A194" s="37" t="s">
        <v>579</v>
      </c>
      <c r="B194" s="35" t="s">
        <v>20</v>
      </c>
      <c r="C194" s="35">
        <v>1038</v>
      </c>
      <c r="D194" s="35">
        <v>145</v>
      </c>
      <c r="E194" s="35">
        <v>1152775</v>
      </c>
      <c r="F194" s="35">
        <v>11.093752033137431</v>
      </c>
      <c r="G194" s="35">
        <v>55951</v>
      </c>
    </row>
    <row r="195" spans="1:7" ht="14.25" customHeight="1" x14ac:dyDescent="0.2">
      <c r="A195" s="37" t="s">
        <v>579</v>
      </c>
      <c r="B195" s="35" t="s">
        <v>14</v>
      </c>
      <c r="C195" s="35">
        <v>5875</v>
      </c>
      <c r="D195" s="35">
        <v>665</v>
      </c>
      <c r="E195" s="35">
        <v>1157985</v>
      </c>
      <c r="F195" s="35">
        <v>6.9871371390821126</v>
      </c>
      <c r="G195" s="35">
        <v>32669</v>
      </c>
    </row>
    <row r="196" spans="1:7" ht="14.25" customHeight="1" x14ac:dyDescent="0.2">
      <c r="A196" s="37" t="s">
        <v>579</v>
      </c>
      <c r="B196" s="35" t="s">
        <v>20</v>
      </c>
      <c r="C196" s="35">
        <v>2256</v>
      </c>
      <c r="D196" s="35">
        <v>189</v>
      </c>
      <c r="E196" s="35">
        <v>1160052</v>
      </c>
      <c r="F196" s="35">
        <v>2.8935771844710412</v>
      </c>
      <c r="G196" s="35">
        <v>15432</v>
      </c>
    </row>
    <row r="197" spans="1:7" ht="14.25" customHeight="1" x14ac:dyDescent="0.2">
      <c r="A197" s="37" t="s">
        <v>579</v>
      </c>
      <c r="B197" s="35" t="s">
        <v>25</v>
      </c>
      <c r="C197" s="35">
        <v>8697</v>
      </c>
      <c r="D197" s="35">
        <v>738</v>
      </c>
      <c r="E197" s="35">
        <v>1168011</v>
      </c>
      <c r="F197" s="35">
        <v>3.8777032065622672</v>
      </c>
      <c r="G197" s="35">
        <v>30644</v>
      </c>
    </row>
    <row r="198" spans="1:7" ht="14.25" customHeight="1" x14ac:dyDescent="0.2">
      <c r="A198" s="37" t="s">
        <v>585</v>
      </c>
      <c r="B198" s="35" t="s">
        <v>25</v>
      </c>
      <c r="C198" s="35">
        <v>3196</v>
      </c>
      <c r="D198" s="35">
        <v>391</v>
      </c>
      <c r="E198" s="35">
        <v>1170816</v>
      </c>
      <c r="F198" s="35">
        <v>7.2439221876024931</v>
      </c>
      <c r="G198" s="35">
        <v>28745</v>
      </c>
    </row>
    <row r="199" spans="1:7" ht="14.25" customHeight="1" x14ac:dyDescent="0.2">
      <c r="A199" s="37" t="s">
        <v>585</v>
      </c>
      <c r="B199" s="35" t="s">
        <v>20</v>
      </c>
      <c r="C199" s="35">
        <v>8165</v>
      </c>
      <c r="D199" s="35">
        <v>1140</v>
      </c>
      <c r="E199" s="35">
        <v>1177841</v>
      </c>
      <c r="F199" s="35">
        <v>9.095964565675672</v>
      </c>
      <c r="G199" s="35">
        <v>38228</v>
      </c>
    </row>
    <row r="200" spans="1:7" ht="14.25" customHeight="1" x14ac:dyDescent="0.2">
      <c r="A200" s="37" t="s">
        <v>585</v>
      </c>
      <c r="B200" s="35" t="s">
        <v>20</v>
      </c>
      <c r="C200" s="35">
        <v>1301</v>
      </c>
      <c r="D200" s="35">
        <v>180</v>
      </c>
      <c r="E200" s="35">
        <v>1178962</v>
      </c>
      <c r="F200" s="35">
        <v>5.2275645864752214</v>
      </c>
      <c r="G200" s="35">
        <v>44521</v>
      </c>
    </row>
    <row r="201" spans="1:7" ht="14.25" customHeight="1" x14ac:dyDescent="0.2">
      <c r="A201" s="37" t="s">
        <v>585</v>
      </c>
      <c r="B201" s="35" t="s">
        <v>48</v>
      </c>
      <c r="C201" s="35">
        <v>8527</v>
      </c>
      <c r="D201" s="35">
        <v>1091</v>
      </c>
      <c r="E201" s="35">
        <v>1186398</v>
      </c>
      <c r="F201" s="35">
        <v>1.676081719625286</v>
      </c>
      <c r="G201" s="35">
        <v>41703</v>
      </c>
    </row>
    <row r="202" spans="1:7" ht="14.25" customHeight="1" x14ac:dyDescent="0.2">
      <c r="A202" s="37"/>
    </row>
    <row r="203" spans="1:7" ht="14.25" customHeight="1" x14ac:dyDescent="0.2">
      <c r="A203" s="37"/>
    </row>
    <row r="204" spans="1:7" ht="14.25" customHeight="1" x14ac:dyDescent="0.2">
      <c r="A204" s="37"/>
    </row>
    <row r="205" spans="1:7" ht="14.25" customHeight="1" x14ac:dyDescent="0.2">
      <c r="A205" s="37"/>
    </row>
    <row r="206" spans="1:7" ht="14.25" customHeight="1" x14ac:dyDescent="0.2">
      <c r="A206" s="37"/>
    </row>
    <row r="207" spans="1:7" ht="14.25" customHeight="1" x14ac:dyDescent="0.2">
      <c r="A207" s="37"/>
    </row>
    <row r="208" spans="1:7" ht="14.25" customHeight="1" x14ac:dyDescent="0.2">
      <c r="A208" s="37"/>
    </row>
    <row r="209" spans="1:1" ht="14.25" customHeight="1" x14ac:dyDescent="0.2">
      <c r="A209" s="37"/>
    </row>
    <row r="210" spans="1:1" ht="14.25" customHeight="1" x14ac:dyDescent="0.2">
      <c r="A210" s="37"/>
    </row>
    <row r="211" spans="1:1" ht="14.25" customHeight="1" x14ac:dyDescent="0.2">
      <c r="A211" s="37"/>
    </row>
    <row r="212" spans="1:1" ht="14.25" customHeight="1" x14ac:dyDescent="0.2">
      <c r="A212" s="37"/>
    </row>
    <row r="213" spans="1:1" ht="14.25" customHeight="1" x14ac:dyDescent="0.2">
      <c r="A213" s="37"/>
    </row>
    <row r="214" spans="1:1" ht="14.25" customHeight="1" x14ac:dyDescent="0.2">
      <c r="A214" s="37"/>
    </row>
    <row r="215" spans="1:1" ht="14.25" customHeight="1" x14ac:dyDescent="0.2">
      <c r="A215" s="37"/>
    </row>
    <row r="216" spans="1:1" ht="14.25" customHeight="1" x14ac:dyDescent="0.2">
      <c r="A216" s="37"/>
    </row>
    <row r="217" spans="1:1" ht="14.25" customHeight="1" x14ac:dyDescent="0.2">
      <c r="A217" s="37"/>
    </row>
    <row r="218" spans="1:1" ht="14.25" customHeight="1" x14ac:dyDescent="0.2">
      <c r="A218" s="37"/>
    </row>
    <row r="219" spans="1:1" ht="14.25" customHeight="1" x14ac:dyDescent="0.2">
      <c r="A219" s="37"/>
    </row>
    <row r="220" spans="1:1" ht="14.25" customHeight="1" x14ac:dyDescent="0.2">
      <c r="A220" s="37"/>
    </row>
    <row r="221" spans="1:1" ht="14.25" customHeight="1" x14ac:dyDescent="0.2">
      <c r="A221" s="37"/>
    </row>
    <row r="222" spans="1:1" ht="14.25" customHeight="1" x14ac:dyDescent="0.2">
      <c r="A222" s="37"/>
    </row>
    <row r="223" spans="1:1" ht="14.25" customHeight="1" x14ac:dyDescent="0.2">
      <c r="A223" s="37"/>
    </row>
    <row r="224" spans="1:1" ht="14.25" customHeight="1" x14ac:dyDescent="0.2">
      <c r="A224" s="37"/>
    </row>
    <row r="225" spans="1:1" ht="14.25" customHeight="1" x14ac:dyDescent="0.2">
      <c r="A225" s="37"/>
    </row>
    <row r="226" spans="1:1" ht="14.25" customHeight="1" x14ac:dyDescent="0.2">
      <c r="A226" s="37"/>
    </row>
    <row r="227" spans="1:1" ht="14.25" customHeight="1" x14ac:dyDescent="0.2">
      <c r="A227" s="37"/>
    </row>
    <row r="228" spans="1:1" ht="14.25" customHeight="1" x14ac:dyDescent="0.2">
      <c r="A228" s="37"/>
    </row>
    <row r="229" spans="1:1" ht="14.25" customHeight="1" x14ac:dyDescent="0.2">
      <c r="A229" s="37"/>
    </row>
    <row r="230" spans="1:1" ht="14.25" customHeight="1" x14ac:dyDescent="0.2">
      <c r="A230" s="37"/>
    </row>
    <row r="231" spans="1:1" ht="14.25" customHeight="1" x14ac:dyDescent="0.2">
      <c r="A231" s="37"/>
    </row>
    <row r="232" spans="1:1" ht="14.25" customHeight="1" x14ac:dyDescent="0.2">
      <c r="A232" s="37"/>
    </row>
    <row r="233" spans="1:1" ht="14.25" customHeight="1" x14ac:dyDescent="0.2">
      <c r="A233" s="37"/>
    </row>
    <row r="234" spans="1:1" ht="14.25" customHeight="1" x14ac:dyDescent="0.2">
      <c r="A234" s="37"/>
    </row>
    <row r="235" spans="1:1" ht="14.25" customHeight="1" x14ac:dyDescent="0.2">
      <c r="A235" s="36"/>
    </row>
    <row r="236" spans="1:1" ht="14.25" customHeight="1" x14ac:dyDescent="0.2">
      <c r="A236" s="36"/>
    </row>
    <row r="237" spans="1:1" ht="14.25" customHeight="1" x14ac:dyDescent="0.2">
      <c r="A237" s="36"/>
    </row>
    <row r="238" spans="1:1" ht="14.25" customHeight="1" x14ac:dyDescent="0.2">
      <c r="A238" s="36"/>
    </row>
    <row r="239" spans="1:1" ht="14.25" customHeight="1" x14ac:dyDescent="0.2">
      <c r="A239" s="36"/>
    </row>
    <row r="240" spans="1:1" ht="14.25" customHeight="1" x14ac:dyDescent="0.2">
      <c r="A240" s="36"/>
    </row>
    <row r="241" spans="1:1" ht="14.25" customHeight="1" x14ac:dyDescent="0.2">
      <c r="A241" s="36"/>
    </row>
    <row r="242" spans="1:1" ht="14.25" customHeight="1" x14ac:dyDescent="0.2">
      <c r="A242" s="36"/>
    </row>
    <row r="243" spans="1:1" ht="14.25" customHeight="1" x14ac:dyDescent="0.2">
      <c r="A243" s="36"/>
    </row>
    <row r="244" spans="1:1" ht="14.25" customHeight="1" x14ac:dyDescent="0.2">
      <c r="A244" s="36"/>
    </row>
    <row r="245" spans="1:1" ht="14.25" customHeight="1" x14ac:dyDescent="0.2">
      <c r="A245" s="36"/>
    </row>
    <row r="246" spans="1:1" ht="14.25" customHeight="1" x14ac:dyDescent="0.2">
      <c r="A246" s="36"/>
    </row>
    <row r="247" spans="1:1" ht="14.25" customHeight="1" x14ac:dyDescent="0.2">
      <c r="A247" s="36"/>
    </row>
    <row r="248" spans="1:1" ht="14.25" customHeight="1" x14ac:dyDescent="0.2">
      <c r="A248" s="36"/>
    </row>
    <row r="249" spans="1:1" ht="14.25" customHeight="1" x14ac:dyDescent="0.2">
      <c r="A249" s="36"/>
    </row>
    <row r="250" spans="1:1" ht="14.25" customHeight="1" x14ac:dyDescent="0.2">
      <c r="A250" s="36"/>
    </row>
    <row r="251" spans="1:1" ht="14.25" customHeight="1" x14ac:dyDescent="0.2">
      <c r="A251" s="36"/>
    </row>
    <row r="252" spans="1:1" ht="14.25" customHeight="1" x14ac:dyDescent="0.2"/>
    <row r="253" spans="1:1" ht="14.25" customHeight="1" x14ac:dyDescent="0.2"/>
    <row r="254" spans="1:1" ht="14.25" customHeight="1" x14ac:dyDescent="0.2"/>
    <row r="255" spans="1:1" ht="14.25" customHeight="1" x14ac:dyDescent="0.2"/>
    <row r="256" spans="1:1" ht="14.25" customHeight="1" x14ac:dyDescent="0.2"/>
    <row r="257" s="35" customFormat="1" ht="14.25" customHeight="1" x14ac:dyDescent="0.2"/>
    <row r="258" s="35" customFormat="1" ht="14.25" customHeight="1" x14ac:dyDescent="0.2"/>
    <row r="259" s="35" customFormat="1" ht="14.25" customHeight="1" x14ac:dyDescent="0.2"/>
    <row r="260" s="35" customFormat="1" ht="14.25" customHeight="1" x14ac:dyDescent="0.2"/>
    <row r="261" s="35" customFormat="1" ht="14.25" customHeight="1" x14ac:dyDescent="0.2"/>
    <row r="262" s="35" customFormat="1" ht="14.25" customHeight="1" x14ac:dyDescent="0.2"/>
    <row r="263" s="35" customFormat="1" ht="14.25" customHeight="1" x14ac:dyDescent="0.2"/>
    <row r="264" s="35" customFormat="1" ht="14.25" customHeight="1" x14ac:dyDescent="0.2"/>
    <row r="265" s="35" customFormat="1" ht="14.25" customHeight="1" x14ac:dyDescent="0.2"/>
    <row r="266" s="35" customFormat="1" ht="14.25" customHeight="1" x14ac:dyDescent="0.2"/>
    <row r="267" s="35" customFormat="1" ht="14.25" customHeight="1" x14ac:dyDescent="0.2"/>
    <row r="268" s="35" customFormat="1" ht="14.25" customHeight="1" x14ac:dyDescent="0.2"/>
    <row r="269" s="35" customFormat="1" ht="14.25" customHeight="1" x14ac:dyDescent="0.2"/>
    <row r="270" s="35" customFormat="1" ht="14.25" customHeight="1" x14ac:dyDescent="0.2"/>
    <row r="271" s="35" customFormat="1" ht="14.25" customHeight="1" x14ac:dyDescent="0.2"/>
    <row r="272" s="35" customFormat="1" ht="14.25" customHeight="1" x14ac:dyDescent="0.2"/>
    <row r="273" s="35" customFormat="1" ht="14.25" customHeight="1" x14ac:dyDescent="0.2"/>
    <row r="274" s="35" customFormat="1" ht="14.25" customHeight="1" x14ac:dyDescent="0.2"/>
    <row r="275" s="35" customFormat="1" ht="14.25" customHeight="1" x14ac:dyDescent="0.2"/>
    <row r="276" s="35" customFormat="1" ht="14.25" customHeight="1" x14ac:dyDescent="0.2"/>
    <row r="277" s="35" customFormat="1" ht="14.25" customHeight="1" x14ac:dyDescent="0.2"/>
    <row r="278" s="35" customFormat="1" ht="14.25" customHeight="1" x14ac:dyDescent="0.2"/>
    <row r="279" s="35" customFormat="1" ht="14.25" customHeight="1" x14ac:dyDescent="0.2"/>
    <row r="280" s="35" customFormat="1" ht="14.25" customHeight="1" x14ac:dyDescent="0.2"/>
    <row r="281" s="35" customFormat="1" ht="14.25" customHeight="1" x14ac:dyDescent="0.2"/>
    <row r="282" s="35" customFormat="1" ht="14.25" customHeight="1" x14ac:dyDescent="0.2"/>
    <row r="283" s="35" customFormat="1" ht="14.25" customHeight="1" x14ac:dyDescent="0.2"/>
    <row r="284" s="35" customFormat="1" ht="14.25" customHeight="1" x14ac:dyDescent="0.2"/>
    <row r="285" s="35" customFormat="1" ht="14.25" customHeight="1" x14ac:dyDescent="0.2"/>
    <row r="286" s="35" customFormat="1" ht="14.25" customHeight="1" x14ac:dyDescent="0.2"/>
    <row r="287" s="35" customFormat="1" ht="14.25" customHeight="1" x14ac:dyDescent="0.2"/>
    <row r="288" s="35" customFormat="1" ht="14.25" customHeight="1" x14ac:dyDescent="0.2"/>
    <row r="289" s="35" customFormat="1" ht="14.25" customHeight="1" x14ac:dyDescent="0.2"/>
    <row r="290" s="35" customFormat="1" ht="14.25" customHeight="1" x14ac:dyDescent="0.2"/>
    <row r="291" s="35" customFormat="1" ht="14.25" customHeight="1" x14ac:dyDescent="0.2"/>
    <row r="292" s="35" customFormat="1" ht="14.25" customHeight="1" x14ac:dyDescent="0.2"/>
    <row r="293" s="35" customFormat="1" ht="14.25" customHeight="1" x14ac:dyDescent="0.2"/>
    <row r="294" s="35" customFormat="1" ht="14.25" customHeight="1" x14ac:dyDescent="0.2"/>
    <row r="295" s="35" customFormat="1" ht="14.25" customHeight="1" x14ac:dyDescent="0.2"/>
    <row r="296" s="35" customFormat="1" ht="14.25" customHeight="1" x14ac:dyDescent="0.2"/>
    <row r="297" s="35" customFormat="1" ht="14.25" customHeight="1" x14ac:dyDescent="0.2"/>
    <row r="298" s="35" customFormat="1" ht="14.25" customHeight="1" x14ac:dyDescent="0.2"/>
    <row r="299" s="35" customFormat="1" ht="14.25" customHeight="1" x14ac:dyDescent="0.2"/>
    <row r="300" s="35" customFormat="1" ht="14.25" customHeight="1" x14ac:dyDescent="0.2"/>
    <row r="301" s="35" customFormat="1" ht="14.25" customHeight="1" x14ac:dyDescent="0.2"/>
    <row r="302" s="35" customFormat="1" ht="14.25" customHeight="1" x14ac:dyDescent="0.2"/>
    <row r="303" s="35" customFormat="1" ht="14.25" customHeight="1" x14ac:dyDescent="0.2"/>
    <row r="304" s="35" customFormat="1" ht="14.25" customHeight="1" x14ac:dyDescent="0.2"/>
    <row r="305" s="35" customFormat="1" ht="14.25" customHeight="1" x14ac:dyDescent="0.2"/>
    <row r="306" s="35" customFormat="1" ht="14.25" customHeight="1" x14ac:dyDescent="0.2"/>
    <row r="307" s="35" customFormat="1" ht="14.25" customHeight="1" x14ac:dyDescent="0.2"/>
    <row r="308" s="35" customFormat="1" ht="14.25" customHeight="1" x14ac:dyDescent="0.2"/>
    <row r="309" s="35" customFormat="1" ht="14.25" customHeight="1" x14ac:dyDescent="0.2"/>
    <row r="310" s="35" customFormat="1" ht="14.25" customHeight="1" x14ac:dyDescent="0.2"/>
    <row r="311" s="35" customFormat="1" ht="14.25" customHeight="1" x14ac:dyDescent="0.2"/>
    <row r="312" s="35" customFormat="1" ht="14.25" customHeight="1" x14ac:dyDescent="0.2"/>
    <row r="313" s="35" customFormat="1" ht="14.25" customHeight="1" x14ac:dyDescent="0.2"/>
    <row r="314" s="35" customFormat="1" ht="14.25" customHeight="1" x14ac:dyDescent="0.2"/>
    <row r="315" s="35" customFormat="1" ht="14.25" customHeight="1" x14ac:dyDescent="0.2"/>
    <row r="316" s="35" customFormat="1" ht="14.25" customHeight="1" x14ac:dyDescent="0.2"/>
    <row r="317" s="35" customFormat="1" ht="14.25" customHeight="1" x14ac:dyDescent="0.2"/>
    <row r="318" s="35" customFormat="1" ht="14.25" customHeight="1" x14ac:dyDescent="0.2"/>
    <row r="319" s="35" customFormat="1" ht="14.25" customHeight="1" x14ac:dyDescent="0.2"/>
    <row r="320" s="35" customFormat="1" ht="14.25" customHeight="1" x14ac:dyDescent="0.2"/>
    <row r="321" s="35" customFormat="1" ht="14.25" customHeight="1" x14ac:dyDescent="0.2"/>
    <row r="322" s="35" customFormat="1" ht="14.25" customHeight="1" x14ac:dyDescent="0.2"/>
    <row r="323" s="35" customFormat="1" ht="14.25" customHeight="1" x14ac:dyDescent="0.2"/>
    <row r="324" s="35" customFormat="1" ht="14.25" customHeight="1" x14ac:dyDescent="0.2"/>
    <row r="325" s="35" customFormat="1" ht="14.25" customHeight="1" x14ac:dyDescent="0.2"/>
    <row r="326" s="35" customFormat="1" ht="14.25" customHeight="1" x14ac:dyDescent="0.2"/>
    <row r="327" s="35" customFormat="1" ht="14.25" customHeight="1" x14ac:dyDescent="0.2"/>
    <row r="328" s="35" customFormat="1" ht="14.25" customHeight="1" x14ac:dyDescent="0.2"/>
    <row r="329" s="35" customFormat="1" ht="14.25" customHeight="1" x14ac:dyDescent="0.2"/>
    <row r="330" s="35" customFormat="1" ht="14.25" customHeight="1" x14ac:dyDescent="0.2"/>
    <row r="331" s="35" customFormat="1" ht="14.25" customHeight="1" x14ac:dyDescent="0.2"/>
    <row r="332" s="35" customFormat="1" ht="14.25" customHeight="1" x14ac:dyDescent="0.2"/>
    <row r="333" s="35" customFormat="1" ht="14.25" customHeight="1" x14ac:dyDescent="0.2"/>
    <row r="334" s="35" customFormat="1" ht="14.25" customHeight="1" x14ac:dyDescent="0.2"/>
    <row r="335" s="35" customFormat="1" ht="14.25" customHeight="1" x14ac:dyDescent="0.2"/>
    <row r="336" s="35" customFormat="1" ht="14.25" customHeight="1" x14ac:dyDescent="0.2"/>
    <row r="337" s="35" customFormat="1" ht="14.25" customHeight="1" x14ac:dyDescent="0.2"/>
    <row r="338" s="35" customFormat="1" ht="14.25" customHeight="1" x14ac:dyDescent="0.2"/>
    <row r="339" s="35" customFormat="1" ht="14.25" customHeight="1" x14ac:dyDescent="0.2"/>
    <row r="340" s="35" customFormat="1" ht="14.25" customHeight="1" x14ac:dyDescent="0.2"/>
    <row r="341" s="35" customFormat="1" ht="14.25" customHeight="1" x14ac:dyDescent="0.2"/>
    <row r="342" s="35" customFormat="1" ht="14.25" customHeight="1" x14ac:dyDescent="0.2"/>
    <row r="343" s="35" customFormat="1" ht="14.25" customHeight="1" x14ac:dyDescent="0.2"/>
    <row r="344" s="35" customFormat="1" ht="14.25" customHeight="1" x14ac:dyDescent="0.2"/>
    <row r="345" s="35" customFormat="1" ht="14.25" customHeight="1" x14ac:dyDescent="0.2"/>
    <row r="346" s="35" customFormat="1" ht="14.25" customHeight="1" x14ac:dyDescent="0.2"/>
    <row r="347" s="35" customFormat="1" ht="14.25" customHeight="1" x14ac:dyDescent="0.2"/>
    <row r="348" s="35" customFormat="1" ht="14.25" customHeight="1" x14ac:dyDescent="0.2"/>
    <row r="349" s="35" customFormat="1" ht="14.25" customHeight="1" x14ac:dyDescent="0.2"/>
    <row r="350" s="35" customFormat="1" ht="14.25" customHeight="1" x14ac:dyDescent="0.2"/>
    <row r="351" s="35" customFormat="1" ht="14.25" customHeight="1" x14ac:dyDescent="0.2"/>
    <row r="352" s="35" customFormat="1" ht="14.25" customHeight="1" x14ac:dyDescent="0.2"/>
    <row r="353" s="35" customFormat="1" ht="14.25" customHeight="1" x14ac:dyDescent="0.2"/>
    <row r="354" s="35" customFormat="1" ht="14.25" customHeight="1" x14ac:dyDescent="0.2"/>
    <row r="355" s="35" customFormat="1" ht="14.25" customHeight="1" x14ac:dyDescent="0.2"/>
    <row r="356" s="35" customFormat="1" ht="14.25" customHeight="1" x14ac:dyDescent="0.2"/>
    <row r="357" s="35" customFormat="1" ht="14.25" customHeight="1" x14ac:dyDescent="0.2"/>
    <row r="358" s="35" customFormat="1" ht="14.25" customHeight="1" x14ac:dyDescent="0.2"/>
    <row r="359" s="35" customFormat="1" ht="14.25" customHeight="1" x14ac:dyDescent="0.2"/>
    <row r="360" s="35" customFormat="1" ht="14.25" customHeight="1" x14ac:dyDescent="0.2"/>
    <row r="361" s="35" customFormat="1" ht="14.25" customHeight="1" x14ac:dyDescent="0.2"/>
    <row r="362" s="35" customFormat="1" ht="14.25" customHeight="1" x14ac:dyDescent="0.2"/>
    <row r="363" s="35" customFormat="1" ht="14.25" customHeight="1" x14ac:dyDescent="0.2"/>
    <row r="364" s="35" customFormat="1" ht="14.25" customHeight="1" x14ac:dyDescent="0.2"/>
    <row r="365" s="35" customFormat="1" ht="14.25" customHeight="1" x14ac:dyDescent="0.2"/>
    <row r="366" s="35" customFormat="1" ht="14.25" customHeight="1" x14ac:dyDescent="0.2"/>
    <row r="367" s="35" customFormat="1" ht="14.25" customHeight="1" x14ac:dyDescent="0.2"/>
    <row r="368" s="35" customFormat="1" ht="14.25" customHeight="1" x14ac:dyDescent="0.2"/>
    <row r="369" s="35" customFormat="1" ht="14.25" customHeight="1" x14ac:dyDescent="0.2"/>
    <row r="370" s="35" customFormat="1" ht="14.25" customHeight="1" x14ac:dyDescent="0.2"/>
    <row r="371" s="35" customFormat="1" ht="14.25" customHeight="1" x14ac:dyDescent="0.2"/>
    <row r="372" s="35" customFormat="1" ht="14.25" customHeight="1" x14ac:dyDescent="0.2"/>
    <row r="373" s="35" customFormat="1" ht="14.25" customHeight="1" x14ac:dyDescent="0.2"/>
    <row r="374" s="35" customFormat="1" ht="14.25" customHeight="1" x14ac:dyDescent="0.2"/>
    <row r="375" s="35" customFormat="1" ht="14.25" customHeight="1" x14ac:dyDescent="0.2"/>
    <row r="376" s="35" customFormat="1" ht="14.25" customHeight="1" x14ac:dyDescent="0.2"/>
    <row r="377" s="35" customFormat="1" ht="14.25" customHeight="1" x14ac:dyDescent="0.2"/>
    <row r="378" s="35" customFormat="1" ht="14.25" customHeight="1" x14ac:dyDescent="0.2"/>
    <row r="379" s="35" customFormat="1" ht="14.25" customHeight="1" x14ac:dyDescent="0.2"/>
    <row r="380" s="35" customFormat="1" ht="14.25" customHeight="1" x14ac:dyDescent="0.2"/>
    <row r="381" s="35" customFormat="1" ht="14.25" customHeight="1" x14ac:dyDescent="0.2"/>
    <row r="382" s="35" customFormat="1" ht="14.25" customHeight="1" x14ac:dyDescent="0.2"/>
    <row r="383" s="35" customFormat="1" ht="14.25" customHeight="1" x14ac:dyDescent="0.2"/>
    <row r="384" s="35" customFormat="1" ht="14.25" customHeight="1" x14ac:dyDescent="0.2"/>
    <row r="385" s="35" customFormat="1" ht="14.25" customHeight="1" x14ac:dyDescent="0.2"/>
    <row r="386" s="35" customFormat="1" ht="14.25" customHeight="1" x14ac:dyDescent="0.2"/>
    <row r="387" s="35" customFormat="1" ht="14.25" customHeight="1" x14ac:dyDescent="0.2"/>
    <row r="388" s="35" customFormat="1" ht="14.25" customHeight="1" x14ac:dyDescent="0.2"/>
    <row r="389" s="35" customFormat="1" ht="14.25" customHeight="1" x14ac:dyDescent="0.2"/>
    <row r="390" s="35" customFormat="1" ht="14.25" customHeight="1" x14ac:dyDescent="0.2"/>
    <row r="391" s="35" customFormat="1" ht="14.25" customHeight="1" x14ac:dyDescent="0.2"/>
    <row r="392" s="35" customFormat="1" ht="14.25" customHeight="1" x14ac:dyDescent="0.2"/>
    <row r="393" s="35" customFormat="1" ht="14.25" customHeight="1" x14ac:dyDescent="0.2"/>
    <row r="394" s="35" customFormat="1" ht="14.25" customHeight="1" x14ac:dyDescent="0.2"/>
    <row r="395" s="35" customFormat="1" ht="14.25" customHeight="1" x14ac:dyDescent="0.2"/>
    <row r="396" s="35" customFormat="1" ht="14.25" customHeight="1" x14ac:dyDescent="0.2"/>
    <row r="397" s="35" customFormat="1" ht="14.25" customHeight="1" x14ac:dyDescent="0.2"/>
    <row r="398" s="35" customFormat="1" ht="14.25" customHeight="1" x14ac:dyDescent="0.2"/>
    <row r="399" s="35" customFormat="1" ht="14.25" customHeight="1" x14ac:dyDescent="0.2"/>
    <row r="400" s="35" customFormat="1" ht="14.25" customHeight="1" x14ac:dyDescent="0.2"/>
    <row r="401" s="35" customFormat="1" ht="14.25" customHeight="1" x14ac:dyDescent="0.2"/>
    <row r="402" s="35" customFormat="1" ht="14.25" customHeight="1" x14ac:dyDescent="0.2"/>
    <row r="403" s="35" customFormat="1" ht="14.25" customHeight="1" x14ac:dyDescent="0.2"/>
    <row r="404" s="35" customFormat="1" ht="14.25" customHeight="1" x14ac:dyDescent="0.2"/>
    <row r="405" s="35" customFormat="1" ht="14.25" customHeight="1" x14ac:dyDescent="0.2"/>
    <row r="406" s="35" customFormat="1" ht="14.25" customHeight="1" x14ac:dyDescent="0.2"/>
    <row r="407" s="35" customFormat="1" ht="14.25" customHeight="1" x14ac:dyDescent="0.2"/>
    <row r="408" s="35" customFormat="1" ht="14.25" customHeight="1" x14ac:dyDescent="0.2"/>
    <row r="409" s="35" customFormat="1" ht="14.25" customHeight="1" x14ac:dyDescent="0.2"/>
    <row r="410" s="35" customFormat="1" ht="14.25" customHeight="1" x14ac:dyDescent="0.2"/>
    <row r="411" s="35" customFormat="1" ht="14.25" customHeight="1" x14ac:dyDescent="0.2"/>
    <row r="412" s="35" customFormat="1" ht="14.25" customHeight="1" x14ac:dyDescent="0.2"/>
    <row r="413" s="35" customFormat="1" ht="14.25" customHeight="1" x14ac:dyDescent="0.2"/>
    <row r="414" s="35" customFormat="1" ht="14.25" customHeight="1" x14ac:dyDescent="0.2"/>
    <row r="415" s="35" customFormat="1" ht="14.25" customHeight="1" x14ac:dyDescent="0.2"/>
    <row r="416" s="35" customFormat="1" ht="14.25" customHeight="1" x14ac:dyDescent="0.2"/>
    <row r="417" s="35" customFormat="1" ht="14.25" customHeight="1" x14ac:dyDescent="0.2"/>
    <row r="418" s="35" customFormat="1" ht="14.25" customHeight="1" x14ac:dyDescent="0.2"/>
    <row r="419" s="35" customFormat="1" ht="14.25" customHeight="1" x14ac:dyDescent="0.2"/>
    <row r="420" s="35" customFormat="1" ht="14.25" customHeight="1" x14ac:dyDescent="0.2"/>
    <row r="421" s="35" customFormat="1" ht="14.25" customHeight="1" x14ac:dyDescent="0.2"/>
    <row r="422" s="35" customFormat="1" ht="14.25" customHeight="1" x14ac:dyDescent="0.2"/>
    <row r="423" s="35" customFormat="1" ht="14.25" customHeight="1" x14ac:dyDescent="0.2"/>
    <row r="424" s="35" customFormat="1" ht="14.25" customHeight="1" x14ac:dyDescent="0.2"/>
    <row r="425" s="35" customFormat="1" ht="14.25" customHeight="1" x14ac:dyDescent="0.2"/>
    <row r="426" s="35" customFormat="1" ht="14.25" customHeight="1" x14ac:dyDescent="0.2"/>
    <row r="427" s="35" customFormat="1" ht="14.25" customHeight="1" x14ac:dyDescent="0.2"/>
    <row r="428" s="35" customFormat="1" ht="14.25" customHeight="1" x14ac:dyDescent="0.2"/>
    <row r="429" s="35" customFormat="1" ht="14.25" customHeight="1" x14ac:dyDescent="0.2"/>
    <row r="430" s="35" customFormat="1" ht="14.25" customHeight="1" x14ac:dyDescent="0.2"/>
    <row r="431" s="35" customFormat="1" ht="14.25" customHeight="1" x14ac:dyDescent="0.2"/>
    <row r="432" s="35" customFormat="1" ht="14.25" customHeight="1" x14ac:dyDescent="0.2"/>
    <row r="433" s="35" customFormat="1" ht="14.25" customHeight="1" x14ac:dyDescent="0.2"/>
    <row r="434" s="35" customFormat="1" ht="14.25" customHeight="1" x14ac:dyDescent="0.2"/>
    <row r="435" s="35" customFormat="1" ht="14.25" customHeight="1" x14ac:dyDescent="0.2"/>
    <row r="436" s="35" customFormat="1" ht="14.25" customHeight="1" x14ac:dyDescent="0.2"/>
    <row r="437" s="35" customFormat="1" ht="14.25" customHeight="1" x14ac:dyDescent="0.2"/>
    <row r="438" s="35" customFormat="1" ht="14.25" customHeight="1" x14ac:dyDescent="0.2"/>
    <row r="439" s="35" customFormat="1" ht="14.25" customHeight="1" x14ac:dyDescent="0.2"/>
    <row r="440" s="35" customFormat="1" ht="14.25" customHeight="1" x14ac:dyDescent="0.2"/>
    <row r="441" s="35" customFormat="1" ht="14.25" customHeight="1" x14ac:dyDescent="0.2"/>
    <row r="442" s="35" customFormat="1" ht="14.25" customHeight="1" x14ac:dyDescent="0.2"/>
    <row r="443" s="35" customFormat="1" ht="14.25" customHeight="1" x14ac:dyDescent="0.2"/>
    <row r="444" s="35" customFormat="1" ht="14.25" customHeight="1" x14ac:dyDescent="0.2"/>
    <row r="445" s="35" customFormat="1" ht="14.25" customHeight="1" x14ac:dyDescent="0.2"/>
    <row r="446" s="35" customFormat="1" ht="14.25" customHeight="1" x14ac:dyDescent="0.2"/>
    <row r="447" s="35" customFormat="1" ht="14.25" customHeight="1" x14ac:dyDescent="0.2"/>
    <row r="448" s="35" customFormat="1" ht="14.25" customHeight="1" x14ac:dyDescent="0.2"/>
    <row r="449" s="35" customFormat="1" ht="14.25" customHeight="1" x14ac:dyDescent="0.2"/>
    <row r="450" s="35" customFormat="1" ht="14.25" customHeight="1" x14ac:dyDescent="0.2"/>
    <row r="451" s="35" customFormat="1" ht="14.25" customHeight="1" x14ac:dyDescent="0.2"/>
    <row r="452" s="35" customFormat="1" ht="14.25" customHeight="1" x14ac:dyDescent="0.2"/>
    <row r="453" s="35" customFormat="1" ht="14.25" customHeight="1" x14ac:dyDescent="0.2"/>
    <row r="454" s="35" customFormat="1" ht="14.25" customHeight="1" x14ac:dyDescent="0.2"/>
    <row r="455" s="35" customFormat="1" ht="14.25" customHeight="1" x14ac:dyDescent="0.2"/>
    <row r="456" s="35" customFormat="1" ht="14.25" customHeight="1" x14ac:dyDescent="0.2"/>
    <row r="457" s="35" customFormat="1" ht="14.25" customHeight="1" x14ac:dyDescent="0.2"/>
    <row r="458" s="35" customFormat="1" ht="14.25" customHeight="1" x14ac:dyDescent="0.2"/>
    <row r="459" s="35" customFormat="1" ht="14.25" customHeight="1" x14ac:dyDescent="0.2"/>
    <row r="460" s="35" customFormat="1" ht="14.25" customHeight="1" x14ac:dyDescent="0.2"/>
    <row r="461" s="35" customFormat="1" ht="14.25" customHeight="1" x14ac:dyDescent="0.2"/>
    <row r="462" s="35" customFormat="1" ht="14.25" customHeight="1" x14ac:dyDescent="0.2"/>
    <row r="463" s="35" customFormat="1" ht="14.25" customHeight="1" x14ac:dyDescent="0.2"/>
    <row r="464" s="35" customFormat="1" ht="14.25" customHeight="1" x14ac:dyDescent="0.2"/>
    <row r="465" s="35" customFormat="1" ht="14.25" customHeight="1" x14ac:dyDescent="0.2"/>
    <row r="466" s="35" customFormat="1" ht="14.25" customHeight="1" x14ac:dyDescent="0.2"/>
    <row r="467" s="35" customFormat="1" ht="14.25" customHeight="1" x14ac:dyDescent="0.2"/>
    <row r="468" s="35" customFormat="1" ht="14.25" customHeight="1" x14ac:dyDescent="0.2"/>
    <row r="469" s="35" customFormat="1" ht="14.25" customHeight="1" x14ac:dyDescent="0.2"/>
    <row r="470" s="35" customFormat="1" ht="14.25" customHeight="1" x14ac:dyDescent="0.2"/>
    <row r="471" s="35" customFormat="1" ht="14.25" customHeight="1" x14ac:dyDescent="0.2"/>
    <row r="472" s="35" customFormat="1" ht="14.25" customHeight="1" x14ac:dyDescent="0.2"/>
    <row r="473" s="35" customFormat="1" ht="14.25" customHeight="1" x14ac:dyDescent="0.2"/>
    <row r="474" s="35" customFormat="1" ht="14.25" customHeight="1" x14ac:dyDescent="0.2"/>
    <row r="475" s="35" customFormat="1" ht="14.25" customHeight="1" x14ac:dyDescent="0.2"/>
    <row r="476" s="35" customFormat="1" ht="14.25" customHeight="1" x14ac:dyDescent="0.2"/>
    <row r="477" s="35" customFormat="1" ht="14.25" customHeight="1" x14ac:dyDescent="0.2"/>
    <row r="478" s="35" customFormat="1" ht="14.25" customHeight="1" x14ac:dyDescent="0.2"/>
    <row r="479" s="35" customFormat="1" ht="14.25" customHeight="1" x14ac:dyDescent="0.2"/>
    <row r="480" s="35" customFormat="1" ht="14.25" customHeight="1" x14ac:dyDescent="0.2"/>
    <row r="481" s="35" customFormat="1" ht="14.25" customHeight="1" x14ac:dyDescent="0.2"/>
    <row r="482" s="35" customFormat="1" ht="14.25" customHeight="1" x14ac:dyDescent="0.2"/>
    <row r="483" s="35" customFormat="1" ht="14.25" customHeight="1" x14ac:dyDescent="0.2"/>
    <row r="484" s="35" customFormat="1" ht="14.25" customHeight="1" x14ac:dyDescent="0.2"/>
    <row r="485" s="35" customFormat="1" ht="14.25" customHeight="1" x14ac:dyDescent="0.2"/>
    <row r="486" s="35" customFormat="1" ht="14.25" customHeight="1" x14ac:dyDescent="0.2"/>
    <row r="487" s="35" customFormat="1" ht="14.25" customHeight="1" x14ac:dyDescent="0.2"/>
    <row r="488" s="35" customFormat="1" ht="14.25" customHeight="1" x14ac:dyDescent="0.2"/>
    <row r="489" s="35" customFormat="1" ht="14.25" customHeight="1" x14ac:dyDescent="0.2"/>
    <row r="490" s="35" customFormat="1" ht="14.25" customHeight="1" x14ac:dyDescent="0.2"/>
    <row r="491" s="35" customFormat="1" ht="14.25" customHeight="1" x14ac:dyDescent="0.2"/>
    <row r="492" s="35" customFormat="1" ht="14.25" customHeight="1" x14ac:dyDescent="0.2"/>
    <row r="493" s="35" customFormat="1" ht="14.25" customHeight="1" x14ac:dyDescent="0.2"/>
    <row r="494" s="35" customFormat="1" ht="14.25" customHeight="1" x14ac:dyDescent="0.2"/>
    <row r="495" s="35" customFormat="1" ht="14.25" customHeight="1" x14ac:dyDescent="0.2"/>
    <row r="496" s="35" customFormat="1" ht="14.25" customHeight="1" x14ac:dyDescent="0.2"/>
    <row r="497" s="35" customFormat="1" ht="14.25" customHeight="1" x14ac:dyDescent="0.2"/>
    <row r="498" s="35" customFormat="1" ht="14.25" customHeight="1" x14ac:dyDescent="0.2"/>
    <row r="499" s="35" customFormat="1" ht="14.25" customHeight="1" x14ac:dyDescent="0.2"/>
    <row r="500" s="35" customFormat="1" ht="14.25" customHeight="1" x14ac:dyDescent="0.2"/>
    <row r="501" s="35" customFormat="1" ht="14.25" customHeight="1" x14ac:dyDescent="0.2"/>
    <row r="502" s="35" customFormat="1" ht="14.25" customHeight="1" x14ac:dyDescent="0.2"/>
    <row r="503" s="35" customFormat="1" ht="14.25" customHeight="1" x14ac:dyDescent="0.2"/>
    <row r="504" s="35" customFormat="1" ht="14.25" customHeight="1" x14ac:dyDescent="0.2"/>
    <row r="505" s="35" customFormat="1" ht="14.25" customHeight="1" x14ac:dyDescent="0.2"/>
    <row r="506" s="35" customFormat="1" ht="14.25" customHeight="1" x14ac:dyDescent="0.2"/>
    <row r="507" s="35" customFormat="1" ht="14.25" customHeight="1" x14ac:dyDescent="0.2"/>
    <row r="508" s="35" customFormat="1" ht="14.25" customHeight="1" x14ac:dyDescent="0.2"/>
    <row r="509" s="35" customFormat="1" ht="14.25" customHeight="1" x14ac:dyDescent="0.2"/>
    <row r="510" s="35" customFormat="1" ht="14.25" customHeight="1" x14ac:dyDescent="0.2"/>
    <row r="511" s="35" customFormat="1" ht="14.25" customHeight="1" x14ac:dyDescent="0.2"/>
    <row r="512" s="35" customFormat="1" ht="14.25" customHeight="1" x14ac:dyDescent="0.2"/>
    <row r="513" s="35" customFormat="1" ht="14.25" customHeight="1" x14ac:dyDescent="0.2"/>
    <row r="514" s="35" customFormat="1" ht="14.25" customHeight="1" x14ac:dyDescent="0.2"/>
    <row r="515" s="35" customFormat="1" ht="14.25" customHeight="1" x14ac:dyDescent="0.2"/>
    <row r="516" s="35" customFormat="1" ht="14.25" customHeight="1" x14ac:dyDescent="0.2"/>
    <row r="517" s="35" customFormat="1" ht="14.25" customHeight="1" x14ac:dyDescent="0.2"/>
    <row r="518" s="35" customFormat="1" ht="14.25" customHeight="1" x14ac:dyDescent="0.2"/>
    <row r="519" s="35" customFormat="1" ht="14.25" customHeight="1" x14ac:dyDescent="0.2"/>
    <row r="520" s="35" customFormat="1" ht="14.25" customHeight="1" x14ac:dyDescent="0.2"/>
    <row r="521" s="35" customFormat="1" ht="14.25" customHeight="1" x14ac:dyDescent="0.2"/>
    <row r="522" s="35" customFormat="1" ht="14.25" customHeight="1" x14ac:dyDescent="0.2"/>
    <row r="523" s="35" customFormat="1" ht="14.25" customHeight="1" x14ac:dyDescent="0.2"/>
    <row r="524" s="35" customFormat="1" ht="14.25" customHeight="1" x14ac:dyDescent="0.2"/>
    <row r="525" s="35" customFormat="1" ht="14.25" customHeight="1" x14ac:dyDescent="0.2"/>
    <row r="526" s="35" customFormat="1" ht="14.25" customHeight="1" x14ac:dyDescent="0.2"/>
    <row r="527" s="35" customFormat="1" ht="14.25" customHeight="1" x14ac:dyDescent="0.2"/>
    <row r="528" s="35" customFormat="1" ht="14.25" customHeight="1" x14ac:dyDescent="0.2"/>
    <row r="529" s="35" customFormat="1" ht="14.25" customHeight="1" x14ac:dyDescent="0.2"/>
    <row r="530" s="35" customFormat="1" ht="14.25" customHeight="1" x14ac:dyDescent="0.2"/>
    <row r="531" s="35" customFormat="1" ht="14.25" customHeight="1" x14ac:dyDescent="0.2"/>
    <row r="532" s="35" customFormat="1" ht="14.25" customHeight="1" x14ac:dyDescent="0.2"/>
    <row r="533" s="35" customFormat="1" ht="14.25" customHeight="1" x14ac:dyDescent="0.2"/>
    <row r="534" s="35" customFormat="1" ht="14.25" customHeight="1" x14ac:dyDescent="0.2"/>
    <row r="535" s="35" customFormat="1" ht="14.25" customHeight="1" x14ac:dyDescent="0.2"/>
    <row r="536" s="35" customFormat="1" ht="14.25" customHeight="1" x14ac:dyDescent="0.2"/>
    <row r="537" s="35" customFormat="1" ht="14.25" customHeight="1" x14ac:dyDescent="0.2"/>
    <row r="538" s="35" customFormat="1" ht="14.25" customHeight="1" x14ac:dyDescent="0.2"/>
    <row r="539" s="35" customFormat="1" ht="14.25" customHeight="1" x14ac:dyDescent="0.2"/>
    <row r="540" s="35" customFormat="1" ht="14.25" customHeight="1" x14ac:dyDescent="0.2"/>
    <row r="541" s="35" customFormat="1" ht="14.25" customHeight="1" x14ac:dyDescent="0.2"/>
    <row r="542" s="35" customFormat="1" ht="14.25" customHeight="1" x14ac:dyDescent="0.2"/>
    <row r="543" s="35" customFormat="1" ht="14.25" customHeight="1" x14ac:dyDescent="0.2"/>
    <row r="544" s="35" customFormat="1" ht="14.25" customHeight="1" x14ac:dyDescent="0.2"/>
    <row r="545" s="35" customFormat="1" ht="14.25" customHeight="1" x14ac:dyDescent="0.2"/>
    <row r="546" s="35" customFormat="1" ht="14.25" customHeight="1" x14ac:dyDescent="0.2"/>
    <row r="547" s="35" customFormat="1" ht="14.25" customHeight="1" x14ac:dyDescent="0.2"/>
    <row r="548" s="35" customFormat="1" ht="14.25" customHeight="1" x14ac:dyDescent="0.2"/>
    <row r="549" s="35" customFormat="1" ht="14.25" customHeight="1" x14ac:dyDescent="0.2"/>
    <row r="550" s="35" customFormat="1" ht="14.25" customHeight="1" x14ac:dyDescent="0.2"/>
    <row r="551" s="35" customFormat="1" ht="14.25" customHeight="1" x14ac:dyDescent="0.2"/>
    <row r="552" s="35" customFormat="1" ht="14.25" customHeight="1" x14ac:dyDescent="0.2"/>
    <row r="553" s="35" customFormat="1" ht="14.25" customHeight="1" x14ac:dyDescent="0.2"/>
    <row r="554" s="35" customFormat="1" ht="14.25" customHeight="1" x14ac:dyDescent="0.2"/>
    <row r="555" s="35" customFormat="1" ht="14.25" customHeight="1" x14ac:dyDescent="0.2"/>
    <row r="556" s="35" customFormat="1" ht="14.25" customHeight="1" x14ac:dyDescent="0.2"/>
    <row r="557" s="35" customFormat="1" ht="14.25" customHeight="1" x14ac:dyDescent="0.2"/>
    <row r="558" s="35" customFormat="1" ht="14.25" customHeight="1" x14ac:dyDescent="0.2"/>
    <row r="559" s="35" customFormat="1" ht="14.25" customHeight="1" x14ac:dyDescent="0.2"/>
    <row r="560" s="35" customFormat="1" ht="14.25" customHeight="1" x14ac:dyDescent="0.2"/>
    <row r="561" s="35" customFormat="1" ht="14.25" customHeight="1" x14ac:dyDescent="0.2"/>
    <row r="562" s="35" customFormat="1" ht="14.25" customHeight="1" x14ac:dyDescent="0.2"/>
    <row r="563" s="35" customFormat="1" ht="14.25" customHeight="1" x14ac:dyDescent="0.2"/>
    <row r="564" s="35" customFormat="1" ht="14.25" customHeight="1" x14ac:dyDescent="0.2"/>
    <row r="565" s="35" customFormat="1" ht="14.25" customHeight="1" x14ac:dyDescent="0.2"/>
    <row r="566" s="35" customFormat="1" ht="14.25" customHeight="1" x14ac:dyDescent="0.2"/>
    <row r="567" s="35" customFormat="1" ht="14.25" customHeight="1" x14ac:dyDescent="0.2"/>
    <row r="568" s="35" customFormat="1" ht="14.25" customHeight="1" x14ac:dyDescent="0.2"/>
    <row r="569" s="35" customFormat="1" ht="14.25" customHeight="1" x14ac:dyDescent="0.2"/>
    <row r="570" s="35" customFormat="1" ht="14.25" customHeight="1" x14ac:dyDescent="0.2"/>
    <row r="571" s="35" customFormat="1" ht="14.25" customHeight="1" x14ac:dyDescent="0.2"/>
    <row r="572" s="35" customFormat="1" ht="14.25" customHeight="1" x14ac:dyDescent="0.2"/>
    <row r="573" s="35" customFormat="1" ht="14.25" customHeight="1" x14ac:dyDescent="0.2"/>
    <row r="574" s="35" customFormat="1" ht="14.25" customHeight="1" x14ac:dyDescent="0.2"/>
    <row r="575" s="35" customFormat="1" ht="14.25" customHeight="1" x14ac:dyDescent="0.2"/>
    <row r="576" s="35" customFormat="1" ht="14.25" customHeight="1" x14ac:dyDescent="0.2"/>
    <row r="577" s="35" customFormat="1" ht="14.25" customHeight="1" x14ac:dyDescent="0.2"/>
    <row r="578" s="35" customFormat="1" ht="14.25" customHeight="1" x14ac:dyDescent="0.2"/>
    <row r="579" s="35" customFormat="1" ht="14.25" customHeight="1" x14ac:dyDescent="0.2"/>
    <row r="580" s="35" customFormat="1" ht="14.25" customHeight="1" x14ac:dyDescent="0.2"/>
    <row r="581" s="35" customFormat="1" ht="14.25" customHeight="1" x14ac:dyDescent="0.2"/>
    <row r="582" s="35" customFormat="1" ht="14.25" customHeight="1" x14ac:dyDescent="0.2"/>
    <row r="583" s="35" customFormat="1" ht="14.25" customHeight="1" x14ac:dyDescent="0.2"/>
    <row r="584" s="35" customFormat="1" ht="14.25" customHeight="1" x14ac:dyDescent="0.2"/>
    <row r="585" s="35" customFormat="1" ht="14.25" customHeight="1" x14ac:dyDescent="0.2"/>
    <row r="586" s="35" customFormat="1" ht="14.25" customHeight="1" x14ac:dyDescent="0.2"/>
    <row r="587" s="35" customFormat="1" ht="14.25" customHeight="1" x14ac:dyDescent="0.2"/>
    <row r="588" s="35" customFormat="1" ht="14.25" customHeight="1" x14ac:dyDescent="0.2"/>
    <row r="589" s="35" customFormat="1" ht="14.25" customHeight="1" x14ac:dyDescent="0.2"/>
    <row r="590" s="35" customFormat="1" ht="14.25" customHeight="1" x14ac:dyDescent="0.2"/>
    <row r="591" s="35" customFormat="1" ht="14.25" customHeight="1" x14ac:dyDescent="0.2"/>
    <row r="592" s="35" customFormat="1" ht="14.25" customHeight="1" x14ac:dyDescent="0.2"/>
    <row r="593" s="35" customFormat="1" ht="14.25" customHeight="1" x14ac:dyDescent="0.2"/>
    <row r="594" s="35" customFormat="1" ht="14.25" customHeight="1" x14ac:dyDescent="0.2"/>
    <row r="595" s="35" customFormat="1" ht="14.25" customHeight="1" x14ac:dyDescent="0.2"/>
    <row r="596" s="35" customFormat="1" ht="14.25" customHeight="1" x14ac:dyDescent="0.2"/>
    <row r="597" s="35" customFormat="1" ht="14.25" customHeight="1" x14ac:dyDescent="0.2"/>
    <row r="598" s="35" customFormat="1" ht="14.25" customHeight="1" x14ac:dyDescent="0.2"/>
    <row r="599" s="35" customFormat="1" ht="14.25" customHeight="1" x14ac:dyDescent="0.2"/>
    <row r="600" s="35" customFormat="1" ht="14.25" customHeight="1" x14ac:dyDescent="0.2"/>
    <row r="601" s="35" customFormat="1" ht="14.25" customHeight="1" x14ac:dyDescent="0.2"/>
    <row r="602" s="35" customFormat="1" ht="14.25" customHeight="1" x14ac:dyDescent="0.2"/>
    <row r="603" s="35" customFormat="1" ht="14.25" customHeight="1" x14ac:dyDescent="0.2"/>
    <row r="604" s="35" customFormat="1" ht="14.25" customHeight="1" x14ac:dyDescent="0.2"/>
    <row r="605" s="35" customFormat="1" ht="14.25" customHeight="1" x14ac:dyDescent="0.2"/>
    <row r="606" s="35" customFormat="1" ht="14.25" customHeight="1" x14ac:dyDescent="0.2"/>
    <row r="607" s="35" customFormat="1" ht="14.25" customHeight="1" x14ac:dyDescent="0.2"/>
    <row r="608" s="35" customFormat="1" ht="14.25" customHeight="1" x14ac:dyDescent="0.2"/>
    <row r="609" s="35" customFormat="1" ht="14.25" customHeight="1" x14ac:dyDescent="0.2"/>
    <row r="610" s="35" customFormat="1" ht="14.25" customHeight="1" x14ac:dyDescent="0.2"/>
    <row r="611" s="35" customFormat="1" ht="14.25" customHeight="1" x14ac:dyDescent="0.2"/>
    <row r="612" s="35" customFormat="1" ht="14.25" customHeight="1" x14ac:dyDescent="0.2"/>
    <row r="613" s="35" customFormat="1" ht="14.25" customHeight="1" x14ac:dyDescent="0.2"/>
    <row r="614" s="35" customFormat="1" ht="14.25" customHeight="1" x14ac:dyDescent="0.2"/>
    <row r="615" s="35" customFormat="1" ht="14.25" customHeight="1" x14ac:dyDescent="0.2"/>
    <row r="616" s="35" customFormat="1" ht="14.25" customHeight="1" x14ac:dyDescent="0.2"/>
    <row r="617" s="35" customFormat="1" ht="14.25" customHeight="1" x14ac:dyDescent="0.2"/>
    <row r="618" s="35" customFormat="1" ht="14.25" customHeight="1" x14ac:dyDescent="0.2"/>
    <row r="619" s="35" customFormat="1" ht="14.25" customHeight="1" x14ac:dyDescent="0.2"/>
    <row r="620" s="35" customFormat="1" ht="14.25" customHeight="1" x14ac:dyDescent="0.2"/>
    <row r="621" s="35" customFormat="1" ht="14.25" customHeight="1" x14ac:dyDescent="0.2"/>
    <row r="622" s="35" customFormat="1" ht="14.25" customHeight="1" x14ac:dyDescent="0.2"/>
    <row r="623" s="35" customFormat="1" ht="14.25" customHeight="1" x14ac:dyDescent="0.2"/>
    <row r="624" s="35" customFormat="1" ht="14.25" customHeight="1" x14ac:dyDescent="0.2"/>
    <row r="625" s="35" customFormat="1" ht="14.25" customHeight="1" x14ac:dyDescent="0.2"/>
    <row r="626" s="35" customFormat="1" ht="14.25" customHeight="1" x14ac:dyDescent="0.2"/>
    <row r="627" s="35" customFormat="1" ht="14.25" customHeight="1" x14ac:dyDescent="0.2"/>
    <row r="628" s="35" customFormat="1" ht="14.25" customHeight="1" x14ac:dyDescent="0.2"/>
    <row r="629" s="35" customFormat="1" ht="14.25" customHeight="1" x14ac:dyDescent="0.2"/>
    <row r="630" s="35" customFormat="1" ht="14.25" customHeight="1" x14ac:dyDescent="0.2"/>
    <row r="631" s="35" customFormat="1" ht="14.25" customHeight="1" x14ac:dyDescent="0.2"/>
    <row r="632" s="35" customFormat="1" ht="14.25" customHeight="1" x14ac:dyDescent="0.2"/>
    <row r="633" s="35" customFormat="1" ht="14.25" customHeight="1" x14ac:dyDescent="0.2"/>
    <row r="634" s="35" customFormat="1" ht="14.25" customHeight="1" x14ac:dyDescent="0.2"/>
    <row r="635" s="35" customFormat="1" ht="14.25" customHeight="1" x14ac:dyDescent="0.2"/>
    <row r="636" s="35" customFormat="1" ht="14.25" customHeight="1" x14ac:dyDescent="0.2"/>
    <row r="637" s="35" customFormat="1" ht="14.25" customHeight="1" x14ac:dyDescent="0.2"/>
    <row r="638" s="35" customFormat="1" ht="14.25" customHeight="1" x14ac:dyDescent="0.2"/>
    <row r="639" s="35" customFormat="1" ht="14.25" customHeight="1" x14ac:dyDescent="0.2"/>
    <row r="640" s="35" customFormat="1" ht="14.25" customHeight="1" x14ac:dyDescent="0.2"/>
    <row r="641" s="35" customFormat="1" ht="14.25" customHeight="1" x14ac:dyDescent="0.2"/>
    <row r="642" s="35" customFormat="1" ht="14.25" customHeight="1" x14ac:dyDescent="0.2"/>
    <row r="643" s="35" customFormat="1" ht="14.25" customHeight="1" x14ac:dyDescent="0.2"/>
    <row r="644" s="35" customFormat="1" ht="14.25" customHeight="1" x14ac:dyDescent="0.2"/>
    <row r="645" s="35" customFormat="1" ht="14.25" customHeight="1" x14ac:dyDescent="0.2"/>
    <row r="646" s="35" customFormat="1" ht="14.25" customHeight="1" x14ac:dyDescent="0.2"/>
    <row r="647" s="35" customFormat="1" ht="14.25" customHeight="1" x14ac:dyDescent="0.2"/>
    <row r="648" s="35" customFormat="1" ht="14.25" customHeight="1" x14ac:dyDescent="0.2"/>
    <row r="649" s="35" customFormat="1" ht="14.25" customHeight="1" x14ac:dyDescent="0.2"/>
    <row r="650" s="35" customFormat="1" ht="14.25" customHeight="1" x14ac:dyDescent="0.2"/>
    <row r="651" s="35" customFormat="1" ht="14.25" customHeight="1" x14ac:dyDescent="0.2"/>
    <row r="652" s="35" customFormat="1" ht="14.25" customHeight="1" x14ac:dyDescent="0.2"/>
    <row r="653" s="35" customFormat="1" ht="14.25" customHeight="1" x14ac:dyDescent="0.2"/>
    <row r="654" s="35" customFormat="1" ht="14.25" customHeight="1" x14ac:dyDescent="0.2"/>
    <row r="655" s="35" customFormat="1" ht="14.25" customHeight="1" x14ac:dyDescent="0.2"/>
    <row r="656" s="35" customFormat="1" ht="14.25" customHeight="1" x14ac:dyDescent="0.2"/>
    <row r="657" s="35" customFormat="1" ht="14.25" customHeight="1" x14ac:dyDescent="0.2"/>
    <row r="658" s="35" customFormat="1" ht="14.25" customHeight="1" x14ac:dyDescent="0.2"/>
    <row r="659" s="35" customFormat="1" ht="14.25" customHeight="1" x14ac:dyDescent="0.2"/>
    <row r="660" s="35" customFormat="1" ht="14.25" customHeight="1" x14ac:dyDescent="0.2"/>
    <row r="661" s="35" customFormat="1" ht="14.25" customHeight="1" x14ac:dyDescent="0.2"/>
    <row r="662" s="35" customFormat="1" ht="14.25" customHeight="1" x14ac:dyDescent="0.2"/>
    <row r="663" s="35" customFormat="1" ht="14.25" customHeight="1" x14ac:dyDescent="0.2"/>
    <row r="664" s="35" customFormat="1" ht="14.25" customHeight="1" x14ac:dyDescent="0.2"/>
    <row r="665" s="35" customFormat="1" ht="14.25" customHeight="1" x14ac:dyDescent="0.2"/>
    <row r="666" s="35" customFormat="1" ht="14.25" customHeight="1" x14ac:dyDescent="0.2"/>
    <row r="667" s="35" customFormat="1" ht="14.25" customHeight="1" x14ac:dyDescent="0.2"/>
    <row r="668" s="35" customFormat="1" ht="14.25" customHeight="1" x14ac:dyDescent="0.2"/>
    <row r="669" s="35" customFormat="1" ht="14.25" customHeight="1" x14ac:dyDescent="0.2"/>
    <row r="670" s="35" customFormat="1" ht="14.25" customHeight="1" x14ac:dyDescent="0.2"/>
    <row r="671" s="35" customFormat="1" ht="14.25" customHeight="1" x14ac:dyDescent="0.2"/>
    <row r="672" s="35" customFormat="1" ht="14.25" customHeight="1" x14ac:dyDescent="0.2"/>
    <row r="673" s="35" customFormat="1" ht="14.25" customHeight="1" x14ac:dyDescent="0.2"/>
    <row r="674" s="35" customFormat="1" ht="14.25" customHeight="1" x14ac:dyDescent="0.2"/>
    <row r="675" s="35" customFormat="1" ht="14.25" customHeight="1" x14ac:dyDescent="0.2"/>
    <row r="676" s="35" customFormat="1" ht="14.25" customHeight="1" x14ac:dyDescent="0.2"/>
    <row r="677" s="35" customFormat="1" ht="14.25" customHeight="1" x14ac:dyDescent="0.2"/>
    <row r="678" s="35" customFormat="1" ht="14.25" customHeight="1" x14ac:dyDescent="0.2"/>
    <row r="679" s="35" customFormat="1" ht="14.25" customHeight="1" x14ac:dyDescent="0.2"/>
    <row r="680" s="35" customFormat="1" ht="14.25" customHeight="1" x14ac:dyDescent="0.2"/>
    <row r="681" s="35" customFormat="1" ht="14.25" customHeight="1" x14ac:dyDescent="0.2"/>
    <row r="682" s="35" customFormat="1" ht="14.25" customHeight="1" x14ac:dyDescent="0.2"/>
    <row r="683" s="35" customFormat="1" ht="14.25" customHeight="1" x14ac:dyDescent="0.2"/>
    <row r="684" s="35" customFormat="1" ht="14.25" customHeight="1" x14ac:dyDescent="0.2"/>
    <row r="685" s="35" customFormat="1" ht="14.25" customHeight="1" x14ac:dyDescent="0.2"/>
    <row r="686" s="35" customFormat="1" ht="14.25" customHeight="1" x14ac:dyDescent="0.2"/>
    <row r="687" s="35" customFormat="1" ht="14.25" customHeight="1" x14ac:dyDescent="0.2"/>
    <row r="688" s="35" customFormat="1" ht="14.25" customHeight="1" x14ac:dyDescent="0.2"/>
    <row r="689" s="35" customFormat="1" ht="14.25" customHeight="1" x14ac:dyDescent="0.2"/>
    <row r="690" s="35" customFormat="1" ht="14.25" customHeight="1" x14ac:dyDescent="0.2"/>
    <row r="691" s="35" customFormat="1" ht="14.25" customHeight="1" x14ac:dyDescent="0.2"/>
    <row r="692" s="35" customFormat="1" ht="14.25" customHeight="1" x14ac:dyDescent="0.2"/>
    <row r="693" s="35" customFormat="1" ht="14.25" customHeight="1" x14ac:dyDescent="0.2"/>
    <row r="694" s="35" customFormat="1" ht="14.25" customHeight="1" x14ac:dyDescent="0.2"/>
    <row r="695" s="35" customFormat="1" ht="14.25" customHeight="1" x14ac:dyDescent="0.2"/>
    <row r="696" s="35" customFormat="1" ht="14.25" customHeight="1" x14ac:dyDescent="0.2"/>
    <row r="697" s="35" customFormat="1" ht="14.25" customHeight="1" x14ac:dyDescent="0.2"/>
    <row r="698" s="35" customFormat="1" ht="14.25" customHeight="1" x14ac:dyDescent="0.2"/>
    <row r="699" s="35" customFormat="1" ht="14.25" customHeight="1" x14ac:dyDescent="0.2"/>
    <row r="700" s="35" customFormat="1" ht="14.25" customHeight="1" x14ac:dyDescent="0.2"/>
    <row r="701" s="35" customFormat="1" ht="14.25" customHeight="1" x14ac:dyDescent="0.2"/>
    <row r="702" s="35" customFormat="1" ht="14.25" customHeight="1" x14ac:dyDescent="0.2"/>
    <row r="703" s="35" customFormat="1" ht="14.25" customHeight="1" x14ac:dyDescent="0.2"/>
    <row r="704" s="35" customFormat="1" ht="14.25" customHeight="1" x14ac:dyDescent="0.2"/>
    <row r="705" s="35" customFormat="1" ht="14.25" customHeight="1" x14ac:dyDescent="0.2"/>
    <row r="706" s="35" customFormat="1" ht="14.25" customHeight="1" x14ac:dyDescent="0.2"/>
    <row r="707" s="35" customFormat="1" ht="14.25" customHeight="1" x14ac:dyDescent="0.2"/>
    <row r="708" s="35" customFormat="1" ht="14.25" customHeight="1" x14ac:dyDescent="0.2"/>
    <row r="709" s="35" customFormat="1" ht="14.25" customHeight="1" x14ac:dyDescent="0.2"/>
    <row r="710" s="35" customFormat="1" ht="14.25" customHeight="1" x14ac:dyDescent="0.2"/>
    <row r="711" s="35" customFormat="1" ht="14.25" customHeight="1" x14ac:dyDescent="0.2"/>
    <row r="712" s="35" customFormat="1" ht="14.25" customHeight="1" x14ac:dyDescent="0.2"/>
    <row r="713" s="35" customFormat="1" ht="14.25" customHeight="1" x14ac:dyDescent="0.2"/>
    <row r="714" s="35" customFormat="1" ht="14.25" customHeight="1" x14ac:dyDescent="0.2"/>
    <row r="715" s="35" customFormat="1" ht="14.25" customHeight="1" x14ac:dyDescent="0.2"/>
    <row r="716" s="35" customFormat="1" ht="14.25" customHeight="1" x14ac:dyDescent="0.2"/>
    <row r="717" s="35" customFormat="1" ht="14.25" customHeight="1" x14ac:dyDescent="0.2"/>
    <row r="718" s="35" customFormat="1" ht="14.25" customHeight="1" x14ac:dyDescent="0.2"/>
    <row r="719" s="35" customFormat="1" ht="14.25" customHeight="1" x14ac:dyDescent="0.2"/>
    <row r="720" s="35" customFormat="1" ht="14.25" customHeight="1" x14ac:dyDescent="0.2"/>
    <row r="721" s="35" customFormat="1" ht="14.25" customHeight="1" x14ac:dyDescent="0.2"/>
    <row r="722" s="35" customFormat="1" ht="14.25" customHeight="1" x14ac:dyDescent="0.2"/>
    <row r="723" s="35" customFormat="1" ht="14.25" customHeight="1" x14ac:dyDescent="0.2"/>
    <row r="724" s="35" customFormat="1" ht="14.25" customHeight="1" x14ac:dyDescent="0.2"/>
    <row r="725" s="35" customFormat="1" ht="14.25" customHeight="1" x14ac:dyDescent="0.2"/>
    <row r="726" s="35" customFormat="1" ht="14.25" customHeight="1" x14ac:dyDescent="0.2"/>
    <row r="727" s="35" customFormat="1" ht="14.25" customHeight="1" x14ac:dyDescent="0.2"/>
    <row r="728" s="35" customFormat="1" ht="14.25" customHeight="1" x14ac:dyDescent="0.2"/>
    <row r="729" s="35" customFormat="1" ht="14.25" customHeight="1" x14ac:dyDescent="0.2"/>
    <row r="730" s="35" customFormat="1" ht="14.25" customHeight="1" x14ac:dyDescent="0.2"/>
    <row r="731" s="35" customFormat="1" ht="14.25" customHeight="1" x14ac:dyDescent="0.2"/>
    <row r="732" s="35" customFormat="1" ht="14.25" customHeight="1" x14ac:dyDescent="0.2"/>
    <row r="733" s="35" customFormat="1" ht="14.25" customHeight="1" x14ac:dyDescent="0.2"/>
    <row r="734" s="35" customFormat="1" ht="14.25" customHeight="1" x14ac:dyDescent="0.2"/>
    <row r="735" s="35" customFormat="1" ht="14.25" customHeight="1" x14ac:dyDescent="0.2"/>
    <row r="736" s="35" customFormat="1" ht="14.25" customHeight="1" x14ac:dyDescent="0.2"/>
    <row r="737" s="35" customFormat="1" ht="14.25" customHeight="1" x14ac:dyDescent="0.2"/>
    <row r="738" s="35" customFormat="1" ht="14.25" customHeight="1" x14ac:dyDescent="0.2"/>
    <row r="739" s="35" customFormat="1" ht="14.25" customHeight="1" x14ac:dyDescent="0.2"/>
    <row r="740" s="35" customFormat="1" ht="14.25" customHeight="1" x14ac:dyDescent="0.2"/>
    <row r="741" s="35" customFormat="1" ht="14.25" customHeight="1" x14ac:dyDescent="0.2"/>
    <row r="742" s="35" customFormat="1" ht="14.25" customHeight="1" x14ac:dyDescent="0.2"/>
    <row r="743" s="35" customFormat="1" ht="14.25" customHeight="1" x14ac:dyDescent="0.2"/>
    <row r="744" s="35" customFormat="1" ht="14.25" customHeight="1" x14ac:dyDescent="0.2"/>
    <row r="745" s="35" customFormat="1" ht="14.25" customHeight="1" x14ac:dyDescent="0.2"/>
    <row r="746" s="35" customFormat="1" ht="14.25" customHeight="1" x14ac:dyDescent="0.2"/>
    <row r="747" s="35" customFormat="1" ht="14.25" customHeight="1" x14ac:dyDescent="0.2"/>
    <row r="748" s="35" customFormat="1" ht="14.25" customHeight="1" x14ac:dyDescent="0.2"/>
    <row r="749" s="35" customFormat="1" ht="14.25" customHeight="1" x14ac:dyDescent="0.2"/>
    <row r="750" s="35" customFormat="1" ht="14.25" customHeight="1" x14ac:dyDescent="0.2"/>
    <row r="751" s="35" customFormat="1" ht="14.25" customHeight="1" x14ac:dyDescent="0.2"/>
    <row r="752" s="35" customFormat="1" ht="14.25" customHeight="1" x14ac:dyDescent="0.2"/>
    <row r="753" s="35" customFormat="1" ht="14.25" customHeight="1" x14ac:dyDescent="0.2"/>
    <row r="754" s="35" customFormat="1" ht="14.25" customHeight="1" x14ac:dyDescent="0.2"/>
    <row r="755" s="35" customFormat="1" ht="14.25" customHeight="1" x14ac:dyDescent="0.2"/>
    <row r="756" s="35" customFormat="1" ht="14.25" customHeight="1" x14ac:dyDescent="0.2"/>
    <row r="757" s="35" customFormat="1" ht="14.25" customHeight="1" x14ac:dyDescent="0.2"/>
    <row r="758" s="35" customFormat="1" ht="14.25" customHeight="1" x14ac:dyDescent="0.2"/>
    <row r="759" s="35" customFormat="1" ht="14.25" customHeight="1" x14ac:dyDescent="0.2"/>
    <row r="760" s="35" customFormat="1" ht="14.25" customHeight="1" x14ac:dyDescent="0.2"/>
    <row r="761" s="35" customFormat="1" ht="14.25" customHeight="1" x14ac:dyDescent="0.2"/>
    <row r="762" s="35" customFormat="1" ht="14.25" customHeight="1" x14ac:dyDescent="0.2"/>
    <row r="763" s="35" customFormat="1" ht="14.25" customHeight="1" x14ac:dyDescent="0.2"/>
    <row r="764" s="35" customFormat="1" ht="14.25" customHeight="1" x14ac:dyDescent="0.2"/>
    <row r="765" s="35" customFormat="1" ht="14.25" customHeight="1" x14ac:dyDescent="0.2"/>
    <row r="766" s="35" customFormat="1" ht="14.25" customHeight="1" x14ac:dyDescent="0.2"/>
    <row r="767" s="35" customFormat="1" ht="14.25" customHeight="1" x14ac:dyDescent="0.2"/>
    <row r="768" s="35" customFormat="1" ht="14.25" customHeight="1" x14ac:dyDescent="0.2"/>
    <row r="769" s="35" customFormat="1" ht="14.25" customHeight="1" x14ac:dyDescent="0.2"/>
    <row r="770" s="35" customFormat="1" ht="14.25" customHeight="1" x14ac:dyDescent="0.2"/>
    <row r="771" s="35" customFormat="1" ht="14.25" customHeight="1" x14ac:dyDescent="0.2"/>
    <row r="772" s="35" customFormat="1" ht="14.25" customHeight="1" x14ac:dyDescent="0.2"/>
    <row r="773" s="35" customFormat="1" ht="14.25" customHeight="1" x14ac:dyDescent="0.2"/>
    <row r="774" s="35" customFormat="1" ht="14.25" customHeight="1" x14ac:dyDescent="0.2"/>
    <row r="775" s="35" customFormat="1" ht="14.25" customHeight="1" x14ac:dyDescent="0.2"/>
    <row r="776" s="35" customFormat="1" ht="14.25" customHeight="1" x14ac:dyDescent="0.2"/>
    <row r="777" s="35" customFormat="1" ht="14.25" customHeight="1" x14ac:dyDescent="0.2"/>
    <row r="778" s="35" customFormat="1" ht="14.25" customHeight="1" x14ac:dyDescent="0.2"/>
    <row r="779" s="35" customFormat="1" ht="14.25" customHeight="1" x14ac:dyDescent="0.2"/>
    <row r="780" s="35" customFormat="1" ht="14.25" customHeight="1" x14ac:dyDescent="0.2"/>
    <row r="781" s="35" customFormat="1" ht="14.25" customHeight="1" x14ac:dyDescent="0.2"/>
    <row r="782" s="35" customFormat="1" ht="14.25" customHeight="1" x14ac:dyDescent="0.2"/>
    <row r="783" s="35" customFormat="1" ht="14.25" customHeight="1" x14ac:dyDescent="0.2"/>
    <row r="784" s="35" customFormat="1" ht="14.25" customHeight="1" x14ac:dyDescent="0.2"/>
    <row r="785" s="35" customFormat="1" ht="14.25" customHeight="1" x14ac:dyDescent="0.2"/>
    <row r="786" s="35" customFormat="1" ht="14.25" customHeight="1" x14ac:dyDescent="0.2"/>
    <row r="787" s="35" customFormat="1" ht="14.25" customHeight="1" x14ac:dyDescent="0.2"/>
    <row r="788" s="35" customFormat="1" ht="14.25" customHeight="1" x14ac:dyDescent="0.2"/>
    <row r="789" s="35" customFormat="1" ht="14.25" customHeight="1" x14ac:dyDescent="0.2"/>
    <row r="790" s="35" customFormat="1" ht="14.25" customHeight="1" x14ac:dyDescent="0.2"/>
    <row r="791" s="35" customFormat="1" ht="14.25" customHeight="1" x14ac:dyDescent="0.2"/>
    <row r="792" s="35" customFormat="1" ht="14.25" customHeight="1" x14ac:dyDescent="0.2"/>
    <row r="793" s="35" customFormat="1" ht="14.25" customHeight="1" x14ac:dyDescent="0.2"/>
    <row r="794" s="35" customFormat="1" ht="14.25" customHeight="1" x14ac:dyDescent="0.2"/>
    <row r="795" s="35" customFormat="1" ht="14.25" customHeight="1" x14ac:dyDescent="0.2"/>
    <row r="796" s="35" customFormat="1" ht="14.25" customHeight="1" x14ac:dyDescent="0.2"/>
    <row r="797" s="35" customFormat="1" ht="14.25" customHeight="1" x14ac:dyDescent="0.2"/>
    <row r="798" s="35" customFormat="1" ht="14.25" customHeight="1" x14ac:dyDescent="0.2"/>
    <row r="799" s="35" customFormat="1" ht="14.25" customHeight="1" x14ac:dyDescent="0.2"/>
    <row r="800" s="35" customFormat="1" ht="14.25" customHeight="1" x14ac:dyDescent="0.2"/>
    <row r="801" s="35" customFormat="1" ht="14.25" customHeight="1" x14ac:dyDescent="0.2"/>
    <row r="802" s="35" customFormat="1" ht="14.25" customHeight="1" x14ac:dyDescent="0.2"/>
    <row r="803" s="35" customFormat="1" ht="14.25" customHeight="1" x14ac:dyDescent="0.2"/>
    <row r="804" s="35" customFormat="1" ht="14.25" customHeight="1" x14ac:dyDescent="0.2"/>
    <row r="805" s="35" customFormat="1" ht="14.25" customHeight="1" x14ac:dyDescent="0.2"/>
    <row r="806" s="35" customFormat="1" ht="14.25" customHeight="1" x14ac:dyDescent="0.2"/>
    <row r="807" s="35" customFormat="1" ht="14.25" customHeight="1" x14ac:dyDescent="0.2"/>
    <row r="808" s="35" customFormat="1" ht="14.25" customHeight="1" x14ac:dyDescent="0.2"/>
    <row r="809" s="35" customFormat="1" ht="14.25" customHeight="1" x14ac:dyDescent="0.2"/>
    <row r="810" s="35" customFormat="1" ht="14.25" customHeight="1" x14ac:dyDescent="0.2"/>
    <row r="811" s="35" customFormat="1" ht="14.25" customHeight="1" x14ac:dyDescent="0.2"/>
    <row r="812" s="35" customFormat="1" ht="14.25" customHeight="1" x14ac:dyDescent="0.2"/>
    <row r="813" s="35" customFormat="1" ht="14.25" customHeight="1" x14ac:dyDescent="0.2"/>
    <row r="814" s="35" customFormat="1" ht="14.25" customHeight="1" x14ac:dyDescent="0.2"/>
    <row r="815" s="35" customFormat="1" ht="14.25" customHeight="1" x14ac:dyDescent="0.2"/>
    <row r="816" s="35" customFormat="1" ht="14.25" customHeight="1" x14ac:dyDescent="0.2"/>
    <row r="817" s="35" customFormat="1" ht="14.25" customHeight="1" x14ac:dyDescent="0.2"/>
    <row r="818" s="35" customFormat="1" ht="14.25" customHeight="1" x14ac:dyDescent="0.2"/>
    <row r="819" s="35" customFormat="1" ht="14.25" customHeight="1" x14ac:dyDescent="0.2"/>
    <row r="820" s="35" customFormat="1" ht="14.25" customHeight="1" x14ac:dyDescent="0.2"/>
    <row r="821" s="35" customFormat="1" ht="14.25" customHeight="1" x14ac:dyDescent="0.2"/>
    <row r="822" s="35" customFormat="1" ht="14.25" customHeight="1" x14ac:dyDescent="0.2"/>
    <row r="823" s="35" customFormat="1" ht="14.25" customHeight="1" x14ac:dyDescent="0.2"/>
    <row r="824" s="35" customFormat="1" ht="14.25" customHeight="1" x14ac:dyDescent="0.2"/>
    <row r="825" s="35" customFormat="1" ht="14.25" customHeight="1" x14ac:dyDescent="0.2"/>
    <row r="826" s="35" customFormat="1" ht="14.25" customHeight="1" x14ac:dyDescent="0.2"/>
    <row r="827" s="35" customFormat="1" ht="14.25" customHeight="1" x14ac:dyDescent="0.2"/>
    <row r="828" s="35" customFormat="1" ht="14.25" customHeight="1" x14ac:dyDescent="0.2"/>
    <row r="829" s="35" customFormat="1" ht="14.25" customHeight="1" x14ac:dyDescent="0.2"/>
    <row r="830" s="35" customFormat="1" ht="14.25" customHeight="1" x14ac:dyDescent="0.2"/>
    <row r="831" s="35" customFormat="1" ht="14.25" customHeight="1" x14ac:dyDescent="0.2"/>
    <row r="832" s="35" customFormat="1" ht="14.25" customHeight="1" x14ac:dyDescent="0.2"/>
    <row r="833" s="35" customFormat="1" ht="14.25" customHeight="1" x14ac:dyDescent="0.2"/>
    <row r="834" s="35" customFormat="1" ht="14.25" customHeight="1" x14ac:dyDescent="0.2"/>
    <row r="835" s="35" customFormat="1" ht="14.25" customHeight="1" x14ac:dyDescent="0.2"/>
    <row r="836" s="35" customFormat="1" ht="14.25" customHeight="1" x14ac:dyDescent="0.2"/>
    <row r="837" s="35" customFormat="1" ht="14.25" customHeight="1" x14ac:dyDescent="0.2"/>
    <row r="838" s="35" customFormat="1" ht="14.25" customHeight="1" x14ac:dyDescent="0.2"/>
    <row r="839" s="35" customFormat="1" ht="14.25" customHeight="1" x14ac:dyDescent="0.2"/>
    <row r="840" s="35" customFormat="1" ht="14.25" customHeight="1" x14ac:dyDescent="0.2"/>
    <row r="841" s="35" customFormat="1" ht="14.25" customHeight="1" x14ac:dyDescent="0.2"/>
    <row r="842" s="35" customFormat="1" ht="14.25" customHeight="1" x14ac:dyDescent="0.2"/>
    <row r="843" s="35" customFormat="1" ht="14.25" customHeight="1" x14ac:dyDescent="0.2"/>
    <row r="844" s="35" customFormat="1" ht="14.25" customHeight="1" x14ac:dyDescent="0.2"/>
    <row r="845" s="35" customFormat="1" ht="14.25" customHeight="1" x14ac:dyDescent="0.2"/>
    <row r="846" s="35" customFormat="1" ht="14.25" customHeight="1" x14ac:dyDescent="0.2"/>
    <row r="847" s="35" customFormat="1" ht="14.25" customHeight="1" x14ac:dyDescent="0.2"/>
    <row r="848" s="35" customFormat="1" ht="14.25" customHeight="1" x14ac:dyDescent="0.2"/>
    <row r="849" s="35" customFormat="1" ht="14.25" customHeight="1" x14ac:dyDescent="0.2"/>
    <row r="850" s="35" customFormat="1" ht="14.25" customHeight="1" x14ac:dyDescent="0.2"/>
    <row r="851" s="35" customFormat="1" ht="14.25" customHeight="1" x14ac:dyDescent="0.2"/>
    <row r="852" s="35" customFormat="1" ht="14.25" customHeight="1" x14ac:dyDescent="0.2"/>
    <row r="853" s="35" customFormat="1" ht="14.25" customHeight="1" x14ac:dyDescent="0.2"/>
    <row r="854" s="35" customFormat="1" ht="14.25" customHeight="1" x14ac:dyDescent="0.2"/>
    <row r="855" s="35" customFormat="1" ht="14.25" customHeight="1" x14ac:dyDescent="0.2"/>
    <row r="856" s="35" customFormat="1" ht="14.25" customHeight="1" x14ac:dyDescent="0.2"/>
    <row r="857" s="35" customFormat="1" ht="14.25" customHeight="1" x14ac:dyDescent="0.2"/>
    <row r="858" s="35" customFormat="1" ht="14.25" customHeight="1" x14ac:dyDescent="0.2"/>
    <row r="859" s="35" customFormat="1" ht="14.25" customHeight="1" x14ac:dyDescent="0.2"/>
    <row r="860" s="35" customFormat="1" ht="14.25" customHeight="1" x14ac:dyDescent="0.2"/>
    <row r="861" s="35" customFormat="1" ht="14.25" customHeight="1" x14ac:dyDescent="0.2"/>
    <row r="862" s="35" customFormat="1" ht="14.25" customHeight="1" x14ac:dyDescent="0.2"/>
    <row r="863" s="35" customFormat="1" ht="14.25" customHeight="1" x14ac:dyDescent="0.2"/>
    <row r="864" s="35" customFormat="1" ht="14.25" customHeight="1" x14ac:dyDescent="0.2"/>
    <row r="865" s="35" customFormat="1" ht="14.25" customHeight="1" x14ac:dyDescent="0.2"/>
    <row r="866" s="35" customFormat="1" ht="14.25" customHeight="1" x14ac:dyDescent="0.2"/>
    <row r="867" s="35" customFormat="1" ht="14.25" customHeight="1" x14ac:dyDescent="0.2"/>
    <row r="868" s="35" customFormat="1" ht="14.25" customHeight="1" x14ac:dyDescent="0.2"/>
    <row r="869" s="35" customFormat="1" ht="14.25" customHeight="1" x14ac:dyDescent="0.2"/>
    <row r="870" s="35" customFormat="1" ht="14.25" customHeight="1" x14ac:dyDescent="0.2"/>
    <row r="871" s="35" customFormat="1" ht="14.25" customHeight="1" x14ac:dyDescent="0.2"/>
    <row r="872" s="35" customFormat="1" ht="14.25" customHeight="1" x14ac:dyDescent="0.2"/>
    <row r="873" s="35" customFormat="1" ht="14.25" customHeight="1" x14ac:dyDescent="0.2"/>
    <row r="874" s="35" customFormat="1" ht="14.25" customHeight="1" x14ac:dyDescent="0.2"/>
    <row r="875" s="35" customFormat="1" ht="14.25" customHeight="1" x14ac:dyDescent="0.2"/>
    <row r="876" s="35" customFormat="1" ht="14.25" customHeight="1" x14ac:dyDescent="0.2"/>
    <row r="877" s="35" customFormat="1" ht="14.25" customHeight="1" x14ac:dyDescent="0.2"/>
    <row r="878" s="35" customFormat="1" ht="14.25" customHeight="1" x14ac:dyDescent="0.2"/>
    <row r="879" s="35" customFormat="1" ht="14.25" customHeight="1" x14ac:dyDescent="0.2"/>
    <row r="880" s="35" customFormat="1" ht="14.25" customHeight="1" x14ac:dyDescent="0.2"/>
    <row r="881" s="35" customFormat="1" ht="14.25" customHeight="1" x14ac:dyDescent="0.2"/>
    <row r="882" s="35" customFormat="1" ht="14.25" customHeight="1" x14ac:dyDescent="0.2"/>
    <row r="883" s="35" customFormat="1" ht="14.25" customHeight="1" x14ac:dyDescent="0.2"/>
    <row r="884" s="35" customFormat="1" ht="14.25" customHeight="1" x14ac:dyDescent="0.2"/>
    <row r="885" s="35" customFormat="1" ht="14.25" customHeight="1" x14ac:dyDescent="0.2"/>
    <row r="886" s="35" customFormat="1" ht="14.25" customHeight="1" x14ac:dyDescent="0.2"/>
    <row r="887" s="35" customFormat="1" ht="14.25" customHeight="1" x14ac:dyDescent="0.2"/>
    <row r="888" s="35" customFormat="1" ht="14.25" customHeight="1" x14ac:dyDescent="0.2"/>
    <row r="889" s="35" customFormat="1" ht="14.25" customHeight="1" x14ac:dyDescent="0.2"/>
    <row r="890" s="35" customFormat="1" ht="14.25" customHeight="1" x14ac:dyDescent="0.2"/>
    <row r="891" s="35" customFormat="1" ht="14.25" customHeight="1" x14ac:dyDescent="0.2"/>
    <row r="892" s="35" customFormat="1" ht="14.25" customHeight="1" x14ac:dyDescent="0.2"/>
    <row r="893" s="35" customFormat="1" ht="14.25" customHeight="1" x14ac:dyDescent="0.2"/>
    <row r="894" s="35" customFormat="1" ht="14.25" customHeight="1" x14ac:dyDescent="0.2"/>
    <row r="895" s="35" customFormat="1" ht="14.25" customHeight="1" x14ac:dyDescent="0.2"/>
    <row r="896" s="35" customFormat="1" ht="14.25" customHeight="1" x14ac:dyDescent="0.2"/>
    <row r="897" s="35" customFormat="1" ht="14.25" customHeight="1" x14ac:dyDescent="0.2"/>
    <row r="898" s="35" customFormat="1" ht="14.25" customHeight="1" x14ac:dyDescent="0.2"/>
    <row r="899" s="35" customFormat="1" ht="14.25" customHeight="1" x14ac:dyDescent="0.2"/>
    <row r="900" s="35" customFormat="1" ht="14.25" customHeight="1" x14ac:dyDescent="0.2"/>
    <row r="901" s="35" customFormat="1" ht="14.25" customHeight="1" x14ac:dyDescent="0.2"/>
    <row r="902" s="35" customFormat="1" ht="14.25" customHeight="1" x14ac:dyDescent="0.2"/>
    <row r="903" s="35" customFormat="1" ht="14.25" customHeight="1" x14ac:dyDescent="0.2"/>
    <row r="904" s="35" customFormat="1" ht="14.25" customHeight="1" x14ac:dyDescent="0.2"/>
    <row r="905" s="35" customFormat="1" ht="14.25" customHeight="1" x14ac:dyDescent="0.2"/>
    <row r="906" s="35" customFormat="1" ht="14.25" customHeight="1" x14ac:dyDescent="0.2"/>
    <row r="907" s="35" customFormat="1" ht="14.25" customHeight="1" x14ac:dyDescent="0.2"/>
    <row r="908" s="35" customFormat="1" ht="14.25" customHeight="1" x14ac:dyDescent="0.2"/>
    <row r="909" s="35" customFormat="1" ht="14.25" customHeight="1" x14ac:dyDescent="0.2"/>
    <row r="910" s="35" customFormat="1" ht="14.25" customHeight="1" x14ac:dyDescent="0.2"/>
    <row r="911" s="35" customFormat="1" ht="14.25" customHeight="1" x14ac:dyDescent="0.2"/>
    <row r="912" s="35" customFormat="1" ht="14.25" customHeight="1" x14ac:dyDescent="0.2"/>
    <row r="913" s="35" customFormat="1" ht="14.25" customHeight="1" x14ac:dyDescent="0.2"/>
    <row r="914" s="35" customFormat="1" ht="14.25" customHeight="1" x14ac:dyDescent="0.2"/>
    <row r="915" s="35" customFormat="1" ht="14.25" customHeight="1" x14ac:dyDescent="0.2"/>
    <row r="916" s="35" customFormat="1" ht="14.25" customHeight="1" x14ac:dyDescent="0.2"/>
    <row r="917" s="35" customFormat="1" ht="14.25" customHeight="1" x14ac:dyDescent="0.2"/>
    <row r="918" s="35" customFormat="1" ht="14.25" customHeight="1" x14ac:dyDescent="0.2"/>
    <row r="919" s="35" customFormat="1" ht="14.25" customHeight="1" x14ac:dyDescent="0.2"/>
    <row r="920" s="35" customFormat="1" ht="14.25" customHeight="1" x14ac:dyDescent="0.2"/>
    <row r="921" s="35" customFormat="1" ht="14.25" customHeight="1" x14ac:dyDescent="0.2"/>
    <row r="922" s="35" customFormat="1" ht="14.25" customHeight="1" x14ac:dyDescent="0.2"/>
    <row r="923" s="35" customFormat="1" ht="14.25" customHeight="1" x14ac:dyDescent="0.2"/>
    <row r="924" s="35" customFormat="1" ht="14.25" customHeight="1" x14ac:dyDescent="0.2"/>
    <row r="925" s="35" customFormat="1" ht="14.25" customHeight="1" x14ac:dyDescent="0.2"/>
    <row r="926" s="35" customFormat="1" ht="14.25" customHeight="1" x14ac:dyDescent="0.2"/>
    <row r="927" s="35" customFormat="1" ht="14.25" customHeight="1" x14ac:dyDescent="0.2"/>
    <row r="928" s="35" customFormat="1" ht="14.25" customHeight="1" x14ac:dyDescent="0.2"/>
    <row r="929" s="35" customFormat="1" ht="14.25" customHeight="1" x14ac:dyDescent="0.2"/>
    <row r="930" s="35" customFormat="1" ht="14.25" customHeight="1" x14ac:dyDescent="0.2"/>
    <row r="931" s="35" customFormat="1" ht="14.25" customHeight="1" x14ac:dyDescent="0.2"/>
    <row r="932" s="35" customFormat="1" ht="14.25" customHeight="1" x14ac:dyDescent="0.2"/>
    <row r="933" s="35" customFormat="1" ht="14.25" customHeight="1" x14ac:dyDescent="0.2"/>
    <row r="934" s="35" customFormat="1" ht="14.25" customHeight="1" x14ac:dyDescent="0.2"/>
    <row r="935" s="35" customFormat="1" ht="14.25" customHeight="1" x14ac:dyDescent="0.2"/>
    <row r="936" s="35" customFormat="1" ht="14.25" customHeight="1" x14ac:dyDescent="0.2"/>
    <row r="937" s="35" customFormat="1" ht="14.25" customHeight="1" x14ac:dyDescent="0.2"/>
    <row r="938" s="35" customFormat="1" ht="14.25" customHeight="1" x14ac:dyDescent="0.2"/>
    <row r="939" s="35" customFormat="1" ht="14.25" customHeight="1" x14ac:dyDescent="0.2"/>
    <row r="940" s="35" customFormat="1" ht="14.25" customHeight="1" x14ac:dyDescent="0.2"/>
    <row r="941" s="35" customFormat="1" ht="14.25" customHeight="1" x14ac:dyDescent="0.2"/>
    <row r="942" s="35" customFormat="1" ht="14.25" customHeight="1" x14ac:dyDescent="0.2"/>
    <row r="943" s="35" customFormat="1" ht="14.25" customHeight="1" x14ac:dyDescent="0.2"/>
    <row r="944" s="35" customFormat="1" ht="14.25" customHeight="1" x14ac:dyDescent="0.2"/>
    <row r="945" s="35" customFormat="1" ht="14.25" customHeight="1" x14ac:dyDescent="0.2"/>
    <row r="946" s="35" customFormat="1" ht="14.25" customHeight="1" x14ac:dyDescent="0.2"/>
    <row r="947" s="35" customFormat="1" ht="14.25" customHeight="1" x14ac:dyDescent="0.2"/>
    <row r="948" s="35" customFormat="1" ht="14.25" customHeight="1" x14ac:dyDescent="0.2"/>
    <row r="949" s="35" customFormat="1" ht="14.25" customHeight="1" x14ac:dyDescent="0.2"/>
    <row r="950" s="35" customFormat="1" ht="14.25" customHeight="1" x14ac:dyDescent="0.2"/>
    <row r="951" s="35" customFormat="1" ht="14.25" customHeight="1" x14ac:dyDescent="0.2"/>
    <row r="952" s="35" customFormat="1" ht="14.25" customHeight="1" x14ac:dyDescent="0.2"/>
    <row r="953" s="35" customFormat="1" ht="14.25" customHeight="1" x14ac:dyDescent="0.2"/>
    <row r="954" s="35" customFormat="1" ht="14.25" customHeight="1" x14ac:dyDescent="0.2"/>
    <row r="955" s="35" customFormat="1" ht="14.25" customHeight="1" x14ac:dyDescent="0.2"/>
    <row r="956" s="35" customFormat="1" ht="14.25" customHeight="1" x14ac:dyDescent="0.2"/>
    <row r="957" s="35" customFormat="1" ht="14.25" customHeight="1" x14ac:dyDescent="0.2"/>
    <row r="958" s="35" customFormat="1" ht="14.25" customHeight="1" x14ac:dyDescent="0.2"/>
    <row r="959" s="35" customFormat="1" ht="14.25" customHeight="1" x14ac:dyDescent="0.2"/>
    <row r="960" s="35" customFormat="1" ht="14.25" customHeight="1" x14ac:dyDescent="0.2"/>
    <row r="961" s="35" customFormat="1" ht="14.25" customHeight="1" x14ac:dyDescent="0.2"/>
    <row r="962" s="35" customFormat="1" ht="14.25" customHeight="1" x14ac:dyDescent="0.2"/>
    <row r="963" s="35" customFormat="1" ht="14.25" customHeight="1" x14ac:dyDescent="0.2"/>
    <row r="964" s="35" customFormat="1" ht="14.25" customHeight="1" x14ac:dyDescent="0.2"/>
    <row r="965" s="35" customFormat="1" ht="14.25" customHeight="1" x14ac:dyDescent="0.2"/>
    <row r="966" s="35" customFormat="1" ht="14.25" customHeight="1" x14ac:dyDescent="0.2"/>
    <row r="967" s="35" customFormat="1" ht="14.25" customHeight="1" x14ac:dyDescent="0.2"/>
    <row r="968" s="35" customFormat="1" ht="14.25" customHeight="1" x14ac:dyDescent="0.2"/>
    <row r="969" s="35" customFormat="1" ht="14.25" customHeight="1" x14ac:dyDescent="0.2"/>
    <row r="970" s="35" customFormat="1" ht="14.25" customHeight="1" x14ac:dyDescent="0.2"/>
    <row r="971" s="35" customFormat="1" ht="14.25" customHeight="1" x14ac:dyDescent="0.2"/>
    <row r="972" s="35" customFormat="1" ht="14.25" customHeight="1" x14ac:dyDescent="0.2"/>
    <row r="973" s="35" customFormat="1" ht="14.25" customHeight="1" x14ac:dyDescent="0.2"/>
    <row r="974" s="35" customFormat="1" ht="14.25" customHeight="1" x14ac:dyDescent="0.2"/>
    <row r="975" s="35" customFormat="1" ht="14.25" customHeight="1" x14ac:dyDescent="0.2"/>
    <row r="976" s="35" customFormat="1" ht="14.25" customHeight="1" x14ac:dyDescent="0.2"/>
    <row r="977" s="35" customFormat="1" ht="14.25" customHeight="1" x14ac:dyDescent="0.2"/>
    <row r="978" s="35" customFormat="1" ht="14.25" customHeight="1" x14ac:dyDescent="0.2"/>
    <row r="979" s="35" customFormat="1" ht="14.25" customHeight="1" x14ac:dyDescent="0.2"/>
    <row r="980" s="35" customFormat="1" ht="14.25" customHeight="1" x14ac:dyDescent="0.2"/>
    <row r="981" s="35" customFormat="1" ht="14.25" customHeight="1" x14ac:dyDescent="0.2"/>
    <row r="982" s="35" customFormat="1" ht="14.25" customHeight="1" x14ac:dyDescent="0.2"/>
    <row r="983" s="35" customFormat="1" ht="14.25" customHeight="1" x14ac:dyDescent="0.2"/>
    <row r="984" s="35" customFormat="1" ht="14.25" customHeight="1" x14ac:dyDescent="0.2"/>
    <row r="985" s="35" customFormat="1" ht="14.25" customHeight="1" x14ac:dyDescent="0.2"/>
    <row r="986" s="35" customFormat="1" ht="14.25" customHeight="1" x14ac:dyDescent="0.2"/>
    <row r="987" s="35" customFormat="1" ht="14.25" customHeight="1" x14ac:dyDescent="0.2"/>
    <row r="988" s="35" customFormat="1" ht="14.25" customHeight="1" x14ac:dyDescent="0.2"/>
    <row r="989" s="35" customFormat="1" ht="14.25" customHeight="1" x14ac:dyDescent="0.2"/>
    <row r="990" s="35" customFormat="1" ht="14.25" customHeight="1" x14ac:dyDescent="0.2"/>
    <row r="991" s="35" customFormat="1" ht="14.25" customHeight="1" x14ac:dyDescent="0.2"/>
    <row r="992" s="35" customFormat="1" ht="14.25" customHeight="1" x14ac:dyDescent="0.2"/>
    <row r="993" s="35" customFormat="1" ht="14.25" customHeight="1" x14ac:dyDescent="0.2"/>
    <row r="994" s="35" customFormat="1" ht="14.25" customHeight="1" x14ac:dyDescent="0.2"/>
    <row r="995" s="35" customFormat="1" ht="14.25" customHeight="1" x14ac:dyDescent="0.2"/>
    <row r="996" s="35" customFormat="1" ht="14.25" customHeight="1" x14ac:dyDescent="0.2"/>
    <row r="997" s="35" customFormat="1" ht="14.25" customHeight="1" x14ac:dyDescent="0.2"/>
    <row r="998" s="35" customFormat="1" ht="14.25" customHeight="1" x14ac:dyDescent="0.2"/>
    <row r="999" s="35" customFormat="1" ht="14.25" customHeight="1" x14ac:dyDescent="0.2"/>
    <row r="1000" s="35" customFormat="1" ht="14.2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B570-15C4-4F4E-93E1-46372656199C}">
  <dimension ref="A1:G1000"/>
  <sheetViews>
    <sheetView workbookViewId="0"/>
  </sheetViews>
  <sheetFormatPr baseColWidth="10" defaultColWidth="14.5" defaultRowHeight="15" customHeight="1" x14ac:dyDescent="0.2"/>
  <cols>
    <col min="1" max="3" width="28" style="39" customWidth="1"/>
    <col min="4" max="4" width="26.5" style="39" customWidth="1"/>
    <col min="5" max="28" width="8.6640625" style="39" customWidth="1"/>
    <col min="29" max="16384" width="14.5" style="39"/>
  </cols>
  <sheetData>
    <row r="1" spans="1:7" ht="14.25" customHeight="1" x14ac:dyDescent="0.2">
      <c r="A1" s="42" t="s">
        <v>352</v>
      </c>
      <c r="B1" s="42" t="s">
        <v>353</v>
      </c>
      <c r="C1" s="42" t="s">
        <v>354</v>
      </c>
      <c r="D1" s="42" t="s">
        <v>355</v>
      </c>
      <c r="E1" s="42" t="s">
        <v>351</v>
      </c>
      <c r="F1" s="42" t="s">
        <v>11</v>
      </c>
      <c r="G1" s="42" t="s">
        <v>356</v>
      </c>
    </row>
    <row r="2" spans="1:7" ht="14.25" customHeight="1" x14ac:dyDescent="0.2">
      <c r="A2" s="39" t="s">
        <v>34</v>
      </c>
      <c r="B2" s="41" t="s">
        <v>609</v>
      </c>
      <c r="C2" s="41" t="s">
        <v>470</v>
      </c>
      <c r="D2" s="39" t="s">
        <v>357</v>
      </c>
      <c r="E2" s="39">
        <v>85000</v>
      </c>
      <c r="F2" s="39">
        <v>950000</v>
      </c>
      <c r="G2" s="39">
        <v>0.45</v>
      </c>
    </row>
    <row r="3" spans="1:7" ht="14.25" customHeight="1" x14ac:dyDescent="0.2">
      <c r="A3" s="39" t="s">
        <v>53</v>
      </c>
      <c r="B3" s="41" t="s">
        <v>608</v>
      </c>
      <c r="C3" s="41" t="s">
        <v>607</v>
      </c>
      <c r="D3" s="39" t="s">
        <v>358</v>
      </c>
      <c r="E3" s="39">
        <v>60000</v>
      </c>
      <c r="F3" s="39">
        <v>780000</v>
      </c>
      <c r="G3" s="39">
        <v>0.38</v>
      </c>
    </row>
    <row r="4" spans="1:7" ht="14.25" customHeight="1" x14ac:dyDescent="0.2">
      <c r="A4" s="39" t="s">
        <v>18</v>
      </c>
      <c r="B4" s="41" t="s">
        <v>606</v>
      </c>
      <c r="C4" s="41" t="s">
        <v>527</v>
      </c>
      <c r="D4" s="39" t="s">
        <v>359</v>
      </c>
      <c r="E4" s="39">
        <v>55000</v>
      </c>
      <c r="F4" s="39">
        <v>700000</v>
      </c>
      <c r="G4" s="39">
        <v>0.41</v>
      </c>
    </row>
    <row r="5" spans="1:7" ht="14.25" customHeight="1" x14ac:dyDescent="0.2">
      <c r="A5" s="39" t="s">
        <v>29</v>
      </c>
      <c r="B5" s="41" t="s">
        <v>605</v>
      </c>
      <c r="C5" s="41" t="s">
        <v>589</v>
      </c>
      <c r="D5" s="39" t="s">
        <v>360</v>
      </c>
      <c r="E5" s="39">
        <v>40000</v>
      </c>
      <c r="F5" s="39">
        <v>550000</v>
      </c>
      <c r="G5" s="39">
        <v>0.32</v>
      </c>
    </row>
    <row r="6" spans="1:7" ht="14.25" customHeight="1" x14ac:dyDescent="0.2">
      <c r="A6" s="39" t="s">
        <v>23</v>
      </c>
      <c r="B6" s="40">
        <v>45901</v>
      </c>
      <c r="C6" s="40">
        <v>45930</v>
      </c>
      <c r="D6" s="39" t="s">
        <v>361</v>
      </c>
      <c r="E6" s="39">
        <v>75000</v>
      </c>
      <c r="F6" s="39">
        <v>880000</v>
      </c>
      <c r="G6" s="39">
        <v>0.47</v>
      </c>
    </row>
    <row r="7" spans="1:7" ht="14.25" customHeight="1" x14ac:dyDescent="0.2"/>
    <row r="8" spans="1:7" ht="14.25" customHeight="1" x14ac:dyDescent="0.2"/>
    <row r="9" spans="1:7" ht="14.25" customHeight="1" x14ac:dyDescent="0.2"/>
    <row r="10" spans="1:7" ht="14.25" customHeight="1" x14ac:dyDescent="0.2"/>
    <row r="11" spans="1:7" ht="14.25" customHeight="1" x14ac:dyDescent="0.2"/>
    <row r="12" spans="1:7" ht="14.25" customHeight="1" x14ac:dyDescent="0.2"/>
    <row r="13" spans="1:7" ht="14.25" customHeight="1" x14ac:dyDescent="0.2"/>
    <row r="14" spans="1:7" ht="14.25" customHeight="1" x14ac:dyDescent="0.2"/>
    <row r="15" spans="1:7" ht="14.25" customHeight="1" x14ac:dyDescent="0.2"/>
    <row r="16" spans="1:7" ht="14.25" customHeight="1" x14ac:dyDescent="0.2"/>
    <row r="17" s="39" customFormat="1" ht="14.25" customHeight="1" x14ac:dyDescent="0.2"/>
    <row r="18" s="39" customFormat="1" ht="14.25" customHeight="1" x14ac:dyDescent="0.2"/>
    <row r="19" s="39" customFormat="1" ht="14.25" customHeight="1" x14ac:dyDescent="0.2"/>
    <row r="20" s="39" customFormat="1" ht="14.25" customHeight="1" x14ac:dyDescent="0.2"/>
    <row r="21" s="39" customFormat="1" ht="14.25" customHeight="1" x14ac:dyDescent="0.2"/>
    <row r="22" s="39" customFormat="1" ht="14.25" customHeight="1" x14ac:dyDescent="0.2"/>
    <row r="23" s="39" customFormat="1" ht="14.25" customHeight="1" x14ac:dyDescent="0.2"/>
    <row r="24" s="39" customFormat="1" ht="14.25" customHeight="1" x14ac:dyDescent="0.2"/>
    <row r="25" s="39" customFormat="1" ht="14.25" customHeight="1" x14ac:dyDescent="0.2"/>
    <row r="26" s="39" customFormat="1" ht="14.25" customHeight="1" x14ac:dyDescent="0.2"/>
    <row r="27" s="39" customFormat="1" ht="14.25" customHeight="1" x14ac:dyDescent="0.2"/>
    <row r="28" s="39" customFormat="1" ht="14.25" customHeight="1" x14ac:dyDescent="0.2"/>
    <row r="29" s="39" customFormat="1" ht="14.25" customHeight="1" x14ac:dyDescent="0.2"/>
    <row r="30" s="39" customFormat="1" ht="14.25" customHeight="1" x14ac:dyDescent="0.2"/>
    <row r="31" s="39" customFormat="1" ht="14.25" customHeight="1" x14ac:dyDescent="0.2"/>
    <row r="32" s="39" customFormat="1" ht="14.25" customHeight="1" x14ac:dyDescent="0.2"/>
    <row r="33" s="39" customFormat="1" ht="14.25" customHeight="1" x14ac:dyDescent="0.2"/>
    <row r="34" s="39" customFormat="1" ht="14.25" customHeight="1" x14ac:dyDescent="0.2"/>
    <row r="35" s="39" customFormat="1" ht="14.25" customHeight="1" x14ac:dyDescent="0.2"/>
    <row r="36" s="39" customFormat="1" ht="14.25" customHeight="1" x14ac:dyDescent="0.2"/>
    <row r="37" s="39" customFormat="1" ht="14.25" customHeight="1" x14ac:dyDescent="0.2"/>
    <row r="38" s="39" customFormat="1" ht="14.25" customHeight="1" x14ac:dyDescent="0.2"/>
    <row r="39" s="39" customFormat="1" ht="14.25" customHeight="1" x14ac:dyDescent="0.2"/>
    <row r="40" s="39" customFormat="1" ht="14.25" customHeight="1" x14ac:dyDescent="0.2"/>
    <row r="41" s="39" customFormat="1" ht="14.25" customHeight="1" x14ac:dyDescent="0.2"/>
    <row r="42" s="39" customFormat="1" ht="14.25" customHeight="1" x14ac:dyDescent="0.2"/>
    <row r="43" s="39" customFormat="1" ht="14.25" customHeight="1" x14ac:dyDescent="0.2"/>
    <row r="44" s="39" customFormat="1" ht="14.25" customHeight="1" x14ac:dyDescent="0.2"/>
    <row r="45" s="39" customFormat="1" ht="14.25" customHeight="1" x14ac:dyDescent="0.2"/>
    <row r="46" s="39" customFormat="1" ht="14.25" customHeight="1" x14ac:dyDescent="0.2"/>
    <row r="47" s="39" customFormat="1" ht="14.25" customHeight="1" x14ac:dyDescent="0.2"/>
    <row r="48" s="39" customFormat="1" ht="14.25" customHeight="1" x14ac:dyDescent="0.2"/>
    <row r="49" s="39" customFormat="1" ht="14.25" customHeight="1" x14ac:dyDescent="0.2"/>
    <row r="50" s="39" customFormat="1" ht="14.25" customHeight="1" x14ac:dyDescent="0.2"/>
    <row r="51" s="39" customFormat="1" ht="14.25" customHeight="1" x14ac:dyDescent="0.2"/>
    <row r="52" s="39" customFormat="1" ht="14.25" customHeight="1" x14ac:dyDescent="0.2"/>
    <row r="53" s="39" customFormat="1" ht="14.25" customHeight="1" x14ac:dyDescent="0.2"/>
    <row r="54" s="39" customFormat="1" ht="14.25" customHeight="1" x14ac:dyDescent="0.2"/>
    <row r="55" s="39" customFormat="1" ht="14.25" customHeight="1" x14ac:dyDescent="0.2"/>
    <row r="56" s="39" customFormat="1" ht="14.25" customHeight="1" x14ac:dyDescent="0.2"/>
    <row r="57" s="39" customFormat="1" ht="14.25" customHeight="1" x14ac:dyDescent="0.2"/>
    <row r="58" s="39" customFormat="1" ht="14.25" customHeight="1" x14ac:dyDescent="0.2"/>
    <row r="59" s="39" customFormat="1" ht="14.25" customHeight="1" x14ac:dyDescent="0.2"/>
    <row r="60" s="39" customFormat="1" ht="14.25" customHeight="1" x14ac:dyDescent="0.2"/>
    <row r="61" s="39" customFormat="1" ht="14.25" customHeight="1" x14ac:dyDescent="0.2"/>
    <row r="62" s="39" customFormat="1" ht="14.25" customHeight="1" x14ac:dyDescent="0.2"/>
    <row r="63" s="39" customFormat="1" ht="14.25" customHeight="1" x14ac:dyDescent="0.2"/>
    <row r="64" s="39" customFormat="1" ht="14.25" customHeight="1" x14ac:dyDescent="0.2"/>
    <row r="65" s="39" customFormat="1" ht="14.25" customHeight="1" x14ac:dyDescent="0.2"/>
    <row r="66" s="39" customFormat="1" ht="14.25" customHeight="1" x14ac:dyDescent="0.2"/>
    <row r="67" s="39" customFormat="1" ht="14.25" customHeight="1" x14ac:dyDescent="0.2"/>
    <row r="68" s="39" customFormat="1" ht="14.25" customHeight="1" x14ac:dyDescent="0.2"/>
    <row r="69" s="39" customFormat="1" ht="14.25" customHeight="1" x14ac:dyDescent="0.2"/>
    <row r="70" s="39" customFormat="1" ht="14.25" customHeight="1" x14ac:dyDescent="0.2"/>
    <row r="71" s="39" customFormat="1" ht="14.25" customHeight="1" x14ac:dyDescent="0.2"/>
    <row r="72" s="39" customFormat="1" ht="14.25" customHeight="1" x14ac:dyDescent="0.2"/>
    <row r="73" s="39" customFormat="1" ht="14.25" customHeight="1" x14ac:dyDescent="0.2"/>
    <row r="74" s="39" customFormat="1" ht="14.25" customHeight="1" x14ac:dyDescent="0.2"/>
    <row r="75" s="39" customFormat="1" ht="14.25" customHeight="1" x14ac:dyDescent="0.2"/>
    <row r="76" s="39" customFormat="1" ht="14.25" customHeight="1" x14ac:dyDescent="0.2"/>
    <row r="77" s="39" customFormat="1" ht="14.25" customHeight="1" x14ac:dyDescent="0.2"/>
    <row r="78" s="39" customFormat="1" ht="14.25" customHeight="1" x14ac:dyDescent="0.2"/>
    <row r="79" s="39" customFormat="1" ht="14.25" customHeight="1" x14ac:dyDescent="0.2"/>
    <row r="80" s="39" customFormat="1" ht="14.25" customHeight="1" x14ac:dyDescent="0.2"/>
    <row r="81" s="39" customFormat="1" ht="14.25" customHeight="1" x14ac:dyDescent="0.2"/>
    <row r="82" s="39" customFormat="1" ht="14.25" customHeight="1" x14ac:dyDescent="0.2"/>
    <row r="83" s="39" customFormat="1" ht="14.25" customHeight="1" x14ac:dyDescent="0.2"/>
    <row r="84" s="39" customFormat="1" ht="14.25" customHeight="1" x14ac:dyDescent="0.2"/>
    <row r="85" s="39" customFormat="1" ht="14.25" customHeight="1" x14ac:dyDescent="0.2"/>
    <row r="86" s="39" customFormat="1" ht="14.25" customHeight="1" x14ac:dyDescent="0.2"/>
    <row r="87" s="39" customFormat="1" ht="14.25" customHeight="1" x14ac:dyDescent="0.2"/>
    <row r="88" s="39" customFormat="1" ht="14.25" customHeight="1" x14ac:dyDescent="0.2"/>
    <row r="89" s="39" customFormat="1" ht="14.25" customHeight="1" x14ac:dyDescent="0.2"/>
    <row r="90" s="39" customFormat="1" ht="14.25" customHeight="1" x14ac:dyDescent="0.2"/>
    <row r="91" s="39" customFormat="1" ht="14.25" customHeight="1" x14ac:dyDescent="0.2"/>
    <row r="92" s="39" customFormat="1" ht="14.25" customHeight="1" x14ac:dyDescent="0.2"/>
    <row r="93" s="39" customFormat="1" ht="14.25" customHeight="1" x14ac:dyDescent="0.2"/>
    <row r="94" s="39" customFormat="1" ht="14.25" customHeight="1" x14ac:dyDescent="0.2"/>
    <row r="95" s="39" customFormat="1" ht="14.25" customHeight="1" x14ac:dyDescent="0.2"/>
    <row r="96" s="39" customFormat="1" ht="14.25" customHeight="1" x14ac:dyDescent="0.2"/>
    <row r="97" s="39" customFormat="1" ht="14.25" customHeight="1" x14ac:dyDescent="0.2"/>
    <row r="98" s="39" customFormat="1" ht="14.25" customHeight="1" x14ac:dyDescent="0.2"/>
    <row r="99" s="39" customFormat="1" ht="14.25" customHeight="1" x14ac:dyDescent="0.2"/>
    <row r="100" s="39" customFormat="1" ht="14.25" customHeight="1" x14ac:dyDescent="0.2"/>
    <row r="101" s="39" customFormat="1" ht="14.25" customHeight="1" x14ac:dyDescent="0.2"/>
    <row r="102" s="39" customFormat="1" ht="14.25" customHeight="1" x14ac:dyDescent="0.2"/>
    <row r="103" s="39" customFormat="1" ht="14.25" customHeight="1" x14ac:dyDescent="0.2"/>
    <row r="104" s="39" customFormat="1" ht="14.25" customHeight="1" x14ac:dyDescent="0.2"/>
    <row r="105" s="39" customFormat="1" ht="14.25" customHeight="1" x14ac:dyDescent="0.2"/>
    <row r="106" s="39" customFormat="1" ht="14.25" customHeight="1" x14ac:dyDescent="0.2"/>
    <row r="107" s="39" customFormat="1" ht="14.25" customHeight="1" x14ac:dyDescent="0.2"/>
    <row r="108" s="39" customFormat="1" ht="14.25" customHeight="1" x14ac:dyDescent="0.2"/>
    <row r="109" s="39" customFormat="1" ht="14.25" customHeight="1" x14ac:dyDescent="0.2"/>
    <row r="110" s="39" customFormat="1" ht="14.25" customHeight="1" x14ac:dyDescent="0.2"/>
    <row r="111" s="39" customFormat="1" ht="14.25" customHeight="1" x14ac:dyDescent="0.2"/>
    <row r="112" s="39" customFormat="1" ht="14.25" customHeight="1" x14ac:dyDescent="0.2"/>
    <row r="113" s="39" customFormat="1" ht="14.25" customHeight="1" x14ac:dyDescent="0.2"/>
    <row r="114" s="39" customFormat="1" ht="14.25" customHeight="1" x14ac:dyDescent="0.2"/>
    <row r="115" s="39" customFormat="1" ht="14.25" customHeight="1" x14ac:dyDescent="0.2"/>
    <row r="116" s="39" customFormat="1" ht="14.25" customHeight="1" x14ac:dyDescent="0.2"/>
    <row r="117" s="39" customFormat="1" ht="14.25" customHeight="1" x14ac:dyDescent="0.2"/>
    <row r="118" s="39" customFormat="1" ht="14.25" customHeight="1" x14ac:dyDescent="0.2"/>
    <row r="119" s="39" customFormat="1" ht="14.25" customHeight="1" x14ac:dyDescent="0.2"/>
    <row r="120" s="39" customFormat="1" ht="14.25" customHeight="1" x14ac:dyDescent="0.2"/>
    <row r="121" s="39" customFormat="1" ht="14.25" customHeight="1" x14ac:dyDescent="0.2"/>
    <row r="122" s="39" customFormat="1" ht="14.25" customHeight="1" x14ac:dyDescent="0.2"/>
    <row r="123" s="39" customFormat="1" ht="14.25" customHeight="1" x14ac:dyDescent="0.2"/>
    <row r="124" s="39" customFormat="1" ht="14.25" customHeight="1" x14ac:dyDescent="0.2"/>
    <row r="125" s="39" customFormat="1" ht="14.25" customHeight="1" x14ac:dyDescent="0.2"/>
    <row r="126" s="39" customFormat="1" ht="14.25" customHeight="1" x14ac:dyDescent="0.2"/>
    <row r="127" s="39" customFormat="1" ht="14.25" customHeight="1" x14ac:dyDescent="0.2"/>
    <row r="128" s="39" customFormat="1" ht="14.25" customHeight="1" x14ac:dyDescent="0.2"/>
    <row r="129" s="39" customFormat="1" ht="14.25" customHeight="1" x14ac:dyDescent="0.2"/>
    <row r="130" s="39" customFormat="1" ht="14.25" customHeight="1" x14ac:dyDescent="0.2"/>
    <row r="131" s="39" customFormat="1" ht="14.25" customHeight="1" x14ac:dyDescent="0.2"/>
    <row r="132" s="39" customFormat="1" ht="14.25" customHeight="1" x14ac:dyDescent="0.2"/>
    <row r="133" s="39" customFormat="1" ht="14.25" customHeight="1" x14ac:dyDescent="0.2"/>
    <row r="134" s="39" customFormat="1" ht="14.25" customHeight="1" x14ac:dyDescent="0.2"/>
    <row r="135" s="39" customFormat="1" ht="14.25" customHeight="1" x14ac:dyDescent="0.2"/>
    <row r="136" s="39" customFormat="1" ht="14.25" customHeight="1" x14ac:dyDescent="0.2"/>
    <row r="137" s="39" customFormat="1" ht="14.25" customHeight="1" x14ac:dyDescent="0.2"/>
    <row r="138" s="39" customFormat="1" ht="14.25" customHeight="1" x14ac:dyDescent="0.2"/>
    <row r="139" s="39" customFormat="1" ht="14.25" customHeight="1" x14ac:dyDescent="0.2"/>
    <row r="140" s="39" customFormat="1" ht="14.25" customHeight="1" x14ac:dyDescent="0.2"/>
    <row r="141" s="39" customFormat="1" ht="14.25" customHeight="1" x14ac:dyDescent="0.2"/>
    <row r="142" s="39" customFormat="1" ht="14.25" customHeight="1" x14ac:dyDescent="0.2"/>
    <row r="143" s="39" customFormat="1" ht="14.25" customHeight="1" x14ac:dyDescent="0.2"/>
    <row r="144" s="39" customFormat="1" ht="14.25" customHeight="1" x14ac:dyDescent="0.2"/>
    <row r="145" s="39" customFormat="1" ht="14.25" customHeight="1" x14ac:dyDescent="0.2"/>
    <row r="146" s="39" customFormat="1" ht="14.25" customHeight="1" x14ac:dyDescent="0.2"/>
    <row r="147" s="39" customFormat="1" ht="14.25" customHeight="1" x14ac:dyDescent="0.2"/>
    <row r="148" s="39" customFormat="1" ht="14.25" customHeight="1" x14ac:dyDescent="0.2"/>
    <row r="149" s="39" customFormat="1" ht="14.25" customHeight="1" x14ac:dyDescent="0.2"/>
    <row r="150" s="39" customFormat="1" ht="14.25" customHeight="1" x14ac:dyDescent="0.2"/>
    <row r="151" s="39" customFormat="1" ht="14.25" customHeight="1" x14ac:dyDescent="0.2"/>
    <row r="152" s="39" customFormat="1" ht="14.25" customHeight="1" x14ac:dyDescent="0.2"/>
    <row r="153" s="39" customFormat="1" ht="14.25" customHeight="1" x14ac:dyDescent="0.2"/>
    <row r="154" s="39" customFormat="1" ht="14.25" customHeight="1" x14ac:dyDescent="0.2"/>
    <row r="155" s="39" customFormat="1" ht="14.25" customHeight="1" x14ac:dyDescent="0.2"/>
    <row r="156" s="39" customFormat="1" ht="14.25" customHeight="1" x14ac:dyDescent="0.2"/>
    <row r="157" s="39" customFormat="1" ht="14.25" customHeight="1" x14ac:dyDescent="0.2"/>
    <row r="158" s="39" customFormat="1" ht="14.25" customHeight="1" x14ac:dyDescent="0.2"/>
    <row r="159" s="39" customFormat="1" ht="14.25" customHeight="1" x14ac:dyDescent="0.2"/>
    <row r="160" s="39" customFormat="1" ht="14.25" customHeight="1" x14ac:dyDescent="0.2"/>
    <row r="161" s="39" customFormat="1" ht="14.25" customHeight="1" x14ac:dyDescent="0.2"/>
    <row r="162" s="39" customFormat="1" ht="14.25" customHeight="1" x14ac:dyDescent="0.2"/>
    <row r="163" s="39" customFormat="1" ht="14.25" customHeight="1" x14ac:dyDescent="0.2"/>
    <row r="164" s="39" customFormat="1" ht="14.25" customHeight="1" x14ac:dyDescent="0.2"/>
    <row r="165" s="39" customFormat="1" ht="14.25" customHeight="1" x14ac:dyDescent="0.2"/>
    <row r="166" s="39" customFormat="1" ht="14.25" customHeight="1" x14ac:dyDescent="0.2"/>
    <row r="167" s="39" customFormat="1" ht="14.25" customHeight="1" x14ac:dyDescent="0.2"/>
    <row r="168" s="39" customFormat="1" ht="14.25" customHeight="1" x14ac:dyDescent="0.2"/>
    <row r="169" s="39" customFormat="1" ht="14.25" customHeight="1" x14ac:dyDescent="0.2"/>
    <row r="170" s="39" customFormat="1" ht="14.25" customHeight="1" x14ac:dyDescent="0.2"/>
    <row r="171" s="39" customFormat="1" ht="14.25" customHeight="1" x14ac:dyDescent="0.2"/>
    <row r="172" s="39" customFormat="1" ht="14.25" customHeight="1" x14ac:dyDescent="0.2"/>
    <row r="173" s="39" customFormat="1" ht="14.25" customHeight="1" x14ac:dyDescent="0.2"/>
    <row r="174" s="39" customFormat="1" ht="14.25" customHeight="1" x14ac:dyDescent="0.2"/>
    <row r="175" s="39" customFormat="1" ht="14.25" customHeight="1" x14ac:dyDescent="0.2"/>
    <row r="176" s="39" customFormat="1" ht="14.25" customHeight="1" x14ac:dyDescent="0.2"/>
    <row r="177" s="39" customFormat="1" ht="14.25" customHeight="1" x14ac:dyDescent="0.2"/>
    <row r="178" s="39" customFormat="1" ht="14.25" customHeight="1" x14ac:dyDescent="0.2"/>
    <row r="179" s="39" customFormat="1" ht="14.25" customHeight="1" x14ac:dyDescent="0.2"/>
    <row r="180" s="39" customFormat="1" ht="14.25" customHeight="1" x14ac:dyDescent="0.2"/>
    <row r="181" s="39" customFormat="1" ht="14.25" customHeight="1" x14ac:dyDescent="0.2"/>
    <row r="182" s="39" customFormat="1" ht="14.25" customHeight="1" x14ac:dyDescent="0.2"/>
    <row r="183" s="39" customFormat="1" ht="14.25" customHeight="1" x14ac:dyDescent="0.2"/>
    <row r="184" s="39" customFormat="1" ht="14.25" customHeight="1" x14ac:dyDescent="0.2"/>
    <row r="185" s="39" customFormat="1" ht="14.25" customHeight="1" x14ac:dyDescent="0.2"/>
    <row r="186" s="39" customFormat="1" ht="14.25" customHeight="1" x14ac:dyDescent="0.2"/>
    <row r="187" s="39" customFormat="1" ht="14.25" customHeight="1" x14ac:dyDescent="0.2"/>
    <row r="188" s="39" customFormat="1" ht="14.25" customHeight="1" x14ac:dyDescent="0.2"/>
    <row r="189" s="39" customFormat="1" ht="14.25" customHeight="1" x14ac:dyDescent="0.2"/>
    <row r="190" s="39" customFormat="1" ht="14.25" customHeight="1" x14ac:dyDescent="0.2"/>
    <row r="191" s="39" customFormat="1" ht="14.25" customHeight="1" x14ac:dyDescent="0.2"/>
    <row r="192" s="39" customFormat="1" ht="14.25" customHeight="1" x14ac:dyDescent="0.2"/>
    <row r="193" s="39" customFormat="1" ht="14.25" customHeight="1" x14ac:dyDescent="0.2"/>
    <row r="194" s="39" customFormat="1" ht="14.25" customHeight="1" x14ac:dyDescent="0.2"/>
    <row r="195" s="39" customFormat="1" ht="14.25" customHeight="1" x14ac:dyDescent="0.2"/>
    <row r="196" s="39" customFormat="1" ht="14.25" customHeight="1" x14ac:dyDescent="0.2"/>
    <row r="197" s="39" customFormat="1" ht="14.25" customHeight="1" x14ac:dyDescent="0.2"/>
    <row r="198" s="39" customFormat="1" ht="14.25" customHeight="1" x14ac:dyDescent="0.2"/>
    <row r="199" s="39" customFormat="1" ht="14.25" customHeight="1" x14ac:dyDescent="0.2"/>
    <row r="200" s="39" customFormat="1" ht="14.25" customHeight="1" x14ac:dyDescent="0.2"/>
    <row r="201" s="39" customFormat="1" ht="14.25" customHeight="1" x14ac:dyDescent="0.2"/>
    <row r="202" s="39" customFormat="1" ht="14.25" customHeight="1" x14ac:dyDescent="0.2"/>
    <row r="203" s="39" customFormat="1" ht="14.25" customHeight="1" x14ac:dyDescent="0.2"/>
    <row r="204" s="39" customFormat="1" ht="14.25" customHeight="1" x14ac:dyDescent="0.2"/>
    <row r="205" s="39" customFormat="1" ht="14.25" customHeight="1" x14ac:dyDescent="0.2"/>
    <row r="206" s="39" customFormat="1" ht="14.25" customHeight="1" x14ac:dyDescent="0.2"/>
    <row r="207" s="39" customFormat="1" ht="14.25" customHeight="1" x14ac:dyDescent="0.2"/>
    <row r="208" s="39" customFormat="1" ht="14.25" customHeight="1" x14ac:dyDescent="0.2"/>
    <row r="209" s="39" customFormat="1" ht="14.25" customHeight="1" x14ac:dyDescent="0.2"/>
    <row r="210" s="39" customFormat="1" ht="14.25" customHeight="1" x14ac:dyDescent="0.2"/>
    <row r="211" s="39" customFormat="1" ht="14.25" customHeight="1" x14ac:dyDescent="0.2"/>
    <row r="212" s="39" customFormat="1" ht="14.25" customHeight="1" x14ac:dyDescent="0.2"/>
    <row r="213" s="39" customFormat="1" ht="14.25" customHeight="1" x14ac:dyDescent="0.2"/>
    <row r="214" s="39" customFormat="1" ht="14.25" customHeight="1" x14ac:dyDescent="0.2"/>
    <row r="215" s="39" customFormat="1" ht="14.25" customHeight="1" x14ac:dyDescent="0.2"/>
    <row r="216" s="39" customFormat="1" ht="14.25" customHeight="1" x14ac:dyDescent="0.2"/>
    <row r="217" s="39" customFormat="1" ht="14.25" customHeight="1" x14ac:dyDescent="0.2"/>
    <row r="218" s="39" customFormat="1" ht="14.25" customHeight="1" x14ac:dyDescent="0.2"/>
    <row r="219" s="39" customFormat="1" ht="14.25" customHeight="1" x14ac:dyDescent="0.2"/>
    <row r="220" s="39" customFormat="1" ht="14.25" customHeight="1" x14ac:dyDescent="0.2"/>
    <row r="221" s="39" customFormat="1" ht="14.25" customHeight="1" x14ac:dyDescent="0.2"/>
    <row r="222" s="39" customFormat="1" ht="14.25" customHeight="1" x14ac:dyDescent="0.2"/>
    <row r="223" s="39" customFormat="1" ht="14.25" customHeight="1" x14ac:dyDescent="0.2"/>
    <row r="224" s="39" customFormat="1" ht="14.25" customHeight="1" x14ac:dyDescent="0.2"/>
    <row r="225" s="39" customFormat="1" ht="14.25" customHeight="1" x14ac:dyDescent="0.2"/>
    <row r="226" s="39" customFormat="1" ht="14.25" customHeight="1" x14ac:dyDescent="0.2"/>
    <row r="227" s="39" customFormat="1" ht="14.25" customHeight="1" x14ac:dyDescent="0.2"/>
    <row r="228" s="39" customFormat="1" ht="14.25" customHeight="1" x14ac:dyDescent="0.2"/>
    <row r="229" s="39" customFormat="1" ht="14.25" customHeight="1" x14ac:dyDescent="0.2"/>
    <row r="230" s="39" customFormat="1" ht="14.25" customHeight="1" x14ac:dyDescent="0.2"/>
    <row r="231" s="39" customFormat="1" ht="14.25" customHeight="1" x14ac:dyDescent="0.2"/>
    <row r="232" s="39" customFormat="1" ht="14.25" customHeight="1" x14ac:dyDescent="0.2"/>
    <row r="233" s="39" customFormat="1" ht="14.25" customHeight="1" x14ac:dyDescent="0.2"/>
    <row r="234" s="39" customFormat="1" ht="14.25" customHeight="1" x14ac:dyDescent="0.2"/>
    <row r="235" s="39" customFormat="1" ht="14.25" customHeight="1" x14ac:dyDescent="0.2"/>
    <row r="236" s="39" customFormat="1" ht="14.25" customHeight="1" x14ac:dyDescent="0.2"/>
    <row r="237" s="39" customFormat="1" ht="14.25" customHeight="1" x14ac:dyDescent="0.2"/>
    <row r="238" s="39" customFormat="1" ht="14.25" customHeight="1" x14ac:dyDescent="0.2"/>
    <row r="239" s="39" customFormat="1" ht="14.25" customHeight="1" x14ac:dyDescent="0.2"/>
    <row r="240" s="39" customFormat="1" ht="14.25" customHeight="1" x14ac:dyDescent="0.2"/>
    <row r="241" s="39" customFormat="1" ht="14.25" customHeight="1" x14ac:dyDescent="0.2"/>
    <row r="242" s="39" customFormat="1" ht="14.25" customHeight="1" x14ac:dyDescent="0.2"/>
    <row r="243" s="39" customFormat="1" ht="14.25" customHeight="1" x14ac:dyDescent="0.2"/>
    <row r="244" s="39" customFormat="1" ht="14.25" customHeight="1" x14ac:dyDescent="0.2"/>
    <row r="245" s="39" customFormat="1" ht="14.25" customHeight="1" x14ac:dyDescent="0.2"/>
    <row r="246" s="39" customFormat="1" ht="14.25" customHeight="1" x14ac:dyDescent="0.2"/>
    <row r="247" s="39" customFormat="1" ht="14.25" customHeight="1" x14ac:dyDescent="0.2"/>
    <row r="248" s="39" customFormat="1" ht="14.25" customHeight="1" x14ac:dyDescent="0.2"/>
    <row r="249" s="39" customFormat="1" ht="14.25" customHeight="1" x14ac:dyDescent="0.2"/>
    <row r="250" s="39" customFormat="1" ht="14.25" customHeight="1" x14ac:dyDescent="0.2"/>
    <row r="251" s="39" customFormat="1" ht="14.25" customHeight="1" x14ac:dyDescent="0.2"/>
    <row r="252" s="39" customFormat="1" ht="14.25" customHeight="1" x14ac:dyDescent="0.2"/>
    <row r="253" s="39" customFormat="1" ht="14.25" customHeight="1" x14ac:dyDescent="0.2"/>
    <row r="254" s="39" customFormat="1" ht="14.25" customHeight="1" x14ac:dyDescent="0.2"/>
    <row r="255" s="39" customFormat="1" ht="14.25" customHeight="1" x14ac:dyDescent="0.2"/>
    <row r="256" s="39" customFormat="1" ht="14.25" customHeight="1" x14ac:dyDescent="0.2"/>
    <row r="257" s="39" customFormat="1" ht="14.25" customHeight="1" x14ac:dyDescent="0.2"/>
    <row r="258" s="39" customFormat="1" ht="14.25" customHeight="1" x14ac:dyDescent="0.2"/>
    <row r="259" s="39" customFormat="1" ht="14.25" customHeight="1" x14ac:dyDescent="0.2"/>
    <row r="260" s="39" customFormat="1" ht="14.25" customHeight="1" x14ac:dyDescent="0.2"/>
    <row r="261" s="39" customFormat="1" ht="14.25" customHeight="1" x14ac:dyDescent="0.2"/>
    <row r="262" s="39" customFormat="1" ht="14.25" customHeight="1" x14ac:dyDescent="0.2"/>
    <row r="263" s="39" customFormat="1" ht="14.25" customHeight="1" x14ac:dyDescent="0.2"/>
    <row r="264" s="39" customFormat="1" ht="14.25" customHeight="1" x14ac:dyDescent="0.2"/>
    <row r="265" s="39" customFormat="1" ht="14.25" customHeight="1" x14ac:dyDescent="0.2"/>
    <row r="266" s="39" customFormat="1" ht="14.25" customHeight="1" x14ac:dyDescent="0.2"/>
    <row r="267" s="39" customFormat="1" ht="14.25" customHeight="1" x14ac:dyDescent="0.2"/>
    <row r="268" s="39" customFormat="1" ht="14.25" customHeight="1" x14ac:dyDescent="0.2"/>
    <row r="269" s="39" customFormat="1" ht="14.25" customHeight="1" x14ac:dyDescent="0.2"/>
    <row r="270" s="39" customFormat="1" ht="14.25" customHeight="1" x14ac:dyDescent="0.2"/>
    <row r="271" s="39" customFormat="1" ht="14.25" customHeight="1" x14ac:dyDescent="0.2"/>
    <row r="272" s="39" customFormat="1" ht="14.25" customHeight="1" x14ac:dyDescent="0.2"/>
    <row r="273" s="39" customFormat="1" ht="14.25" customHeight="1" x14ac:dyDescent="0.2"/>
    <row r="274" s="39" customFormat="1" ht="14.25" customHeight="1" x14ac:dyDescent="0.2"/>
    <row r="275" s="39" customFormat="1" ht="14.25" customHeight="1" x14ac:dyDescent="0.2"/>
    <row r="276" s="39" customFormat="1" ht="14.25" customHeight="1" x14ac:dyDescent="0.2"/>
    <row r="277" s="39" customFormat="1" ht="14.25" customHeight="1" x14ac:dyDescent="0.2"/>
    <row r="278" s="39" customFormat="1" ht="14.25" customHeight="1" x14ac:dyDescent="0.2"/>
    <row r="279" s="39" customFormat="1" ht="14.25" customHeight="1" x14ac:dyDescent="0.2"/>
    <row r="280" s="39" customFormat="1" ht="14.25" customHeight="1" x14ac:dyDescent="0.2"/>
    <row r="281" s="39" customFormat="1" ht="14.25" customHeight="1" x14ac:dyDescent="0.2"/>
    <row r="282" s="39" customFormat="1" ht="14.25" customHeight="1" x14ac:dyDescent="0.2"/>
    <row r="283" s="39" customFormat="1" ht="14.25" customHeight="1" x14ac:dyDescent="0.2"/>
    <row r="284" s="39" customFormat="1" ht="14.25" customHeight="1" x14ac:dyDescent="0.2"/>
    <row r="285" s="39" customFormat="1" ht="14.25" customHeight="1" x14ac:dyDescent="0.2"/>
    <row r="286" s="39" customFormat="1" ht="14.25" customHeight="1" x14ac:dyDescent="0.2"/>
    <row r="287" s="39" customFormat="1" ht="14.25" customHeight="1" x14ac:dyDescent="0.2"/>
    <row r="288" s="39" customFormat="1" ht="14.25" customHeight="1" x14ac:dyDescent="0.2"/>
    <row r="289" s="39" customFormat="1" ht="14.25" customHeight="1" x14ac:dyDescent="0.2"/>
    <row r="290" s="39" customFormat="1" ht="14.25" customHeight="1" x14ac:dyDescent="0.2"/>
    <row r="291" s="39" customFormat="1" ht="14.25" customHeight="1" x14ac:dyDescent="0.2"/>
    <row r="292" s="39" customFormat="1" ht="14.25" customHeight="1" x14ac:dyDescent="0.2"/>
    <row r="293" s="39" customFormat="1" ht="14.25" customHeight="1" x14ac:dyDescent="0.2"/>
    <row r="294" s="39" customFormat="1" ht="14.25" customHeight="1" x14ac:dyDescent="0.2"/>
    <row r="295" s="39" customFormat="1" ht="14.25" customHeight="1" x14ac:dyDescent="0.2"/>
    <row r="296" s="39" customFormat="1" ht="14.25" customHeight="1" x14ac:dyDescent="0.2"/>
    <row r="297" s="39" customFormat="1" ht="14.25" customHeight="1" x14ac:dyDescent="0.2"/>
    <row r="298" s="39" customFormat="1" ht="14.25" customHeight="1" x14ac:dyDescent="0.2"/>
    <row r="299" s="39" customFormat="1" ht="14.25" customHeight="1" x14ac:dyDescent="0.2"/>
    <row r="300" s="39" customFormat="1" ht="14.25" customHeight="1" x14ac:dyDescent="0.2"/>
    <row r="301" s="39" customFormat="1" ht="14.25" customHeight="1" x14ac:dyDescent="0.2"/>
    <row r="302" s="39" customFormat="1" ht="14.25" customHeight="1" x14ac:dyDescent="0.2"/>
    <row r="303" s="39" customFormat="1" ht="14.25" customHeight="1" x14ac:dyDescent="0.2"/>
    <row r="304" s="39" customFormat="1" ht="14.25" customHeight="1" x14ac:dyDescent="0.2"/>
    <row r="305" s="39" customFormat="1" ht="14.25" customHeight="1" x14ac:dyDescent="0.2"/>
    <row r="306" s="39" customFormat="1" ht="14.25" customHeight="1" x14ac:dyDescent="0.2"/>
    <row r="307" s="39" customFormat="1" ht="14.25" customHeight="1" x14ac:dyDescent="0.2"/>
    <row r="308" s="39" customFormat="1" ht="14.25" customHeight="1" x14ac:dyDescent="0.2"/>
    <row r="309" s="39" customFormat="1" ht="14.25" customHeight="1" x14ac:dyDescent="0.2"/>
    <row r="310" s="39" customFormat="1" ht="14.25" customHeight="1" x14ac:dyDescent="0.2"/>
    <row r="311" s="39" customFormat="1" ht="14.25" customHeight="1" x14ac:dyDescent="0.2"/>
    <row r="312" s="39" customFormat="1" ht="14.25" customHeight="1" x14ac:dyDescent="0.2"/>
    <row r="313" s="39" customFormat="1" ht="14.25" customHeight="1" x14ac:dyDescent="0.2"/>
    <row r="314" s="39" customFormat="1" ht="14.25" customHeight="1" x14ac:dyDescent="0.2"/>
    <row r="315" s="39" customFormat="1" ht="14.25" customHeight="1" x14ac:dyDescent="0.2"/>
    <row r="316" s="39" customFormat="1" ht="14.25" customHeight="1" x14ac:dyDescent="0.2"/>
    <row r="317" s="39" customFormat="1" ht="14.25" customHeight="1" x14ac:dyDescent="0.2"/>
    <row r="318" s="39" customFormat="1" ht="14.25" customHeight="1" x14ac:dyDescent="0.2"/>
    <row r="319" s="39" customFormat="1" ht="14.25" customHeight="1" x14ac:dyDescent="0.2"/>
    <row r="320" s="39" customFormat="1" ht="14.25" customHeight="1" x14ac:dyDescent="0.2"/>
    <row r="321" s="39" customFormat="1" ht="14.25" customHeight="1" x14ac:dyDescent="0.2"/>
    <row r="322" s="39" customFormat="1" ht="14.25" customHeight="1" x14ac:dyDescent="0.2"/>
    <row r="323" s="39" customFormat="1" ht="14.25" customHeight="1" x14ac:dyDescent="0.2"/>
    <row r="324" s="39" customFormat="1" ht="14.25" customHeight="1" x14ac:dyDescent="0.2"/>
    <row r="325" s="39" customFormat="1" ht="14.25" customHeight="1" x14ac:dyDescent="0.2"/>
    <row r="326" s="39" customFormat="1" ht="14.25" customHeight="1" x14ac:dyDescent="0.2"/>
    <row r="327" s="39" customFormat="1" ht="14.25" customHeight="1" x14ac:dyDescent="0.2"/>
    <row r="328" s="39" customFormat="1" ht="14.25" customHeight="1" x14ac:dyDescent="0.2"/>
    <row r="329" s="39" customFormat="1" ht="14.25" customHeight="1" x14ac:dyDescent="0.2"/>
    <row r="330" s="39" customFormat="1" ht="14.25" customHeight="1" x14ac:dyDescent="0.2"/>
    <row r="331" s="39" customFormat="1" ht="14.25" customHeight="1" x14ac:dyDescent="0.2"/>
    <row r="332" s="39" customFormat="1" ht="14.25" customHeight="1" x14ac:dyDescent="0.2"/>
    <row r="333" s="39" customFormat="1" ht="14.25" customHeight="1" x14ac:dyDescent="0.2"/>
    <row r="334" s="39" customFormat="1" ht="14.25" customHeight="1" x14ac:dyDescent="0.2"/>
    <row r="335" s="39" customFormat="1" ht="14.25" customHeight="1" x14ac:dyDescent="0.2"/>
    <row r="336" s="39" customFormat="1" ht="14.25" customHeight="1" x14ac:dyDescent="0.2"/>
    <row r="337" s="39" customFormat="1" ht="14.25" customHeight="1" x14ac:dyDescent="0.2"/>
    <row r="338" s="39" customFormat="1" ht="14.25" customHeight="1" x14ac:dyDescent="0.2"/>
    <row r="339" s="39" customFormat="1" ht="14.25" customHeight="1" x14ac:dyDescent="0.2"/>
    <row r="340" s="39" customFormat="1" ht="14.25" customHeight="1" x14ac:dyDescent="0.2"/>
    <row r="341" s="39" customFormat="1" ht="14.25" customHeight="1" x14ac:dyDescent="0.2"/>
    <row r="342" s="39" customFormat="1" ht="14.25" customHeight="1" x14ac:dyDescent="0.2"/>
    <row r="343" s="39" customFormat="1" ht="14.25" customHeight="1" x14ac:dyDescent="0.2"/>
    <row r="344" s="39" customFormat="1" ht="14.25" customHeight="1" x14ac:dyDescent="0.2"/>
    <row r="345" s="39" customFormat="1" ht="14.25" customHeight="1" x14ac:dyDescent="0.2"/>
    <row r="346" s="39" customFormat="1" ht="14.25" customHeight="1" x14ac:dyDescent="0.2"/>
    <row r="347" s="39" customFormat="1" ht="14.25" customHeight="1" x14ac:dyDescent="0.2"/>
    <row r="348" s="39" customFormat="1" ht="14.25" customHeight="1" x14ac:dyDescent="0.2"/>
    <row r="349" s="39" customFormat="1" ht="14.25" customHeight="1" x14ac:dyDescent="0.2"/>
    <row r="350" s="39" customFormat="1" ht="14.25" customHeight="1" x14ac:dyDescent="0.2"/>
    <row r="351" s="39" customFormat="1" ht="14.25" customHeight="1" x14ac:dyDescent="0.2"/>
    <row r="352" s="39" customFormat="1" ht="14.25" customHeight="1" x14ac:dyDescent="0.2"/>
    <row r="353" s="39" customFormat="1" ht="14.25" customHeight="1" x14ac:dyDescent="0.2"/>
    <row r="354" s="39" customFormat="1" ht="14.25" customHeight="1" x14ac:dyDescent="0.2"/>
    <row r="355" s="39" customFormat="1" ht="14.25" customHeight="1" x14ac:dyDescent="0.2"/>
    <row r="356" s="39" customFormat="1" ht="14.25" customHeight="1" x14ac:dyDescent="0.2"/>
    <row r="357" s="39" customFormat="1" ht="14.25" customHeight="1" x14ac:dyDescent="0.2"/>
    <row r="358" s="39" customFormat="1" ht="14.25" customHeight="1" x14ac:dyDescent="0.2"/>
    <row r="359" s="39" customFormat="1" ht="14.25" customHeight="1" x14ac:dyDescent="0.2"/>
    <row r="360" s="39" customFormat="1" ht="14.25" customHeight="1" x14ac:dyDescent="0.2"/>
    <row r="361" s="39" customFormat="1" ht="14.25" customHeight="1" x14ac:dyDescent="0.2"/>
    <row r="362" s="39" customFormat="1" ht="14.25" customHeight="1" x14ac:dyDescent="0.2"/>
    <row r="363" s="39" customFormat="1" ht="14.25" customHeight="1" x14ac:dyDescent="0.2"/>
    <row r="364" s="39" customFormat="1" ht="14.25" customHeight="1" x14ac:dyDescent="0.2"/>
    <row r="365" s="39" customFormat="1" ht="14.25" customHeight="1" x14ac:dyDescent="0.2"/>
    <row r="366" s="39" customFormat="1" ht="14.25" customHeight="1" x14ac:dyDescent="0.2"/>
    <row r="367" s="39" customFormat="1" ht="14.25" customHeight="1" x14ac:dyDescent="0.2"/>
    <row r="368" s="39" customFormat="1" ht="14.25" customHeight="1" x14ac:dyDescent="0.2"/>
    <row r="369" s="39" customFormat="1" ht="14.25" customHeight="1" x14ac:dyDescent="0.2"/>
    <row r="370" s="39" customFormat="1" ht="14.25" customHeight="1" x14ac:dyDescent="0.2"/>
    <row r="371" s="39" customFormat="1" ht="14.25" customHeight="1" x14ac:dyDescent="0.2"/>
    <row r="372" s="39" customFormat="1" ht="14.25" customHeight="1" x14ac:dyDescent="0.2"/>
    <row r="373" s="39" customFormat="1" ht="14.25" customHeight="1" x14ac:dyDescent="0.2"/>
    <row r="374" s="39" customFormat="1" ht="14.25" customHeight="1" x14ac:dyDescent="0.2"/>
    <row r="375" s="39" customFormat="1" ht="14.25" customHeight="1" x14ac:dyDescent="0.2"/>
    <row r="376" s="39" customFormat="1" ht="14.25" customHeight="1" x14ac:dyDescent="0.2"/>
    <row r="377" s="39" customFormat="1" ht="14.25" customHeight="1" x14ac:dyDescent="0.2"/>
    <row r="378" s="39" customFormat="1" ht="14.25" customHeight="1" x14ac:dyDescent="0.2"/>
    <row r="379" s="39" customFormat="1" ht="14.25" customHeight="1" x14ac:dyDescent="0.2"/>
    <row r="380" s="39" customFormat="1" ht="14.25" customHeight="1" x14ac:dyDescent="0.2"/>
    <row r="381" s="39" customFormat="1" ht="14.25" customHeight="1" x14ac:dyDescent="0.2"/>
    <row r="382" s="39" customFormat="1" ht="14.25" customHeight="1" x14ac:dyDescent="0.2"/>
    <row r="383" s="39" customFormat="1" ht="14.25" customHeight="1" x14ac:dyDescent="0.2"/>
    <row r="384" s="39" customFormat="1" ht="14.25" customHeight="1" x14ac:dyDescent="0.2"/>
    <row r="385" s="39" customFormat="1" ht="14.25" customHeight="1" x14ac:dyDescent="0.2"/>
    <row r="386" s="39" customFormat="1" ht="14.25" customHeight="1" x14ac:dyDescent="0.2"/>
    <row r="387" s="39" customFormat="1" ht="14.25" customHeight="1" x14ac:dyDescent="0.2"/>
    <row r="388" s="39" customFormat="1" ht="14.25" customHeight="1" x14ac:dyDescent="0.2"/>
    <row r="389" s="39" customFormat="1" ht="14.25" customHeight="1" x14ac:dyDescent="0.2"/>
    <row r="390" s="39" customFormat="1" ht="14.25" customHeight="1" x14ac:dyDescent="0.2"/>
    <row r="391" s="39" customFormat="1" ht="14.25" customHeight="1" x14ac:dyDescent="0.2"/>
    <row r="392" s="39" customFormat="1" ht="14.25" customHeight="1" x14ac:dyDescent="0.2"/>
    <row r="393" s="39" customFormat="1" ht="14.25" customHeight="1" x14ac:dyDescent="0.2"/>
    <row r="394" s="39" customFormat="1" ht="14.25" customHeight="1" x14ac:dyDescent="0.2"/>
    <row r="395" s="39" customFormat="1" ht="14.25" customHeight="1" x14ac:dyDescent="0.2"/>
    <row r="396" s="39" customFormat="1" ht="14.25" customHeight="1" x14ac:dyDescent="0.2"/>
    <row r="397" s="39" customFormat="1" ht="14.25" customHeight="1" x14ac:dyDescent="0.2"/>
    <row r="398" s="39" customFormat="1" ht="14.25" customHeight="1" x14ac:dyDescent="0.2"/>
    <row r="399" s="39" customFormat="1" ht="14.25" customHeight="1" x14ac:dyDescent="0.2"/>
    <row r="400" s="39" customFormat="1" ht="14.25" customHeight="1" x14ac:dyDescent="0.2"/>
    <row r="401" s="39" customFormat="1" ht="14.25" customHeight="1" x14ac:dyDescent="0.2"/>
    <row r="402" s="39" customFormat="1" ht="14.25" customHeight="1" x14ac:dyDescent="0.2"/>
    <row r="403" s="39" customFormat="1" ht="14.25" customHeight="1" x14ac:dyDescent="0.2"/>
    <row r="404" s="39" customFormat="1" ht="14.25" customHeight="1" x14ac:dyDescent="0.2"/>
    <row r="405" s="39" customFormat="1" ht="14.25" customHeight="1" x14ac:dyDescent="0.2"/>
    <row r="406" s="39" customFormat="1" ht="14.25" customHeight="1" x14ac:dyDescent="0.2"/>
    <row r="407" s="39" customFormat="1" ht="14.25" customHeight="1" x14ac:dyDescent="0.2"/>
    <row r="408" s="39" customFormat="1" ht="14.25" customHeight="1" x14ac:dyDescent="0.2"/>
    <row r="409" s="39" customFormat="1" ht="14.25" customHeight="1" x14ac:dyDescent="0.2"/>
    <row r="410" s="39" customFormat="1" ht="14.25" customHeight="1" x14ac:dyDescent="0.2"/>
    <row r="411" s="39" customFormat="1" ht="14.25" customHeight="1" x14ac:dyDescent="0.2"/>
    <row r="412" s="39" customFormat="1" ht="14.25" customHeight="1" x14ac:dyDescent="0.2"/>
    <row r="413" s="39" customFormat="1" ht="14.25" customHeight="1" x14ac:dyDescent="0.2"/>
    <row r="414" s="39" customFormat="1" ht="14.25" customHeight="1" x14ac:dyDescent="0.2"/>
    <row r="415" s="39" customFormat="1" ht="14.25" customHeight="1" x14ac:dyDescent="0.2"/>
    <row r="416" s="39" customFormat="1" ht="14.25" customHeight="1" x14ac:dyDescent="0.2"/>
    <row r="417" s="39" customFormat="1" ht="14.25" customHeight="1" x14ac:dyDescent="0.2"/>
    <row r="418" s="39" customFormat="1" ht="14.25" customHeight="1" x14ac:dyDescent="0.2"/>
    <row r="419" s="39" customFormat="1" ht="14.25" customHeight="1" x14ac:dyDescent="0.2"/>
    <row r="420" s="39" customFormat="1" ht="14.25" customHeight="1" x14ac:dyDescent="0.2"/>
    <row r="421" s="39" customFormat="1" ht="14.25" customHeight="1" x14ac:dyDescent="0.2"/>
    <row r="422" s="39" customFormat="1" ht="14.25" customHeight="1" x14ac:dyDescent="0.2"/>
    <row r="423" s="39" customFormat="1" ht="14.25" customHeight="1" x14ac:dyDescent="0.2"/>
    <row r="424" s="39" customFormat="1" ht="14.25" customHeight="1" x14ac:dyDescent="0.2"/>
    <row r="425" s="39" customFormat="1" ht="14.25" customHeight="1" x14ac:dyDescent="0.2"/>
    <row r="426" s="39" customFormat="1" ht="14.25" customHeight="1" x14ac:dyDescent="0.2"/>
    <row r="427" s="39" customFormat="1" ht="14.25" customHeight="1" x14ac:dyDescent="0.2"/>
    <row r="428" s="39" customFormat="1" ht="14.25" customHeight="1" x14ac:dyDescent="0.2"/>
    <row r="429" s="39" customFormat="1" ht="14.25" customHeight="1" x14ac:dyDescent="0.2"/>
    <row r="430" s="39" customFormat="1" ht="14.25" customHeight="1" x14ac:dyDescent="0.2"/>
    <row r="431" s="39" customFormat="1" ht="14.25" customHeight="1" x14ac:dyDescent="0.2"/>
    <row r="432" s="39" customFormat="1" ht="14.25" customHeight="1" x14ac:dyDescent="0.2"/>
    <row r="433" s="39" customFormat="1" ht="14.25" customHeight="1" x14ac:dyDescent="0.2"/>
    <row r="434" s="39" customFormat="1" ht="14.25" customHeight="1" x14ac:dyDescent="0.2"/>
    <row r="435" s="39" customFormat="1" ht="14.25" customHeight="1" x14ac:dyDescent="0.2"/>
    <row r="436" s="39" customFormat="1" ht="14.25" customHeight="1" x14ac:dyDescent="0.2"/>
    <row r="437" s="39" customFormat="1" ht="14.25" customHeight="1" x14ac:dyDescent="0.2"/>
    <row r="438" s="39" customFormat="1" ht="14.25" customHeight="1" x14ac:dyDescent="0.2"/>
    <row r="439" s="39" customFormat="1" ht="14.25" customHeight="1" x14ac:dyDescent="0.2"/>
    <row r="440" s="39" customFormat="1" ht="14.25" customHeight="1" x14ac:dyDescent="0.2"/>
    <row r="441" s="39" customFormat="1" ht="14.25" customHeight="1" x14ac:dyDescent="0.2"/>
    <row r="442" s="39" customFormat="1" ht="14.25" customHeight="1" x14ac:dyDescent="0.2"/>
    <row r="443" s="39" customFormat="1" ht="14.25" customHeight="1" x14ac:dyDescent="0.2"/>
    <row r="444" s="39" customFormat="1" ht="14.25" customHeight="1" x14ac:dyDescent="0.2"/>
    <row r="445" s="39" customFormat="1" ht="14.25" customHeight="1" x14ac:dyDescent="0.2"/>
    <row r="446" s="39" customFormat="1" ht="14.25" customHeight="1" x14ac:dyDescent="0.2"/>
    <row r="447" s="39" customFormat="1" ht="14.25" customHeight="1" x14ac:dyDescent="0.2"/>
    <row r="448" s="39" customFormat="1" ht="14.25" customHeight="1" x14ac:dyDescent="0.2"/>
    <row r="449" s="39" customFormat="1" ht="14.25" customHeight="1" x14ac:dyDescent="0.2"/>
    <row r="450" s="39" customFormat="1" ht="14.25" customHeight="1" x14ac:dyDescent="0.2"/>
    <row r="451" s="39" customFormat="1" ht="14.25" customHeight="1" x14ac:dyDescent="0.2"/>
    <row r="452" s="39" customFormat="1" ht="14.25" customHeight="1" x14ac:dyDescent="0.2"/>
    <row r="453" s="39" customFormat="1" ht="14.25" customHeight="1" x14ac:dyDescent="0.2"/>
    <row r="454" s="39" customFormat="1" ht="14.25" customHeight="1" x14ac:dyDescent="0.2"/>
    <row r="455" s="39" customFormat="1" ht="14.25" customHeight="1" x14ac:dyDescent="0.2"/>
    <row r="456" s="39" customFormat="1" ht="14.25" customHeight="1" x14ac:dyDescent="0.2"/>
    <row r="457" s="39" customFormat="1" ht="14.25" customHeight="1" x14ac:dyDescent="0.2"/>
    <row r="458" s="39" customFormat="1" ht="14.25" customHeight="1" x14ac:dyDescent="0.2"/>
    <row r="459" s="39" customFormat="1" ht="14.25" customHeight="1" x14ac:dyDescent="0.2"/>
    <row r="460" s="39" customFormat="1" ht="14.25" customHeight="1" x14ac:dyDescent="0.2"/>
    <row r="461" s="39" customFormat="1" ht="14.25" customHeight="1" x14ac:dyDescent="0.2"/>
    <row r="462" s="39" customFormat="1" ht="14.25" customHeight="1" x14ac:dyDescent="0.2"/>
    <row r="463" s="39" customFormat="1" ht="14.25" customHeight="1" x14ac:dyDescent="0.2"/>
    <row r="464" s="39" customFormat="1" ht="14.25" customHeight="1" x14ac:dyDescent="0.2"/>
    <row r="465" s="39" customFormat="1" ht="14.25" customHeight="1" x14ac:dyDescent="0.2"/>
    <row r="466" s="39" customFormat="1" ht="14.25" customHeight="1" x14ac:dyDescent="0.2"/>
    <row r="467" s="39" customFormat="1" ht="14.25" customHeight="1" x14ac:dyDescent="0.2"/>
    <row r="468" s="39" customFormat="1" ht="14.25" customHeight="1" x14ac:dyDescent="0.2"/>
    <row r="469" s="39" customFormat="1" ht="14.25" customHeight="1" x14ac:dyDescent="0.2"/>
    <row r="470" s="39" customFormat="1" ht="14.25" customHeight="1" x14ac:dyDescent="0.2"/>
    <row r="471" s="39" customFormat="1" ht="14.25" customHeight="1" x14ac:dyDescent="0.2"/>
    <row r="472" s="39" customFormat="1" ht="14.25" customHeight="1" x14ac:dyDescent="0.2"/>
    <row r="473" s="39" customFormat="1" ht="14.25" customHeight="1" x14ac:dyDescent="0.2"/>
    <row r="474" s="39" customFormat="1" ht="14.25" customHeight="1" x14ac:dyDescent="0.2"/>
    <row r="475" s="39" customFormat="1" ht="14.25" customHeight="1" x14ac:dyDescent="0.2"/>
    <row r="476" s="39" customFormat="1" ht="14.25" customHeight="1" x14ac:dyDescent="0.2"/>
    <row r="477" s="39" customFormat="1" ht="14.25" customHeight="1" x14ac:dyDescent="0.2"/>
    <row r="478" s="39" customFormat="1" ht="14.25" customHeight="1" x14ac:dyDescent="0.2"/>
    <row r="479" s="39" customFormat="1" ht="14.25" customHeight="1" x14ac:dyDescent="0.2"/>
    <row r="480" s="39" customFormat="1" ht="14.25" customHeight="1" x14ac:dyDescent="0.2"/>
    <row r="481" s="39" customFormat="1" ht="14.25" customHeight="1" x14ac:dyDescent="0.2"/>
    <row r="482" s="39" customFormat="1" ht="14.25" customHeight="1" x14ac:dyDescent="0.2"/>
    <row r="483" s="39" customFormat="1" ht="14.25" customHeight="1" x14ac:dyDescent="0.2"/>
    <row r="484" s="39" customFormat="1" ht="14.25" customHeight="1" x14ac:dyDescent="0.2"/>
    <row r="485" s="39" customFormat="1" ht="14.25" customHeight="1" x14ac:dyDescent="0.2"/>
    <row r="486" s="39" customFormat="1" ht="14.25" customHeight="1" x14ac:dyDescent="0.2"/>
    <row r="487" s="39" customFormat="1" ht="14.25" customHeight="1" x14ac:dyDescent="0.2"/>
    <row r="488" s="39" customFormat="1" ht="14.25" customHeight="1" x14ac:dyDescent="0.2"/>
    <row r="489" s="39" customFormat="1" ht="14.25" customHeight="1" x14ac:dyDescent="0.2"/>
    <row r="490" s="39" customFormat="1" ht="14.25" customHeight="1" x14ac:dyDescent="0.2"/>
    <row r="491" s="39" customFormat="1" ht="14.25" customHeight="1" x14ac:dyDescent="0.2"/>
    <row r="492" s="39" customFormat="1" ht="14.25" customHeight="1" x14ac:dyDescent="0.2"/>
    <row r="493" s="39" customFormat="1" ht="14.25" customHeight="1" x14ac:dyDescent="0.2"/>
    <row r="494" s="39" customFormat="1" ht="14.25" customHeight="1" x14ac:dyDescent="0.2"/>
    <row r="495" s="39" customFormat="1" ht="14.25" customHeight="1" x14ac:dyDescent="0.2"/>
    <row r="496" s="39" customFormat="1" ht="14.25" customHeight="1" x14ac:dyDescent="0.2"/>
    <row r="497" s="39" customFormat="1" ht="14.25" customHeight="1" x14ac:dyDescent="0.2"/>
    <row r="498" s="39" customFormat="1" ht="14.25" customHeight="1" x14ac:dyDescent="0.2"/>
    <row r="499" s="39" customFormat="1" ht="14.25" customHeight="1" x14ac:dyDescent="0.2"/>
    <row r="500" s="39" customFormat="1" ht="14.25" customHeight="1" x14ac:dyDescent="0.2"/>
    <row r="501" s="39" customFormat="1" ht="14.25" customHeight="1" x14ac:dyDescent="0.2"/>
    <row r="502" s="39" customFormat="1" ht="14.25" customHeight="1" x14ac:dyDescent="0.2"/>
    <row r="503" s="39" customFormat="1" ht="14.25" customHeight="1" x14ac:dyDescent="0.2"/>
    <row r="504" s="39" customFormat="1" ht="14.25" customHeight="1" x14ac:dyDescent="0.2"/>
    <row r="505" s="39" customFormat="1" ht="14.25" customHeight="1" x14ac:dyDescent="0.2"/>
    <row r="506" s="39" customFormat="1" ht="14.25" customHeight="1" x14ac:dyDescent="0.2"/>
    <row r="507" s="39" customFormat="1" ht="14.25" customHeight="1" x14ac:dyDescent="0.2"/>
    <row r="508" s="39" customFormat="1" ht="14.25" customHeight="1" x14ac:dyDescent="0.2"/>
    <row r="509" s="39" customFormat="1" ht="14.25" customHeight="1" x14ac:dyDescent="0.2"/>
    <row r="510" s="39" customFormat="1" ht="14.25" customHeight="1" x14ac:dyDescent="0.2"/>
    <row r="511" s="39" customFormat="1" ht="14.25" customHeight="1" x14ac:dyDescent="0.2"/>
    <row r="512" s="39" customFormat="1" ht="14.25" customHeight="1" x14ac:dyDescent="0.2"/>
    <row r="513" s="39" customFormat="1" ht="14.25" customHeight="1" x14ac:dyDescent="0.2"/>
    <row r="514" s="39" customFormat="1" ht="14.25" customHeight="1" x14ac:dyDescent="0.2"/>
    <row r="515" s="39" customFormat="1" ht="14.25" customHeight="1" x14ac:dyDescent="0.2"/>
    <row r="516" s="39" customFormat="1" ht="14.25" customHeight="1" x14ac:dyDescent="0.2"/>
    <row r="517" s="39" customFormat="1" ht="14.25" customHeight="1" x14ac:dyDescent="0.2"/>
    <row r="518" s="39" customFormat="1" ht="14.25" customHeight="1" x14ac:dyDescent="0.2"/>
    <row r="519" s="39" customFormat="1" ht="14.25" customHeight="1" x14ac:dyDescent="0.2"/>
    <row r="520" s="39" customFormat="1" ht="14.25" customHeight="1" x14ac:dyDescent="0.2"/>
    <row r="521" s="39" customFormat="1" ht="14.25" customHeight="1" x14ac:dyDescent="0.2"/>
    <row r="522" s="39" customFormat="1" ht="14.25" customHeight="1" x14ac:dyDescent="0.2"/>
    <row r="523" s="39" customFormat="1" ht="14.25" customHeight="1" x14ac:dyDescent="0.2"/>
    <row r="524" s="39" customFormat="1" ht="14.25" customHeight="1" x14ac:dyDescent="0.2"/>
    <row r="525" s="39" customFormat="1" ht="14.25" customHeight="1" x14ac:dyDescent="0.2"/>
    <row r="526" s="39" customFormat="1" ht="14.25" customHeight="1" x14ac:dyDescent="0.2"/>
    <row r="527" s="39" customFormat="1" ht="14.25" customHeight="1" x14ac:dyDescent="0.2"/>
    <row r="528" s="39" customFormat="1" ht="14.25" customHeight="1" x14ac:dyDescent="0.2"/>
    <row r="529" s="39" customFormat="1" ht="14.25" customHeight="1" x14ac:dyDescent="0.2"/>
    <row r="530" s="39" customFormat="1" ht="14.25" customHeight="1" x14ac:dyDescent="0.2"/>
    <row r="531" s="39" customFormat="1" ht="14.25" customHeight="1" x14ac:dyDescent="0.2"/>
    <row r="532" s="39" customFormat="1" ht="14.25" customHeight="1" x14ac:dyDescent="0.2"/>
    <row r="533" s="39" customFormat="1" ht="14.25" customHeight="1" x14ac:dyDescent="0.2"/>
    <row r="534" s="39" customFormat="1" ht="14.25" customHeight="1" x14ac:dyDescent="0.2"/>
    <row r="535" s="39" customFormat="1" ht="14.25" customHeight="1" x14ac:dyDescent="0.2"/>
    <row r="536" s="39" customFormat="1" ht="14.25" customHeight="1" x14ac:dyDescent="0.2"/>
    <row r="537" s="39" customFormat="1" ht="14.25" customHeight="1" x14ac:dyDescent="0.2"/>
    <row r="538" s="39" customFormat="1" ht="14.25" customHeight="1" x14ac:dyDescent="0.2"/>
    <row r="539" s="39" customFormat="1" ht="14.25" customHeight="1" x14ac:dyDescent="0.2"/>
    <row r="540" s="39" customFormat="1" ht="14.25" customHeight="1" x14ac:dyDescent="0.2"/>
    <row r="541" s="39" customFormat="1" ht="14.25" customHeight="1" x14ac:dyDescent="0.2"/>
    <row r="542" s="39" customFormat="1" ht="14.25" customHeight="1" x14ac:dyDescent="0.2"/>
    <row r="543" s="39" customFormat="1" ht="14.25" customHeight="1" x14ac:dyDescent="0.2"/>
    <row r="544" s="39" customFormat="1" ht="14.25" customHeight="1" x14ac:dyDescent="0.2"/>
    <row r="545" s="39" customFormat="1" ht="14.25" customHeight="1" x14ac:dyDescent="0.2"/>
    <row r="546" s="39" customFormat="1" ht="14.25" customHeight="1" x14ac:dyDescent="0.2"/>
    <row r="547" s="39" customFormat="1" ht="14.25" customHeight="1" x14ac:dyDescent="0.2"/>
    <row r="548" s="39" customFormat="1" ht="14.25" customHeight="1" x14ac:dyDescent="0.2"/>
    <row r="549" s="39" customFormat="1" ht="14.25" customHeight="1" x14ac:dyDescent="0.2"/>
    <row r="550" s="39" customFormat="1" ht="14.25" customHeight="1" x14ac:dyDescent="0.2"/>
    <row r="551" s="39" customFormat="1" ht="14.25" customHeight="1" x14ac:dyDescent="0.2"/>
    <row r="552" s="39" customFormat="1" ht="14.25" customHeight="1" x14ac:dyDescent="0.2"/>
    <row r="553" s="39" customFormat="1" ht="14.25" customHeight="1" x14ac:dyDescent="0.2"/>
    <row r="554" s="39" customFormat="1" ht="14.25" customHeight="1" x14ac:dyDescent="0.2"/>
    <row r="555" s="39" customFormat="1" ht="14.25" customHeight="1" x14ac:dyDescent="0.2"/>
    <row r="556" s="39" customFormat="1" ht="14.25" customHeight="1" x14ac:dyDescent="0.2"/>
    <row r="557" s="39" customFormat="1" ht="14.25" customHeight="1" x14ac:dyDescent="0.2"/>
    <row r="558" s="39" customFormat="1" ht="14.25" customHeight="1" x14ac:dyDescent="0.2"/>
    <row r="559" s="39" customFormat="1" ht="14.25" customHeight="1" x14ac:dyDescent="0.2"/>
    <row r="560" s="39" customFormat="1" ht="14.25" customHeight="1" x14ac:dyDescent="0.2"/>
    <row r="561" s="39" customFormat="1" ht="14.25" customHeight="1" x14ac:dyDescent="0.2"/>
    <row r="562" s="39" customFormat="1" ht="14.25" customHeight="1" x14ac:dyDescent="0.2"/>
    <row r="563" s="39" customFormat="1" ht="14.25" customHeight="1" x14ac:dyDescent="0.2"/>
    <row r="564" s="39" customFormat="1" ht="14.25" customHeight="1" x14ac:dyDescent="0.2"/>
    <row r="565" s="39" customFormat="1" ht="14.25" customHeight="1" x14ac:dyDescent="0.2"/>
    <row r="566" s="39" customFormat="1" ht="14.25" customHeight="1" x14ac:dyDescent="0.2"/>
    <row r="567" s="39" customFormat="1" ht="14.25" customHeight="1" x14ac:dyDescent="0.2"/>
    <row r="568" s="39" customFormat="1" ht="14.25" customHeight="1" x14ac:dyDescent="0.2"/>
    <row r="569" s="39" customFormat="1" ht="14.25" customHeight="1" x14ac:dyDescent="0.2"/>
    <row r="570" s="39" customFormat="1" ht="14.25" customHeight="1" x14ac:dyDescent="0.2"/>
    <row r="571" s="39" customFormat="1" ht="14.25" customHeight="1" x14ac:dyDescent="0.2"/>
    <row r="572" s="39" customFormat="1" ht="14.25" customHeight="1" x14ac:dyDescent="0.2"/>
    <row r="573" s="39" customFormat="1" ht="14.25" customHeight="1" x14ac:dyDescent="0.2"/>
    <row r="574" s="39" customFormat="1" ht="14.25" customHeight="1" x14ac:dyDescent="0.2"/>
    <row r="575" s="39" customFormat="1" ht="14.25" customHeight="1" x14ac:dyDescent="0.2"/>
    <row r="576" s="39" customFormat="1" ht="14.25" customHeight="1" x14ac:dyDescent="0.2"/>
    <row r="577" s="39" customFormat="1" ht="14.25" customHeight="1" x14ac:dyDescent="0.2"/>
    <row r="578" s="39" customFormat="1" ht="14.25" customHeight="1" x14ac:dyDescent="0.2"/>
    <row r="579" s="39" customFormat="1" ht="14.25" customHeight="1" x14ac:dyDescent="0.2"/>
    <row r="580" s="39" customFormat="1" ht="14.25" customHeight="1" x14ac:dyDescent="0.2"/>
    <row r="581" s="39" customFormat="1" ht="14.25" customHeight="1" x14ac:dyDescent="0.2"/>
    <row r="582" s="39" customFormat="1" ht="14.25" customHeight="1" x14ac:dyDescent="0.2"/>
    <row r="583" s="39" customFormat="1" ht="14.25" customHeight="1" x14ac:dyDescent="0.2"/>
    <row r="584" s="39" customFormat="1" ht="14.25" customHeight="1" x14ac:dyDescent="0.2"/>
    <row r="585" s="39" customFormat="1" ht="14.25" customHeight="1" x14ac:dyDescent="0.2"/>
    <row r="586" s="39" customFormat="1" ht="14.25" customHeight="1" x14ac:dyDescent="0.2"/>
    <row r="587" s="39" customFormat="1" ht="14.25" customHeight="1" x14ac:dyDescent="0.2"/>
    <row r="588" s="39" customFormat="1" ht="14.25" customHeight="1" x14ac:dyDescent="0.2"/>
    <row r="589" s="39" customFormat="1" ht="14.25" customHeight="1" x14ac:dyDescent="0.2"/>
    <row r="590" s="39" customFormat="1" ht="14.25" customHeight="1" x14ac:dyDescent="0.2"/>
    <row r="591" s="39" customFormat="1" ht="14.25" customHeight="1" x14ac:dyDescent="0.2"/>
    <row r="592" s="39" customFormat="1" ht="14.25" customHeight="1" x14ac:dyDescent="0.2"/>
    <row r="593" s="39" customFormat="1" ht="14.25" customHeight="1" x14ac:dyDescent="0.2"/>
    <row r="594" s="39" customFormat="1" ht="14.25" customHeight="1" x14ac:dyDescent="0.2"/>
    <row r="595" s="39" customFormat="1" ht="14.25" customHeight="1" x14ac:dyDescent="0.2"/>
    <row r="596" s="39" customFormat="1" ht="14.25" customHeight="1" x14ac:dyDescent="0.2"/>
    <row r="597" s="39" customFormat="1" ht="14.25" customHeight="1" x14ac:dyDescent="0.2"/>
    <row r="598" s="39" customFormat="1" ht="14.25" customHeight="1" x14ac:dyDescent="0.2"/>
    <row r="599" s="39" customFormat="1" ht="14.25" customHeight="1" x14ac:dyDescent="0.2"/>
    <row r="600" s="39" customFormat="1" ht="14.25" customHeight="1" x14ac:dyDescent="0.2"/>
    <row r="601" s="39" customFormat="1" ht="14.25" customHeight="1" x14ac:dyDescent="0.2"/>
    <row r="602" s="39" customFormat="1" ht="14.25" customHeight="1" x14ac:dyDescent="0.2"/>
    <row r="603" s="39" customFormat="1" ht="14.25" customHeight="1" x14ac:dyDescent="0.2"/>
    <row r="604" s="39" customFormat="1" ht="14.25" customHeight="1" x14ac:dyDescent="0.2"/>
    <row r="605" s="39" customFormat="1" ht="14.25" customHeight="1" x14ac:dyDescent="0.2"/>
    <row r="606" s="39" customFormat="1" ht="14.25" customHeight="1" x14ac:dyDescent="0.2"/>
    <row r="607" s="39" customFormat="1" ht="14.25" customHeight="1" x14ac:dyDescent="0.2"/>
    <row r="608" s="39" customFormat="1" ht="14.25" customHeight="1" x14ac:dyDescent="0.2"/>
    <row r="609" s="39" customFormat="1" ht="14.25" customHeight="1" x14ac:dyDescent="0.2"/>
    <row r="610" s="39" customFormat="1" ht="14.25" customHeight="1" x14ac:dyDescent="0.2"/>
    <row r="611" s="39" customFormat="1" ht="14.25" customHeight="1" x14ac:dyDescent="0.2"/>
    <row r="612" s="39" customFormat="1" ht="14.25" customHeight="1" x14ac:dyDescent="0.2"/>
    <row r="613" s="39" customFormat="1" ht="14.25" customHeight="1" x14ac:dyDescent="0.2"/>
    <row r="614" s="39" customFormat="1" ht="14.25" customHeight="1" x14ac:dyDescent="0.2"/>
    <row r="615" s="39" customFormat="1" ht="14.25" customHeight="1" x14ac:dyDescent="0.2"/>
    <row r="616" s="39" customFormat="1" ht="14.25" customHeight="1" x14ac:dyDescent="0.2"/>
    <row r="617" s="39" customFormat="1" ht="14.25" customHeight="1" x14ac:dyDescent="0.2"/>
    <row r="618" s="39" customFormat="1" ht="14.25" customHeight="1" x14ac:dyDescent="0.2"/>
    <row r="619" s="39" customFormat="1" ht="14.25" customHeight="1" x14ac:dyDescent="0.2"/>
    <row r="620" s="39" customFormat="1" ht="14.25" customHeight="1" x14ac:dyDescent="0.2"/>
    <row r="621" s="39" customFormat="1" ht="14.25" customHeight="1" x14ac:dyDescent="0.2"/>
    <row r="622" s="39" customFormat="1" ht="14.25" customHeight="1" x14ac:dyDescent="0.2"/>
    <row r="623" s="39" customFormat="1" ht="14.25" customHeight="1" x14ac:dyDescent="0.2"/>
    <row r="624" s="39" customFormat="1" ht="14.25" customHeight="1" x14ac:dyDescent="0.2"/>
    <row r="625" s="39" customFormat="1" ht="14.25" customHeight="1" x14ac:dyDescent="0.2"/>
    <row r="626" s="39" customFormat="1" ht="14.25" customHeight="1" x14ac:dyDescent="0.2"/>
    <row r="627" s="39" customFormat="1" ht="14.25" customHeight="1" x14ac:dyDescent="0.2"/>
    <row r="628" s="39" customFormat="1" ht="14.25" customHeight="1" x14ac:dyDescent="0.2"/>
    <row r="629" s="39" customFormat="1" ht="14.25" customHeight="1" x14ac:dyDescent="0.2"/>
    <row r="630" s="39" customFormat="1" ht="14.25" customHeight="1" x14ac:dyDescent="0.2"/>
    <row r="631" s="39" customFormat="1" ht="14.25" customHeight="1" x14ac:dyDescent="0.2"/>
    <row r="632" s="39" customFormat="1" ht="14.25" customHeight="1" x14ac:dyDescent="0.2"/>
    <row r="633" s="39" customFormat="1" ht="14.25" customHeight="1" x14ac:dyDescent="0.2"/>
    <row r="634" s="39" customFormat="1" ht="14.25" customHeight="1" x14ac:dyDescent="0.2"/>
    <row r="635" s="39" customFormat="1" ht="14.25" customHeight="1" x14ac:dyDescent="0.2"/>
    <row r="636" s="39" customFormat="1" ht="14.25" customHeight="1" x14ac:dyDescent="0.2"/>
    <row r="637" s="39" customFormat="1" ht="14.25" customHeight="1" x14ac:dyDescent="0.2"/>
    <row r="638" s="39" customFormat="1" ht="14.25" customHeight="1" x14ac:dyDescent="0.2"/>
    <row r="639" s="39" customFormat="1" ht="14.25" customHeight="1" x14ac:dyDescent="0.2"/>
    <row r="640" s="39" customFormat="1" ht="14.25" customHeight="1" x14ac:dyDescent="0.2"/>
    <row r="641" s="39" customFormat="1" ht="14.25" customHeight="1" x14ac:dyDescent="0.2"/>
    <row r="642" s="39" customFormat="1" ht="14.25" customHeight="1" x14ac:dyDescent="0.2"/>
    <row r="643" s="39" customFormat="1" ht="14.25" customHeight="1" x14ac:dyDescent="0.2"/>
    <row r="644" s="39" customFormat="1" ht="14.25" customHeight="1" x14ac:dyDescent="0.2"/>
    <row r="645" s="39" customFormat="1" ht="14.25" customHeight="1" x14ac:dyDescent="0.2"/>
    <row r="646" s="39" customFormat="1" ht="14.25" customHeight="1" x14ac:dyDescent="0.2"/>
    <row r="647" s="39" customFormat="1" ht="14.25" customHeight="1" x14ac:dyDescent="0.2"/>
    <row r="648" s="39" customFormat="1" ht="14.25" customHeight="1" x14ac:dyDescent="0.2"/>
    <row r="649" s="39" customFormat="1" ht="14.25" customHeight="1" x14ac:dyDescent="0.2"/>
    <row r="650" s="39" customFormat="1" ht="14.25" customHeight="1" x14ac:dyDescent="0.2"/>
    <row r="651" s="39" customFormat="1" ht="14.25" customHeight="1" x14ac:dyDescent="0.2"/>
    <row r="652" s="39" customFormat="1" ht="14.25" customHeight="1" x14ac:dyDescent="0.2"/>
    <row r="653" s="39" customFormat="1" ht="14.25" customHeight="1" x14ac:dyDescent="0.2"/>
    <row r="654" s="39" customFormat="1" ht="14.25" customHeight="1" x14ac:dyDescent="0.2"/>
    <row r="655" s="39" customFormat="1" ht="14.25" customHeight="1" x14ac:dyDescent="0.2"/>
    <row r="656" s="39" customFormat="1" ht="14.25" customHeight="1" x14ac:dyDescent="0.2"/>
    <row r="657" s="39" customFormat="1" ht="14.25" customHeight="1" x14ac:dyDescent="0.2"/>
    <row r="658" s="39" customFormat="1" ht="14.25" customHeight="1" x14ac:dyDescent="0.2"/>
    <row r="659" s="39" customFormat="1" ht="14.25" customHeight="1" x14ac:dyDescent="0.2"/>
    <row r="660" s="39" customFormat="1" ht="14.25" customHeight="1" x14ac:dyDescent="0.2"/>
    <row r="661" s="39" customFormat="1" ht="14.25" customHeight="1" x14ac:dyDescent="0.2"/>
    <row r="662" s="39" customFormat="1" ht="14.25" customHeight="1" x14ac:dyDescent="0.2"/>
    <row r="663" s="39" customFormat="1" ht="14.25" customHeight="1" x14ac:dyDescent="0.2"/>
    <row r="664" s="39" customFormat="1" ht="14.25" customHeight="1" x14ac:dyDescent="0.2"/>
    <row r="665" s="39" customFormat="1" ht="14.25" customHeight="1" x14ac:dyDescent="0.2"/>
    <row r="666" s="39" customFormat="1" ht="14.25" customHeight="1" x14ac:dyDescent="0.2"/>
    <row r="667" s="39" customFormat="1" ht="14.25" customHeight="1" x14ac:dyDescent="0.2"/>
    <row r="668" s="39" customFormat="1" ht="14.25" customHeight="1" x14ac:dyDescent="0.2"/>
    <row r="669" s="39" customFormat="1" ht="14.25" customHeight="1" x14ac:dyDescent="0.2"/>
    <row r="670" s="39" customFormat="1" ht="14.25" customHeight="1" x14ac:dyDescent="0.2"/>
    <row r="671" s="39" customFormat="1" ht="14.25" customHeight="1" x14ac:dyDescent="0.2"/>
    <row r="672" s="39" customFormat="1" ht="14.25" customHeight="1" x14ac:dyDescent="0.2"/>
    <row r="673" s="39" customFormat="1" ht="14.25" customHeight="1" x14ac:dyDescent="0.2"/>
    <row r="674" s="39" customFormat="1" ht="14.25" customHeight="1" x14ac:dyDescent="0.2"/>
    <row r="675" s="39" customFormat="1" ht="14.25" customHeight="1" x14ac:dyDescent="0.2"/>
    <row r="676" s="39" customFormat="1" ht="14.25" customHeight="1" x14ac:dyDescent="0.2"/>
    <row r="677" s="39" customFormat="1" ht="14.25" customHeight="1" x14ac:dyDescent="0.2"/>
    <row r="678" s="39" customFormat="1" ht="14.25" customHeight="1" x14ac:dyDescent="0.2"/>
    <row r="679" s="39" customFormat="1" ht="14.25" customHeight="1" x14ac:dyDescent="0.2"/>
    <row r="680" s="39" customFormat="1" ht="14.25" customHeight="1" x14ac:dyDescent="0.2"/>
    <row r="681" s="39" customFormat="1" ht="14.25" customHeight="1" x14ac:dyDescent="0.2"/>
    <row r="682" s="39" customFormat="1" ht="14.25" customHeight="1" x14ac:dyDescent="0.2"/>
    <row r="683" s="39" customFormat="1" ht="14.25" customHeight="1" x14ac:dyDescent="0.2"/>
    <row r="684" s="39" customFormat="1" ht="14.25" customHeight="1" x14ac:dyDescent="0.2"/>
    <row r="685" s="39" customFormat="1" ht="14.25" customHeight="1" x14ac:dyDescent="0.2"/>
    <row r="686" s="39" customFormat="1" ht="14.25" customHeight="1" x14ac:dyDescent="0.2"/>
    <row r="687" s="39" customFormat="1" ht="14.25" customHeight="1" x14ac:dyDescent="0.2"/>
    <row r="688" s="39" customFormat="1" ht="14.25" customHeight="1" x14ac:dyDescent="0.2"/>
    <row r="689" s="39" customFormat="1" ht="14.25" customHeight="1" x14ac:dyDescent="0.2"/>
    <row r="690" s="39" customFormat="1" ht="14.25" customHeight="1" x14ac:dyDescent="0.2"/>
    <row r="691" s="39" customFormat="1" ht="14.25" customHeight="1" x14ac:dyDescent="0.2"/>
    <row r="692" s="39" customFormat="1" ht="14.25" customHeight="1" x14ac:dyDescent="0.2"/>
    <row r="693" s="39" customFormat="1" ht="14.25" customHeight="1" x14ac:dyDescent="0.2"/>
    <row r="694" s="39" customFormat="1" ht="14.25" customHeight="1" x14ac:dyDescent="0.2"/>
    <row r="695" s="39" customFormat="1" ht="14.25" customHeight="1" x14ac:dyDescent="0.2"/>
    <row r="696" s="39" customFormat="1" ht="14.25" customHeight="1" x14ac:dyDescent="0.2"/>
    <row r="697" s="39" customFormat="1" ht="14.25" customHeight="1" x14ac:dyDescent="0.2"/>
    <row r="698" s="39" customFormat="1" ht="14.25" customHeight="1" x14ac:dyDescent="0.2"/>
    <row r="699" s="39" customFormat="1" ht="14.25" customHeight="1" x14ac:dyDescent="0.2"/>
    <row r="700" s="39" customFormat="1" ht="14.25" customHeight="1" x14ac:dyDescent="0.2"/>
    <row r="701" s="39" customFormat="1" ht="14.25" customHeight="1" x14ac:dyDescent="0.2"/>
    <row r="702" s="39" customFormat="1" ht="14.25" customHeight="1" x14ac:dyDescent="0.2"/>
    <row r="703" s="39" customFormat="1" ht="14.25" customHeight="1" x14ac:dyDescent="0.2"/>
    <row r="704" s="39" customFormat="1" ht="14.25" customHeight="1" x14ac:dyDescent="0.2"/>
    <row r="705" s="39" customFormat="1" ht="14.25" customHeight="1" x14ac:dyDescent="0.2"/>
    <row r="706" s="39" customFormat="1" ht="14.25" customHeight="1" x14ac:dyDescent="0.2"/>
    <row r="707" s="39" customFormat="1" ht="14.25" customHeight="1" x14ac:dyDescent="0.2"/>
    <row r="708" s="39" customFormat="1" ht="14.25" customHeight="1" x14ac:dyDescent="0.2"/>
    <row r="709" s="39" customFormat="1" ht="14.25" customHeight="1" x14ac:dyDescent="0.2"/>
    <row r="710" s="39" customFormat="1" ht="14.25" customHeight="1" x14ac:dyDescent="0.2"/>
    <row r="711" s="39" customFormat="1" ht="14.25" customHeight="1" x14ac:dyDescent="0.2"/>
    <row r="712" s="39" customFormat="1" ht="14.25" customHeight="1" x14ac:dyDescent="0.2"/>
    <row r="713" s="39" customFormat="1" ht="14.25" customHeight="1" x14ac:dyDescent="0.2"/>
    <row r="714" s="39" customFormat="1" ht="14.25" customHeight="1" x14ac:dyDescent="0.2"/>
    <row r="715" s="39" customFormat="1" ht="14.25" customHeight="1" x14ac:dyDescent="0.2"/>
    <row r="716" s="39" customFormat="1" ht="14.25" customHeight="1" x14ac:dyDescent="0.2"/>
    <row r="717" s="39" customFormat="1" ht="14.25" customHeight="1" x14ac:dyDescent="0.2"/>
    <row r="718" s="39" customFormat="1" ht="14.25" customHeight="1" x14ac:dyDescent="0.2"/>
    <row r="719" s="39" customFormat="1" ht="14.25" customHeight="1" x14ac:dyDescent="0.2"/>
    <row r="720" s="39" customFormat="1" ht="14.25" customHeight="1" x14ac:dyDescent="0.2"/>
    <row r="721" s="39" customFormat="1" ht="14.25" customHeight="1" x14ac:dyDescent="0.2"/>
    <row r="722" s="39" customFormat="1" ht="14.25" customHeight="1" x14ac:dyDescent="0.2"/>
    <row r="723" s="39" customFormat="1" ht="14.25" customHeight="1" x14ac:dyDescent="0.2"/>
    <row r="724" s="39" customFormat="1" ht="14.25" customHeight="1" x14ac:dyDescent="0.2"/>
    <row r="725" s="39" customFormat="1" ht="14.25" customHeight="1" x14ac:dyDescent="0.2"/>
    <row r="726" s="39" customFormat="1" ht="14.25" customHeight="1" x14ac:dyDescent="0.2"/>
    <row r="727" s="39" customFormat="1" ht="14.25" customHeight="1" x14ac:dyDescent="0.2"/>
    <row r="728" s="39" customFormat="1" ht="14.25" customHeight="1" x14ac:dyDescent="0.2"/>
    <row r="729" s="39" customFormat="1" ht="14.25" customHeight="1" x14ac:dyDescent="0.2"/>
    <row r="730" s="39" customFormat="1" ht="14.25" customHeight="1" x14ac:dyDescent="0.2"/>
    <row r="731" s="39" customFormat="1" ht="14.25" customHeight="1" x14ac:dyDescent="0.2"/>
    <row r="732" s="39" customFormat="1" ht="14.25" customHeight="1" x14ac:dyDescent="0.2"/>
    <row r="733" s="39" customFormat="1" ht="14.25" customHeight="1" x14ac:dyDescent="0.2"/>
    <row r="734" s="39" customFormat="1" ht="14.25" customHeight="1" x14ac:dyDescent="0.2"/>
    <row r="735" s="39" customFormat="1" ht="14.25" customHeight="1" x14ac:dyDescent="0.2"/>
    <row r="736" s="39" customFormat="1" ht="14.25" customHeight="1" x14ac:dyDescent="0.2"/>
    <row r="737" s="39" customFormat="1" ht="14.25" customHeight="1" x14ac:dyDescent="0.2"/>
    <row r="738" s="39" customFormat="1" ht="14.25" customHeight="1" x14ac:dyDescent="0.2"/>
    <row r="739" s="39" customFormat="1" ht="14.25" customHeight="1" x14ac:dyDescent="0.2"/>
    <row r="740" s="39" customFormat="1" ht="14.25" customHeight="1" x14ac:dyDescent="0.2"/>
    <row r="741" s="39" customFormat="1" ht="14.25" customHeight="1" x14ac:dyDescent="0.2"/>
    <row r="742" s="39" customFormat="1" ht="14.25" customHeight="1" x14ac:dyDescent="0.2"/>
    <row r="743" s="39" customFormat="1" ht="14.25" customHeight="1" x14ac:dyDescent="0.2"/>
    <row r="744" s="39" customFormat="1" ht="14.25" customHeight="1" x14ac:dyDescent="0.2"/>
    <row r="745" s="39" customFormat="1" ht="14.25" customHeight="1" x14ac:dyDescent="0.2"/>
    <row r="746" s="39" customFormat="1" ht="14.25" customHeight="1" x14ac:dyDescent="0.2"/>
    <row r="747" s="39" customFormat="1" ht="14.25" customHeight="1" x14ac:dyDescent="0.2"/>
    <row r="748" s="39" customFormat="1" ht="14.25" customHeight="1" x14ac:dyDescent="0.2"/>
    <row r="749" s="39" customFormat="1" ht="14.25" customHeight="1" x14ac:dyDescent="0.2"/>
    <row r="750" s="39" customFormat="1" ht="14.25" customHeight="1" x14ac:dyDescent="0.2"/>
    <row r="751" s="39" customFormat="1" ht="14.25" customHeight="1" x14ac:dyDescent="0.2"/>
    <row r="752" s="39" customFormat="1" ht="14.25" customHeight="1" x14ac:dyDescent="0.2"/>
    <row r="753" s="39" customFormat="1" ht="14.25" customHeight="1" x14ac:dyDescent="0.2"/>
    <row r="754" s="39" customFormat="1" ht="14.25" customHeight="1" x14ac:dyDescent="0.2"/>
    <row r="755" s="39" customFormat="1" ht="14.25" customHeight="1" x14ac:dyDescent="0.2"/>
    <row r="756" s="39" customFormat="1" ht="14.25" customHeight="1" x14ac:dyDescent="0.2"/>
    <row r="757" s="39" customFormat="1" ht="14.25" customHeight="1" x14ac:dyDescent="0.2"/>
    <row r="758" s="39" customFormat="1" ht="14.25" customHeight="1" x14ac:dyDescent="0.2"/>
    <row r="759" s="39" customFormat="1" ht="14.25" customHeight="1" x14ac:dyDescent="0.2"/>
    <row r="760" s="39" customFormat="1" ht="14.25" customHeight="1" x14ac:dyDescent="0.2"/>
    <row r="761" s="39" customFormat="1" ht="14.25" customHeight="1" x14ac:dyDescent="0.2"/>
    <row r="762" s="39" customFormat="1" ht="14.25" customHeight="1" x14ac:dyDescent="0.2"/>
    <row r="763" s="39" customFormat="1" ht="14.25" customHeight="1" x14ac:dyDescent="0.2"/>
    <row r="764" s="39" customFormat="1" ht="14.25" customHeight="1" x14ac:dyDescent="0.2"/>
    <row r="765" s="39" customFormat="1" ht="14.25" customHeight="1" x14ac:dyDescent="0.2"/>
    <row r="766" s="39" customFormat="1" ht="14.25" customHeight="1" x14ac:dyDescent="0.2"/>
    <row r="767" s="39" customFormat="1" ht="14.25" customHeight="1" x14ac:dyDescent="0.2"/>
    <row r="768" s="39" customFormat="1" ht="14.25" customHeight="1" x14ac:dyDescent="0.2"/>
    <row r="769" s="39" customFormat="1" ht="14.25" customHeight="1" x14ac:dyDescent="0.2"/>
    <row r="770" s="39" customFormat="1" ht="14.25" customHeight="1" x14ac:dyDescent="0.2"/>
    <row r="771" s="39" customFormat="1" ht="14.25" customHeight="1" x14ac:dyDescent="0.2"/>
    <row r="772" s="39" customFormat="1" ht="14.25" customHeight="1" x14ac:dyDescent="0.2"/>
    <row r="773" s="39" customFormat="1" ht="14.25" customHeight="1" x14ac:dyDescent="0.2"/>
    <row r="774" s="39" customFormat="1" ht="14.25" customHeight="1" x14ac:dyDescent="0.2"/>
    <row r="775" s="39" customFormat="1" ht="14.25" customHeight="1" x14ac:dyDescent="0.2"/>
    <row r="776" s="39" customFormat="1" ht="14.25" customHeight="1" x14ac:dyDescent="0.2"/>
    <row r="777" s="39" customFormat="1" ht="14.25" customHeight="1" x14ac:dyDescent="0.2"/>
    <row r="778" s="39" customFormat="1" ht="14.25" customHeight="1" x14ac:dyDescent="0.2"/>
    <row r="779" s="39" customFormat="1" ht="14.25" customHeight="1" x14ac:dyDescent="0.2"/>
    <row r="780" s="39" customFormat="1" ht="14.25" customHeight="1" x14ac:dyDescent="0.2"/>
    <row r="781" s="39" customFormat="1" ht="14.25" customHeight="1" x14ac:dyDescent="0.2"/>
    <row r="782" s="39" customFormat="1" ht="14.25" customHeight="1" x14ac:dyDescent="0.2"/>
    <row r="783" s="39" customFormat="1" ht="14.25" customHeight="1" x14ac:dyDescent="0.2"/>
    <row r="784" s="39" customFormat="1" ht="14.25" customHeight="1" x14ac:dyDescent="0.2"/>
    <row r="785" s="39" customFormat="1" ht="14.25" customHeight="1" x14ac:dyDescent="0.2"/>
    <row r="786" s="39" customFormat="1" ht="14.25" customHeight="1" x14ac:dyDescent="0.2"/>
    <row r="787" s="39" customFormat="1" ht="14.25" customHeight="1" x14ac:dyDescent="0.2"/>
    <row r="788" s="39" customFormat="1" ht="14.25" customHeight="1" x14ac:dyDescent="0.2"/>
    <row r="789" s="39" customFormat="1" ht="14.25" customHeight="1" x14ac:dyDescent="0.2"/>
    <row r="790" s="39" customFormat="1" ht="14.25" customHeight="1" x14ac:dyDescent="0.2"/>
    <row r="791" s="39" customFormat="1" ht="14.25" customHeight="1" x14ac:dyDescent="0.2"/>
    <row r="792" s="39" customFormat="1" ht="14.25" customHeight="1" x14ac:dyDescent="0.2"/>
    <row r="793" s="39" customFormat="1" ht="14.25" customHeight="1" x14ac:dyDescent="0.2"/>
    <row r="794" s="39" customFormat="1" ht="14.25" customHeight="1" x14ac:dyDescent="0.2"/>
    <row r="795" s="39" customFormat="1" ht="14.25" customHeight="1" x14ac:dyDescent="0.2"/>
    <row r="796" s="39" customFormat="1" ht="14.25" customHeight="1" x14ac:dyDescent="0.2"/>
    <row r="797" s="39" customFormat="1" ht="14.25" customHeight="1" x14ac:dyDescent="0.2"/>
    <row r="798" s="39" customFormat="1" ht="14.25" customHeight="1" x14ac:dyDescent="0.2"/>
    <row r="799" s="39" customFormat="1" ht="14.25" customHeight="1" x14ac:dyDescent="0.2"/>
    <row r="800" s="39" customFormat="1" ht="14.25" customHeight="1" x14ac:dyDescent="0.2"/>
    <row r="801" s="39" customFormat="1" ht="14.25" customHeight="1" x14ac:dyDescent="0.2"/>
    <row r="802" s="39" customFormat="1" ht="14.25" customHeight="1" x14ac:dyDescent="0.2"/>
    <row r="803" s="39" customFormat="1" ht="14.25" customHeight="1" x14ac:dyDescent="0.2"/>
    <row r="804" s="39" customFormat="1" ht="14.25" customHeight="1" x14ac:dyDescent="0.2"/>
    <row r="805" s="39" customFormat="1" ht="14.25" customHeight="1" x14ac:dyDescent="0.2"/>
    <row r="806" s="39" customFormat="1" ht="14.25" customHeight="1" x14ac:dyDescent="0.2"/>
    <row r="807" s="39" customFormat="1" ht="14.25" customHeight="1" x14ac:dyDescent="0.2"/>
    <row r="808" s="39" customFormat="1" ht="14.25" customHeight="1" x14ac:dyDescent="0.2"/>
    <row r="809" s="39" customFormat="1" ht="14.25" customHeight="1" x14ac:dyDescent="0.2"/>
    <row r="810" s="39" customFormat="1" ht="14.25" customHeight="1" x14ac:dyDescent="0.2"/>
    <row r="811" s="39" customFormat="1" ht="14.25" customHeight="1" x14ac:dyDescent="0.2"/>
    <row r="812" s="39" customFormat="1" ht="14.25" customHeight="1" x14ac:dyDescent="0.2"/>
    <row r="813" s="39" customFormat="1" ht="14.25" customHeight="1" x14ac:dyDescent="0.2"/>
    <row r="814" s="39" customFormat="1" ht="14.25" customHeight="1" x14ac:dyDescent="0.2"/>
    <row r="815" s="39" customFormat="1" ht="14.25" customHeight="1" x14ac:dyDescent="0.2"/>
    <row r="816" s="39" customFormat="1" ht="14.25" customHeight="1" x14ac:dyDescent="0.2"/>
    <row r="817" s="39" customFormat="1" ht="14.25" customHeight="1" x14ac:dyDescent="0.2"/>
    <row r="818" s="39" customFormat="1" ht="14.25" customHeight="1" x14ac:dyDescent="0.2"/>
    <row r="819" s="39" customFormat="1" ht="14.25" customHeight="1" x14ac:dyDescent="0.2"/>
    <row r="820" s="39" customFormat="1" ht="14.25" customHeight="1" x14ac:dyDescent="0.2"/>
    <row r="821" s="39" customFormat="1" ht="14.25" customHeight="1" x14ac:dyDescent="0.2"/>
    <row r="822" s="39" customFormat="1" ht="14.25" customHeight="1" x14ac:dyDescent="0.2"/>
    <row r="823" s="39" customFormat="1" ht="14.25" customHeight="1" x14ac:dyDescent="0.2"/>
    <row r="824" s="39" customFormat="1" ht="14.25" customHeight="1" x14ac:dyDescent="0.2"/>
    <row r="825" s="39" customFormat="1" ht="14.25" customHeight="1" x14ac:dyDescent="0.2"/>
    <row r="826" s="39" customFormat="1" ht="14.25" customHeight="1" x14ac:dyDescent="0.2"/>
    <row r="827" s="39" customFormat="1" ht="14.25" customHeight="1" x14ac:dyDescent="0.2"/>
    <row r="828" s="39" customFormat="1" ht="14.25" customHeight="1" x14ac:dyDescent="0.2"/>
    <row r="829" s="39" customFormat="1" ht="14.25" customHeight="1" x14ac:dyDescent="0.2"/>
    <row r="830" s="39" customFormat="1" ht="14.25" customHeight="1" x14ac:dyDescent="0.2"/>
    <row r="831" s="39" customFormat="1" ht="14.25" customHeight="1" x14ac:dyDescent="0.2"/>
    <row r="832" s="39" customFormat="1" ht="14.25" customHeight="1" x14ac:dyDescent="0.2"/>
    <row r="833" s="39" customFormat="1" ht="14.25" customHeight="1" x14ac:dyDescent="0.2"/>
    <row r="834" s="39" customFormat="1" ht="14.25" customHeight="1" x14ac:dyDescent="0.2"/>
    <row r="835" s="39" customFormat="1" ht="14.25" customHeight="1" x14ac:dyDescent="0.2"/>
    <row r="836" s="39" customFormat="1" ht="14.25" customHeight="1" x14ac:dyDescent="0.2"/>
    <row r="837" s="39" customFormat="1" ht="14.25" customHeight="1" x14ac:dyDescent="0.2"/>
    <row r="838" s="39" customFormat="1" ht="14.25" customHeight="1" x14ac:dyDescent="0.2"/>
    <row r="839" s="39" customFormat="1" ht="14.25" customHeight="1" x14ac:dyDescent="0.2"/>
    <row r="840" s="39" customFormat="1" ht="14.25" customHeight="1" x14ac:dyDescent="0.2"/>
    <row r="841" s="39" customFormat="1" ht="14.25" customHeight="1" x14ac:dyDescent="0.2"/>
    <row r="842" s="39" customFormat="1" ht="14.25" customHeight="1" x14ac:dyDescent="0.2"/>
    <row r="843" s="39" customFormat="1" ht="14.25" customHeight="1" x14ac:dyDescent="0.2"/>
    <row r="844" s="39" customFormat="1" ht="14.25" customHeight="1" x14ac:dyDescent="0.2"/>
    <row r="845" s="39" customFormat="1" ht="14.25" customHeight="1" x14ac:dyDescent="0.2"/>
    <row r="846" s="39" customFormat="1" ht="14.25" customHeight="1" x14ac:dyDescent="0.2"/>
    <row r="847" s="39" customFormat="1" ht="14.25" customHeight="1" x14ac:dyDescent="0.2"/>
    <row r="848" s="39" customFormat="1" ht="14.25" customHeight="1" x14ac:dyDescent="0.2"/>
    <row r="849" s="39" customFormat="1" ht="14.25" customHeight="1" x14ac:dyDescent="0.2"/>
    <row r="850" s="39" customFormat="1" ht="14.25" customHeight="1" x14ac:dyDescent="0.2"/>
    <row r="851" s="39" customFormat="1" ht="14.25" customHeight="1" x14ac:dyDescent="0.2"/>
    <row r="852" s="39" customFormat="1" ht="14.25" customHeight="1" x14ac:dyDescent="0.2"/>
    <row r="853" s="39" customFormat="1" ht="14.25" customHeight="1" x14ac:dyDescent="0.2"/>
    <row r="854" s="39" customFormat="1" ht="14.25" customHeight="1" x14ac:dyDescent="0.2"/>
    <row r="855" s="39" customFormat="1" ht="14.25" customHeight="1" x14ac:dyDescent="0.2"/>
    <row r="856" s="39" customFormat="1" ht="14.25" customHeight="1" x14ac:dyDescent="0.2"/>
    <row r="857" s="39" customFormat="1" ht="14.25" customHeight="1" x14ac:dyDescent="0.2"/>
    <row r="858" s="39" customFormat="1" ht="14.25" customHeight="1" x14ac:dyDescent="0.2"/>
    <row r="859" s="39" customFormat="1" ht="14.25" customHeight="1" x14ac:dyDescent="0.2"/>
    <row r="860" s="39" customFormat="1" ht="14.25" customHeight="1" x14ac:dyDescent="0.2"/>
    <row r="861" s="39" customFormat="1" ht="14.25" customHeight="1" x14ac:dyDescent="0.2"/>
    <row r="862" s="39" customFormat="1" ht="14.25" customHeight="1" x14ac:dyDescent="0.2"/>
    <row r="863" s="39" customFormat="1" ht="14.25" customHeight="1" x14ac:dyDescent="0.2"/>
    <row r="864" s="39" customFormat="1" ht="14.25" customHeight="1" x14ac:dyDescent="0.2"/>
    <row r="865" s="39" customFormat="1" ht="14.25" customHeight="1" x14ac:dyDescent="0.2"/>
    <row r="866" s="39" customFormat="1" ht="14.25" customHeight="1" x14ac:dyDescent="0.2"/>
    <row r="867" s="39" customFormat="1" ht="14.25" customHeight="1" x14ac:dyDescent="0.2"/>
    <row r="868" s="39" customFormat="1" ht="14.25" customHeight="1" x14ac:dyDescent="0.2"/>
    <row r="869" s="39" customFormat="1" ht="14.25" customHeight="1" x14ac:dyDescent="0.2"/>
    <row r="870" s="39" customFormat="1" ht="14.25" customHeight="1" x14ac:dyDescent="0.2"/>
    <row r="871" s="39" customFormat="1" ht="14.25" customHeight="1" x14ac:dyDescent="0.2"/>
    <row r="872" s="39" customFormat="1" ht="14.25" customHeight="1" x14ac:dyDescent="0.2"/>
    <row r="873" s="39" customFormat="1" ht="14.25" customHeight="1" x14ac:dyDescent="0.2"/>
    <row r="874" s="39" customFormat="1" ht="14.25" customHeight="1" x14ac:dyDescent="0.2"/>
    <row r="875" s="39" customFormat="1" ht="14.25" customHeight="1" x14ac:dyDescent="0.2"/>
    <row r="876" s="39" customFormat="1" ht="14.25" customHeight="1" x14ac:dyDescent="0.2"/>
    <row r="877" s="39" customFormat="1" ht="14.25" customHeight="1" x14ac:dyDescent="0.2"/>
    <row r="878" s="39" customFormat="1" ht="14.25" customHeight="1" x14ac:dyDescent="0.2"/>
    <row r="879" s="39" customFormat="1" ht="14.25" customHeight="1" x14ac:dyDescent="0.2"/>
    <row r="880" s="39" customFormat="1" ht="14.25" customHeight="1" x14ac:dyDescent="0.2"/>
    <row r="881" s="39" customFormat="1" ht="14.25" customHeight="1" x14ac:dyDescent="0.2"/>
    <row r="882" s="39" customFormat="1" ht="14.25" customHeight="1" x14ac:dyDescent="0.2"/>
    <row r="883" s="39" customFormat="1" ht="14.25" customHeight="1" x14ac:dyDescent="0.2"/>
    <row r="884" s="39" customFormat="1" ht="14.25" customHeight="1" x14ac:dyDescent="0.2"/>
    <row r="885" s="39" customFormat="1" ht="14.25" customHeight="1" x14ac:dyDescent="0.2"/>
    <row r="886" s="39" customFormat="1" ht="14.25" customHeight="1" x14ac:dyDescent="0.2"/>
    <row r="887" s="39" customFormat="1" ht="14.25" customHeight="1" x14ac:dyDescent="0.2"/>
    <row r="888" s="39" customFormat="1" ht="14.25" customHeight="1" x14ac:dyDescent="0.2"/>
    <row r="889" s="39" customFormat="1" ht="14.25" customHeight="1" x14ac:dyDescent="0.2"/>
    <row r="890" s="39" customFormat="1" ht="14.25" customHeight="1" x14ac:dyDescent="0.2"/>
    <row r="891" s="39" customFormat="1" ht="14.25" customHeight="1" x14ac:dyDescent="0.2"/>
    <row r="892" s="39" customFormat="1" ht="14.25" customHeight="1" x14ac:dyDescent="0.2"/>
    <row r="893" s="39" customFormat="1" ht="14.25" customHeight="1" x14ac:dyDescent="0.2"/>
    <row r="894" s="39" customFormat="1" ht="14.25" customHeight="1" x14ac:dyDescent="0.2"/>
    <row r="895" s="39" customFormat="1" ht="14.25" customHeight="1" x14ac:dyDescent="0.2"/>
    <row r="896" s="39" customFormat="1" ht="14.25" customHeight="1" x14ac:dyDescent="0.2"/>
    <row r="897" s="39" customFormat="1" ht="14.25" customHeight="1" x14ac:dyDescent="0.2"/>
    <row r="898" s="39" customFormat="1" ht="14.25" customHeight="1" x14ac:dyDescent="0.2"/>
    <row r="899" s="39" customFormat="1" ht="14.25" customHeight="1" x14ac:dyDescent="0.2"/>
    <row r="900" s="39" customFormat="1" ht="14.25" customHeight="1" x14ac:dyDescent="0.2"/>
    <row r="901" s="39" customFormat="1" ht="14.25" customHeight="1" x14ac:dyDescent="0.2"/>
    <row r="902" s="39" customFormat="1" ht="14.25" customHeight="1" x14ac:dyDescent="0.2"/>
    <row r="903" s="39" customFormat="1" ht="14.25" customHeight="1" x14ac:dyDescent="0.2"/>
    <row r="904" s="39" customFormat="1" ht="14.25" customHeight="1" x14ac:dyDescent="0.2"/>
    <row r="905" s="39" customFormat="1" ht="14.25" customHeight="1" x14ac:dyDescent="0.2"/>
    <row r="906" s="39" customFormat="1" ht="14.25" customHeight="1" x14ac:dyDescent="0.2"/>
    <row r="907" s="39" customFormat="1" ht="14.25" customHeight="1" x14ac:dyDescent="0.2"/>
    <row r="908" s="39" customFormat="1" ht="14.25" customHeight="1" x14ac:dyDescent="0.2"/>
    <row r="909" s="39" customFormat="1" ht="14.25" customHeight="1" x14ac:dyDescent="0.2"/>
    <row r="910" s="39" customFormat="1" ht="14.25" customHeight="1" x14ac:dyDescent="0.2"/>
    <row r="911" s="39" customFormat="1" ht="14.25" customHeight="1" x14ac:dyDescent="0.2"/>
    <row r="912" s="39" customFormat="1" ht="14.25" customHeight="1" x14ac:dyDescent="0.2"/>
    <row r="913" s="39" customFormat="1" ht="14.25" customHeight="1" x14ac:dyDescent="0.2"/>
    <row r="914" s="39" customFormat="1" ht="14.25" customHeight="1" x14ac:dyDescent="0.2"/>
    <row r="915" s="39" customFormat="1" ht="14.25" customHeight="1" x14ac:dyDescent="0.2"/>
    <row r="916" s="39" customFormat="1" ht="14.25" customHeight="1" x14ac:dyDescent="0.2"/>
    <row r="917" s="39" customFormat="1" ht="14.25" customHeight="1" x14ac:dyDescent="0.2"/>
    <row r="918" s="39" customFormat="1" ht="14.25" customHeight="1" x14ac:dyDescent="0.2"/>
    <row r="919" s="39" customFormat="1" ht="14.25" customHeight="1" x14ac:dyDescent="0.2"/>
    <row r="920" s="39" customFormat="1" ht="14.25" customHeight="1" x14ac:dyDescent="0.2"/>
    <row r="921" s="39" customFormat="1" ht="14.25" customHeight="1" x14ac:dyDescent="0.2"/>
    <row r="922" s="39" customFormat="1" ht="14.25" customHeight="1" x14ac:dyDescent="0.2"/>
    <row r="923" s="39" customFormat="1" ht="14.25" customHeight="1" x14ac:dyDescent="0.2"/>
    <row r="924" s="39" customFormat="1" ht="14.25" customHeight="1" x14ac:dyDescent="0.2"/>
    <row r="925" s="39" customFormat="1" ht="14.25" customHeight="1" x14ac:dyDescent="0.2"/>
    <row r="926" s="39" customFormat="1" ht="14.25" customHeight="1" x14ac:dyDescent="0.2"/>
    <row r="927" s="39" customFormat="1" ht="14.25" customHeight="1" x14ac:dyDescent="0.2"/>
    <row r="928" s="39" customFormat="1" ht="14.25" customHeight="1" x14ac:dyDescent="0.2"/>
    <row r="929" s="39" customFormat="1" ht="14.25" customHeight="1" x14ac:dyDescent="0.2"/>
    <row r="930" s="39" customFormat="1" ht="14.25" customHeight="1" x14ac:dyDescent="0.2"/>
    <row r="931" s="39" customFormat="1" ht="14.25" customHeight="1" x14ac:dyDescent="0.2"/>
    <row r="932" s="39" customFormat="1" ht="14.25" customHeight="1" x14ac:dyDescent="0.2"/>
    <row r="933" s="39" customFormat="1" ht="14.25" customHeight="1" x14ac:dyDescent="0.2"/>
    <row r="934" s="39" customFormat="1" ht="14.25" customHeight="1" x14ac:dyDescent="0.2"/>
    <row r="935" s="39" customFormat="1" ht="14.25" customHeight="1" x14ac:dyDescent="0.2"/>
    <row r="936" s="39" customFormat="1" ht="14.25" customHeight="1" x14ac:dyDescent="0.2"/>
    <row r="937" s="39" customFormat="1" ht="14.25" customHeight="1" x14ac:dyDescent="0.2"/>
    <row r="938" s="39" customFormat="1" ht="14.25" customHeight="1" x14ac:dyDescent="0.2"/>
    <row r="939" s="39" customFormat="1" ht="14.25" customHeight="1" x14ac:dyDescent="0.2"/>
    <row r="940" s="39" customFormat="1" ht="14.25" customHeight="1" x14ac:dyDescent="0.2"/>
    <row r="941" s="39" customFormat="1" ht="14.25" customHeight="1" x14ac:dyDescent="0.2"/>
    <row r="942" s="39" customFormat="1" ht="14.25" customHeight="1" x14ac:dyDescent="0.2"/>
    <row r="943" s="39" customFormat="1" ht="14.25" customHeight="1" x14ac:dyDescent="0.2"/>
    <row r="944" s="39" customFormat="1" ht="14.25" customHeight="1" x14ac:dyDescent="0.2"/>
    <row r="945" s="39" customFormat="1" ht="14.25" customHeight="1" x14ac:dyDescent="0.2"/>
    <row r="946" s="39" customFormat="1" ht="14.25" customHeight="1" x14ac:dyDescent="0.2"/>
    <row r="947" s="39" customFormat="1" ht="14.25" customHeight="1" x14ac:dyDescent="0.2"/>
    <row r="948" s="39" customFormat="1" ht="14.25" customHeight="1" x14ac:dyDescent="0.2"/>
    <row r="949" s="39" customFormat="1" ht="14.25" customHeight="1" x14ac:dyDescent="0.2"/>
    <row r="950" s="39" customFormat="1" ht="14.25" customHeight="1" x14ac:dyDescent="0.2"/>
    <row r="951" s="39" customFormat="1" ht="14.25" customHeight="1" x14ac:dyDescent="0.2"/>
    <row r="952" s="39" customFormat="1" ht="14.25" customHeight="1" x14ac:dyDescent="0.2"/>
    <row r="953" s="39" customFormat="1" ht="14.25" customHeight="1" x14ac:dyDescent="0.2"/>
    <row r="954" s="39" customFormat="1" ht="14.25" customHeight="1" x14ac:dyDescent="0.2"/>
    <row r="955" s="39" customFormat="1" ht="14.25" customHeight="1" x14ac:dyDescent="0.2"/>
    <row r="956" s="39" customFormat="1" ht="14.25" customHeight="1" x14ac:dyDescent="0.2"/>
    <row r="957" s="39" customFormat="1" ht="14.25" customHeight="1" x14ac:dyDescent="0.2"/>
    <row r="958" s="39" customFormat="1" ht="14.25" customHeight="1" x14ac:dyDescent="0.2"/>
    <row r="959" s="39" customFormat="1" ht="14.25" customHeight="1" x14ac:dyDescent="0.2"/>
    <row r="960" s="39" customFormat="1" ht="14.25" customHeight="1" x14ac:dyDescent="0.2"/>
    <row r="961" s="39" customFormat="1" ht="14.25" customHeight="1" x14ac:dyDescent="0.2"/>
    <row r="962" s="39" customFormat="1" ht="14.25" customHeight="1" x14ac:dyDescent="0.2"/>
    <row r="963" s="39" customFormat="1" ht="14.25" customHeight="1" x14ac:dyDescent="0.2"/>
    <row r="964" s="39" customFormat="1" ht="14.25" customHeight="1" x14ac:dyDescent="0.2"/>
    <row r="965" s="39" customFormat="1" ht="14.25" customHeight="1" x14ac:dyDescent="0.2"/>
    <row r="966" s="39" customFormat="1" ht="14.25" customHeight="1" x14ac:dyDescent="0.2"/>
    <row r="967" s="39" customFormat="1" ht="14.25" customHeight="1" x14ac:dyDescent="0.2"/>
    <row r="968" s="39" customFormat="1" ht="14.25" customHeight="1" x14ac:dyDescent="0.2"/>
    <row r="969" s="39" customFormat="1" ht="14.25" customHeight="1" x14ac:dyDescent="0.2"/>
    <row r="970" s="39" customFormat="1" ht="14.25" customHeight="1" x14ac:dyDescent="0.2"/>
    <row r="971" s="39" customFormat="1" ht="14.25" customHeight="1" x14ac:dyDescent="0.2"/>
    <row r="972" s="39" customFormat="1" ht="14.25" customHeight="1" x14ac:dyDescent="0.2"/>
    <row r="973" s="39" customFormat="1" ht="14.25" customHeight="1" x14ac:dyDescent="0.2"/>
    <row r="974" s="39" customFormat="1" ht="14.25" customHeight="1" x14ac:dyDescent="0.2"/>
    <row r="975" s="39" customFormat="1" ht="14.25" customHeight="1" x14ac:dyDescent="0.2"/>
    <row r="976" s="39" customFormat="1" ht="14.25" customHeight="1" x14ac:dyDescent="0.2"/>
    <row r="977" s="39" customFormat="1" ht="14.25" customHeight="1" x14ac:dyDescent="0.2"/>
    <row r="978" s="39" customFormat="1" ht="14.25" customHeight="1" x14ac:dyDescent="0.2"/>
    <row r="979" s="39" customFormat="1" ht="14.25" customHeight="1" x14ac:dyDescent="0.2"/>
    <row r="980" s="39" customFormat="1" ht="14.25" customHeight="1" x14ac:dyDescent="0.2"/>
    <row r="981" s="39" customFormat="1" ht="14.25" customHeight="1" x14ac:dyDescent="0.2"/>
    <row r="982" s="39" customFormat="1" ht="14.25" customHeight="1" x14ac:dyDescent="0.2"/>
    <row r="983" s="39" customFormat="1" ht="14.25" customHeight="1" x14ac:dyDescent="0.2"/>
    <row r="984" s="39" customFormat="1" ht="14.25" customHeight="1" x14ac:dyDescent="0.2"/>
    <row r="985" s="39" customFormat="1" ht="14.25" customHeight="1" x14ac:dyDescent="0.2"/>
    <row r="986" s="39" customFormat="1" ht="14.25" customHeight="1" x14ac:dyDescent="0.2"/>
    <row r="987" s="39" customFormat="1" ht="14.25" customHeight="1" x14ac:dyDescent="0.2"/>
    <row r="988" s="39" customFormat="1" ht="14.25" customHeight="1" x14ac:dyDescent="0.2"/>
    <row r="989" s="39" customFormat="1" ht="14.25" customHeight="1" x14ac:dyDescent="0.2"/>
    <row r="990" s="39" customFormat="1" ht="14.25" customHeight="1" x14ac:dyDescent="0.2"/>
    <row r="991" s="39" customFormat="1" ht="14.25" customHeight="1" x14ac:dyDescent="0.2"/>
    <row r="992" s="39" customFormat="1" ht="14.25" customHeight="1" x14ac:dyDescent="0.2"/>
    <row r="993" s="39" customFormat="1" ht="14.25" customHeight="1" x14ac:dyDescent="0.2"/>
    <row r="994" s="39" customFormat="1" ht="14.25" customHeight="1" x14ac:dyDescent="0.2"/>
    <row r="995" s="39" customFormat="1" ht="14.25" customHeight="1" x14ac:dyDescent="0.2"/>
    <row r="996" s="39" customFormat="1" ht="14.25" customHeight="1" x14ac:dyDescent="0.2"/>
    <row r="997" s="39" customFormat="1" ht="14.25" customHeight="1" x14ac:dyDescent="0.2"/>
    <row r="998" s="39" customFormat="1" ht="14.25" customHeight="1" x14ac:dyDescent="0.2"/>
    <row r="999" s="39" customFormat="1" ht="14.25" customHeight="1" x14ac:dyDescent="0.2"/>
    <row r="1000" s="39" customFormat="1" ht="14.2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DA15-D3CB-5F4E-9E28-377C1BBF5DC5}">
  <dimension ref="A1:R601"/>
  <sheetViews>
    <sheetView workbookViewId="0">
      <selection activeCell="N2" sqref="N2"/>
    </sheetView>
  </sheetViews>
  <sheetFormatPr baseColWidth="10" defaultRowHeight="16" x14ac:dyDescent="0.2"/>
  <cols>
    <col min="1" max="1" width="9.33203125" bestFit="1" customWidth="1"/>
    <col min="2" max="2" width="11" bestFit="1" customWidth="1"/>
    <col min="3" max="3" width="8.5" bestFit="1" customWidth="1"/>
    <col min="4" max="4" width="14" bestFit="1" customWidth="1"/>
    <col min="5" max="5" width="17.83203125" bestFit="1" customWidth="1"/>
    <col min="6" max="6" width="15.1640625" bestFit="1" customWidth="1"/>
    <col min="7" max="7" width="8.1640625" bestFit="1" customWidth="1"/>
    <col min="8" max="8" width="9.33203125" bestFit="1" customWidth="1"/>
    <col min="9" max="9" width="13" bestFit="1" customWidth="1"/>
    <col min="10" max="10" width="9" bestFit="1" customWidth="1"/>
    <col min="11" max="11" width="8.83203125" bestFit="1" customWidth="1"/>
    <col min="12" max="12" width="14" bestFit="1" customWidth="1"/>
    <col min="13" max="13" width="26.1640625" bestFit="1" customWidth="1"/>
    <col min="14" max="14" width="18.1640625" bestFit="1" customWidth="1"/>
    <col min="15" max="15" width="17.83203125" bestFit="1" customWidth="1"/>
    <col min="16" max="16" width="10" bestFit="1" customWidth="1"/>
    <col min="17" max="17" width="14" bestFit="1" customWidth="1"/>
    <col min="18" max="18" width="15.6640625" style="13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363</v>
      </c>
      <c r="O1" s="12" t="s">
        <v>374</v>
      </c>
      <c r="P1" s="12" t="s">
        <v>373</v>
      </c>
      <c r="Q1" s="3" t="s">
        <v>11</v>
      </c>
      <c r="R1" s="16" t="s">
        <v>363</v>
      </c>
    </row>
    <row r="2" spans="1:18" x14ac:dyDescent="0.2">
      <c r="A2" s="1" t="s">
        <v>13</v>
      </c>
      <c r="B2" s="1" t="s">
        <v>14</v>
      </c>
      <c r="C2" s="2">
        <v>45649</v>
      </c>
      <c r="D2" s="1" t="s">
        <v>15</v>
      </c>
      <c r="E2" s="1" t="s">
        <v>16</v>
      </c>
      <c r="F2" s="1" t="s">
        <v>17</v>
      </c>
      <c r="G2">
        <v>24516</v>
      </c>
      <c r="H2">
        <v>976</v>
      </c>
      <c r="I2">
        <v>974</v>
      </c>
      <c r="J2">
        <v>2675</v>
      </c>
      <c r="K2">
        <v>23275</v>
      </c>
      <c r="L2">
        <v>202932</v>
      </c>
      <c r="M2" s="1" t="s">
        <v>18</v>
      </c>
      <c r="N2">
        <f>(Posts[[#This Row],[Likes]]+Posts[[#This Row],[Shares]]+Posts[[#This Row],[Comments]])/Posts[[#This Row],[Impressions]]</f>
        <v>0.13041807107799658</v>
      </c>
      <c r="O2" s="10" t="s">
        <v>17</v>
      </c>
      <c r="P2" s="4">
        <v>2675</v>
      </c>
      <c r="Q2" s="4">
        <v>202932</v>
      </c>
      <c r="R2" s="17">
        <f>(Posts[[#This Row],[Likes]]+Posts[[#This Row],[Shares]]+Posts[[#This Row],[Comments]])/Posts[[#This Row],[Impressions]]</f>
        <v>0.13041807107799658</v>
      </c>
    </row>
    <row r="3" spans="1:18" x14ac:dyDescent="0.2">
      <c r="A3" s="1" t="s">
        <v>19</v>
      </c>
      <c r="B3" s="1" t="s">
        <v>20</v>
      </c>
      <c r="C3" s="2">
        <v>45903</v>
      </c>
      <c r="D3" s="1" t="s">
        <v>15</v>
      </c>
      <c r="E3" s="1" t="s">
        <v>21</v>
      </c>
      <c r="F3" s="1" t="s">
        <v>22</v>
      </c>
      <c r="G3">
        <v>4779</v>
      </c>
      <c r="H3">
        <v>1110</v>
      </c>
      <c r="I3">
        <v>436</v>
      </c>
      <c r="J3">
        <v>1574</v>
      </c>
      <c r="K3">
        <v>77167</v>
      </c>
      <c r="L3">
        <v>71585</v>
      </c>
      <c r="M3" s="1" t="s">
        <v>23</v>
      </c>
      <c r="N3">
        <f>(Posts[[#This Row],[Likes]]+Posts[[#This Row],[Shares]]+Posts[[#This Row],[Comments]])/Posts[[#This Row],[Impressions]]</f>
        <v>8.8356499266606131E-2</v>
      </c>
      <c r="O3" s="11" t="s">
        <v>22</v>
      </c>
      <c r="P3" s="5">
        <v>1574</v>
      </c>
      <c r="Q3" s="5">
        <v>71585</v>
      </c>
      <c r="R3" s="18">
        <f>(Posts[[#This Row],[Likes]]+Posts[[#This Row],[Shares]]+Posts[[#This Row],[Comments]])/Posts[[#This Row],[Impressions]]</f>
        <v>8.8356499266606131E-2</v>
      </c>
    </row>
    <row r="4" spans="1:18" x14ac:dyDescent="0.2">
      <c r="A4" s="1" t="s">
        <v>24</v>
      </c>
      <c r="B4" s="1" t="s">
        <v>25</v>
      </c>
      <c r="C4" s="2">
        <v>45789</v>
      </c>
      <c r="D4" s="1" t="s">
        <v>26</v>
      </c>
      <c r="E4" s="1" t="s">
        <v>27</v>
      </c>
      <c r="F4" s="1" t="s">
        <v>28</v>
      </c>
      <c r="G4">
        <v>19308</v>
      </c>
      <c r="H4">
        <v>1318</v>
      </c>
      <c r="I4">
        <v>795</v>
      </c>
      <c r="J4">
        <v>1499</v>
      </c>
      <c r="K4">
        <v>52307</v>
      </c>
      <c r="L4">
        <v>193087</v>
      </c>
      <c r="M4" s="1" t="s">
        <v>29</v>
      </c>
      <c r="N4">
        <f>(Posts[[#This Row],[Likes]]+Posts[[#This Row],[Shares]]+Posts[[#This Row],[Comments]])/Posts[[#This Row],[Impressions]]</f>
        <v>0.11093962825047776</v>
      </c>
      <c r="O4" s="10" t="s">
        <v>28</v>
      </c>
      <c r="P4" s="4">
        <v>1499</v>
      </c>
      <c r="Q4" s="4">
        <v>193087</v>
      </c>
      <c r="R4" s="17">
        <f>(Posts[[#This Row],[Likes]]+Posts[[#This Row],[Shares]]+Posts[[#This Row],[Comments]])/Posts[[#This Row],[Impressions]]</f>
        <v>0.11093962825047776</v>
      </c>
    </row>
    <row r="5" spans="1:18" x14ac:dyDescent="0.2">
      <c r="A5" s="1" t="s">
        <v>30</v>
      </c>
      <c r="B5" s="1" t="s">
        <v>14</v>
      </c>
      <c r="C5" s="2">
        <v>45516</v>
      </c>
      <c r="D5" s="1" t="s">
        <v>31</v>
      </c>
      <c r="E5" s="1" t="s">
        <v>32</v>
      </c>
      <c r="F5" s="1" t="s">
        <v>33</v>
      </c>
      <c r="G5">
        <v>3581</v>
      </c>
      <c r="H5">
        <v>517</v>
      </c>
      <c r="I5">
        <v>880</v>
      </c>
      <c r="J5">
        <v>1925</v>
      </c>
      <c r="K5">
        <v>18636</v>
      </c>
      <c r="L5">
        <v>248611</v>
      </c>
      <c r="M5" s="1" t="s">
        <v>34</v>
      </c>
      <c r="N5">
        <f>(Posts[[#This Row],[Likes]]+Posts[[#This Row],[Shares]]+Posts[[#This Row],[Comments]])/Posts[[#This Row],[Impressions]]</f>
        <v>2.0023249172401864E-2</v>
      </c>
      <c r="O5" s="11" t="s">
        <v>33</v>
      </c>
      <c r="P5" s="5">
        <v>1925</v>
      </c>
      <c r="Q5" s="5">
        <v>248611</v>
      </c>
      <c r="R5" s="18">
        <f>(Posts[[#This Row],[Likes]]+Posts[[#This Row],[Shares]]+Posts[[#This Row],[Comments]])/Posts[[#This Row],[Impressions]]</f>
        <v>2.0023249172401864E-2</v>
      </c>
    </row>
    <row r="6" spans="1:18" x14ac:dyDescent="0.2">
      <c r="A6" s="1" t="s">
        <v>35</v>
      </c>
      <c r="B6" s="1" t="s">
        <v>14</v>
      </c>
      <c r="C6" s="2">
        <v>45904</v>
      </c>
      <c r="D6" s="1" t="s">
        <v>31</v>
      </c>
      <c r="E6" s="1" t="s">
        <v>16</v>
      </c>
      <c r="F6" s="1" t="s">
        <v>17</v>
      </c>
      <c r="G6">
        <v>21708</v>
      </c>
      <c r="H6">
        <v>435</v>
      </c>
      <c r="I6">
        <v>317</v>
      </c>
      <c r="J6">
        <v>1213</v>
      </c>
      <c r="K6">
        <v>70701</v>
      </c>
      <c r="L6">
        <v>83585</v>
      </c>
      <c r="M6" s="1" t="s">
        <v>23</v>
      </c>
      <c r="N6">
        <f>(Posts[[#This Row],[Likes]]+Posts[[#This Row],[Shares]]+Posts[[#This Row],[Comments]])/Posts[[#This Row],[Impressions]]</f>
        <v>0.26870850032900639</v>
      </c>
      <c r="O6" s="10" t="s">
        <v>17</v>
      </c>
      <c r="P6" s="4">
        <v>1213</v>
      </c>
      <c r="Q6" s="4">
        <v>83585</v>
      </c>
      <c r="R6" s="17">
        <f>(Posts[[#This Row],[Likes]]+Posts[[#This Row],[Shares]]+Posts[[#This Row],[Comments]])/Posts[[#This Row],[Impressions]]</f>
        <v>0.26870850032900639</v>
      </c>
    </row>
    <row r="7" spans="1:18" x14ac:dyDescent="0.2">
      <c r="A7" s="1" t="s">
        <v>36</v>
      </c>
      <c r="B7" s="1" t="s">
        <v>20</v>
      </c>
      <c r="C7" s="2">
        <v>45905</v>
      </c>
      <c r="D7" s="1" t="s">
        <v>15</v>
      </c>
      <c r="E7" s="1" t="s">
        <v>37</v>
      </c>
      <c r="F7" s="1" t="s">
        <v>38</v>
      </c>
      <c r="G7">
        <v>14677</v>
      </c>
      <c r="H7">
        <v>533</v>
      </c>
      <c r="I7">
        <v>759</v>
      </c>
      <c r="J7">
        <v>753</v>
      </c>
      <c r="K7">
        <v>23275</v>
      </c>
      <c r="L7">
        <v>66958</v>
      </c>
      <c r="M7" s="1" t="s">
        <v>23</v>
      </c>
      <c r="N7">
        <f>(Posts[[#This Row],[Likes]]+Posts[[#This Row],[Shares]]+Posts[[#This Row],[Comments]])/Posts[[#This Row],[Impressions]]</f>
        <v>0.23849278652289496</v>
      </c>
      <c r="O7" s="11" t="s">
        <v>38</v>
      </c>
      <c r="P7" s="5">
        <v>753</v>
      </c>
      <c r="Q7" s="5">
        <v>66958</v>
      </c>
      <c r="R7" s="18">
        <f>(Posts[[#This Row],[Likes]]+Posts[[#This Row],[Shares]]+Posts[[#This Row],[Comments]])/Posts[[#This Row],[Impressions]]</f>
        <v>0.23849278652289496</v>
      </c>
    </row>
    <row r="8" spans="1:18" x14ac:dyDescent="0.2">
      <c r="A8" s="1" t="s">
        <v>39</v>
      </c>
      <c r="B8" s="1" t="s">
        <v>25</v>
      </c>
      <c r="C8" s="2">
        <v>45467</v>
      </c>
      <c r="D8" s="1" t="s">
        <v>40</v>
      </c>
      <c r="E8" s="1" t="s">
        <v>41</v>
      </c>
      <c r="F8" s="1" t="s">
        <v>42</v>
      </c>
      <c r="G8">
        <v>7713</v>
      </c>
      <c r="H8">
        <v>575</v>
      </c>
      <c r="I8">
        <v>417</v>
      </c>
      <c r="J8">
        <v>336</v>
      </c>
      <c r="K8">
        <v>61660</v>
      </c>
      <c r="L8">
        <v>66017</v>
      </c>
      <c r="M8" s="1" t="s">
        <v>34</v>
      </c>
      <c r="N8">
        <f>(Posts[[#This Row],[Likes]]+Posts[[#This Row],[Shares]]+Posts[[#This Row],[Comments]])/Posts[[#This Row],[Impressions]]</f>
        <v>0.13185997546086614</v>
      </c>
      <c r="O8" s="10" t="s">
        <v>42</v>
      </c>
      <c r="P8" s="4">
        <v>336</v>
      </c>
      <c r="Q8" s="4">
        <v>66017</v>
      </c>
      <c r="R8" s="17">
        <f>(Posts[[#This Row],[Likes]]+Posts[[#This Row],[Shares]]+Posts[[#This Row],[Comments]])/Posts[[#This Row],[Impressions]]</f>
        <v>0.13185997546086614</v>
      </c>
    </row>
    <row r="9" spans="1:18" x14ac:dyDescent="0.2">
      <c r="A9" s="1" t="s">
        <v>43</v>
      </c>
      <c r="B9" s="1" t="s">
        <v>25</v>
      </c>
      <c r="C9" s="2">
        <v>45486</v>
      </c>
      <c r="D9" s="1" t="s">
        <v>31</v>
      </c>
      <c r="E9" s="1" t="s">
        <v>44</v>
      </c>
      <c r="F9" s="1" t="s">
        <v>45</v>
      </c>
      <c r="G9">
        <v>18639</v>
      </c>
      <c r="H9">
        <v>1360</v>
      </c>
      <c r="I9">
        <v>898</v>
      </c>
      <c r="J9">
        <v>2011</v>
      </c>
      <c r="K9">
        <v>42841</v>
      </c>
      <c r="L9">
        <v>247779</v>
      </c>
      <c r="M9" s="1" t="s">
        <v>34</v>
      </c>
      <c r="N9">
        <f>(Posts[[#This Row],[Likes]]+Posts[[#This Row],[Shares]]+Posts[[#This Row],[Comments]])/Posts[[#This Row],[Impressions]]</f>
        <v>8.4337252148083575E-2</v>
      </c>
      <c r="O9" s="11" t="s">
        <v>45</v>
      </c>
      <c r="P9" s="5">
        <v>2011</v>
      </c>
      <c r="Q9" s="5">
        <v>247779</v>
      </c>
      <c r="R9" s="18">
        <f>(Posts[[#This Row],[Likes]]+Posts[[#This Row],[Shares]]+Posts[[#This Row],[Comments]])/Posts[[#This Row],[Impressions]]</f>
        <v>8.4337252148083575E-2</v>
      </c>
    </row>
    <row r="10" spans="1:18" x14ac:dyDescent="0.2">
      <c r="A10" s="1" t="s">
        <v>46</v>
      </c>
      <c r="B10" s="1" t="s">
        <v>14</v>
      </c>
      <c r="C10" s="2">
        <v>45534</v>
      </c>
      <c r="D10" s="1" t="s">
        <v>40</v>
      </c>
      <c r="E10" s="1" t="s">
        <v>21</v>
      </c>
      <c r="F10" s="1" t="s">
        <v>22</v>
      </c>
      <c r="G10">
        <v>6804</v>
      </c>
      <c r="H10">
        <v>787</v>
      </c>
      <c r="I10">
        <v>970</v>
      </c>
      <c r="J10">
        <v>1095</v>
      </c>
      <c r="K10">
        <v>56343</v>
      </c>
      <c r="L10">
        <v>164677</v>
      </c>
      <c r="M10" s="1" t="s">
        <v>18</v>
      </c>
      <c r="N10">
        <f>(Posts[[#This Row],[Likes]]+Posts[[#This Row],[Shares]]+Posts[[#This Row],[Comments]])/Posts[[#This Row],[Impressions]]</f>
        <v>5.1986616224487935E-2</v>
      </c>
      <c r="O10" s="10" t="s">
        <v>22</v>
      </c>
      <c r="P10" s="4">
        <v>1095</v>
      </c>
      <c r="Q10" s="4">
        <v>164677</v>
      </c>
      <c r="R10" s="17">
        <f>(Posts[[#This Row],[Likes]]+Posts[[#This Row],[Shares]]+Posts[[#This Row],[Comments]])/Posts[[#This Row],[Impressions]]</f>
        <v>5.1986616224487935E-2</v>
      </c>
    </row>
    <row r="11" spans="1:18" x14ac:dyDescent="0.2">
      <c r="A11" s="1" t="s">
        <v>47</v>
      </c>
      <c r="B11" s="1" t="s">
        <v>48</v>
      </c>
      <c r="C11" s="2">
        <v>45727</v>
      </c>
      <c r="D11" s="1" t="s">
        <v>31</v>
      </c>
      <c r="E11" s="1" t="s">
        <v>49</v>
      </c>
      <c r="F11" s="1" t="s">
        <v>32</v>
      </c>
      <c r="G11">
        <v>20222</v>
      </c>
      <c r="H11">
        <v>712</v>
      </c>
      <c r="I11">
        <v>604</v>
      </c>
      <c r="J11">
        <v>1272</v>
      </c>
      <c r="K11">
        <v>71598</v>
      </c>
      <c r="L11">
        <v>216422</v>
      </c>
      <c r="M11" s="1" t="s">
        <v>29</v>
      </c>
      <c r="N11">
        <f>(Posts[[#This Row],[Likes]]+Posts[[#This Row],[Shares]]+Posts[[#This Row],[Comments]])/Posts[[#This Row],[Impressions]]</f>
        <v>9.9518533235992648E-2</v>
      </c>
      <c r="O11" s="11" t="s">
        <v>32</v>
      </c>
      <c r="P11" s="5">
        <v>1272</v>
      </c>
      <c r="Q11" s="5">
        <v>216422</v>
      </c>
      <c r="R11" s="18">
        <f>(Posts[[#This Row],[Likes]]+Posts[[#This Row],[Shares]]+Posts[[#This Row],[Comments]])/Posts[[#This Row],[Impressions]]</f>
        <v>9.9518533235992648E-2</v>
      </c>
    </row>
    <row r="12" spans="1:18" x14ac:dyDescent="0.2">
      <c r="A12" s="1" t="s">
        <v>50</v>
      </c>
      <c r="B12" s="1" t="s">
        <v>14</v>
      </c>
      <c r="C12" s="2">
        <v>45690</v>
      </c>
      <c r="D12" s="1" t="s">
        <v>40</v>
      </c>
      <c r="E12" s="1" t="s">
        <v>32</v>
      </c>
      <c r="F12" s="1" t="s">
        <v>33</v>
      </c>
      <c r="G12">
        <v>12136</v>
      </c>
      <c r="H12">
        <v>1117</v>
      </c>
      <c r="I12">
        <v>834</v>
      </c>
      <c r="J12">
        <v>892</v>
      </c>
      <c r="K12">
        <v>24675</v>
      </c>
      <c r="L12">
        <v>183273</v>
      </c>
      <c r="M12" s="1" t="s">
        <v>29</v>
      </c>
      <c r="N12">
        <f>(Posts[[#This Row],[Likes]]+Posts[[#This Row],[Shares]]+Posts[[#This Row],[Comments]])/Posts[[#This Row],[Impressions]]</f>
        <v>7.6863476889667326E-2</v>
      </c>
      <c r="O12" s="10" t="s">
        <v>33</v>
      </c>
      <c r="P12" s="4">
        <v>892</v>
      </c>
      <c r="Q12" s="4">
        <v>183273</v>
      </c>
      <c r="R12" s="17">
        <f>(Posts[[#This Row],[Likes]]+Posts[[#This Row],[Shares]]+Posts[[#This Row],[Comments]])/Posts[[#This Row],[Impressions]]</f>
        <v>7.6863476889667326E-2</v>
      </c>
    </row>
    <row r="13" spans="1:18" x14ac:dyDescent="0.2">
      <c r="A13" s="1" t="s">
        <v>51</v>
      </c>
      <c r="B13" s="1" t="s">
        <v>14</v>
      </c>
      <c r="C13" s="2">
        <v>45494</v>
      </c>
      <c r="D13" s="1" t="s">
        <v>26</v>
      </c>
      <c r="E13" s="1" t="s">
        <v>21</v>
      </c>
      <c r="F13" s="1" t="s">
        <v>22</v>
      </c>
      <c r="G13">
        <v>2009</v>
      </c>
      <c r="H13">
        <v>1072</v>
      </c>
      <c r="I13">
        <v>550</v>
      </c>
      <c r="J13">
        <v>1437</v>
      </c>
      <c r="K13">
        <v>22982</v>
      </c>
      <c r="L13">
        <v>69426</v>
      </c>
      <c r="M13" s="1" t="s">
        <v>34</v>
      </c>
      <c r="N13">
        <f>(Posts[[#This Row],[Likes]]+Posts[[#This Row],[Shares]]+Posts[[#This Row],[Comments]])/Posts[[#This Row],[Impressions]]</f>
        <v>5.2300290957278256E-2</v>
      </c>
      <c r="O13" s="11" t="s">
        <v>22</v>
      </c>
      <c r="P13" s="5">
        <v>1437</v>
      </c>
      <c r="Q13" s="5">
        <v>69426</v>
      </c>
      <c r="R13" s="18">
        <f>(Posts[[#This Row],[Likes]]+Posts[[#This Row],[Shares]]+Posts[[#This Row],[Comments]])/Posts[[#This Row],[Impressions]]</f>
        <v>5.2300290957278256E-2</v>
      </c>
    </row>
    <row r="14" spans="1:18" x14ac:dyDescent="0.2">
      <c r="A14" s="1" t="s">
        <v>52</v>
      </c>
      <c r="B14" s="1" t="s">
        <v>14</v>
      </c>
      <c r="C14" s="2">
        <v>45614</v>
      </c>
      <c r="D14" s="1" t="s">
        <v>40</v>
      </c>
      <c r="E14" s="1" t="s">
        <v>41</v>
      </c>
      <c r="F14" s="1" t="s">
        <v>42</v>
      </c>
      <c r="G14">
        <v>21255</v>
      </c>
      <c r="H14">
        <v>1452</v>
      </c>
      <c r="I14">
        <v>625</v>
      </c>
      <c r="J14">
        <v>1624</v>
      </c>
      <c r="K14">
        <v>21282</v>
      </c>
      <c r="L14">
        <v>57778</v>
      </c>
      <c r="M14" s="1" t="s">
        <v>53</v>
      </c>
      <c r="N14">
        <f>(Posts[[#This Row],[Likes]]+Posts[[#This Row],[Shares]]+Posts[[#This Row],[Comments]])/Posts[[#This Row],[Impressions]]</f>
        <v>0.40382152376337016</v>
      </c>
      <c r="O14" s="10" t="s">
        <v>42</v>
      </c>
      <c r="P14" s="4">
        <v>1624</v>
      </c>
      <c r="Q14" s="4">
        <v>57778</v>
      </c>
      <c r="R14" s="17">
        <f>(Posts[[#This Row],[Likes]]+Posts[[#This Row],[Shares]]+Posts[[#This Row],[Comments]])/Posts[[#This Row],[Impressions]]</f>
        <v>0.40382152376337016</v>
      </c>
    </row>
    <row r="15" spans="1:18" x14ac:dyDescent="0.2">
      <c r="A15" s="1" t="s">
        <v>54</v>
      </c>
      <c r="B15" s="1" t="s">
        <v>14</v>
      </c>
      <c r="C15" s="2">
        <v>45906</v>
      </c>
      <c r="D15" s="1" t="s">
        <v>26</v>
      </c>
      <c r="E15" s="1" t="s">
        <v>44</v>
      </c>
      <c r="F15" s="1" t="s">
        <v>45</v>
      </c>
      <c r="G15">
        <v>7124</v>
      </c>
      <c r="H15">
        <v>469</v>
      </c>
      <c r="I15">
        <v>851</v>
      </c>
      <c r="J15">
        <v>2571</v>
      </c>
      <c r="K15">
        <v>33802</v>
      </c>
      <c r="L15">
        <v>216313</v>
      </c>
      <c r="M15" s="1" t="s">
        <v>23</v>
      </c>
      <c r="N15">
        <f>(Posts[[#This Row],[Likes]]+Posts[[#This Row],[Shares]]+Posts[[#This Row],[Comments]])/Posts[[#This Row],[Impressions]]</f>
        <v>3.9036026498638549E-2</v>
      </c>
      <c r="O15" s="11" t="s">
        <v>45</v>
      </c>
      <c r="P15" s="5">
        <v>2571</v>
      </c>
      <c r="Q15" s="5">
        <v>216313</v>
      </c>
      <c r="R15" s="18">
        <f>(Posts[[#This Row],[Likes]]+Posts[[#This Row],[Shares]]+Posts[[#This Row],[Comments]])/Posts[[#This Row],[Impressions]]</f>
        <v>3.9036026498638549E-2</v>
      </c>
    </row>
    <row r="16" spans="1:18" x14ac:dyDescent="0.2">
      <c r="A16" s="1" t="s">
        <v>55</v>
      </c>
      <c r="B16" s="1" t="s">
        <v>20</v>
      </c>
      <c r="C16" s="2">
        <v>45907</v>
      </c>
      <c r="D16" s="1" t="s">
        <v>26</v>
      </c>
      <c r="E16" s="1" t="s">
        <v>27</v>
      </c>
      <c r="F16" s="1" t="s">
        <v>28</v>
      </c>
      <c r="G16">
        <v>3015</v>
      </c>
      <c r="H16">
        <v>997</v>
      </c>
      <c r="I16">
        <v>783</v>
      </c>
      <c r="J16">
        <v>617</v>
      </c>
      <c r="K16">
        <v>77167</v>
      </c>
      <c r="L16">
        <v>82229</v>
      </c>
      <c r="M16" s="1" t="s">
        <v>23</v>
      </c>
      <c r="N16">
        <f>(Posts[[#This Row],[Likes]]+Posts[[#This Row],[Shares]]+Posts[[#This Row],[Comments]])/Posts[[#This Row],[Impressions]]</f>
        <v>5.8312760704860814E-2</v>
      </c>
      <c r="O16" s="10" t="s">
        <v>28</v>
      </c>
      <c r="P16" s="4">
        <v>617</v>
      </c>
      <c r="Q16" s="4">
        <v>82229</v>
      </c>
      <c r="R16" s="17">
        <f>(Posts[[#This Row],[Likes]]+Posts[[#This Row],[Shares]]+Posts[[#This Row],[Comments]])/Posts[[#This Row],[Impressions]]</f>
        <v>5.8312760704860814E-2</v>
      </c>
    </row>
    <row r="17" spans="1:18" x14ac:dyDescent="0.2">
      <c r="A17" s="1" t="s">
        <v>56</v>
      </c>
      <c r="B17" s="1" t="s">
        <v>25</v>
      </c>
      <c r="C17" s="2">
        <v>45530</v>
      </c>
      <c r="D17" s="1" t="s">
        <v>40</v>
      </c>
      <c r="E17" s="1" t="s">
        <v>44</v>
      </c>
      <c r="F17" s="1" t="s">
        <v>45</v>
      </c>
      <c r="G17">
        <v>4193</v>
      </c>
      <c r="H17">
        <v>924</v>
      </c>
      <c r="I17">
        <v>707</v>
      </c>
      <c r="J17">
        <v>2696</v>
      </c>
      <c r="K17">
        <v>55075</v>
      </c>
      <c r="L17">
        <v>126652</v>
      </c>
      <c r="M17" s="1" t="s">
        <v>34</v>
      </c>
      <c r="N17">
        <f>(Posts[[#This Row],[Likes]]+Posts[[#This Row],[Shares]]+Posts[[#This Row],[Comments]])/Posts[[#This Row],[Impressions]]</f>
        <v>4.5984271863057827E-2</v>
      </c>
      <c r="O17" s="11" t="s">
        <v>45</v>
      </c>
      <c r="P17" s="5">
        <v>2696</v>
      </c>
      <c r="Q17" s="5">
        <v>126652</v>
      </c>
      <c r="R17" s="18">
        <f>(Posts[[#This Row],[Likes]]+Posts[[#This Row],[Shares]]+Posts[[#This Row],[Comments]])/Posts[[#This Row],[Impressions]]</f>
        <v>4.5984271863057827E-2</v>
      </c>
    </row>
    <row r="18" spans="1:18" x14ac:dyDescent="0.2">
      <c r="A18" s="1" t="s">
        <v>57</v>
      </c>
      <c r="B18" s="1" t="s">
        <v>20</v>
      </c>
      <c r="C18" s="2">
        <v>45782</v>
      </c>
      <c r="D18" s="1" t="s">
        <v>26</v>
      </c>
      <c r="E18" s="1" t="s">
        <v>32</v>
      </c>
      <c r="F18" s="1" t="s">
        <v>58</v>
      </c>
      <c r="G18">
        <v>10415</v>
      </c>
      <c r="H18">
        <v>1388</v>
      </c>
      <c r="I18">
        <v>725</v>
      </c>
      <c r="J18">
        <v>2462</v>
      </c>
      <c r="K18">
        <v>53082</v>
      </c>
      <c r="L18">
        <v>168267</v>
      </c>
      <c r="M18" s="1" t="s">
        <v>53</v>
      </c>
      <c r="N18">
        <f>(Posts[[#This Row],[Likes]]+Posts[[#This Row],[Shares]]+Posts[[#This Row],[Comments]])/Posts[[#This Row],[Impressions]]</f>
        <v>7.4453101321114656E-2</v>
      </c>
      <c r="O18" s="10" t="s">
        <v>58</v>
      </c>
      <c r="P18" s="4">
        <v>2462</v>
      </c>
      <c r="Q18" s="4">
        <v>168267</v>
      </c>
      <c r="R18" s="17">
        <f>(Posts[[#This Row],[Likes]]+Posts[[#This Row],[Shares]]+Posts[[#This Row],[Comments]])/Posts[[#This Row],[Impressions]]</f>
        <v>7.4453101321114656E-2</v>
      </c>
    </row>
    <row r="19" spans="1:18" x14ac:dyDescent="0.2">
      <c r="A19" s="1" t="s">
        <v>59</v>
      </c>
      <c r="B19" s="1" t="s">
        <v>20</v>
      </c>
      <c r="C19" s="2">
        <v>45523</v>
      </c>
      <c r="D19" s="1" t="s">
        <v>15</v>
      </c>
      <c r="E19" s="1" t="s">
        <v>44</v>
      </c>
      <c r="F19" s="1" t="s">
        <v>45</v>
      </c>
      <c r="G19">
        <v>15550</v>
      </c>
      <c r="H19">
        <v>204</v>
      </c>
      <c r="I19">
        <v>279</v>
      </c>
      <c r="J19">
        <v>1646</v>
      </c>
      <c r="K19">
        <v>35819</v>
      </c>
      <c r="L19">
        <v>219436</v>
      </c>
      <c r="M19" s="1" t="s">
        <v>18</v>
      </c>
      <c r="N19">
        <f>(Posts[[#This Row],[Likes]]+Posts[[#This Row],[Shares]]+Posts[[#This Row],[Comments]])/Posts[[#This Row],[Impressions]]</f>
        <v>7.306458375107093E-2</v>
      </c>
      <c r="O19" s="11" t="s">
        <v>45</v>
      </c>
      <c r="P19" s="5">
        <v>1646</v>
      </c>
      <c r="Q19" s="5">
        <v>219436</v>
      </c>
      <c r="R19" s="18">
        <f>(Posts[[#This Row],[Likes]]+Posts[[#This Row],[Shares]]+Posts[[#This Row],[Comments]])/Posts[[#This Row],[Impressions]]</f>
        <v>7.306458375107093E-2</v>
      </c>
    </row>
    <row r="20" spans="1:18" x14ac:dyDescent="0.2">
      <c r="A20" s="1" t="s">
        <v>60</v>
      </c>
      <c r="B20" s="1" t="s">
        <v>20</v>
      </c>
      <c r="C20" s="2">
        <v>45466</v>
      </c>
      <c r="D20" s="1" t="s">
        <v>26</v>
      </c>
      <c r="E20" s="1" t="s">
        <v>32</v>
      </c>
      <c r="F20" s="1" t="s">
        <v>58</v>
      </c>
      <c r="G20">
        <v>16512</v>
      </c>
      <c r="H20">
        <v>1050</v>
      </c>
      <c r="I20">
        <v>971</v>
      </c>
      <c r="J20">
        <v>1891</v>
      </c>
      <c r="K20">
        <v>15865</v>
      </c>
      <c r="L20">
        <v>166503</v>
      </c>
      <c r="M20" s="1" t="s">
        <v>34</v>
      </c>
      <c r="N20">
        <f>(Posts[[#This Row],[Likes]]+Posts[[#This Row],[Shares]]+Posts[[#This Row],[Comments]])/Posts[[#This Row],[Impressions]]</f>
        <v>0.1113073037723044</v>
      </c>
      <c r="O20" s="10" t="s">
        <v>58</v>
      </c>
      <c r="P20" s="4">
        <v>1891</v>
      </c>
      <c r="Q20" s="4">
        <v>166503</v>
      </c>
      <c r="R20" s="17">
        <f>(Posts[[#This Row],[Likes]]+Posts[[#This Row],[Shares]]+Posts[[#This Row],[Comments]])/Posts[[#This Row],[Impressions]]</f>
        <v>0.1113073037723044</v>
      </c>
    </row>
    <row r="21" spans="1:18" x14ac:dyDescent="0.2">
      <c r="A21" s="1" t="s">
        <v>61</v>
      </c>
      <c r="B21" s="1" t="s">
        <v>14</v>
      </c>
      <c r="C21" s="2">
        <v>45544</v>
      </c>
      <c r="D21" s="1" t="s">
        <v>31</v>
      </c>
      <c r="E21" s="1" t="s">
        <v>27</v>
      </c>
      <c r="F21" s="1" t="s">
        <v>28</v>
      </c>
      <c r="G21">
        <v>6158</v>
      </c>
      <c r="H21">
        <v>277</v>
      </c>
      <c r="I21">
        <v>512</v>
      </c>
      <c r="J21">
        <v>2189</v>
      </c>
      <c r="K21">
        <v>76881</v>
      </c>
      <c r="L21">
        <v>124878</v>
      </c>
      <c r="M21" s="1" t="s">
        <v>34</v>
      </c>
      <c r="N21">
        <f>(Posts[[#This Row],[Likes]]+Posts[[#This Row],[Shares]]+Posts[[#This Row],[Comments]])/Posts[[#This Row],[Impressions]]</f>
        <v>5.563029516808405E-2</v>
      </c>
      <c r="O21" s="11" t="s">
        <v>28</v>
      </c>
      <c r="P21" s="5">
        <v>2189</v>
      </c>
      <c r="Q21" s="5">
        <v>124878</v>
      </c>
      <c r="R21" s="18">
        <f>(Posts[[#This Row],[Likes]]+Posts[[#This Row],[Shares]]+Posts[[#This Row],[Comments]])/Posts[[#This Row],[Impressions]]</f>
        <v>5.563029516808405E-2</v>
      </c>
    </row>
    <row r="22" spans="1:18" x14ac:dyDescent="0.2">
      <c r="A22" s="1" t="s">
        <v>62</v>
      </c>
      <c r="B22" s="1" t="s">
        <v>48</v>
      </c>
      <c r="C22" s="2">
        <v>45908</v>
      </c>
      <c r="D22" s="1" t="s">
        <v>40</v>
      </c>
      <c r="E22" s="1" t="s">
        <v>63</v>
      </c>
      <c r="F22" s="1" t="s">
        <v>37</v>
      </c>
      <c r="G22">
        <v>22309</v>
      </c>
      <c r="H22">
        <v>773</v>
      </c>
      <c r="I22">
        <v>854</v>
      </c>
      <c r="J22">
        <v>2387</v>
      </c>
      <c r="K22">
        <v>72396</v>
      </c>
      <c r="L22">
        <v>97056</v>
      </c>
      <c r="M22" s="1" t="s">
        <v>23</v>
      </c>
      <c r="N22">
        <f>(Posts[[#This Row],[Likes]]+Posts[[#This Row],[Shares]]+Posts[[#This Row],[Comments]])/Posts[[#This Row],[Impressions]]</f>
        <v>0.24662050774810418</v>
      </c>
      <c r="O22" s="10" t="s">
        <v>37</v>
      </c>
      <c r="P22" s="4">
        <v>2387</v>
      </c>
      <c r="Q22" s="4">
        <v>97056</v>
      </c>
      <c r="R22" s="17">
        <f>(Posts[[#This Row],[Likes]]+Posts[[#This Row],[Shares]]+Posts[[#This Row],[Comments]])/Posts[[#This Row],[Impressions]]</f>
        <v>0.24662050774810418</v>
      </c>
    </row>
    <row r="23" spans="1:18" x14ac:dyDescent="0.2">
      <c r="A23" s="1" t="s">
        <v>64</v>
      </c>
      <c r="B23" s="1" t="s">
        <v>25</v>
      </c>
      <c r="C23" s="2">
        <v>45715</v>
      </c>
      <c r="D23" s="1" t="s">
        <v>15</v>
      </c>
      <c r="E23" s="1" t="s">
        <v>41</v>
      </c>
      <c r="F23" s="1" t="s">
        <v>42</v>
      </c>
      <c r="G23">
        <v>8970</v>
      </c>
      <c r="H23">
        <v>331</v>
      </c>
      <c r="I23">
        <v>968</v>
      </c>
      <c r="J23">
        <v>2296</v>
      </c>
      <c r="K23">
        <v>24613</v>
      </c>
      <c r="L23">
        <v>198562</v>
      </c>
      <c r="M23" s="1" t="s">
        <v>34</v>
      </c>
      <c r="N23">
        <f>(Posts[[#This Row],[Likes]]+Posts[[#This Row],[Shares]]+Posts[[#This Row],[Comments]])/Posts[[#This Row],[Impressions]]</f>
        <v>5.1716844109144754E-2</v>
      </c>
      <c r="O23" s="11" t="s">
        <v>42</v>
      </c>
      <c r="P23" s="5">
        <v>2296</v>
      </c>
      <c r="Q23" s="5">
        <v>198562</v>
      </c>
      <c r="R23" s="18">
        <f>(Posts[[#This Row],[Likes]]+Posts[[#This Row],[Shares]]+Posts[[#This Row],[Comments]])/Posts[[#This Row],[Impressions]]</f>
        <v>5.1716844109144754E-2</v>
      </c>
    </row>
    <row r="24" spans="1:18" x14ac:dyDescent="0.2">
      <c r="A24" s="1" t="s">
        <v>65</v>
      </c>
      <c r="B24" s="1" t="s">
        <v>48</v>
      </c>
      <c r="C24" s="2">
        <v>45602</v>
      </c>
      <c r="D24" s="1" t="s">
        <v>40</v>
      </c>
      <c r="E24" s="1" t="s">
        <v>32</v>
      </c>
      <c r="F24" s="1" t="s">
        <v>58</v>
      </c>
      <c r="G24">
        <v>8938</v>
      </c>
      <c r="H24">
        <v>800</v>
      </c>
      <c r="I24">
        <v>842</v>
      </c>
      <c r="J24">
        <v>2072</v>
      </c>
      <c r="K24">
        <v>31736</v>
      </c>
      <c r="L24">
        <v>59975</v>
      </c>
      <c r="M24" s="1" t="s">
        <v>34</v>
      </c>
      <c r="N24">
        <f>(Posts[[#This Row],[Likes]]+Posts[[#This Row],[Shares]]+Posts[[#This Row],[Comments]])/Posts[[#This Row],[Impressions]]</f>
        <v>0.17640683618174238</v>
      </c>
      <c r="O24" s="10" t="s">
        <v>58</v>
      </c>
      <c r="P24" s="4">
        <v>2072</v>
      </c>
      <c r="Q24" s="4">
        <v>59975</v>
      </c>
      <c r="R24" s="17">
        <f>(Posts[[#This Row],[Likes]]+Posts[[#This Row],[Shares]]+Posts[[#This Row],[Comments]])/Posts[[#This Row],[Impressions]]</f>
        <v>0.17640683618174238</v>
      </c>
    </row>
    <row r="25" spans="1:18" x14ac:dyDescent="0.2">
      <c r="A25" s="1" t="s">
        <v>66</v>
      </c>
      <c r="B25" s="1" t="s">
        <v>20</v>
      </c>
      <c r="C25" s="2">
        <v>45680</v>
      </c>
      <c r="D25" s="1" t="s">
        <v>31</v>
      </c>
      <c r="E25" s="1" t="s">
        <v>49</v>
      </c>
      <c r="F25" s="1" t="s">
        <v>32</v>
      </c>
      <c r="G25">
        <v>23168</v>
      </c>
      <c r="H25">
        <v>1265</v>
      </c>
      <c r="I25">
        <v>441</v>
      </c>
      <c r="J25">
        <v>1612</v>
      </c>
      <c r="K25">
        <v>66615</v>
      </c>
      <c r="L25">
        <v>197795</v>
      </c>
      <c r="M25" s="1" t="s">
        <v>34</v>
      </c>
      <c r="N25">
        <f>(Posts[[#This Row],[Likes]]+Posts[[#This Row],[Shares]]+Posts[[#This Row],[Comments]])/Posts[[#This Row],[Impressions]]</f>
        <v>0.12575646502692181</v>
      </c>
      <c r="O25" s="11" t="s">
        <v>32</v>
      </c>
      <c r="P25" s="5">
        <v>1612</v>
      </c>
      <c r="Q25" s="5">
        <v>197795</v>
      </c>
      <c r="R25" s="18">
        <f>(Posts[[#This Row],[Likes]]+Posts[[#This Row],[Shares]]+Posts[[#This Row],[Comments]])/Posts[[#This Row],[Impressions]]</f>
        <v>0.12575646502692181</v>
      </c>
    </row>
    <row r="26" spans="1:18" x14ac:dyDescent="0.2">
      <c r="A26" s="1" t="s">
        <v>67</v>
      </c>
      <c r="B26" s="1" t="s">
        <v>20</v>
      </c>
      <c r="C26" s="2">
        <v>45909</v>
      </c>
      <c r="D26" s="1" t="s">
        <v>31</v>
      </c>
      <c r="E26" s="1" t="s">
        <v>44</v>
      </c>
      <c r="F26" s="1" t="s">
        <v>45</v>
      </c>
      <c r="G26">
        <v>15772</v>
      </c>
      <c r="H26">
        <v>288</v>
      </c>
      <c r="I26">
        <v>520</v>
      </c>
      <c r="J26">
        <v>1585</v>
      </c>
      <c r="K26">
        <v>59182</v>
      </c>
      <c r="L26">
        <v>194351</v>
      </c>
      <c r="M26" s="1" t="s">
        <v>23</v>
      </c>
      <c r="N26">
        <f>(Posts[[#This Row],[Likes]]+Posts[[#This Row],[Shares]]+Posts[[#This Row],[Comments]])/Posts[[#This Row],[Impressions]]</f>
        <v>8.5309568769905988E-2</v>
      </c>
      <c r="O26" s="10" t="s">
        <v>45</v>
      </c>
      <c r="P26" s="4">
        <v>1585</v>
      </c>
      <c r="Q26" s="4">
        <v>194351</v>
      </c>
      <c r="R26" s="17">
        <f>(Posts[[#This Row],[Likes]]+Posts[[#This Row],[Shares]]+Posts[[#This Row],[Comments]])/Posts[[#This Row],[Impressions]]</f>
        <v>8.5309568769905988E-2</v>
      </c>
    </row>
    <row r="27" spans="1:18" x14ac:dyDescent="0.2">
      <c r="A27" s="1" t="s">
        <v>68</v>
      </c>
      <c r="B27" s="1" t="s">
        <v>48</v>
      </c>
      <c r="C27" s="2">
        <v>45752</v>
      </c>
      <c r="D27" s="1" t="s">
        <v>31</v>
      </c>
      <c r="E27" s="1" t="s">
        <v>44</v>
      </c>
      <c r="F27" s="1" t="s">
        <v>45</v>
      </c>
      <c r="G27">
        <v>22384</v>
      </c>
      <c r="H27">
        <v>601</v>
      </c>
      <c r="I27">
        <v>943</v>
      </c>
      <c r="J27">
        <v>515</v>
      </c>
      <c r="K27">
        <v>41309</v>
      </c>
      <c r="L27">
        <v>249373</v>
      </c>
      <c r="M27" s="1" t="s">
        <v>18</v>
      </c>
      <c r="N27">
        <f>(Posts[[#This Row],[Likes]]+Posts[[#This Row],[Shares]]+Posts[[#This Row],[Comments]])/Posts[[#This Row],[Impressions]]</f>
        <v>9.5952649244304716E-2</v>
      </c>
      <c r="O27" s="11" t="s">
        <v>45</v>
      </c>
      <c r="P27" s="5">
        <v>515</v>
      </c>
      <c r="Q27" s="5">
        <v>249373</v>
      </c>
      <c r="R27" s="18">
        <f>(Posts[[#This Row],[Likes]]+Posts[[#This Row],[Shares]]+Posts[[#This Row],[Comments]])/Posts[[#This Row],[Impressions]]</f>
        <v>9.5952649244304716E-2</v>
      </c>
    </row>
    <row r="28" spans="1:18" x14ac:dyDescent="0.2">
      <c r="A28" s="1" t="s">
        <v>69</v>
      </c>
      <c r="B28" s="1" t="s">
        <v>48</v>
      </c>
      <c r="C28" s="2">
        <v>45552</v>
      </c>
      <c r="D28" s="1" t="s">
        <v>26</v>
      </c>
      <c r="E28" s="1" t="s">
        <v>49</v>
      </c>
      <c r="F28" s="1" t="s">
        <v>32</v>
      </c>
      <c r="G28">
        <v>20017</v>
      </c>
      <c r="H28">
        <v>495</v>
      </c>
      <c r="I28">
        <v>178</v>
      </c>
      <c r="J28">
        <v>2683</v>
      </c>
      <c r="K28">
        <v>32244</v>
      </c>
      <c r="L28">
        <v>182633</v>
      </c>
      <c r="M28" s="1" t="s">
        <v>18</v>
      </c>
      <c r="N28">
        <f>(Posts[[#This Row],[Likes]]+Posts[[#This Row],[Shares]]+Posts[[#This Row],[Comments]])/Posts[[#This Row],[Impressions]]</f>
        <v>0.11328730295182141</v>
      </c>
      <c r="O28" s="10" t="s">
        <v>32</v>
      </c>
      <c r="P28" s="4">
        <v>2683</v>
      </c>
      <c r="Q28" s="4">
        <v>182633</v>
      </c>
      <c r="R28" s="17">
        <f>(Posts[[#This Row],[Likes]]+Posts[[#This Row],[Shares]]+Posts[[#This Row],[Comments]])/Posts[[#This Row],[Impressions]]</f>
        <v>0.11328730295182141</v>
      </c>
    </row>
    <row r="29" spans="1:18" x14ac:dyDescent="0.2">
      <c r="A29" s="1" t="s">
        <v>70</v>
      </c>
      <c r="B29" s="1" t="s">
        <v>48</v>
      </c>
      <c r="C29" s="2">
        <v>45720</v>
      </c>
      <c r="D29" s="1" t="s">
        <v>26</v>
      </c>
      <c r="E29" s="1" t="s">
        <v>37</v>
      </c>
      <c r="F29" s="1" t="s">
        <v>38</v>
      </c>
      <c r="G29">
        <v>12344</v>
      </c>
      <c r="H29">
        <v>815</v>
      </c>
      <c r="I29">
        <v>298</v>
      </c>
      <c r="J29">
        <v>2439</v>
      </c>
      <c r="K29">
        <v>6259</v>
      </c>
      <c r="L29">
        <v>237133</v>
      </c>
      <c r="M29" s="1" t="s">
        <v>34</v>
      </c>
      <c r="N29">
        <f>(Posts[[#This Row],[Likes]]+Posts[[#This Row],[Shares]]+Posts[[#This Row],[Comments]])/Posts[[#This Row],[Impressions]]</f>
        <v>5.6748744375519224E-2</v>
      </c>
      <c r="O29" s="11" t="s">
        <v>38</v>
      </c>
      <c r="P29" s="5">
        <v>2439</v>
      </c>
      <c r="Q29" s="5">
        <v>237133</v>
      </c>
      <c r="R29" s="18">
        <f>(Posts[[#This Row],[Likes]]+Posts[[#This Row],[Shares]]+Posts[[#This Row],[Comments]])/Posts[[#This Row],[Impressions]]</f>
        <v>5.6748744375519224E-2</v>
      </c>
    </row>
    <row r="30" spans="1:18" x14ac:dyDescent="0.2">
      <c r="A30" s="1" t="s">
        <v>71</v>
      </c>
      <c r="B30" s="1" t="s">
        <v>20</v>
      </c>
      <c r="C30" s="2">
        <v>45910</v>
      </c>
      <c r="D30" s="1" t="s">
        <v>40</v>
      </c>
      <c r="E30" s="1" t="s">
        <v>72</v>
      </c>
      <c r="F30" s="1" t="s">
        <v>38</v>
      </c>
      <c r="G30">
        <v>9266</v>
      </c>
      <c r="H30">
        <v>999</v>
      </c>
      <c r="I30">
        <v>928</v>
      </c>
      <c r="J30">
        <v>2700</v>
      </c>
      <c r="K30">
        <v>12264</v>
      </c>
      <c r="L30">
        <v>128397</v>
      </c>
      <c r="M30" s="1" t="s">
        <v>23</v>
      </c>
      <c r="N30">
        <f>(Posts[[#This Row],[Likes]]+Posts[[#This Row],[Shares]]+Posts[[#This Row],[Comments]])/Posts[[#This Row],[Impressions]]</f>
        <v>8.7174933993784898E-2</v>
      </c>
      <c r="O30" s="10" t="s">
        <v>38</v>
      </c>
      <c r="P30" s="4">
        <v>2700</v>
      </c>
      <c r="Q30" s="4">
        <v>128397</v>
      </c>
      <c r="R30" s="17">
        <f>(Posts[[#This Row],[Likes]]+Posts[[#This Row],[Shares]]+Posts[[#This Row],[Comments]])/Posts[[#This Row],[Impressions]]</f>
        <v>8.7174933993784898E-2</v>
      </c>
    </row>
    <row r="31" spans="1:18" x14ac:dyDescent="0.2">
      <c r="A31" s="1" t="s">
        <v>73</v>
      </c>
      <c r="B31" s="1" t="s">
        <v>20</v>
      </c>
      <c r="C31" s="2">
        <v>45713</v>
      </c>
      <c r="D31" s="1" t="s">
        <v>40</v>
      </c>
      <c r="E31" s="1" t="s">
        <v>63</v>
      </c>
      <c r="F31" s="1" t="s">
        <v>37</v>
      </c>
      <c r="G31">
        <v>10702</v>
      </c>
      <c r="H31">
        <v>621</v>
      </c>
      <c r="I31">
        <v>445</v>
      </c>
      <c r="J31">
        <v>2918</v>
      </c>
      <c r="K31">
        <v>54808</v>
      </c>
      <c r="L31">
        <v>220225</v>
      </c>
      <c r="M31" s="1" t="s">
        <v>18</v>
      </c>
      <c r="N31">
        <f>(Posts[[#This Row],[Likes]]+Posts[[#This Row],[Shares]]+Posts[[#This Row],[Comments]])/Posts[[#This Row],[Impressions]]</f>
        <v>5.3436258372119426E-2</v>
      </c>
      <c r="O31" s="11" t="s">
        <v>37</v>
      </c>
      <c r="P31" s="5">
        <v>2918</v>
      </c>
      <c r="Q31" s="5">
        <v>220225</v>
      </c>
      <c r="R31" s="18">
        <f>(Posts[[#This Row],[Likes]]+Posts[[#This Row],[Shares]]+Posts[[#This Row],[Comments]])/Posts[[#This Row],[Impressions]]</f>
        <v>5.3436258372119426E-2</v>
      </c>
    </row>
    <row r="32" spans="1:18" x14ac:dyDescent="0.2">
      <c r="A32" s="1" t="s">
        <v>74</v>
      </c>
      <c r="B32" s="1" t="s">
        <v>25</v>
      </c>
      <c r="C32" s="2">
        <v>45642</v>
      </c>
      <c r="D32" s="1" t="s">
        <v>15</v>
      </c>
      <c r="E32" s="1" t="s">
        <v>32</v>
      </c>
      <c r="F32" s="1" t="s">
        <v>33</v>
      </c>
      <c r="G32">
        <v>2384</v>
      </c>
      <c r="H32">
        <v>1246</v>
      </c>
      <c r="I32">
        <v>160</v>
      </c>
      <c r="J32">
        <v>2004</v>
      </c>
      <c r="K32">
        <v>2701</v>
      </c>
      <c r="L32">
        <v>73142</v>
      </c>
      <c r="M32" s="1" t="s">
        <v>18</v>
      </c>
      <c r="N32">
        <f>(Posts[[#This Row],[Likes]]+Posts[[#This Row],[Shares]]+Posts[[#This Row],[Comments]])/Posts[[#This Row],[Impressions]]</f>
        <v>5.1817013480626728E-2</v>
      </c>
      <c r="O32" s="10" t="s">
        <v>33</v>
      </c>
      <c r="P32" s="4">
        <v>2004</v>
      </c>
      <c r="Q32" s="4">
        <v>73142</v>
      </c>
      <c r="R32" s="17">
        <f>(Posts[[#This Row],[Likes]]+Posts[[#This Row],[Shares]]+Posts[[#This Row],[Comments]])/Posts[[#This Row],[Impressions]]</f>
        <v>5.1817013480626728E-2</v>
      </c>
    </row>
    <row r="33" spans="1:18" x14ac:dyDescent="0.2">
      <c r="A33" s="1" t="s">
        <v>75</v>
      </c>
      <c r="B33" s="1" t="s">
        <v>25</v>
      </c>
      <c r="C33" s="2">
        <v>45504</v>
      </c>
      <c r="D33" s="1" t="s">
        <v>15</v>
      </c>
      <c r="E33" s="1" t="s">
        <v>32</v>
      </c>
      <c r="F33" s="1" t="s">
        <v>58</v>
      </c>
      <c r="G33">
        <v>2404</v>
      </c>
      <c r="H33">
        <v>774</v>
      </c>
      <c r="I33">
        <v>661</v>
      </c>
      <c r="J33">
        <v>662</v>
      </c>
      <c r="K33">
        <v>12676</v>
      </c>
      <c r="L33">
        <v>66916</v>
      </c>
      <c r="M33" s="1" t="s">
        <v>18</v>
      </c>
      <c r="N33">
        <f>(Posts[[#This Row],[Likes]]+Posts[[#This Row],[Shares]]+Posts[[#This Row],[Comments]])/Posts[[#This Row],[Impressions]]</f>
        <v>5.7370434574690654E-2</v>
      </c>
      <c r="O33" s="11" t="s">
        <v>58</v>
      </c>
      <c r="P33" s="5">
        <v>662</v>
      </c>
      <c r="Q33" s="5">
        <v>66916</v>
      </c>
      <c r="R33" s="18">
        <f>(Posts[[#This Row],[Likes]]+Posts[[#This Row],[Shares]]+Posts[[#This Row],[Comments]])/Posts[[#This Row],[Impressions]]</f>
        <v>5.7370434574690654E-2</v>
      </c>
    </row>
    <row r="34" spans="1:18" x14ac:dyDescent="0.2">
      <c r="A34" s="1" t="s">
        <v>76</v>
      </c>
      <c r="B34" s="1" t="s">
        <v>20</v>
      </c>
      <c r="C34" s="2">
        <v>45911</v>
      </c>
      <c r="D34" s="1" t="s">
        <v>40</v>
      </c>
      <c r="E34" s="1" t="s">
        <v>49</v>
      </c>
      <c r="F34" s="1" t="s">
        <v>32</v>
      </c>
      <c r="G34">
        <v>10175</v>
      </c>
      <c r="H34">
        <v>342</v>
      </c>
      <c r="I34">
        <v>825</v>
      </c>
      <c r="J34">
        <v>2904</v>
      </c>
      <c r="K34">
        <v>15954</v>
      </c>
      <c r="L34">
        <v>104324</v>
      </c>
      <c r="M34" s="1" t="s">
        <v>23</v>
      </c>
      <c r="N34">
        <f>(Posts[[#This Row],[Likes]]+Posts[[#This Row],[Shares]]+Posts[[#This Row],[Comments]])/Posts[[#This Row],[Impressions]]</f>
        <v>0.10871899083624094</v>
      </c>
      <c r="O34" s="10" t="s">
        <v>32</v>
      </c>
      <c r="P34" s="4">
        <v>2904</v>
      </c>
      <c r="Q34" s="4">
        <v>104324</v>
      </c>
      <c r="R34" s="17">
        <f>(Posts[[#This Row],[Likes]]+Posts[[#This Row],[Shares]]+Posts[[#This Row],[Comments]])/Posts[[#This Row],[Impressions]]</f>
        <v>0.10871899083624094</v>
      </c>
    </row>
    <row r="35" spans="1:18" x14ac:dyDescent="0.2">
      <c r="A35" s="1" t="s">
        <v>77</v>
      </c>
      <c r="B35" s="1" t="s">
        <v>48</v>
      </c>
      <c r="C35" s="2">
        <v>45912</v>
      </c>
      <c r="D35" s="1" t="s">
        <v>26</v>
      </c>
      <c r="E35" s="1" t="s">
        <v>27</v>
      </c>
      <c r="F35" s="1" t="s">
        <v>28</v>
      </c>
      <c r="G35">
        <v>17158</v>
      </c>
      <c r="H35">
        <v>1192</v>
      </c>
      <c r="I35">
        <v>262</v>
      </c>
      <c r="J35">
        <v>2016</v>
      </c>
      <c r="K35">
        <v>28771</v>
      </c>
      <c r="L35">
        <v>216037</v>
      </c>
      <c r="M35" s="1" t="s">
        <v>23</v>
      </c>
      <c r="N35">
        <f>(Posts[[#This Row],[Likes]]+Posts[[#This Row],[Shares]]+Posts[[#This Row],[Comments]])/Posts[[#This Row],[Impressions]]</f>
        <v>8.6151909163708074E-2</v>
      </c>
      <c r="O35" s="11" t="s">
        <v>28</v>
      </c>
      <c r="P35" s="5">
        <v>2016</v>
      </c>
      <c r="Q35" s="5">
        <v>216037</v>
      </c>
      <c r="R35" s="18">
        <f>(Posts[[#This Row],[Likes]]+Posts[[#This Row],[Shares]]+Posts[[#This Row],[Comments]])/Posts[[#This Row],[Impressions]]</f>
        <v>8.6151909163708074E-2</v>
      </c>
    </row>
    <row r="36" spans="1:18" x14ac:dyDescent="0.2">
      <c r="A36" s="1" t="s">
        <v>78</v>
      </c>
      <c r="B36" s="1" t="s">
        <v>48</v>
      </c>
      <c r="C36" s="2">
        <v>45626</v>
      </c>
      <c r="D36" s="1" t="s">
        <v>31</v>
      </c>
      <c r="E36" s="1" t="s">
        <v>32</v>
      </c>
      <c r="F36" s="1" t="s">
        <v>58</v>
      </c>
      <c r="G36">
        <v>14763</v>
      </c>
      <c r="H36">
        <v>864</v>
      </c>
      <c r="I36">
        <v>336</v>
      </c>
      <c r="J36">
        <v>1493</v>
      </c>
      <c r="K36">
        <v>33310</v>
      </c>
      <c r="L36">
        <v>165932</v>
      </c>
      <c r="M36" s="1" t="s">
        <v>34</v>
      </c>
      <c r="N36">
        <f>(Posts[[#This Row],[Likes]]+Posts[[#This Row],[Shares]]+Posts[[#This Row],[Comments]])/Posts[[#This Row],[Impressions]]</f>
        <v>9.6202058674637797E-2</v>
      </c>
      <c r="O36" s="10" t="s">
        <v>58</v>
      </c>
      <c r="P36" s="4">
        <v>1493</v>
      </c>
      <c r="Q36" s="4">
        <v>165932</v>
      </c>
      <c r="R36" s="17">
        <f>(Posts[[#This Row],[Likes]]+Posts[[#This Row],[Shares]]+Posts[[#This Row],[Comments]])/Posts[[#This Row],[Impressions]]</f>
        <v>9.6202058674637797E-2</v>
      </c>
    </row>
    <row r="37" spans="1:18" x14ac:dyDescent="0.2">
      <c r="A37" s="1" t="s">
        <v>79</v>
      </c>
      <c r="B37" s="1" t="s">
        <v>25</v>
      </c>
      <c r="C37" s="2">
        <v>45766</v>
      </c>
      <c r="D37" s="1" t="s">
        <v>40</v>
      </c>
      <c r="E37" s="1" t="s">
        <v>72</v>
      </c>
      <c r="F37" s="1" t="s">
        <v>38</v>
      </c>
      <c r="G37">
        <v>20384</v>
      </c>
      <c r="H37">
        <v>344</v>
      </c>
      <c r="I37">
        <v>956</v>
      </c>
      <c r="J37">
        <v>655</v>
      </c>
      <c r="K37">
        <v>67621</v>
      </c>
      <c r="L37">
        <v>175720</v>
      </c>
      <c r="M37" s="1" t="s">
        <v>29</v>
      </c>
      <c r="N37">
        <f>(Posts[[#This Row],[Likes]]+Posts[[#This Row],[Shares]]+Posts[[#This Row],[Comments]])/Posts[[#This Row],[Impressions]]</f>
        <v>0.12340086501251991</v>
      </c>
      <c r="O37" s="11" t="s">
        <v>38</v>
      </c>
      <c r="P37" s="5">
        <v>655</v>
      </c>
      <c r="Q37" s="5">
        <v>175720</v>
      </c>
      <c r="R37" s="18">
        <f>(Posts[[#This Row],[Likes]]+Posts[[#This Row],[Shares]]+Posts[[#This Row],[Comments]])/Posts[[#This Row],[Impressions]]</f>
        <v>0.12340086501251991</v>
      </c>
    </row>
    <row r="38" spans="1:18" x14ac:dyDescent="0.2">
      <c r="A38" s="1" t="s">
        <v>80</v>
      </c>
      <c r="B38" s="1" t="s">
        <v>20</v>
      </c>
      <c r="C38" s="2">
        <v>45663</v>
      </c>
      <c r="D38" s="1" t="s">
        <v>15</v>
      </c>
      <c r="E38" s="1" t="s">
        <v>27</v>
      </c>
      <c r="F38" s="1" t="s">
        <v>28</v>
      </c>
      <c r="G38">
        <v>11860</v>
      </c>
      <c r="H38">
        <v>1448</v>
      </c>
      <c r="I38">
        <v>893</v>
      </c>
      <c r="J38">
        <v>490</v>
      </c>
      <c r="K38">
        <v>23518</v>
      </c>
      <c r="L38">
        <v>206205</v>
      </c>
      <c r="M38" s="1" t="s">
        <v>18</v>
      </c>
      <c r="N38">
        <f>(Posts[[#This Row],[Likes]]+Posts[[#This Row],[Shares]]+Posts[[#This Row],[Comments]])/Posts[[#This Row],[Impressions]]</f>
        <v>6.8868359157149436E-2</v>
      </c>
      <c r="O38" s="10" t="s">
        <v>28</v>
      </c>
      <c r="P38" s="4">
        <v>490</v>
      </c>
      <c r="Q38" s="4">
        <v>206205</v>
      </c>
      <c r="R38" s="17">
        <f>(Posts[[#This Row],[Likes]]+Posts[[#This Row],[Shares]]+Posts[[#This Row],[Comments]])/Posts[[#This Row],[Impressions]]</f>
        <v>6.8868359157149436E-2</v>
      </c>
    </row>
    <row r="39" spans="1:18" x14ac:dyDescent="0.2">
      <c r="A39" s="1" t="s">
        <v>81</v>
      </c>
      <c r="B39" s="1" t="s">
        <v>25</v>
      </c>
      <c r="C39" s="2">
        <v>45705</v>
      </c>
      <c r="D39" s="1" t="s">
        <v>26</v>
      </c>
      <c r="E39" s="1" t="s">
        <v>21</v>
      </c>
      <c r="F39" s="1" t="s">
        <v>22</v>
      </c>
      <c r="G39">
        <v>7989</v>
      </c>
      <c r="H39">
        <v>1206</v>
      </c>
      <c r="I39">
        <v>376</v>
      </c>
      <c r="J39">
        <v>2769</v>
      </c>
      <c r="K39">
        <v>27550</v>
      </c>
      <c r="L39">
        <v>221749</v>
      </c>
      <c r="M39" s="1" t="s">
        <v>29</v>
      </c>
      <c r="N39">
        <f>(Posts[[#This Row],[Likes]]+Posts[[#This Row],[Shares]]+Posts[[#This Row],[Comments]])/Posts[[#This Row],[Impressions]]</f>
        <v>4.3161412227338117E-2</v>
      </c>
      <c r="O39" s="11" t="s">
        <v>22</v>
      </c>
      <c r="P39" s="5">
        <v>2769</v>
      </c>
      <c r="Q39" s="5">
        <v>221749</v>
      </c>
      <c r="R39" s="18">
        <f>(Posts[[#This Row],[Likes]]+Posts[[#This Row],[Shares]]+Posts[[#This Row],[Comments]])/Posts[[#This Row],[Impressions]]</f>
        <v>4.3161412227338117E-2</v>
      </c>
    </row>
    <row r="40" spans="1:18" x14ac:dyDescent="0.2">
      <c r="A40" s="1" t="s">
        <v>82</v>
      </c>
      <c r="B40" s="1" t="s">
        <v>25</v>
      </c>
      <c r="C40" s="2">
        <v>45913</v>
      </c>
      <c r="D40" s="1" t="s">
        <v>40</v>
      </c>
      <c r="E40" s="1" t="s">
        <v>41</v>
      </c>
      <c r="F40" s="1" t="s">
        <v>42</v>
      </c>
      <c r="G40">
        <v>17106</v>
      </c>
      <c r="H40">
        <v>702</v>
      </c>
      <c r="I40">
        <v>459</v>
      </c>
      <c r="J40">
        <v>999</v>
      </c>
      <c r="K40">
        <v>59627</v>
      </c>
      <c r="L40">
        <v>136059</v>
      </c>
      <c r="M40" s="1" t="s">
        <v>23</v>
      </c>
      <c r="N40">
        <f>(Posts[[#This Row],[Likes]]+Posts[[#This Row],[Shares]]+Posts[[#This Row],[Comments]])/Posts[[#This Row],[Impressions]]</f>
        <v>0.13425793222058077</v>
      </c>
      <c r="O40" s="10" t="s">
        <v>42</v>
      </c>
      <c r="P40" s="4">
        <v>999</v>
      </c>
      <c r="Q40" s="4">
        <v>136059</v>
      </c>
      <c r="R40" s="17">
        <f>(Posts[[#This Row],[Likes]]+Posts[[#This Row],[Shares]]+Posts[[#This Row],[Comments]])/Posts[[#This Row],[Impressions]]</f>
        <v>0.13425793222058077</v>
      </c>
    </row>
    <row r="41" spans="1:18" x14ac:dyDescent="0.2">
      <c r="A41" s="1" t="s">
        <v>83</v>
      </c>
      <c r="B41" s="1" t="s">
        <v>14</v>
      </c>
      <c r="C41" s="2">
        <v>45914</v>
      </c>
      <c r="D41" s="1" t="s">
        <v>40</v>
      </c>
      <c r="E41" s="1" t="s">
        <v>44</v>
      </c>
      <c r="F41" s="1" t="s">
        <v>45</v>
      </c>
      <c r="G41">
        <v>19844</v>
      </c>
      <c r="H41">
        <v>1020</v>
      </c>
      <c r="I41">
        <v>247</v>
      </c>
      <c r="J41">
        <v>2354</v>
      </c>
      <c r="K41">
        <v>37792</v>
      </c>
      <c r="L41">
        <v>138317</v>
      </c>
      <c r="M41" s="1" t="s">
        <v>23</v>
      </c>
      <c r="N41">
        <f>(Posts[[#This Row],[Likes]]+Posts[[#This Row],[Shares]]+Posts[[#This Row],[Comments]])/Posts[[#This Row],[Impressions]]</f>
        <v>0.15262765965138053</v>
      </c>
      <c r="O41" s="11" t="s">
        <v>45</v>
      </c>
      <c r="P41" s="5">
        <v>2354</v>
      </c>
      <c r="Q41" s="5">
        <v>138317</v>
      </c>
      <c r="R41" s="18">
        <f>(Posts[[#This Row],[Likes]]+Posts[[#This Row],[Shares]]+Posts[[#This Row],[Comments]])/Posts[[#This Row],[Impressions]]</f>
        <v>0.15262765965138053</v>
      </c>
    </row>
    <row r="42" spans="1:18" x14ac:dyDescent="0.2">
      <c r="A42" s="1" t="s">
        <v>84</v>
      </c>
      <c r="B42" s="1" t="s">
        <v>14</v>
      </c>
      <c r="C42" s="2">
        <v>45915</v>
      </c>
      <c r="D42" s="1" t="s">
        <v>26</v>
      </c>
      <c r="E42" s="1" t="s">
        <v>21</v>
      </c>
      <c r="F42" s="1" t="s">
        <v>22</v>
      </c>
      <c r="G42">
        <v>5636</v>
      </c>
      <c r="H42">
        <v>303</v>
      </c>
      <c r="I42">
        <v>204</v>
      </c>
      <c r="J42">
        <v>2480</v>
      </c>
      <c r="K42">
        <v>7377</v>
      </c>
      <c r="L42">
        <v>241207</v>
      </c>
      <c r="M42" s="1" t="s">
        <v>23</v>
      </c>
      <c r="N42">
        <f>(Posts[[#This Row],[Likes]]+Posts[[#This Row],[Shares]]+Posts[[#This Row],[Comments]])/Posts[[#This Row],[Impressions]]</f>
        <v>2.5467751765081443E-2</v>
      </c>
      <c r="O42" s="10" t="s">
        <v>22</v>
      </c>
      <c r="P42" s="4">
        <v>2480</v>
      </c>
      <c r="Q42" s="4">
        <v>241207</v>
      </c>
      <c r="R42" s="17">
        <f>(Posts[[#This Row],[Likes]]+Posts[[#This Row],[Shares]]+Posts[[#This Row],[Comments]])/Posts[[#This Row],[Impressions]]</f>
        <v>2.5467751765081443E-2</v>
      </c>
    </row>
    <row r="43" spans="1:18" x14ac:dyDescent="0.2">
      <c r="A43" s="1" t="s">
        <v>85</v>
      </c>
      <c r="B43" s="1" t="s">
        <v>14</v>
      </c>
      <c r="C43" s="2">
        <v>45721</v>
      </c>
      <c r="D43" s="1" t="s">
        <v>40</v>
      </c>
      <c r="E43" s="1" t="s">
        <v>32</v>
      </c>
      <c r="F43" s="1" t="s">
        <v>58</v>
      </c>
      <c r="G43">
        <v>12916</v>
      </c>
      <c r="H43">
        <v>1262</v>
      </c>
      <c r="I43">
        <v>772</v>
      </c>
      <c r="J43">
        <v>856</v>
      </c>
      <c r="K43">
        <v>11496</v>
      </c>
      <c r="L43">
        <v>75046</v>
      </c>
      <c r="M43" s="1" t="s">
        <v>29</v>
      </c>
      <c r="N43">
        <f>(Posts[[#This Row],[Likes]]+Posts[[#This Row],[Shares]]+Posts[[#This Row],[Comments]])/Posts[[#This Row],[Impressions]]</f>
        <v>0.19921115049436347</v>
      </c>
      <c r="O43" s="11" t="s">
        <v>58</v>
      </c>
      <c r="P43" s="5">
        <v>856</v>
      </c>
      <c r="Q43" s="5">
        <v>75046</v>
      </c>
      <c r="R43" s="18">
        <f>(Posts[[#This Row],[Likes]]+Posts[[#This Row],[Shares]]+Posts[[#This Row],[Comments]])/Posts[[#This Row],[Impressions]]</f>
        <v>0.19921115049436347</v>
      </c>
    </row>
    <row r="44" spans="1:18" x14ac:dyDescent="0.2">
      <c r="A44" s="1" t="s">
        <v>86</v>
      </c>
      <c r="B44" s="1" t="s">
        <v>48</v>
      </c>
      <c r="C44" s="2">
        <v>45916</v>
      </c>
      <c r="D44" s="1" t="s">
        <v>26</v>
      </c>
      <c r="E44" s="1" t="s">
        <v>72</v>
      </c>
      <c r="F44" s="1" t="s">
        <v>38</v>
      </c>
      <c r="G44">
        <v>6809</v>
      </c>
      <c r="H44">
        <v>397</v>
      </c>
      <c r="I44">
        <v>813</v>
      </c>
      <c r="J44">
        <v>1125</v>
      </c>
      <c r="K44">
        <v>12206</v>
      </c>
      <c r="L44">
        <v>218136</v>
      </c>
      <c r="M44" s="1" t="s">
        <v>23</v>
      </c>
      <c r="N44">
        <f>(Posts[[#This Row],[Likes]]+Posts[[#This Row],[Shares]]+Posts[[#This Row],[Comments]])/Posts[[#This Row],[Impressions]]</f>
        <v>3.6761469908680823E-2</v>
      </c>
      <c r="O44" s="10" t="s">
        <v>38</v>
      </c>
      <c r="P44" s="4">
        <v>1125</v>
      </c>
      <c r="Q44" s="4">
        <v>218136</v>
      </c>
      <c r="R44" s="17">
        <f>(Posts[[#This Row],[Likes]]+Posts[[#This Row],[Shares]]+Posts[[#This Row],[Comments]])/Posts[[#This Row],[Impressions]]</f>
        <v>3.6761469908680823E-2</v>
      </c>
    </row>
    <row r="45" spans="1:18" x14ac:dyDescent="0.2">
      <c r="A45" s="1" t="s">
        <v>87</v>
      </c>
      <c r="B45" s="1" t="s">
        <v>20</v>
      </c>
      <c r="C45" s="2">
        <v>45718</v>
      </c>
      <c r="D45" s="1" t="s">
        <v>31</v>
      </c>
      <c r="E45" s="1" t="s">
        <v>63</v>
      </c>
      <c r="F45" s="1" t="s">
        <v>37</v>
      </c>
      <c r="G45">
        <v>22562</v>
      </c>
      <c r="H45">
        <v>778</v>
      </c>
      <c r="I45">
        <v>907</v>
      </c>
      <c r="J45">
        <v>1354</v>
      </c>
      <c r="K45">
        <v>34475</v>
      </c>
      <c r="L45">
        <v>141459</v>
      </c>
      <c r="M45" s="1" t="s">
        <v>34</v>
      </c>
      <c r="N45">
        <f>(Posts[[#This Row],[Likes]]+Posts[[#This Row],[Shares]]+Posts[[#This Row],[Comments]])/Posts[[#This Row],[Impressions]]</f>
        <v>0.17140655596321194</v>
      </c>
      <c r="O45" s="11" t="s">
        <v>37</v>
      </c>
      <c r="P45" s="5">
        <v>1354</v>
      </c>
      <c r="Q45" s="5">
        <v>141459</v>
      </c>
      <c r="R45" s="18">
        <f>(Posts[[#This Row],[Likes]]+Posts[[#This Row],[Shares]]+Posts[[#This Row],[Comments]])/Posts[[#This Row],[Impressions]]</f>
        <v>0.17140655596321194</v>
      </c>
    </row>
    <row r="46" spans="1:18" x14ac:dyDescent="0.2">
      <c r="A46" s="1" t="s">
        <v>88</v>
      </c>
      <c r="B46" s="1" t="s">
        <v>20</v>
      </c>
      <c r="C46" s="2">
        <v>45917</v>
      </c>
      <c r="D46" s="1" t="s">
        <v>26</v>
      </c>
      <c r="E46" s="1" t="s">
        <v>41</v>
      </c>
      <c r="F46" s="1" t="s">
        <v>42</v>
      </c>
      <c r="G46">
        <v>15456</v>
      </c>
      <c r="H46">
        <v>590</v>
      </c>
      <c r="I46">
        <v>555</v>
      </c>
      <c r="J46">
        <v>2882</v>
      </c>
      <c r="K46">
        <v>49816</v>
      </c>
      <c r="L46">
        <v>240422</v>
      </c>
      <c r="M46" s="1" t="s">
        <v>23</v>
      </c>
      <c r="N46">
        <f>(Posts[[#This Row],[Likes]]+Posts[[#This Row],[Shares]]+Posts[[#This Row],[Comments]])/Posts[[#This Row],[Impressions]]</f>
        <v>6.9049421433978589E-2</v>
      </c>
      <c r="O46" s="10" t="s">
        <v>42</v>
      </c>
      <c r="P46" s="4">
        <v>2882</v>
      </c>
      <c r="Q46" s="4">
        <v>240422</v>
      </c>
      <c r="R46" s="17">
        <f>(Posts[[#This Row],[Likes]]+Posts[[#This Row],[Shares]]+Posts[[#This Row],[Comments]])/Posts[[#This Row],[Impressions]]</f>
        <v>6.9049421433978589E-2</v>
      </c>
    </row>
    <row r="47" spans="1:18" x14ac:dyDescent="0.2">
      <c r="A47" s="1" t="s">
        <v>89</v>
      </c>
      <c r="B47" s="1" t="s">
        <v>20</v>
      </c>
      <c r="C47" s="2">
        <v>45779</v>
      </c>
      <c r="D47" s="1" t="s">
        <v>26</v>
      </c>
      <c r="E47" s="1" t="s">
        <v>32</v>
      </c>
      <c r="F47" s="1" t="s">
        <v>58</v>
      </c>
      <c r="G47">
        <v>17444</v>
      </c>
      <c r="H47">
        <v>1402</v>
      </c>
      <c r="I47">
        <v>218</v>
      </c>
      <c r="J47">
        <v>725</v>
      </c>
      <c r="K47">
        <v>8710</v>
      </c>
      <c r="L47">
        <v>85893</v>
      </c>
      <c r="M47" s="1" t="s">
        <v>53</v>
      </c>
      <c r="N47">
        <f>(Posts[[#This Row],[Likes]]+Posts[[#This Row],[Shares]]+Posts[[#This Row],[Comments]])/Posts[[#This Row],[Impressions]]</f>
        <v>0.22195056640238436</v>
      </c>
      <c r="O47" s="11" t="s">
        <v>58</v>
      </c>
      <c r="P47" s="5">
        <v>725</v>
      </c>
      <c r="Q47" s="5">
        <v>85893</v>
      </c>
      <c r="R47" s="18">
        <f>(Posts[[#This Row],[Likes]]+Posts[[#This Row],[Shares]]+Posts[[#This Row],[Comments]])/Posts[[#This Row],[Impressions]]</f>
        <v>0.22195056640238436</v>
      </c>
    </row>
    <row r="48" spans="1:18" x14ac:dyDescent="0.2">
      <c r="A48" s="1" t="s">
        <v>90</v>
      </c>
      <c r="B48" s="1" t="s">
        <v>20</v>
      </c>
      <c r="C48" s="2">
        <v>45712</v>
      </c>
      <c r="D48" s="1" t="s">
        <v>26</v>
      </c>
      <c r="E48" s="1" t="s">
        <v>49</v>
      </c>
      <c r="F48" s="1" t="s">
        <v>32</v>
      </c>
      <c r="G48">
        <v>24984</v>
      </c>
      <c r="H48">
        <v>753</v>
      </c>
      <c r="I48">
        <v>461</v>
      </c>
      <c r="J48">
        <v>2710</v>
      </c>
      <c r="K48">
        <v>20792</v>
      </c>
      <c r="L48">
        <v>141520</v>
      </c>
      <c r="M48" s="1" t="s">
        <v>29</v>
      </c>
      <c r="N48">
        <f>(Posts[[#This Row],[Likes]]+Posts[[#This Row],[Shares]]+Posts[[#This Row],[Comments]])/Posts[[#This Row],[Impressions]]</f>
        <v>0.18511871113623515</v>
      </c>
      <c r="O48" s="10" t="s">
        <v>32</v>
      </c>
      <c r="P48" s="4">
        <v>2710</v>
      </c>
      <c r="Q48" s="4">
        <v>141520</v>
      </c>
      <c r="R48" s="17">
        <f>(Posts[[#This Row],[Likes]]+Posts[[#This Row],[Shares]]+Posts[[#This Row],[Comments]])/Posts[[#This Row],[Impressions]]</f>
        <v>0.18511871113623515</v>
      </c>
    </row>
    <row r="49" spans="1:18" x14ac:dyDescent="0.2">
      <c r="A49" s="1" t="s">
        <v>91</v>
      </c>
      <c r="B49" s="1" t="s">
        <v>14</v>
      </c>
      <c r="C49" s="2">
        <v>45727</v>
      </c>
      <c r="D49" s="1" t="s">
        <v>40</v>
      </c>
      <c r="E49" s="1" t="s">
        <v>16</v>
      </c>
      <c r="F49" s="1" t="s">
        <v>17</v>
      </c>
      <c r="G49">
        <v>7997</v>
      </c>
      <c r="H49">
        <v>1238</v>
      </c>
      <c r="I49">
        <v>438</v>
      </c>
      <c r="J49">
        <v>1874</v>
      </c>
      <c r="K49">
        <v>36272</v>
      </c>
      <c r="L49">
        <v>165818</v>
      </c>
      <c r="M49" s="1" t="s">
        <v>53</v>
      </c>
      <c r="N49">
        <f>(Posts[[#This Row],[Likes]]+Posts[[#This Row],[Shares]]+Posts[[#This Row],[Comments]])/Posts[[#This Row],[Impressions]]</f>
        <v>5.8335042034037318E-2</v>
      </c>
      <c r="O49" s="11" t="s">
        <v>17</v>
      </c>
      <c r="P49" s="5">
        <v>1874</v>
      </c>
      <c r="Q49" s="5">
        <v>165818</v>
      </c>
      <c r="R49" s="18">
        <f>(Posts[[#This Row],[Likes]]+Posts[[#This Row],[Shares]]+Posts[[#This Row],[Comments]])/Posts[[#This Row],[Impressions]]</f>
        <v>5.8335042034037318E-2</v>
      </c>
    </row>
    <row r="50" spans="1:18" x14ac:dyDescent="0.2">
      <c r="A50" s="1" t="s">
        <v>92</v>
      </c>
      <c r="B50" s="1" t="s">
        <v>48</v>
      </c>
      <c r="C50" s="2">
        <v>45918</v>
      </c>
      <c r="D50" s="1" t="s">
        <v>40</v>
      </c>
      <c r="E50" s="1" t="s">
        <v>32</v>
      </c>
      <c r="F50" s="1" t="s">
        <v>58</v>
      </c>
      <c r="G50">
        <v>4048</v>
      </c>
      <c r="H50">
        <v>677</v>
      </c>
      <c r="I50">
        <v>911</v>
      </c>
      <c r="J50">
        <v>2429</v>
      </c>
      <c r="K50">
        <v>27361</v>
      </c>
      <c r="L50">
        <v>101272</v>
      </c>
      <c r="M50" s="1" t="s">
        <v>23</v>
      </c>
      <c r="N50">
        <f>(Posts[[#This Row],[Likes]]+Posts[[#This Row],[Shares]]+Posts[[#This Row],[Comments]])/Posts[[#This Row],[Impressions]]</f>
        <v>5.5652105221581483E-2</v>
      </c>
      <c r="O50" s="10" t="s">
        <v>58</v>
      </c>
      <c r="P50" s="4">
        <v>2429</v>
      </c>
      <c r="Q50" s="4">
        <v>101272</v>
      </c>
      <c r="R50" s="17">
        <f>(Posts[[#This Row],[Likes]]+Posts[[#This Row],[Shares]]+Posts[[#This Row],[Comments]])/Posts[[#This Row],[Impressions]]</f>
        <v>5.5652105221581483E-2</v>
      </c>
    </row>
    <row r="51" spans="1:18" x14ac:dyDescent="0.2">
      <c r="A51" s="1" t="s">
        <v>93</v>
      </c>
      <c r="B51" s="1" t="s">
        <v>48</v>
      </c>
      <c r="C51" s="2">
        <v>45476</v>
      </c>
      <c r="D51" s="1" t="s">
        <v>26</v>
      </c>
      <c r="E51" s="1" t="s">
        <v>41</v>
      </c>
      <c r="F51" s="1" t="s">
        <v>42</v>
      </c>
      <c r="G51">
        <v>14338</v>
      </c>
      <c r="H51">
        <v>1454</v>
      </c>
      <c r="I51">
        <v>697</v>
      </c>
      <c r="J51">
        <v>2703</v>
      </c>
      <c r="K51">
        <v>21288</v>
      </c>
      <c r="L51">
        <v>107649</v>
      </c>
      <c r="M51" s="1" t="s">
        <v>34</v>
      </c>
      <c r="N51">
        <f>(Posts[[#This Row],[Likes]]+Posts[[#This Row],[Shares]]+Posts[[#This Row],[Comments]])/Posts[[#This Row],[Impressions]]</f>
        <v>0.1531737405828201</v>
      </c>
      <c r="O51" s="11" t="s">
        <v>42</v>
      </c>
      <c r="P51" s="5">
        <v>2703</v>
      </c>
      <c r="Q51" s="5">
        <v>107649</v>
      </c>
      <c r="R51" s="18">
        <f>(Posts[[#This Row],[Likes]]+Posts[[#This Row],[Shares]]+Posts[[#This Row],[Comments]])/Posts[[#This Row],[Impressions]]</f>
        <v>0.1531737405828201</v>
      </c>
    </row>
    <row r="52" spans="1:18" x14ac:dyDescent="0.2">
      <c r="A52" s="1" t="s">
        <v>94</v>
      </c>
      <c r="B52" s="1" t="s">
        <v>14</v>
      </c>
      <c r="C52" s="2">
        <v>45456</v>
      </c>
      <c r="D52" s="1" t="s">
        <v>40</v>
      </c>
      <c r="E52" s="1" t="s">
        <v>44</v>
      </c>
      <c r="F52" s="1" t="s">
        <v>45</v>
      </c>
      <c r="G52">
        <v>23164</v>
      </c>
      <c r="H52">
        <v>1122</v>
      </c>
      <c r="I52">
        <v>900</v>
      </c>
      <c r="J52">
        <v>888</v>
      </c>
      <c r="K52">
        <v>36938</v>
      </c>
      <c r="L52">
        <v>104674</v>
      </c>
      <c r="M52" s="1" t="s">
        <v>18</v>
      </c>
      <c r="N52">
        <f>(Posts[[#This Row],[Likes]]+Posts[[#This Row],[Shares]]+Posts[[#This Row],[Comments]])/Posts[[#This Row],[Impressions]]</f>
        <v>0.24061371496264594</v>
      </c>
      <c r="O52" s="10" t="s">
        <v>45</v>
      </c>
      <c r="P52" s="4">
        <v>888</v>
      </c>
      <c r="Q52" s="4">
        <v>104674</v>
      </c>
      <c r="R52" s="17">
        <f>(Posts[[#This Row],[Likes]]+Posts[[#This Row],[Shares]]+Posts[[#This Row],[Comments]])/Posts[[#This Row],[Impressions]]</f>
        <v>0.24061371496264594</v>
      </c>
    </row>
    <row r="53" spans="1:18" x14ac:dyDescent="0.2">
      <c r="A53" s="1" t="s">
        <v>95</v>
      </c>
      <c r="B53" s="1" t="s">
        <v>48</v>
      </c>
      <c r="C53" s="2">
        <v>45919</v>
      </c>
      <c r="D53" s="1" t="s">
        <v>15</v>
      </c>
      <c r="E53" s="1" t="s">
        <v>44</v>
      </c>
      <c r="F53" s="1" t="s">
        <v>45</v>
      </c>
      <c r="G53">
        <v>19100</v>
      </c>
      <c r="H53">
        <v>619</v>
      </c>
      <c r="I53">
        <v>297</v>
      </c>
      <c r="J53">
        <v>2312</v>
      </c>
      <c r="K53">
        <v>9730</v>
      </c>
      <c r="L53">
        <v>184832</v>
      </c>
      <c r="M53" s="1" t="s">
        <v>23</v>
      </c>
      <c r="N53">
        <f>(Posts[[#This Row],[Likes]]+Posts[[#This Row],[Shares]]+Posts[[#This Row],[Comments]])/Posts[[#This Row],[Impressions]]</f>
        <v>0.10829293628808864</v>
      </c>
      <c r="O53" s="11" t="s">
        <v>45</v>
      </c>
      <c r="P53" s="5">
        <v>2312</v>
      </c>
      <c r="Q53" s="5">
        <v>184832</v>
      </c>
      <c r="R53" s="18">
        <f>(Posts[[#This Row],[Likes]]+Posts[[#This Row],[Shares]]+Posts[[#This Row],[Comments]])/Posts[[#This Row],[Impressions]]</f>
        <v>0.10829293628808864</v>
      </c>
    </row>
    <row r="54" spans="1:18" x14ac:dyDescent="0.2">
      <c r="A54" s="1" t="s">
        <v>96</v>
      </c>
      <c r="B54" s="1" t="s">
        <v>14</v>
      </c>
      <c r="C54" s="2">
        <v>45712</v>
      </c>
      <c r="D54" s="1" t="s">
        <v>15</v>
      </c>
      <c r="E54" s="1" t="s">
        <v>32</v>
      </c>
      <c r="F54" s="1" t="s">
        <v>58</v>
      </c>
      <c r="G54">
        <v>23949</v>
      </c>
      <c r="H54">
        <v>356</v>
      </c>
      <c r="I54">
        <v>616</v>
      </c>
      <c r="J54">
        <v>1847</v>
      </c>
      <c r="K54">
        <v>3144</v>
      </c>
      <c r="L54">
        <v>192999</v>
      </c>
      <c r="M54" s="1" t="s">
        <v>34</v>
      </c>
      <c r="N54">
        <f>(Posts[[#This Row],[Likes]]+Posts[[#This Row],[Shares]]+Posts[[#This Row],[Comments]])/Posts[[#This Row],[Impressions]]</f>
        <v>0.12912502137316773</v>
      </c>
      <c r="O54" s="10" t="s">
        <v>58</v>
      </c>
      <c r="P54" s="4">
        <v>1847</v>
      </c>
      <c r="Q54" s="4">
        <v>192999</v>
      </c>
      <c r="R54" s="17">
        <f>(Posts[[#This Row],[Likes]]+Posts[[#This Row],[Shares]]+Posts[[#This Row],[Comments]])/Posts[[#This Row],[Impressions]]</f>
        <v>0.12912502137316773</v>
      </c>
    </row>
    <row r="55" spans="1:18" x14ac:dyDescent="0.2">
      <c r="A55" s="1" t="s">
        <v>97</v>
      </c>
      <c r="B55" s="1" t="s">
        <v>20</v>
      </c>
      <c r="C55" s="2">
        <v>45729</v>
      </c>
      <c r="D55" s="1" t="s">
        <v>40</v>
      </c>
      <c r="E55" s="1" t="s">
        <v>27</v>
      </c>
      <c r="F55" s="1" t="s">
        <v>28</v>
      </c>
      <c r="G55">
        <v>6544</v>
      </c>
      <c r="H55">
        <v>749</v>
      </c>
      <c r="I55">
        <v>888</v>
      </c>
      <c r="J55">
        <v>594</v>
      </c>
      <c r="K55">
        <v>18171</v>
      </c>
      <c r="L55">
        <v>126475</v>
      </c>
      <c r="M55" s="1" t="s">
        <v>29</v>
      </c>
      <c r="N55">
        <f>(Posts[[#This Row],[Likes]]+Posts[[#This Row],[Shares]]+Posts[[#This Row],[Comments]])/Posts[[#This Row],[Impressions]]</f>
        <v>6.4684720300454635E-2</v>
      </c>
      <c r="O55" s="11" t="s">
        <v>28</v>
      </c>
      <c r="P55" s="5">
        <v>594</v>
      </c>
      <c r="Q55" s="5">
        <v>126475</v>
      </c>
      <c r="R55" s="18">
        <f>(Posts[[#This Row],[Likes]]+Posts[[#This Row],[Shares]]+Posts[[#This Row],[Comments]])/Posts[[#This Row],[Impressions]]</f>
        <v>6.4684720300454635E-2</v>
      </c>
    </row>
    <row r="56" spans="1:18" x14ac:dyDescent="0.2">
      <c r="A56" s="1" t="s">
        <v>98</v>
      </c>
      <c r="B56" s="1" t="s">
        <v>14</v>
      </c>
      <c r="C56" s="2">
        <v>45460</v>
      </c>
      <c r="D56" s="1" t="s">
        <v>40</v>
      </c>
      <c r="E56" s="1" t="s">
        <v>16</v>
      </c>
      <c r="F56" s="1" t="s">
        <v>17</v>
      </c>
      <c r="G56">
        <v>6976</v>
      </c>
      <c r="H56">
        <v>1320</v>
      </c>
      <c r="I56">
        <v>393</v>
      </c>
      <c r="J56">
        <v>2285</v>
      </c>
      <c r="K56">
        <v>14049</v>
      </c>
      <c r="L56">
        <v>101367</v>
      </c>
      <c r="M56" s="1" t="s">
        <v>53</v>
      </c>
      <c r="N56">
        <f>(Posts[[#This Row],[Likes]]+Posts[[#This Row],[Shares]]+Posts[[#This Row],[Comments]])/Posts[[#This Row],[Impressions]]</f>
        <v>8.5718231771681114E-2</v>
      </c>
      <c r="O56" s="10" t="s">
        <v>17</v>
      </c>
      <c r="P56" s="4">
        <v>2285</v>
      </c>
      <c r="Q56" s="4">
        <v>101367</v>
      </c>
      <c r="R56" s="17">
        <f>(Posts[[#This Row],[Likes]]+Posts[[#This Row],[Shares]]+Posts[[#This Row],[Comments]])/Posts[[#This Row],[Impressions]]</f>
        <v>8.5718231771681114E-2</v>
      </c>
    </row>
    <row r="57" spans="1:18" x14ac:dyDescent="0.2">
      <c r="A57" s="1" t="s">
        <v>99</v>
      </c>
      <c r="B57" s="1" t="s">
        <v>20</v>
      </c>
      <c r="C57" s="2">
        <v>45644</v>
      </c>
      <c r="D57" s="1" t="s">
        <v>26</v>
      </c>
      <c r="E57" s="1" t="s">
        <v>49</v>
      </c>
      <c r="F57" s="1" t="s">
        <v>32</v>
      </c>
      <c r="G57">
        <v>14775</v>
      </c>
      <c r="H57">
        <v>1220</v>
      </c>
      <c r="I57">
        <v>640</v>
      </c>
      <c r="J57">
        <v>1547</v>
      </c>
      <c r="K57">
        <v>28527</v>
      </c>
      <c r="L57">
        <v>183660</v>
      </c>
      <c r="M57" s="1" t="s">
        <v>53</v>
      </c>
      <c r="N57">
        <f>(Posts[[#This Row],[Likes]]+Posts[[#This Row],[Shares]]+Posts[[#This Row],[Comments]])/Posts[[#This Row],[Impressions]]</f>
        <v>9.0574975498203203E-2</v>
      </c>
      <c r="O57" s="11" t="s">
        <v>32</v>
      </c>
      <c r="P57" s="5">
        <v>1547</v>
      </c>
      <c r="Q57" s="5">
        <v>183660</v>
      </c>
      <c r="R57" s="18">
        <f>(Posts[[#This Row],[Likes]]+Posts[[#This Row],[Shares]]+Posts[[#This Row],[Comments]])/Posts[[#This Row],[Impressions]]</f>
        <v>9.0574975498203203E-2</v>
      </c>
    </row>
    <row r="58" spans="1:18" x14ac:dyDescent="0.2">
      <c r="A58" s="1" t="s">
        <v>100</v>
      </c>
      <c r="B58" s="1" t="s">
        <v>20</v>
      </c>
      <c r="C58" s="2">
        <v>45586</v>
      </c>
      <c r="D58" s="1" t="s">
        <v>31</v>
      </c>
      <c r="E58" s="1" t="s">
        <v>32</v>
      </c>
      <c r="F58" s="1" t="s">
        <v>58</v>
      </c>
      <c r="G58">
        <v>12015</v>
      </c>
      <c r="H58">
        <v>1196</v>
      </c>
      <c r="I58">
        <v>998</v>
      </c>
      <c r="J58">
        <v>1848</v>
      </c>
      <c r="K58">
        <v>44739</v>
      </c>
      <c r="L58">
        <v>161750</v>
      </c>
      <c r="M58" s="1" t="s">
        <v>53</v>
      </c>
      <c r="N58">
        <f>(Posts[[#This Row],[Likes]]+Posts[[#This Row],[Shares]]+Posts[[#This Row],[Comments]])/Posts[[#This Row],[Impressions]]</f>
        <v>8.7845440494590421E-2</v>
      </c>
      <c r="O58" s="10" t="s">
        <v>58</v>
      </c>
      <c r="P58" s="4">
        <v>1848</v>
      </c>
      <c r="Q58" s="4">
        <v>161750</v>
      </c>
      <c r="R58" s="17">
        <f>(Posts[[#This Row],[Likes]]+Posts[[#This Row],[Shares]]+Posts[[#This Row],[Comments]])/Posts[[#This Row],[Impressions]]</f>
        <v>8.7845440494590421E-2</v>
      </c>
    </row>
    <row r="59" spans="1:18" x14ac:dyDescent="0.2">
      <c r="A59" s="1" t="s">
        <v>101</v>
      </c>
      <c r="B59" s="1" t="s">
        <v>25</v>
      </c>
      <c r="C59" s="2">
        <v>45762</v>
      </c>
      <c r="D59" s="1" t="s">
        <v>40</v>
      </c>
      <c r="E59" s="1" t="s">
        <v>27</v>
      </c>
      <c r="F59" s="1" t="s">
        <v>28</v>
      </c>
      <c r="G59">
        <v>5419</v>
      </c>
      <c r="H59">
        <v>1150</v>
      </c>
      <c r="I59">
        <v>656</v>
      </c>
      <c r="J59">
        <v>1990</v>
      </c>
      <c r="K59">
        <v>410</v>
      </c>
      <c r="L59">
        <v>158154</v>
      </c>
      <c r="M59" s="1" t="s">
        <v>29</v>
      </c>
      <c r="N59">
        <f>(Posts[[#This Row],[Likes]]+Posts[[#This Row],[Shares]]+Posts[[#This Row],[Comments]])/Posts[[#This Row],[Impressions]]</f>
        <v>4.5683321319726342E-2</v>
      </c>
      <c r="O59" s="11" t="s">
        <v>28</v>
      </c>
      <c r="P59" s="5">
        <v>1990</v>
      </c>
      <c r="Q59" s="5">
        <v>158154</v>
      </c>
      <c r="R59" s="18">
        <f>(Posts[[#This Row],[Likes]]+Posts[[#This Row],[Shares]]+Posts[[#This Row],[Comments]])/Posts[[#This Row],[Impressions]]</f>
        <v>4.5683321319726342E-2</v>
      </c>
    </row>
    <row r="60" spans="1:18" x14ac:dyDescent="0.2">
      <c r="A60" s="1" t="s">
        <v>102</v>
      </c>
      <c r="B60" s="1" t="s">
        <v>14</v>
      </c>
      <c r="C60" s="2">
        <v>45465</v>
      </c>
      <c r="D60" s="1" t="s">
        <v>15</v>
      </c>
      <c r="E60" s="1" t="s">
        <v>44</v>
      </c>
      <c r="F60" s="1" t="s">
        <v>45</v>
      </c>
      <c r="G60">
        <v>16430</v>
      </c>
      <c r="H60">
        <v>488</v>
      </c>
      <c r="I60">
        <v>514</v>
      </c>
      <c r="J60">
        <v>1436</v>
      </c>
      <c r="K60">
        <v>30059</v>
      </c>
      <c r="L60">
        <v>223305</v>
      </c>
      <c r="M60" s="1" t="s">
        <v>34</v>
      </c>
      <c r="N60">
        <f>(Posts[[#This Row],[Likes]]+Posts[[#This Row],[Shares]]+Posts[[#This Row],[Comments]])/Posts[[#This Row],[Impressions]]</f>
        <v>7.8063634938760881E-2</v>
      </c>
      <c r="O60" s="10" t="s">
        <v>45</v>
      </c>
      <c r="P60" s="4">
        <v>1436</v>
      </c>
      <c r="Q60" s="4">
        <v>223305</v>
      </c>
      <c r="R60" s="17">
        <f>(Posts[[#This Row],[Likes]]+Posts[[#This Row],[Shares]]+Posts[[#This Row],[Comments]])/Posts[[#This Row],[Impressions]]</f>
        <v>7.8063634938760881E-2</v>
      </c>
    </row>
    <row r="61" spans="1:18" x14ac:dyDescent="0.2">
      <c r="A61" s="1" t="s">
        <v>103</v>
      </c>
      <c r="B61" s="1" t="s">
        <v>25</v>
      </c>
      <c r="C61" s="2">
        <v>45685</v>
      </c>
      <c r="D61" s="1" t="s">
        <v>26</v>
      </c>
      <c r="E61" s="1" t="s">
        <v>44</v>
      </c>
      <c r="F61" s="1" t="s">
        <v>45</v>
      </c>
      <c r="G61">
        <v>9239</v>
      </c>
      <c r="H61">
        <v>1477</v>
      </c>
      <c r="I61">
        <v>631</v>
      </c>
      <c r="J61">
        <v>1556</v>
      </c>
      <c r="K61">
        <v>11580</v>
      </c>
      <c r="L61">
        <v>84738</v>
      </c>
      <c r="M61" s="1" t="s">
        <v>29</v>
      </c>
      <c r="N61">
        <f>(Posts[[#This Row],[Likes]]+Posts[[#This Row],[Shares]]+Posts[[#This Row],[Comments]])/Posts[[#This Row],[Impressions]]</f>
        <v>0.13390686586891359</v>
      </c>
      <c r="O61" s="11" t="s">
        <v>45</v>
      </c>
      <c r="P61" s="5">
        <v>1556</v>
      </c>
      <c r="Q61" s="5">
        <v>84738</v>
      </c>
      <c r="R61" s="18">
        <f>(Posts[[#This Row],[Likes]]+Posts[[#This Row],[Shares]]+Posts[[#This Row],[Comments]])/Posts[[#This Row],[Impressions]]</f>
        <v>0.13390686586891359</v>
      </c>
    </row>
    <row r="62" spans="1:18" x14ac:dyDescent="0.2">
      <c r="A62" s="1" t="s">
        <v>104</v>
      </c>
      <c r="B62" s="1" t="s">
        <v>14</v>
      </c>
      <c r="C62" s="2">
        <v>45540</v>
      </c>
      <c r="D62" s="1" t="s">
        <v>40</v>
      </c>
      <c r="E62" s="1" t="s">
        <v>72</v>
      </c>
      <c r="F62" s="1" t="s">
        <v>38</v>
      </c>
      <c r="G62">
        <v>16489</v>
      </c>
      <c r="H62">
        <v>395</v>
      </c>
      <c r="I62">
        <v>350</v>
      </c>
      <c r="J62">
        <v>2364</v>
      </c>
      <c r="K62">
        <v>43239</v>
      </c>
      <c r="L62">
        <v>73397</v>
      </c>
      <c r="M62" s="1" t="s">
        <v>53</v>
      </c>
      <c r="N62">
        <f>(Posts[[#This Row],[Likes]]+Posts[[#This Row],[Shares]]+Posts[[#This Row],[Comments]])/Posts[[#This Row],[Impressions]]</f>
        <v>0.23480523727127811</v>
      </c>
      <c r="O62" s="10" t="s">
        <v>38</v>
      </c>
      <c r="P62" s="4">
        <v>2364</v>
      </c>
      <c r="Q62" s="4">
        <v>73397</v>
      </c>
      <c r="R62" s="17">
        <f>(Posts[[#This Row],[Likes]]+Posts[[#This Row],[Shares]]+Posts[[#This Row],[Comments]])/Posts[[#This Row],[Impressions]]</f>
        <v>0.23480523727127811</v>
      </c>
    </row>
    <row r="63" spans="1:18" x14ac:dyDescent="0.2">
      <c r="A63" s="1" t="s">
        <v>105</v>
      </c>
      <c r="B63" s="1" t="s">
        <v>14</v>
      </c>
      <c r="C63" s="2">
        <v>45920</v>
      </c>
      <c r="D63" s="1" t="s">
        <v>15</v>
      </c>
      <c r="E63" s="1" t="s">
        <v>32</v>
      </c>
      <c r="F63" s="1" t="s">
        <v>58</v>
      </c>
      <c r="G63">
        <v>18633</v>
      </c>
      <c r="H63">
        <v>797</v>
      </c>
      <c r="I63">
        <v>303</v>
      </c>
      <c r="J63">
        <v>659</v>
      </c>
      <c r="K63">
        <v>7</v>
      </c>
      <c r="L63">
        <v>122189</v>
      </c>
      <c r="M63" s="1" t="s">
        <v>23</v>
      </c>
      <c r="N63">
        <f>(Posts[[#This Row],[Likes]]+Posts[[#This Row],[Shares]]+Posts[[#This Row],[Comments]])/Posts[[#This Row],[Impressions]]</f>
        <v>0.16149571565361859</v>
      </c>
      <c r="O63" s="11" t="s">
        <v>58</v>
      </c>
      <c r="P63" s="5">
        <v>659</v>
      </c>
      <c r="Q63" s="5">
        <v>122189</v>
      </c>
      <c r="R63" s="18">
        <f>(Posts[[#This Row],[Likes]]+Posts[[#This Row],[Shares]]+Posts[[#This Row],[Comments]])/Posts[[#This Row],[Impressions]]</f>
        <v>0.16149571565361859</v>
      </c>
    </row>
    <row r="64" spans="1:18" x14ac:dyDescent="0.2">
      <c r="A64" s="1" t="s">
        <v>106</v>
      </c>
      <c r="B64" s="1" t="s">
        <v>25</v>
      </c>
      <c r="C64" s="2">
        <v>45504</v>
      </c>
      <c r="D64" s="1" t="s">
        <v>15</v>
      </c>
      <c r="E64" s="1" t="s">
        <v>16</v>
      </c>
      <c r="F64" s="1" t="s">
        <v>17</v>
      </c>
      <c r="G64">
        <v>12357</v>
      </c>
      <c r="H64">
        <v>716</v>
      </c>
      <c r="I64">
        <v>599</v>
      </c>
      <c r="J64">
        <v>999</v>
      </c>
      <c r="K64">
        <v>89591</v>
      </c>
      <c r="L64">
        <v>116367</v>
      </c>
      <c r="M64" s="1" t="s">
        <v>18</v>
      </c>
      <c r="N64">
        <f>(Posts[[#This Row],[Likes]]+Posts[[#This Row],[Shares]]+Posts[[#This Row],[Comments]])/Posts[[#This Row],[Impressions]]</f>
        <v>0.11749035379446063</v>
      </c>
      <c r="O64" s="10" t="s">
        <v>17</v>
      </c>
      <c r="P64" s="4">
        <v>999</v>
      </c>
      <c r="Q64" s="4">
        <v>116367</v>
      </c>
      <c r="R64" s="17">
        <f>(Posts[[#This Row],[Likes]]+Posts[[#This Row],[Shares]]+Posts[[#This Row],[Comments]])/Posts[[#This Row],[Impressions]]</f>
        <v>0.11749035379446063</v>
      </c>
    </row>
    <row r="65" spans="1:18" x14ac:dyDescent="0.2">
      <c r="A65" s="1" t="s">
        <v>107</v>
      </c>
      <c r="B65" s="1" t="s">
        <v>25</v>
      </c>
      <c r="C65" s="2">
        <v>45521</v>
      </c>
      <c r="D65" s="1" t="s">
        <v>31</v>
      </c>
      <c r="E65" s="1" t="s">
        <v>37</v>
      </c>
      <c r="F65" s="1" t="s">
        <v>38</v>
      </c>
      <c r="G65">
        <v>19154</v>
      </c>
      <c r="H65">
        <v>1064</v>
      </c>
      <c r="I65">
        <v>650</v>
      </c>
      <c r="J65">
        <v>747</v>
      </c>
      <c r="K65">
        <v>42667</v>
      </c>
      <c r="L65">
        <v>242332</v>
      </c>
      <c r="M65" s="1" t="s">
        <v>29</v>
      </c>
      <c r="N65">
        <f>(Posts[[#This Row],[Likes]]+Posts[[#This Row],[Shares]]+Posts[[#This Row],[Comments]])/Posts[[#This Row],[Impressions]]</f>
        <v>8.6113266097750191E-2</v>
      </c>
      <c r="O65" s="11" t="s">
        <v>38</v>
      </c>
      <c r="P65" s="5">
        <v>747</v>
      </c>
      <c r="Q65" s="5">
        <v>242332</v>
      </c>
      <c r="R65" s="18">
        <f>(Posts[[#This Row],[Likes]]+Posts[[#This Row],[Shares]]+Posts[[#This Row],[Comments]])/Posts[[#This Row],[Impressions]]</f>
        <v>8.6113266097750191E-2</v>
      </c>
    </row>
    <row r="66" spans="1:18" x14ac:dyDescent="0.2">
      <c r="A66" s="1" t="s">
        <v>108</v>
      </c>
      <c r="B66" s="1" t="s">
        <v>14</v>
      </c>
      <c r="C66" s="2">
        <v>45744</v>
      </c>
      <c r="D66" s="1" t="s">
        <v>26</v>
      </c>
      <c r="E66" s="1" t="s">
        <v>16</v>
      </c>
      <c r="F66" s="1" t="s">
        <v>17</v>
      </c>
      <c r="G66">
        <v>6363</v>
      </c>
      <c r="H66">
        <v>1341</v>
      </c>
      <c r="I66">
        <v>222</v>
      </c>
      <c r="J66">
        <v>2712</v>
      </c>
      <c r="K66">
        <v>19987</v>
      </c>
      <c r="L66">
        <v>160585</v>
      </c>
      <c r="M66" s="1" t="s">
        <v>29</v>
      </c>
      <c r="N66">
        <f>(Posts[[#This Row],[Likes]]+Posts[[#This Row],[Shares]]+Posts[[#This Row],[Comments]])/Posts[[#This Row],[Impressions]]</f>
        <v>4.9357038328611019E-2</v>
      </c>
      <c r="O66" s="10" t="s">
        <v>17</v>
      </c>
      <c r="P66" s="4">
        <v>2712</v>
      </c>
      <c r="Q66" s="4">
        <v>160585</v>
      </c>
      <c r="R66" s="17">
        <f>(Posts[[#This Row],[Likes]]+Posts[[#This Row],[Shares]]+Posts[[#This Row],[Comments]])/Posts[[#This Row],[Impressions]]</f>
        <v>4.9357038328611019E-2</v>
      </c>
    </row>
    <row r="67" spans="1:18" x14ac:dyDescent="0.2">
      <c r="A67" s="1" t="s">
        <v>109</v>
      </c>
      <c r="B67" s="1" t="s">
        <v>48</v>
      </c>
      <c r="C67" s="2">
        <v>45499</v>
      </c>
      <c r="D67" s="1" t="s">
        <v>26</v>
      </c>
      <c r="E67" s="1" t="s">
        <v>44</v>
      </c>
      <c r="F67" s="1" t="s">
        <v>45</v>
      </c>
      <c r="G67">
        <v>12176</v>
      </c>
      <c r="H67">
        <v>1005</v>
      </c>
      <c r="I67">
        <v>862</v>
      </c>
      <c r="J67">
        <v>974</v>
      </c>
      <c r="K67">
        <v>2285</v>
      </c>
      <c r="L67">
        <v>116619</v>
      </c>
      <c r="M67" s="1" t="s">
        <v>34</v>
      </c>
      <c r="N67">
        <f>(Posts[[#This Row],[Likes]]+Posts[[#This Row],[Shares]]+Posts[[#This Row],[Comments]])/Posts[[#This Row],[Impressions]]</f>
        <v>0.12041777068916729</v>
      </c>
      <c r="O67" s="11" t="s">
        <v>45</v>
      </c>
      <c r="P67" s="5">
        <v>974</v>
      </c>
      <c r="Q67" s="5">
        <v>116619</v>
      </c>
      <c r="R67" s="18">
        <f>(Posts[[#This Row],[Likes]]+Posts[[#This Row],[Shares]]+Posts[[#This Row],[Comments]])/Posts[[#This Row],[Impressions]]</f>
        <v>0.12041777068916729</v>
      </c>
    </row>
    <row r="68" spans="1:18" x14ac:dyDescent="0.2">
      <c r="A68" s="1" t="s">
        <v>110</v>
      </c>
      <c r="B68" s="1" t="s">
        <v>20</v>
      </c>
      <c r="C68" s="2">
        <v>45745</v>
      </c>
      <c r="D68" s="1" t="s">
        <v>31</v>
      </c>
      <c r="E68" s="1" t="s">
        <v>44</v>
      </c>
      <c r="F68" s="1" t="s">
        <v>45</v>
      </c>
      <c r="G68">
        <v>19461</v>
      </c>
      <c r="H68">
        <v>1382</v>
      </c>
      <c r="I68">
        <v>445</v>
      </c>
      <c r="J68">
        <v>1307</v>
      </c>
      <c r="K68">
        <v>84691</v>
      </c>
      <c r="L68">
        <v>151453</v>
      </c>
      <c r="M68" s="1" t="s">
        <v>34</v>
      </c>
      <c r="N68">
        <f>(Posts[[#This Row],[Likes]]+Posts[[#This Row],[Shares]]+Posts[[#This Row],[Comments]])/Posts[[#This Row],[Impressions]]</f>
        <v>0.14055845707909384</v>
      </c>
      <c r="O68" s="10" t="s">
        <v>45</v>
      </c>
      <c r="P68" s="4">
        <v>1307</v>
      </c>
      <c r="Q68" s="4">
        <v>151453</v>
      </c>
      <c r="R68" s="17">
        <f>(Posts[[#This Row],[Likes]]+Posts[[#This Row],[Shares]]+Posts[[#This Row],[Comments]])/Posts[[#This Row],[Impressions]]</f>
        <v>0.14055845707909384</v>
      </c>
    </row>
    <row r="69" spans="1:18" x14ac:dyDescent="0.2">
      <c r="A69" s="1" t="s">
        <v>111</v>
      </c>
      <c r="B69" s="1" t="s">
        <v>25</v>
      </c>
      <c r="C69" s="2">
        <v>45634</v>
      </c>
      <c r="D69" s="1" t="s">
        <v>31</v>
      </c>
      <c r="E69" s="1" t="s">
        <v>21</v>
      </c>
      <c r="F69" s="1" t="s">
        <v>22</v>
      </c>
      <c r="G69">
        <v>10427</v>
      </c>
      <c r="H69">
        <v>1014</v>
      </c>
      <c r="I69">
        <v>166</v>
      </c>
      <c r="J69">
        <v>1649</v>
      </c>
      <c r="K69">
        <v>15145</v>
      </c>
      <c r="L69">
        <v>59816</v>
      </c>
      <c r="M69" s="1" t="s">
        <v>29</v>
      </c>
      <c r="N69">
        <f>(Posts[[#This Row],[Likes]]+Posts[[#This Row],[Shares]]+Posts[[#This Row],[Comments]])/Posts[[#This Row],[Impressions]]</f>
        <v>0.19404507155276179</v>
      </c>
      <c r="O69" s="11" t="s">
        <v>22</v>
      </c>
      <c r="P69" s="5">
        <v>1649</v>
      </c>
      <c r="Q69" s="5">
        <v>59816</v>
      </c>
      <c r="R69" s="18">
        <f>(Posts[[#This Row],[Likes]]+Posts[[#This Row],[Shares]]+Posts[[#This Row],[Comments]])/Posts[[#This Row],[Impressions]]</f>
        <v>0.19404507155276179</v>
      </c>
    </row>
    <row r="70" spans="1:18" x14ac:dyDescent="0.2">
      <c r="A70" s="1" t="s">
        <v>112</v>
      </c>
      <c r="B70" s="1" t="s">
        <v>20</v>
      </c>
      <c r="C70" s="2">
        <v>45724</v>
      </c>
      <c r="D70" s="1" t="s">
        <v>26</v>
      </c>
      <c r="E70" s="1" t="s">
        <v>44</v>
      </c>
      <c r="F70" s="1" t="s">
        <v>45</v>
      </c>
      <c r="G70">
        <v>10580</v>
      </c>
      <c r="H70">
        <v>427</v>
      </c>
      <c r="I70">
        <v>790</v>
      </c>
      <c r="J70">
        <v>2814</v>
      </c>
      <c r="K70">
        <v>24916</v>
      </c>
      <c r="L70">
        <v>213312</v>
      </c>
      <c r="M70" s="1" t="s">
        <v>53</v>
      </c>
      <c r="N70">
        <f>(Posts[[#This Row],[Likes]]+Posts[[#This Row],[Shares]]+Posts[[#This Row],[Comments]])/Posts[[#This Row],[Impressions]]</f>
        <v>5.530396789678968E-2</v>
      </c>
      <c r="O70" s="10" t="s">
        <v>45</v>
      </c>
      <c r="P70" s="4">
        <v>2814</v>
      </c>
      <c r="Q70" s="4">
        <v>213312</v>
      </c>
      <c r="R70" s="17">
        <f>(Posts[[#This Row],[Likes]]+Posts[[#This Row],[Shares]]+Posts[[#This Row],[Comments]])/Posts[[#This Row],[Impressions]]</f>
        <v>5.530396789678968E-2</v>
      </c>
    </row>
    <row r="71" spans="1:18" x14ac:dyDescent="0.2">
      <c r="A71" s="1" t="s">
        <v>113</v>
      </c>
      <c r="B71" s="1" t="s">
        <v>48</v>
      </c>
      <c r="C71" s="2">
        <v>45749</v>
      </c>
      <c r="D71" s="1" t="s">
        <v>26</v>
      </c>
      <c r="E71" s="1" t="s">
        <v>49</v>
      </c>
      <c r="F71" s="1" t="s">
        <v>32</v>
      </c>
      <c r="G71">
        <v>6858</v>
      </c>
      <c r="H71">
        <v>415</v>
      </c>
      <c r="I71">
        <v>366</v>
      </c>
      <c r="J71">
        <v>2761</v>
      </c>
      <c r="K71">
        <v>2988</v>
      </c>
      <c r="L71">
        <v>177348</v>
      </c>
      <c r="M71" s="1" t="s">
        <v>18</v>
      </c>
      <c r="N71">
        <f>(Posts[[#This Row],[Likes]]+Posts[[#This Row],[Shares]]+Posts[[#This Row],[Comments]])/Posts[[#This Row],[Impressions]]</f>
        <v>4.3073505198818141E-2</v>
      </c>
      <c r="O71" s="11" t="s">
        <v>32</v>
      </c>
      <c r="P71" s="5">
        <v>2761</v>
      </c>
      <c r="Q71" s="5">
        <v>177348</v>
      </c>
      <c r="R71" s="18">
        <f>(Posts[[#This Row],[Likes]]+Posts[[#This Row],[Shares]]+Posts[[#This Row],[Comments]])/Posts[[#This Row],[Impressions]]</f>
        <v>4.3073505198818141E-2</v>
      </c>
    </row>
    <row r="72" spans="1:18" x14ac:dyDescent="0.2">
      <c r="A72" s="1" t="s">
        <v>114</v>
      </c>
      <c r="B72" s="1" t="s">
        <v>48</v>
      </c>
      <c r="C72" s="2">
        <v>45537</v>
      </c>
      <c r="D72" s="1" t="s">
        <v>40</v>
      </c>
      <c r="E72" s="1" t="s">
        <v>32</v>
      </c>
      <c r="F72" s="1" t="s">
        <v>33</v>
      </c>
      <c r="G72">
        <v>12040</v>
      </c>
      <c r="H72">
        <v>1147</v>
      </c>
      <c r="I72">
        <v>210</v>
      </c>
      <c r="J72">
        <v>885</v>
      </c>
      <c r="K72">
        <v>30360</v>
      </c>
      <c r="L72">
        <v>119530</v>
      </c>
      <c r="M72" s="1" t="s">
        <v>34</v>
      </c>
      <c r="N72">
        <f>(Posts[[#This Row],[Likes]]+Posts[[#This Row],[Shares]]+Posts[[#This Row],[Comments]])/Posts[[#This Row],[Impressions]]</f>
        <v>0.1120806492094035</v>
      </c>
      <c r="O72" s="10" t="s">
        <v>33</v>
      </c>
      <c r="P72" s="4">
        <v>885</v>
      </c>
      <c r="Q72" s="4">
        <v>119530</v>
      </c>
      <c r="R72" s="17">
        <f>(Posts[[#This Row],[Likes]]+Posts[[#This Row],[Shares]]+Posts[[#This Row],[Comments]])/Posts[[#This Row],[Impressions]]</f>
        <v>0.1120806492094035</v>
      </c>
    </row>
    <row r="73" spans="1:18" x14ac:dyDescent="0.2">
      <c r="A73" s="1" t="s">
        <v>115</v>
      </c>
      <c r="B73" s="1" t="s">
        <v>48</v>
      </c>
      <c r="C73" s="2">
        <v>45719</v>
      </c>
      <c r="D73" s="1" t="s">
        <v>40</v>
      </c>
      <c r="E73" s="1" t="s">
        <v>32</v>
      </c>
      <c r="F73" s="1" t="s">
        <v>58</v>
      </c>
      <c r="G73">
        <v>24928</v>
      </c>
      <c r="H73">
        <v>214</v>
      </c>
      <c r="I73">
        <v>765</v>
      </c>
      <c r="J73">
        <v>1556</v>
      </c>
      <c r="K73">
        <v>5239</v>
      </c>
      <c r="L73">
        <v>194571</v>
      </c>
      <c r="M73" s="1" t="s">
        <v>53</v>
      </c>
      <c r="N73">
        <f>(Posts[[#This Row],[Likes]]+Posts[[#This Row],[Shares]]+Posts[[#This Row],[Comments]])/Posts[[#This Row],[Impressions]]</f>
        <v>0.13314933880177415</v>
      </c>
      <c r="O73" s="11" t="s">
        <v>58</v>
      </c>
      <c r="P73" s="5">
        <v>1556</v>
      </c>
      <c r="Q73" s="5">
        <v>194571</v>
      </c>
      <c r="R73" s="18">
        <f>(Posts[[#This Row],[Likes]]+Posts[[#This Row],[Shares]]+Posts[[#This Row],[Comments]])/Posts[[#This Row],[Impressions]]</f>
        <v>0.13314933880177415</v>
      </c>
    </row>
    <row r="74" spans="1:18" x14ac:dyDescent="0.2">
      <c r="A74" s="1" t="s">
        <v>116</v>
      </c>
      <c r="B74" s="1" t="s">
        <v>25</v>
      </c>
      <c r="C74" s="2">
        <v>45921</v>
      </c>
      <c r="D74" s="1" t="s">
        <v>31</v>
      </c>
      <c r="E74" s="1" t="s">
        <v>16</v>
      </c>
      <c r="F74" s="1" t="s">
        <v>17</v>
      </c>
      <c r="G74">
        <v>23103</v>
      </c>
      <c r="H74">
        <v>1380</v>
      </c>
      <c r="I74">
        <v>191</v>
      </c>
      <c r="J74">
        <v>1547</v>
      </c>
      <c r="K74">
        <v>77798</v>
      </c>
      <c r="L74">
        <v>148856</v>
      </c>
      <c r="M74" s="1" t="s">
        <v>23</v>
      </c>
      <c r="N74">
        <f>(Posts[[#This Row],[Likes]]+Posts[[#This Row],[Shares]]+Posts[[#This Row],[Comments]])/Posts[[#This Row],[Impressions]]</f>
        <v>0.16575751061428495</v>
      </c>
      <c r="O74" s="10" t="s">
        <v>17</v>
      </c>
      <c r="P74" s="4">
        <v>1547</v>
      </c>
      <c r="Q74" s="4">
        <v>148856</v>
      </c>
      <c r="R74" s="17">
        <f>(Posts[[#This Row],[Likes]]+Posts[[#This Row],[Shares]]+Posts[[#This Row],[Comments]])/Posts[[#This Row],[Impressions]]</f>
        <v>0.16575751061428495</v>
      </c>
    </row>
    <row r="75" spans="1:18" x14ac:dyDescent="0.2">
      <c r="A75" s="1" t="s">
        <v>117</v>
      </c>
      <c r="B75" s="1" t="s">
        <v>48</v>
      </c>
      <c r="C75" s="2">
        <v>45593</v>
      </c>
      <c r="D75" s="1" t="s">
        <v>40</v>
      </c>
      <c r="E75" s="1" t="s">
        <v>32</v>
      </c>
      <c r="F75" s="1" t="s">
        <v>33</v>
      </c>
      <c r="G75">
        <v>21198</v>
      </c>
      <c r="H75">
        <v>1484</v>
      </c>
      <c r="I75">
        <v>174</v>
      </c>
      <c r="J75">
        <v>1293</v>
      </c>
      <c r="K75">
        <v>16330</v>
      </c>
      <c r="L75">
        <v>111635</v>
      </c>
      <c r="M75" s="1" t="s">
        <v>34</v>
      </c>
      <c r="N75">
        <f>(Posts[[#This Row],[Likes]]+Posts[[#This Row],[Shares]]+Posts[[#This Row],[Comments]])/Posts[[#This Row],[Impressions]]</f>
        <v>0.20473865723115511</v>
      </c>
      <c r="O75" s="11" t="s">
        <v>33</v>
      </c>
      <c r="P75" s="5">
        <v>1293</v>
      </c>
      <c r="Q75" s="5">
        <v>111635</v>
      </c>
      <c r="R75" s="18">
        <f>(Posts[[#This Row],[Likes]]+Posts[[#This Row],[Shares]]+Posts[[#This Row],[Comments]])/Posts[[#This Row],[Impressions]]</f>
        <v>0.20473865723115511</v>
      </c>
    </row>
    <row r="76" spans="1:18" x14ac:dyDescent="0.2">
      <c r="A76" s="1" t="s">
        <v>118</v>
      </c>
      <c r="B76" s="1" t="s">
        <v>25</v>
      </c>
      <c r="C76" s="2">
        <v>45505</v>
      </c>
      <c r="D76" s="1" t="s">
        <v>15</v>
      </c>
      <c r="E76" s="1" t="s">
        <v>27</v>
      </c>
      <c r="F76" s="1" t="s">
        <v>28</v>
      </c>
      <c r="G76">
        <v>21758</v>
      </c>
      <c r="H76">
        <v>1380</v>
      </c>
      <c r="I76">
        <v>188</v>
      </c>
      <c r="J76">
        <v>1735</v>
      </c>
      <c r="K76">
        <v>20998</v>
      </c>
      <c r="L76">
        <v>147803</v>
      </c>
      <c r="M76" s="1" t="s">
        <v>53</v>
      </c>
      <c r="N76">
        <f>(Posts[[#This Row],[Likes]]+Posts[[#This Row],[Shares]]+Posts[[#This Row],[Comments]])/Posts[[#This Row],[Impressions]]</f>
        <v>0.15781817689762725</v>
      </c>
      <c r="O76" s="10" t="s">
        <v>28</v>
      </c>
      <c r="P76" s="4">
        <v>1735</v>
      </c>
      <c r="Q76" s="4">
        <v>147803</v>
      </c>
      <c r="R76" s="17">
        <f>(Posts[[#This Row],[Likes]]+Posts[[#This Row],[Shares]]+Posts[[#This Row],[Comments]])/Posts[[#This Row],[Impressions]]</f>
        <v>0.15781817689762725</v>
      </c>
    </row>
    <row r="77" spans="1:18" x14ac:dyDescent="0.2">
      <c r="A77" s="1" t="s">
        <v>119</v>
      </c>
      <c r="B77" s="1" t="s">
        <v>48</v>
      </c>
      <c r="C77" s="2">
        <v>45603</v>
      </c>
      <c r="D77" s="1" t="s">
        <v>40</v>
      </c>
      <c r="E77" s="1" t="s">
        <v>37</v>
      </c>
      <c r="F77" s="1" t="s">
        <v>38</v>
      </c>
      <c r="G77">
        <v>17254</v>
      </c>
      <c r="H77">
        <v>246</v>
      </c>
      <c r="I77">
        <v>952</v>
      </c>
      <c r="J77">
        <v>871</v>
      </c>
      <c r="K77">
        <v>14957</v>
      </c>
      <c r="L77">
        <v>75946</v>
      </c>
      <c r="M77" s="1" t="s">
        <v>53</v>
      </c>
      <c r="N77">
        <f>(Posts[[#This Row],[Likes]]+Posts[[#This Row],[Shares]]+Posts[[#This Row],[Comments]])/Posts[[#This Row],[Impressions]]</f>
        <v>0.24296210465330631</v>
      </c>
      <c r="O77" s="11" t="s">
        <v>38</v>
      </c>
      <c r="P77" s="5">
        <v>871</v>
      </c>
      <c r="Q77" s="5">
        <v>75946</v>
      </c>
      <c r="R77" s="18">
        <f>(Posts[[#This Row],[Likes]]+Posts[[#This Row],[Shares]]+Posts[[#This Row],[Comments]])/Posts[[#This Row],[Impressions]]</f>
        <v>0.24296210465330631</v>
      </c>
    </row>
    <row r="78" spans="1:18" x14ac:dyDescent="0.2">
      <c r="A78" s="1" t="s">
        <v>120</v>
      </c>
      <c r="B78" s="1" t="s">
        <v>20</v>
      </c>
      <c r="C78" s="2">
        <v>45720</v>
      </c>
      <c r="D78" s="1" t="s">
        <v>40</v>
      </c>
      <c r="E78" s="1" t="s">
        <v>49</v>
      </c>
      <c r="F78" s="1" t="s">
        <v>32</v>
      </c>
      <c r="G78">
        <v>13470</v>
      </c>
      <c r="H78">
        <v>523</v>
      </c>
      <c r="I78">
        <v>280</v>
      </c>
      <c r="J78">
        <v>2682</v>
      </c>
      <c r="K78">
        <v>8538</v>
      </c>
      <c r="L78">
        <v>95204</v>
      </c>
      <c r="M78" s="1" t="s">
        <v>18</v>
      </c>
      <c r="N78">
        <f>(Posts[[#This Row],[Likes]]+Posts[[#This Row],[Shares]]+Posts[[#This Row],[Comments]])/Posts[[#This Row],[Impressions]]</f>
        <v>0.14992017142136885</v>
      </c>
      <c r="O78" s="10" t="s">
        <v>32</v>
      </c>
      <c r="P78" s="4">
        <v>2682</v>
      </c>
      <c r="Q78" s="4">
        <v>95204</v>
      </c>
      <c r="R78" s="17">
        <f>(Posts[[#This Row],[Likes]]+Posts[[#This Row],[Shares]]+Posts[[#This Row],[Comments]])/Posts[[#This Row],[Impressions]]</f>
        <v>0.14992017142136885</v>
      </c>
    </row>
    <row r="79" spans="1:18" x14ac:dyDescent="0.2">
      <c r="A79" s="1" t="s">
        <v>121</v>
      </c>
      <c r="B79" s="1" t="s">
        <v>20</v>
      </c>
      <c r="C79" s="2">
        <v>45460</v>
      </c>
      <c r="D79" s="1" t="s">
        <v>15</v>
      </c>
      <c r="E79" s="1" t="s">
        <v>41</v>
      </c>
      <c r="F79" s="1" t="s">
        <v>42</v>
      </c>
      <c r="G79">
        <v>3252</v>
      </c>
      <c r="H79">
        <v>1043</v>
      </c>
      <c r="I79">
        <v>647</v>
      </c>
      <c r="J79">
        <v>1545</v>
      </c>
      <c r="K79">
        <v>18859</v>
      </c>
      <c r="L79">
        <v>222958</v>
      </c>
      <c r="M79" s="1" t="s">
        <v>18</v>
      </c>
      <c r="N79">
        <f>(Posts[[#This Row],[Likes]]+Posts[[#This Row],[Shares]]+Posts[[#This Row],[Comments]])/Posts[[#This Row],[Impressions]]</f>
        <v>2.2165609666394567E-2</v>
      </c>
      <c r="O79" s="11" t="s">
        <v>42</v>
      </c>
      <c r="P79" s="5">
        <v>1545</v>
      </c>
      <c r="Q79" s="5">
        <v>222958</v>
      </c>
      <c r="R79" s="18">
        <f>(Posts[[#This Row],[Likes]]+Posts[[#This Row],[Shares]]+Posts[[#This Row],[Comments]])/Posts[[#This Row],[Impressions]]</f>
        <v>2.2165609666394567E-2</v>
      </c>
    </row>
    <row r="80" spans="1:18" x14ac:dyDescent="0.2">
      <c r="A80" s="1" t="s">
        <v>122</v>
      </c>
      <c r="B80" s="1" t="s">
        <v>14</v>
      </c>
      <c r="C80" s="2">
        <v>45922</v>
      </c>
      <c r="D80" s="1" t="s">
        <v>31</v>
      </c>
      <c r="E80" s="1" t="s">
        <v>123</v>
      </c>
      <c r="F80" s="1" t="s">
        <v>124</v>
      </c>
      <c r="G80">
        <v>8996</v>
      </c>
      <c r="H80">
        <v>329</v>
      </c>
      <c r="I80">
        <v>378</v>
      </c>
      <c r="J80">
        <v>2384</v>
      </c>
      <c r="K80">
        <v>39404</v>
      </c>
      <c r="L80">
        <v>242724</v>
      </c>
      <c r="M80" s="1" t="s">
        <v>23</v>
      </c>
      <c r="N80">
        <f>(Posts[[#This Row],[Likes]]+Posts[[#This Row],[Shares]]+Posts[[#This Row],[Comments]])/Posts[[#This Row],[Impressions]]</f>
        <v>3.9975445361810122E-2</v>
      </c>
      <c r="O80" s="10" t="s">
        <v>124</v>
      </c>
      <c r="P80" s="4">
        <v>2384</v>
      </c>
      <c r="Q80" s="4">
        <v>242724</v>
      </c>
      <c r="R80" s="17">
        <f>(Posts[[#This Row],[Likes]]+Posts[[#This Row],[Shares]]+Posts[[#This Row],[Comments]])/Posts[[#This Row],[Impressions]]</f>
        <v>3.9975445361810122E-2</v>
      </c>
    </row>
    <row r="81" spans="1:18" x14ac:dyDescent="0.2">
      <c r="A81" s="1" t="s">
        <v>125</v>
      </c>
      <c r="B81" s="1" t="s">
        <v>20</v>
      </c>
      <c r="C81" s="2">
        <v>45456</v>
      </c>
      <c r="D81" s="1" t="s">
        <v>15</v>
      </c>
      <c r="E81" s="1" t="s">
        <v>16</v>
      </c>
      <c r="F81" s="1" t="s">
        <v>17</v>
      </c>
      <c r="G81">
        <v>14173</v>
      </c>
      <c r="H81">
        <v>294</v>
      </c>
      <c r="I81">
        <v>257</v>
      </c>
      <c r="J81">
        <v>1288</v>
      </c>
      <c r="K81">
        <v>39466</v>
      </c>
      <c r="L81">
        <v>55563</v>
      </c>
      <c r="M81" s="1" t="s">
        <v>53</v>
      </c>
      <c r="N81">
        <f>(Posts[[#This Row],[Likes]]+Posts[[#This Row],[Shares]]+Posts[[#This Row],[Comments]])/Posts[[#This Row],[Impressions]]</f>
        <v>0.26499649047027696</v>
      </c>
      <c r="O81" s="11" t="s">
        <v>17</v>
      </c>
      <c r="P81" s="5">
        <v>1288</v>
      </c>
      <c r="Q81" s="5">
        <v>55563</v>
      </c>
      <c r="R81" s="18">
        <f>(Posts[[#This Row],[Likes]]+Posts[[#This Row],[Shares]]+Posts[[#This Row],[Comments]])/Posts[[#This Row],[Impressions]]</f>
        <v>0.26499649047027696</v>
      </c>
    </row>
    <row r="82" spans="1:18" x14ac:dyDescent="0.2">
      <c r="A82" s="1" t="s">
        <v>126</v>
      </c>
      <c r="B82" s="1" t="s">
        <v>14</v>
      </c>
      <c r="C82" s="2">
        <v>45584</v>
      </c>
      <c r="D82" s="1" t="s">
        <v>40</v>
      </c>
      <c r="E82" s="1" t="s">
        <v>32</v>
      </c>
      <c r="F82" s="1" t="s">
        <v>33</v>
      </c>
      <c r="G82">
        <v>6673</v>
      </c>
      <c r="H82">
        <v>826</v>
      </c>
      <c r="I82">
        <v>321</v>
      </c>
      <c r="J82">
        <v>577</v>
      </c>
      <c r="K82">
        <v>19262</v>
      </c>
      <c r="L82">
        <v>132324</v>
      </c>
      <c r="M82" s="1" t="s">
        <v>53</v>
      </c>
      <c r="N82">
        <f>(Posts[[#This Row],[Likes]]+Posts[[#This Row],[Shares]]+Posts[[#This Row],[Comments]])/Posts[[#This Row],[Impressions]]</f>
        <v>5.9097367068710133E-2</v>
      </c>
      <c r="O82" s="10" t="s">
        <v>33</v>
      </c>
      <c r="P82" s="4">
        <v>577</v>
      </c>
      <c r="Q82" s="4">
        <v>132324</v>
      </c>
      <c r="R82" s="17">
        <f>(Posts[[#This Row],[Likes]]+Posts[[#This Row],[Shares]]+Posts[[#This Row],[Comments]])/Posts[[#This Row],[Impressions]]</f>
        <v>5.9097367068710133E-2</v>
      </c>
    </row>
    <row r="83" spans="1:18" x14ac:dyDescent="0.2">
      <c r="A83" s="1" t="s">
        <v>127</v>
      </c>
      <c r="B83" s="1" t="s">
        <v>20</v>
      </c>
      <c r="C83" s="2">
        <v>45497</v>
      </c>
      <c r="D83" s="1" t="s">
        <v>31</v>
      </c>
      <c r="E83" s="1" t="s">
        <v>41</v>
      </c>
      <c r="F83" s="1" t="s">
        <v>42</v>
      </c>
      <c r="G83">
        <v>22914</v>
      </c>
      <c r="H83">
        <v>954</v>
      </c>
      <c r="I83">
        <v>584</v>
      </c>
      <c r="J83">
        <v>1519</v>
      </c>
      <c r="K83">
        <v>13637</v>
      </c>
      <c r="L83">
        <v>49847</v>
      </c>
      <c r="M83" s="1" t="s">
        <v>18</v>
      </c>
      <c r="N83">
        <f>(Posts[[#This Row],[Likes]]+Posts[[#This Row],[Shares]]+Posts[[#This Row],[Comments]])/Posts[[#This Row],[Impressions]]</f>
        <v>0.49054105563022848</v>
      </c>
      <c r="O83" s="11" t="s">
        <v>42</v>
      </c>
      <c r="P83" s="5">
        <v>1519</v>
      </c>
      <c r="Q83" s="5">
        <v>49847</v>
      </c>
      <c r="R83" s="18">
        <f>(Posts[[#This Row],[Likes]]+Posts[[#This Row],[Shares]]+Posts[[#This Row],[Comments]])/Posts[[#This Row],[Impressions]]</f>
        <v>0.49054105563022848</v>
      </c>
    </row>
    <row r="84" spans="1:18" x14ac:dyDescent="0.2">
      <c r="A84" s="1" t="s">
        <v>128</v>
      </c>
      <c r="B84" s="1" t="s">
        <v>25</v>
      </c>
      <c r="C84" s="2">
        <v>45580</v>
      </c>
      <c r="D84" s="1" t="s">
        <v>40</v>
      </c>
      <c r="E84" s="1" t="s">
        <v>37</v>
      </c>
      <c r="F84" s="1" t="s">
        <v>38</v>
      </c>
      <c r="G84">
        <v>17781</v>
      </c>
      <c r="H84">
        <v>993</v>
      </c>
      <c r="I84">
        <v>627</v>
      </c>
      <c r="J84">
        <v>2187</v>
      </c>
      <c r="K84">
        <v>9609</v>
      </c>
      <c r="L84">
        <v>66155</v>
      </c>
      <c r="M84" s="1" t="s">
        <v>34</v>
      </c>
      <c r="N84">
        <f>(Posts[[#This Row],[Likes]]+Posts[[#This Row],[Shares]]+Posts[[#This Row],[Comments]])/Posts[[#This Row],[Impressions]]</f>
        <v>0.29326581513113142</v>
      </c>
      <c r="O84" s="10" t="s">
        <v>38</v>
      </c>
      <c r="P84" s="4">
        <v>2187</v>
      </c>
      <c r="Q84" s="4">
        <v>66155</v>
      </c>
      <c r="R84" s="17">
        <f>(Posts[[#This Row],[Likes]]+Posts[[#This Row],[Shares]]+Posts[[#This Row],[Comments]])/Posts[[#This Row],[Impressions]]</f>
        <v>0.29326581513113142</v>
      </c>
    </row>
    <row r="85" spans="1:18" x14ac:dyDescent="0.2">
      <c r="A85" s="1" t="s">
        <v>129</v>
      </c>
      <c r="B85" s="1" t="s">
        <v>20</v>
      </c>
      <c r="C85" s="2">
        <v>45635</v>
      </c>
      <c r="D85" s="1" t="s">
        <v>15</v>
      </c>
      <c r="E85" s="1" t="s">
        <v>21</v>
      </c>
      <c r="F85" s="1" t="s">
        <v>22</v>
      </c>
      <c r="G85">
        <v>15051</v>
      </c>
      <c r="H85">
        <v>268</v>
      </c>
      <c r="I85">
        <v>251</v>
      </c>
      <c r="J85">
        <v>783</v>
      </c>
      <c r="K85">
        <v>34154</v>
      </c>
      <c r="L85">
        <v>119671</v>
      </c>
      <c r="M85" s="1" t="s">
        <v>34</v>
      </c>
      <c r="N85">
        <f>(Posts[[#This Row],[Likes]]+Posts[[#This Row],[Shares]]+Posts[[#This Row],[Comments]])/Posts[[#This Row],[Impressions]]</f>
        <v>0.13010670922779954</v>
      </c>
      <c r="O85" s="11" t="s">
        <v>22</v>
      </c>
      <c r="P85" s="5">
        <v>783</v>
      </c>
      <c r="Q85" s="5">
        <v>119671</v>
      </c>
      <c r="R85" s="18">
        <f>(Posts[[#This Row],[Likes]]+Posts[[#This Row],[Shares]]+Posts[[#This Row],[Comments]])/Posts[[#This Row],[Impressions]]</f>
        <v>0.13010670922779954</v>
      </c>
    </row>
    <row r="86" spans="1:18" x14ac:dyDescent="0.2">
      <c r="A86" s="1" t="s">
        <v>130</v>
      </c>
      <c r="B86" s="1" t="s">
        <v>14</v>
      </c>
      <c r="C86" s="2">
        <v>45766</v>
      </c>
      <c r="D86" s="1" t="s">
        <v>15</v>
      </c>
      <c r="E86" s="1" t="s">
        <v>41</v>
      </c>
      <c r="F86" s="1" t="s">
        <v>42</v>
      </c>
      <c r="G86">
        <v>8881</v>
      </c>
      <c r="H86">
        <v>210</v>
      </c>
      <c r="I86">
        <v>673</v>
      </c>
      <c r="J86">
        <v>1565</v>
      </c>
      <c r="K86">
        <v>24847</v>
      </c>
      <c r="L86">
        <v>156891</v>
      </c>
      <c r="M86" s="1" t="s">
        <v>29</v>
      </c>
      <c r="N86">
        <f>(Posts[[#This Row],[Likes]]+Posts[[#This Row],[Shares]]+Posts[[#This Row],[Comments]])/Posts[[#This Row],[Impressions]]</f>
        <v>6.223429004850501E-2</v>
      </c>
      <c r="O86" s="10" t="s">
        <v>42</v>
      </c>
      <c r="P86" s="4">
        <v>1565</v>
      </c>
      <c r="Q86" s="4">
        <v>156891</v>
      </c>
      <c r="R86" s="17">
        <f>(Posts[[#This Row],[Likes]]+Posts[[#This Row],[Shares]]+Posts[[#This Row],[Comments]])/Posts[[#This Row],[Impressions]]</f>
        <v>6.223429004850501E-2</v>
      </c>
    </row>
    <row r="87" spans="1:18" x14ac:dyDescent="0.2">
      <c r="A87" s="1" t="s">
        <v>131</v>
      </c>
      <c r="B87" s="1" t="s">
        <v>14</v>
      </c>
      <c r="C87" s="2">
        <v>45684</v>
      </c>
      <c r="D87" s="1" t="s">
        <v>40</v>
      </c>
      <c r="E87" s="1" t="s">
        <v>49</v>
      </c>
      <c r="F87" s="1" t="s">
        <v>32</v>
      </c>
      <c r="G87">
        <v>8949</v>
      </c>
      <c r="H87">
        <v>1477</v>
      </c>
      <c r="I87">
        <v>424</v>
      </c>
      <c r="J87">
        <v>1030</v>
      </c>
      <c r="K87">
        <v>58052</v>
      </c>
      <c r="L87">
        <v>123310</v>
      </c>
      <c r="M87" s="1" t="s">
        <v>18</v>
      </c>
      <c r="N87">
        <f>(Posts[[#This Row],[Likes]]+Posts[[#This Row],[Shares]]+Posts[[#This Row],[Comments]])/Posts[[#This Row],[Impressions]]</f>
        <v>8.7989619657773091E-2</v>
      </c>
      <c r="O87" s="11" t="s">
        <v>32</v>
      </c>
      <c r="P87" s="5">
        <v>1030</v>
      </c>
      <c r="Q87" s="5">
        <v>123310</v>
      </c>
      <c r="R87" s="18">
        <f>(Posts[[#This Row],[Likes]]+Posts[[#This Row],[Shares]]+Posts[[#This Row],[Comments]])/Posts[[#This Row],[Impressions]]</f>
        <v>8.7989619657773091E-2</v>
      </c>
    </row>
    <row r="88" spans="1:18" x14ac:dyDescent="0.2">
      <c r="A88" s="1" t="s">
        <v>132</v>
      </c>
      <c r="B88" s="1" t="s">
        <v>48</v>
      </c>
      <c r="C88" s="2">
        <v>45449</v>
      </c>
      <c r="D88" s="1" t="s">
        <v>26</v>
      </c>
      <c r="E88" s="1" t="s">
        <v>49</v>
      </c>
      <c r="F88" s="1" t="s">
        <v>32</v>
      </c>
      <c r="G88">
        <v>11521</v>
      </c>
      <c r="H88">
        <v>1071</v>
      </c>
      <c r="I88">
        <v>762</v>
      </c>
      <c r="J88">
        <v>2539</v>
      </c>
      <c r="K88">
        <v>12701</v>
      </c>
      <c r="L88">
        <v>238350</v>
      </c>
      <c r="M88" s="1" t="s">
        <v>29</v>
      </c>
      <c r="N88">
        <f>(Posts[[#This Row],[Likes]]+Posts[[#This Row],[Shares]]+Posts[[#This Row],[Comments]])/Posts[[#This Row],[Impressions]]</f>
        <v>5.6026851269142017E-2</v>
      </c>
      <c r="O88" s="10" t="s">
        <v>32</v>
      </c>
      <c r="P88" s="4">
        <v>2539</v>
      </c>
      <c r="Q88" s="4">
        <v>238350</v>
      </c>
      <c r="R88" s="17">
        <f>(Posts[[#This Row],[Likes]]+Posts[[#This Row],[Shares]]+Posts[[#This Row],[Comments]])/Posts[[#This Row],[Impressions]]</f>
        <v>5.6026851269142017E-2</v>
      </c>
    </row>
    <row r="89" spans="1:18" x14ac:dyDescent="0.2">
      <c r="A89" s="1" t="s">
        <v>133</v>
      </c>
      <c r="B89" s="1" t="s">
        <v>25</v>
      </c>
      <c r="C89" s="2">
        <v>45480</v>
      </c>
      <c r="D89" s="1" t="s">
        <v>26</v>
      </c>
      <c r="E89" s="1" t="s">
        <v>21</v>
      </c>
      <c r="F89" s="1" t="s">
        <v>22</v>
      </c>
      <c r="G89">
        <v>24625</v>
      </c>
      <c r="H89">
        <v>749</v>
      </c>
      <c r="I89">
        <v>193</v>
      </c>
      <c r="J89">
        <v>1340</v>
      </c>
      <c r="K89">
        <v>4890</v>
      </c>
      <c r="L89">
        <v>189381</v>
      </c>
      <c r="M89" s="1" t="s">
        <v>18</v>
      </c>
      <c r="N89">
        <f>(Posts[[#This Row],[Likes]]+Posts[[#This Row],[Shares]]+Posts[[#This Row],[Comments]])/Posts[[#This Row],[Impressions]]</f>
        <v>0.13500298340382616</v>
      </c>
      <c r="O89" s="11" t="s">
        <v>22</v>
      </c>
      <c r="P89" s="5">
        <v>1340</v>
      </c>
      <c r="Q89" s="5">
        <v>189381</v>
      </c>
      <c r="R89" s="18">
        <f>(Posts[[#This Row],[Likes]]+Posts[[#This Row],[Shares]]+Posts[[#This Row],[Comments]])/Posts[[#This Row],[Impressions]]</f>
        <v>0.13500298340382616</v>
      </c>
    </row>
    <row r="90" spans="1:18" x14ac:dyDescent="0.2">
      <c r="A90" s="1" t="s">
        <v>134</v>
      </c>
      <c r="B90" s="1" t="s">
        <v>20</v>
      </c>
      <c r="C90" s="2">
        <v>45923</v>
      </c>
      <c r="D90" s="1" t="s">
        <v>15</v>
      </c>
      <c r="E90" s="1" t="s">
        <v>123</v>
      </c>
      <c r="F90" s="1" t="s">
        <v>124</v>
      </c>
      <c r="G90">
        <v>10017</v>
      </c>
      <c r="H90">
        <v>1357</v>
      </c>
      <c r="I90">
        <v>966</v>
      </c>
      <c r="J90">
        <v>2871</v>
      </c>
      <c r="K90">
        <v>14800</v>
      </c>
      <c r="L90">
        <v>171691</v>
      </c>
      <c r="M90" s="1" t="s">
        <v>23</v>
      </c>
      <c r="N90">
        <f>(Posts[[#This Row],[Likes]]+Posts[[#This Row],[Shares]]+Posts[[#This Row],[Comments]])/Posts[[#This Row],[Impressions]]</f>
        <v>7.1873307278774071E-2</v>
      </c>
      <c r="O90" s="10" t="s">
        <v>124</v>
      </c>
      <c r="P90" s="4">
        <v>2871</v>
      </c>
      <c r="Q90" s="4">
        <v>171691</v>
      </c>
      <c r="R90" s="17">
        <f>(Posts[[#This Row],[Likes]]+Posts[[#This Row],[Shares]]+Posts[[#This Row],[Comments]])/Posts[[#This Row],[Impressions]]</f>
        <v>7.1873307278774071E-2</v>
      </c>
    </row>
    <row r="91" spans="1:18" x14ac:dyDescent="0.2">
      <c r="A91" s="1" t="s">
        <v>135</v>
      </c>
      <c r="B91" s="1" t="s">
        <v>48</v>
      </c>
      <c r="C91" s="2">
        <v>45446</v>
      </c>
      <c r="D91" s="1" t="s">
        <v>15</v>
      </c>
      <c r="E91" s="1" t="s">
        <v>32</v>
      </c>
      <c r="F91" s="1" t="s">
        <v>58</v>
      </c>
      <c r="G91">
        <v>8941</v>
      </c>
      <c r="H91">
        <v>911</v>
      </c>
      <c r="I91">
        <v>166</v>
      </c>
      <c r="J91">
        <v>1217</v>
      </c>
      <c r="K91">
        <v>68817</v>
      </c>
      <c r="L91">
        <v>221180</v>
      </c>
      <c r="M91" s="1" t="s">
        <v>53</v>
      </c>
      <c r="N91">
        <f>(Posts[[#This Row],[Likes]]+Posts[[#This Row],[Shares]]+Posts[[#This Row],[Comments]])/Posts[[#This Row],[Impressions]]</f>
        <v>4.5293426168731353E-2</v>
      </c>
      <c r="O91" s="11" t="s">
        <v>58</v>
      </c>
      <c r="P91" s="5">
        <v>1217</v>
      </c>
      <c r="Q91" s="5">
        <v>221180</v>
      </c>
      <c r="R91" s="18">
        <f>(Posts[[#This Row],[Likes]]+Posts[[#This Row],[Shares]]+Posts[[#This Row],[Comments]])/Posts[[#This Row],[Impressions]]</f>
        <v>4.5293426168731353E-2</v>
      </c>
    </row>
    <row r="92" spans="1:18" x14ac:dyDescent="0.2">
      <c r="A92" s="1" t="s">
        <v>136</v>
      </c>
      <c r="B92" s="1" t="s">
        <v>20</v>
      </c>
      <c r="C92" s="2">
        <v>45924</v>
      </c>
      <c r="D92" s="1" t="s">
        <v>26</v>
      </c>
      <c r="E92" s="1" t="s">
        <v>41</v>
      </c>
      <c r="F92" s="1" t="s">
        <v>42</v>
      </c>
      <c r="G92">
        <v>12209</v>
      </c>
      <c r="H92">
        <v>222</v>
      </c>
      <c r="I92">
        <v>479</v>
      </c>
      <c r="J92">
        <v>2748</v>
      </c>
      <c r="K92">
        <v>24615</v>
      </c>
      <c r="L92">
        <v>74707</v>
      </c>
      <c r="M92" s="1" t="s">
        <v>23</v>
      </c>
      <c r="N92">
        <f>(Posts[[#This Row],[Likes]]+Posts[[#This Row],[Shares]]+Posts[[#This Row],[Comments]])/Posts[[#This Row],[Impressions]]</f>
        <v>0.17280843829895459</v>
      </c>
      <c r="O92" s="10" t="s">
        <v>42</v>
      </c>
      <c r="P92" s="4">
        <v>2748</v>
      </c>
      <c r="Q92" s="4">
        <v>74707</v>
      </c>
      <c r="R92" s="17">
        <f>(Posts[[#This Row],[Likes]]+Posts[[#This Row],[Shares]]+Posts[[#This Row],[Comments]])/Posts[[#This Row],[Impressions]]</f>
        <v>0.17280843829895459</v>
      </c>
    </row>
    <row r="93" spans="1:18" x14ac:dyDescent="0.2">
      <c r="A93" s="1" t="s">
        <v>137</v>
      </c>
      <c r="B93" s="1" t="s">
        <v>20</v>
      </c>
      <c r="C93" s="2">
        <v>45586</v>
      </c>
      <c r="D93" s="1" t="s">
        <v>26</v>
      </c>
      <c r="E93" s="1" t="s">
        <v>21</v>
      </c>
      <c r="F93" s="1" t="s">
        <v>22</v>
      </c>
      <c r="G93">
        <v>19715</v>
      </c>
      <c r="H93">
        <v>1014</v>
      </c>
      <c r="I93">
        <v>718</v>
      </c>
      <c r="J93">
        <v>1185</v>
      </c>
      <c r="K93">
        <v>37625</v>
      </c>
      <c r="L93">
        <v>191409</v>
      </c>
      <c r="M93" s="1" t="s">
        <v>18</v>
      </c>
      <c r="N93">
        <f>(Posts[[#This Row],[Likes]]+Posts[[#This Row],[Shares]]+Posts[[#This Row],[Comments]])/Posts[[#This Row],[Impressions]]</f>
        <v>0.11204802282024356</v>
      </c>
      <c r="O93" s="11" t="s">
        <v>22</v>
      </c>
      <c r="P93" s="5">
        <v>1185</v>
      </c>
      <c r="Q93" s="5">
        <v>191409</v>
      </c>
      <c r="R93" s="18">
        <f>(Posts[[#This Row],[Likes]]+Posts[[#This Row],[Shares]]+Posts[[#This Row],[Comments]])/Posts[[#This Row],[Impressions]]</f>
        <v>0.11204802282024356</v>
      </c>
    </row>
    <row r="94" spans="1:18" x14ac:dyDescent="0.2">
      <c r="A94" s="1" t="s">
        <v>138</v>
      </c>
      <c r="B94" s="1" t="s">
        <v>48</v>
      </c>
      <c r="C94" s="2">
        <v>45637</v>
      </c>
      <c r="D94" s="1" t="s">
        <v>40</v>
      </c>
      <c r="E94" s="1" t="s">
        <v>49</v>
      </c>
      <c r="F94" s="1" t="s">
        <v>32</v>
      </c>
      <c r="G94">
        <v>22645</v>
      </c>
      <c r="H94">
        <v>545</v>
      </c>
      <c r="I94">
        <v>972</v>
      </c>
      <c r="J94">
        <v>321</v>
      </c>
      <c r="K94">
        <v>8396</v>
      </c>
      <c r="L94">
        <v>121537</v>
      </c>
      <c r="M94" s="1" t="s">
        <v>53</v>
      </c>
      <c r="N94">
        <f>(Posts[[#This Row],[Likes]]+Posts[[#This Row],[Shares]]+Posts[[#This Row],[Comments]])/Posts[[#This Row],[Impressions]]</f>
        <v>0.19880365649966678</v>
      </c>
      <c r="O94" s="10" t="s">
        <v>32</v>
      </c>
      <c r="P94" s="4">
        <v>321</v>
      </c>
      <c r="Q94" s="4">
        <v>121537</v>
      </c>
      <c r="R94" s="17">
        <f>(Posts[[#This Row],[Likes]]+Posts[[#This Row],[Shares]]+Posts[[#This Row],[Comments]])/Posts[[#This Row],[Impressions]]</f>
        <v>0.19880365649966678</v>
      </c>
    </row>
    <row r="95" spans="1:18" x14ac:dyDescent="0.2">
      <c r="A95" s="1" t="s">
        <v>139</v>
      </c>
      <c r="B95" s="1" t="s">
        <v>48</v>
      </c>
      <c r="C95" s="2">
        <v>45603</v>
      </c>
      <c r="D95" s="1" t="s">
        <v>40</v>
      </c>
      <c r="E95" s="1" t="s">
        <v>49</v>
      </c>
      <c r="F95" s="1" t="s">
        <v>32</v>
      </c>
      <c r="G95">
        <v>11550</v>
      </c>
      <c r="H95">
        <v>501</v>
      </c>
      <c r="I95">
        <v>646</v>
      </c>
      <c r="J95">
        <v>773</v>
      </c>
      <c r="K95">
        <v>17841</v>
      </c>
      <c r="L95">
        <v>237576</v>
      </c>
      <c r="M95" s="1" t="s">
        <v>34</v>
      </c>
      <c r="N95">
        <f>(Posts[[#This Row],[Likes]]+Posts[[#This Row],[Shares]]+Posts[[#This Row],[Comments]])/Posts[[#This Row],[Impressions]]</f>
        <v>5.3443950567397383E-2</v>
      </c>
      <c r="O95" s="11" t="s">
        <v>32</v>
      </c>
      <c r="P95" s="5">
        <v>773</v>
      </c>
      <c r="Q95" s="5">
        <v>237576</v>
      </c>
      <c r="R95" s="18">
        <f>(Posts[[#This Row],[Likes]]+Posts[[#This Row],[Shares]]+Posts[[#This Row],[Comments]])/Posts[[#This Row],[Impressions]]</f>
        <v>5.3443950567397383E-2</v>
      </c>
    </row>
    <row r="96" spans="1:18" x14ac:dyDescent="0.2">
      <c r="A96" s="1" t="s">
        <v>140</v>
      </c>
      <c r="B96" s="1" t="s">
        <v>48</v>
      </c>
      <c r="C96" s="2">
        <v>45604</v>
      </c>
      <c r="D96" s="1" t="s">
        <v>26</v>
      </c>
      <c r="E96" s="1" t="s">
        <v>32</v>
      </c>
      <c r="F96" s="1" t="s">
        <v>33</v>
      </c>
      <c r="G96">
        <v>23499</v>
      </c>
      <c r="H96">
        <v>562</v>
      </c>
      <c r="I96">
        <v>964</v>
      </c>
      <c r="J96">
        <v>2557</v>
      </c>
      <c r="K96">
        <v>56890</v>
      </c>
      <c r="L96">
        <v>218686</v>
      </c>
      <c r="M96" s="1" t="s">
        <v>34</v>
      </c>
      <c r="N96">
        <f>(Posts[[#This Row],[Likes]]+Posts[[#This Row],[Shares]]+Posts[[#This Row],[Comments]])/Posts[[#This Row],[Impressions]]</f>
        <v>0.11443347996671026</v>
      </c>
      <c r="O96" s="10" t="s">
        <v>33</v>
      </c>
      <c r="P96" s="4">
        <v>2557</v>
      </c>
      <c r="Q96" s="4">
        <v>218686</v>
      </c>
      <c r="R96" s="17">
        <f>(Posts[[#This Row],[Likes]]+Posts[[#This Row],[Shares]]+Posts[[#This Row],[Comments]])/Posts[[#This Row],[Impressions]]</f>
        <v>0.11443347996671026</v>
      </c>
    </row>
    <row r="97" spans="1:18" x14ac:dyDescent="0.2">
      <c r="A97" s="1" t="s">
        <v>141</v>
      </c>
      <c r="B97" s="1" t="s">
        <v>48</v>
      </c>
      <c r="C97" s="2">
        <v>45545</v>
      </c>
      <c r="D97" s="1" t="s">
        <v>40</v>
      </c>
      <c r="E97" s="1" t="s">
        <v>44</v>
      </c>
      <c r="F97" s="1" t="s">
        <v>45</v>
      </c>
      <c r="G97">
        <v>6637</v>
      </c>
      <c r="H97">
        <v>595</v>
      </c>
      <c r="I97">
        <v>161</v>
      </c>
      <c r="J97">
        <v>2653</v>
      </c>
      <c r="K97">
        <v>19334</v>
      </c>
      <c r="L97">
        <v>131155</v>
      </c>
      <c r="M97" s="1" t="s">
        <v>29</v>
      </c>
      <c r="N97">
        <f>(Posts[[#This Row],[Likes]]+Posts[[#This Row],[Shares]]+Posts[[#This Row],[Comments]])/Posts[[#This Row],[Impressions]]</f>
        <v>5.6368419046166747E-2</v>
      </c>
      <c r="O97" s="11" t="s">
        <v>45</v>
      </c>
      <c r="P97" s="5">
        <v>2653</v>
      </c>
      <c r="Q97" s="5">
        <v>131155</v>
      </c>
      <c r="R97" s="18">
        <f>(Posts[[#This Row],[Likes]]+Posts[[#This Row],[Shares]]+Posts[[#This Row],[Comments]])/Posts[[#This Row],[Impressions]]</f>
        <v>5.6368419046166747E-2</v>
      </c>
    </row>
    <row r="98" spans="1:18" x14ac:dyDescent="0.2">
      <c r="A98" s="1" t="s">
        <v>142</v>
      </c>
      <c r="B98" s="1" t="s">
        <v>48</v>
      </c>
      <c r="C98" s="2">
        <v>45517</v>
      </c>
      <c r="D98" s="1" t="s">
        <v>40</v>
      </c>
      <c r="E98" s="1" t="s">
        <v>123</v>
      </c>
      <c r="F98" s="1" t="s">
        <v>124</v>
      </c>
      <c r="G98">
        <v>6854</v>
      </c>
      <c r="H98">
        <v>417</v>
      </c>
      <c r="I98">
        <v>467</v>
      </c>
      <c r="J98">
        <v>1003</v>
      </c>
      <c r="K98">
        <v>61333</v>
      </c>
      <c r="L98">
        <v>40281</v>
      </c>
      <c r="M98" s="1" t="s">
        <v>18</v>
      </c>
      <c r="N98">
        <f>(Posts[[#This Row],[Likes]]+Posts[[#This Row],[Shares]]+Posts[[#This Row],[Comments]])/Posts[[#This Row],[Impressions]]</f>
        <v>0.19210049402944315</v>
      </c>
      <c r="O98" s="10" t="s">
        <v>124</v>
      </c>
      <c r="P98" s="4">
        <v>1003</v>
      </c>
      <c r="Q98" s="4">
        <v>40281</v>
      </c>
      <c r="R98" s="17">
        <f>(Posts[[#This Row],[Likes]]+Posts[[#This Row],[Shares]]+Posts[[#This Row],[Comments]])/Posts[[#This Row],[Impressions]]</f>
        <v>0.19210049402944315</v>
      </c>
    </row>
    <row r="99" spans="1:18" x14ac:dyDescent="0.2">
      <c r="A99" s="1" t="s">
        <v>143</v>
      </c>
      <c r="B99" s="1" t="s">
        <v>20</v>
      </c>
      <c r="C99" s="2">
        <v>45453</v>
      </c>
      <c r="D99" s="1" t="s">
        <v>31</v>
      </c>
      <c r="E99" s="1" t="s">
        <v>41</v>
      </c>
      <c r="F99" s="1" t="s">
        <v>42</v>
      </c>
      <c r="G99">
        <v>21561</v>
      </c>
      <c r="H99">
        <v>340</v>
      </c>
      <c r="I99">
        <v>741</v>
      </c>
      <c r="J99">
        <v>986</v>
      </c>
      <c r="K99">
        <v>24826</v>
      </c>
      <c r="L99">
        <v>198492</v>
      </c>
      <c r="M99" s="1" t="s">
        <v>18</v>
      </c>
      <c r="N99">
        <f>(Posts[[#This Row],[Likes]]+Posts[[#This Row],[Shares]]+Posts[[#This Row],[Comments]])/Posts[[#This Row],[Impressions]]</f>
        <v>0.11407008846704149</v>
      </c>
      <c r="O99" s="11" t="s">
        <v>42</v>
      </c>
      <c r="P99" s="5">
        <v>986</v>
      </c>
      <c r="Q99" s="5">
        <v>198492</v>
      </c>
      <c r="R99" s="18">
        <f>(Posts[[#This Row],[Likes]]+Posts[[#This Row],[Shares]]+Posts[[#This Row],[Comments]])/Posts[[#This Row],[Impressions]]</f>
        <v>0.11407008846704149</v>
      </c>
    </row>
    <row r="100" spans="1:18" x14ac:dyDescent="0.2">
      <c r="A100" s="1" t="s">
        <v>144</v>
      </c>
      <c r="B100" s="1" t="s">
        <v>48</v>
      </c>
      <c r="C100" s="2">
        <v>45475</v>
      </c>
      <c r="D100" s="1" t="s">
        <v>40</v>
      </c>
      <c r="E100" s="1" t="s">
        <v>41</v>
      </c>
      <c r="F100" s="1" t="s">
        <v>42</v>
      </c>
      <c r="G100">
        <v>12320</v>
      </c>
      <c r="H100">
        <v>1157</v>
      </c>
      <c r="I100">
        <v>365</v>
      </c>
      <c r="J100">
        <v>584</v>
      </c>
      <c r="K100">
        <v>66634</v>
      </c>
      <c r="L100">
        <v>210102</v>
      </c>
      <c r="M100" s="1" t="s">
        <v>34</v>
      </c>
      <c r="N100">
        <f>(Posts[[#This Row],[Likes]]+Posts[[#This Row],[Shares]]+Posts[[#This Row],[Comments]])/Posts[[#This Row],[Impressions]]</f>
        <v>6.5882285746922925E-2</v>
      </c>
      <c r="O100" s="10" t="s">
        <v>42</v>
      </c>
      <c r="P100" s="4">
        <v>584</v>
      </c>
      <c r="Q100" s="4">
        <v>210102</v>
      </c>
      <c r="R100" s="17">
        <f>(Posts[[#This Row],[Likes]]+Posts[[#This Row],[Shares]]+Posts[[#This Row],[Comments]])/Posts[[#This Row],[Impressions]]</f>
        <v>6.5882285746922925E-2</v>
      </c>
    </row>
    <row r="101" spans="1:18" x14ac:dyDescent="0.2">
      <c r="A101" s="1" t="s">
        <v>145</v>
      </c>
      <c r="B101" s="1" t="s">
        <v>25</v>
      </c>
      <c r="C101" s="2">
        <v>45925</v>
      </c>
      <c r="D101" s="1" t="s">
        <v>15</v>
      </c>
      <c r="E101" s="1" t="s">
        <v>37</v>
      </c>
      <c r="F101" s="1" t="s">
        <v>38</v>
      </c>
      <c r="G101">
        <v>20564</v>
      </c>
      <c r="H101">
        <v>1433</v>
      </c>
      <c r="I101">
        <v>488</v>
      </c>
      <c r="J101">
        <v>1015</v>
      </c>
      <c r="K101">
        <v>24333</v>
      </c>
      <c r="L101">
        <v>172130</v>
      </c>
      <c r="M101" s="1" t="s">
        <v>23</v>
      </c>
      <c r="N101">
        <f>(Posts[[#This Row],[Likes]]+Posts[[#This Row],[Shares]]+Posts[[#This Row],[Comments]])/Posts[[#This Row],[Impressions]]</f>
        <v>0.13062801371056759</v>
      </c>
      <c r="O101" s="11" t="s">
        <v>38</v>
      </c>
      <c r="P101" s="5">
        <v>1015</v>
      </c>
      <c r="Q101" s="5">
        <v>172130</v>
      </c>
      <c r="R101" s="18">
        <f>(Posts[[#This Row],[Likes]]+Posts[[#This Row],[Shares]]+Posts[[#This Row],[Comments]])/Posts[[#This Row],[Impressions]]</f>
        <v>0.13062801371056759</v>
      </c>
    </row>
    <row r="102" spans="1:18" x14ac:dyDescent="0.2">
      <c r="A102" s="1" t="s">
        <v>146</v>
      </c>
      <c r="B102" s="1" t="s">
        <v>14</v>
      </c>
      <c r="C102" s="2">
        <v>45583</v>
      </c>
      <c r="D102" s="1" t="s">
        <v>40</v>
      </c>
      <c r="E102" s="1" t="s">
        <v>21</v>
      </c>
      <c r="F102" s="1" t="s">
        <v>22</v>
      </c>
      <c r="G102">
        <v>6892</v>
      </c>
      <c r="H102">
        <v>1184</v>
      </c>
      <c r="I102">
        <v>925</v>
      </c>
      <c r="J102">
        <v>1062</v>
      </c>
      <c r="K102">
        <v>75008</v>
      </c>
      <c r="L102">
        <v>116260</v>
      </c>
      <c r="M102" s="1" t="s">
        <v>53</v>
      </c>
      <c r="N102">
        <f>(Posts[[#This Row],[Likes]]+Posts[[#This Row],[Shares]]+Posts[[#This Row],[Comments]])/Posts[[#This Row],[Impressions]]</f>
        <v>7.7421297092723204E-2</v>
      </c>
      <c r="O102" s="10" t="s">
        <v>22</v>
      </c>
      <c r="P102" s="4">
        <v>1062</v>
      </c>
      <c r="Q102" s="4">
        <v>116260</v>
      </c>
      <c r="R102" s="17">
        <f>(Posts[[#This Row],[Likes]]+Posts[[#This Row],[Shares]]+Posts[[#This Row],[Comments]])/Posts[[#This Row],[Impressions]]</f>
        <v>7.7421297092723204E-2</v>
      </c>
    </row>
    <row r="103" spans="1:18" x14ac:dyDescent="0.2">
      <c r="A103" s="1" t="s">
        <v>147</v>
      </c>
      <c r="B103" s="1" t="s">
        <v>48</v>
      </c>
      <c r="C103" s="2">
        <v>45926</v>
      </c>
      <c r="D103" s="1" t="s">
        <v>40</v>
      </c>
      <c r="E103" s="1" t="s">
        <v>37</v>
      </c>
      <c r="F103" s="1" t="s">
        <v>38</v>
      </c>
      <c r="G103">
        <v>9043</v>
      </c>
      <c r="H103">
        <v>1192</v>
      </c>
      <c r="I103">
        <v>810</v>
      </c>
      <c r="J103">
        <v>1550</v>
      </c>
      <c r="K103">
        <v>5221</v>
      </c>
      <c r="L103">
        <v>199476</v>
      </c>
      <c r="M103" s="1" t="s">
        <v>23</v>
      </c>
      <c r="N103">
        <f>(Posts[[#This Row],[Likes]]+Posts[[#This Row],[Shares]]+Posts[[#This Row],[Comments]])/Posts[[#This Row],[Impressions]]</f>
        <v>5.5370069582305642E-2</v>
      </c>
      <c r="O103" s="11" t="s">
        <v>38</v>
      </c>
      <c r="P103" s="5">
        <v>1550</v>
      </c>
      <c r="Q103" s="5">
        <v>199476</v>
      </c>
      <c r="R103" s="18">
        <f>(Posts[[#This Row],[Likes]]+Posts[[#This Row],[Shares]]+Posts[[#This Row],[Comments]])/Posts[[#This Row],[Impressions]]</f>
        <v>5.5370069582305642E-2</v>
      </c>
    </row>
    <row r="104" spans="1:18" x14ac:dyDescent="0.2">
      <c r="A104" s="1" t="s">
        <v>148</v>
      </c>
      <c r="B104" s="1" t="s">
        <v>48</v>
      </c>
      <c r="C104" s="2">
        <v>45927</v>
      </c>
      <c r="D104" s="1" t="s">
        <v>26</v>
      </c>
      <c r="E104" s="1" t="s">
        <v>21</v>
      </c>
      <c r="F104" s="1" t="s">
        <v>22</v>
      </c>
      <c r="G104">
        <v>18521</v>
      </c>
      <c r="H104">
        <v>1027</v>
      </c>
      <c r="I104">
        <v>230</v>
      </c>
      <c r="J104">
        <v>1247</v>
      </c>
      <c r="K104">
        <v>39588</v>
      </c>
      <c r="L104">
        <v>200928</v>
      </c>
      <c r="M104" s="1" t="s">
        <v>23</v>
      </c>
      <c r="N104">
        <f>(Posts[[#This Row],[Likes]]+Posts[[#This Row],[Shares]]+Posts[[#This Row],[Comments]])/Posts[[#This Row],[Impressions]]</f>
        <v>9.8433269628921807E-2</v>
      </c>
      <c r="O104" s="10" t="s">
        <v>22</v>
      </c>
      <c r="P104" s="4">
        <v>1247</v>
      </c>
      <c r="Q104" s="4">
        <v>200928</v>
      </c>
      <c r="R104" s="17">
        <f>(Posts[[#This Row],[Likes]]+Posts[[#This Row],[Shares]]+Posts[[#This Row],[Comments]])/Posts[[#This Row],[Impressions]]</f>
        <v>9.8433269628921807E-2</v>
      </c>
    </row>
    <row r="105" spans="1:18" x14ac:dyDescent="0.2">
      <c r="A105" s="1" t="s">
        <v>149</v>
      </c>
      <c r="B105" s="1" t="s">
        <v>20</v>
      </c>
      <c r="C105" s="2">
        <v>45739</v>
      </c>
      <c r="D105" s="1" t="s">
        <v>15</v>
      </c>
      <c r="E105" s="1" t="s">
        <v>27</v>
      </c>
      <c r="F105" s="1" t="s">
        <v>28</v>
      </c>
      <c r="G105">
        <v>24711</v>
      </c>
      <c r="H105">
        <v>882</v>
      </c>
      <c r="I105">
        <v>876</v>
      </c>
      <c r="J105">
        <v>2728</v>
      </c>
      <c r="K105">
        <v>32015</v>
      </c>
      <c r="L105">
        <v>180272</v>
      </c>
      <c r="M105" s="1" t="s">
        <v>34</v>
      </c>
      <c r="N105">
        <f>(Posts[[#This Row],[Likes]]+Posts[[#This Row],[Shares]]+Posts[[#This Row],[Comments]])/Posts[[#This Row],[Impressions]]</f>
        <v>0.1468281263867933</v>
      </c>
      <c r="O105" s="11" t="s">
        <v>28</v>
      </c>
      <c r="P105" s="5">
        <v>2728</v>
      </c>
      <c r="Q105" s="5">
        <v>180272</v>
      </c>
      <c r="R105" s="18">
        <f>(Posts[[#This Row],[Likes]]+Posts[[#This Row],[Shares]]+Posts[[#This Row],[Comments]])/Posts[[#This Row],[Impressions]]</f>
        <v>0.1468281263867933</v>
      </c>
    </row>
    <row r="106" spans="1:18" x14ac:dyDescent="0.2">
      <c r="A106" s="1" t="s">
        <v>150</v>
      </c>
      <c r="B106" s="1" t="s">
        <v>48</v>
      </c>
      <c r="C106" s="2">
        <v>45457</v>
      </c>
      <c r="D106" s="1" t="s">
        <v>40</v>
      </c>
      <c r="E106" s="1" t="s">
        <v>49</v>
      </c>
      <c r="F106" s="1" t="s">
        <v>32</v>
      </c>
      <c r="G106">
        <v>21856</v>
      </c>
      <c r="H106">
        <v>1203</v>
      </c>
      <c r="I106">
        <v>634</v>
      </c>
      <c r="J106">
        <v>2807</v>
      </c>
      <c r="K106">
        <v>3647</v>
      </c>
      <c r="L106">
        <v>104178</v>
      </c>
      <c r="M106" s="1" t="s">
        <v>34</v>
      </c>
      <c r="N106">
        <f>(Posts[[#This Row],[Likes]]+Posts[[#This Row],[Shares]]+Posts[[#This Row],[Comments]])/Posts[[#This Row],[Impressions]]</f>
        <v>0.22742805582752595</v>
      </c>
      <c r="O106" s="10" t="s">
        <v>32</v>
      </c>
      <c r="P106" s="4">
        <v>2807</v>
      </c>
      <c r="Q106" s="4">
        <v>104178</v>
      </c>
      <c r="R106" s="17">
        <f>(Posts[[#This Row],[Likes]]+Posts[[#This Row],[Shares]]+Posts[[#This Row],[Comments]])/Posts[[#This Row],[Impressions]]</f>
        <v>0.22742805582752595</v>
      </c>
    </row>
    <row r="107" spans="1:18" x14ac:dyDescent="0.2">
      <c r="A107" s="1" t="s">
        <v>151</v>
      </c>
      <c r="B107" s="1" t="s">
        <v>48</v>
      </c>
      <c r="C107" s="2">
        <v>45692</v>
      </c>
      <c r="D107" s="1" t="s">
        <v>40</v>
      </c>
      <c r="E107" s="1" t="s">
        <v>44</v>
      </c>
      <c r="F107" s="1" t="s">
        <v>45</v>
      </c>
      <c r="G107">
        <v>23833</v>
      </c>
      <c r="H107">
        <v>555</v>
      </c>
      <c r="I107">
        <v>523</v>
      </c>
      <c r="J107">
        <v>1330</v>
      </c>
      <c r="K107">
        <v>69141</v>
      </c>
      <c r="L107">
        <v>73997</v>
      </c>
      <c r="M107" s="1" t="s">
        <v>34</v>
      </c>
      <c r="N107">
        <f>(Posts[[#This Row],[Likes]]+Posts[[#This Row],[Shares]]+Posts[[#This Row],[Comments]])/Posts[[#This Row],[Impressions]]</f>
        <v>0.33664878305877266</v>
      </c>
      <c r="O107" s="11" t="s">
        <v>45</v>
      </c>
      <c r="P107" s="5">
        <v>1330</v>
      </c>
      <c r="Q107" s="5">
        <v>73997</v>
      </c>
      <c r="R107" s="18">
        <f>(Posts[[#This Row],[Likes]]+Posts[[#This Row],[Shares]]+Posts[[#This Row],[Comments]])/Posts[[#This Row],[Impressions]]</f>
        <v>0.33664878305877266</v>
      </c>
    </row>
    <row r="108" spans="1:18" x14ac:dyDescent="0.2">
      <c r="A108" s="1" t="s">
        <v>152</v>
      </c>
      <c r="B108" s="1" t="s">
        <v>48</v>
      </c>
      <c r="C108" s="2">
        <v>45464</v>
      </c>
      <c r="D108" s="1" t="s">
        <v>31</v>
      </c>
      <c r="E108" s="1" t="s">
        <v>32</v>
      </c>
      <c r="F108" s="1" t="s">
        <v>33</v>
      </c>
      <c r="G108">
        <v>21216</v>
      </c>
      <c r="H108">
        <v>1207</v>
      </c>
      <c r="I108">
        <v>859</v>
      </c>
      <c r="J108">
        <v>328</v>
      </c>
      <c r="K108">
        <v>91296</v>
      </c>
      <c r="L108">
        <v>196683</v>
      </c>
      <c r="M108" s="1" t="s">
        <v>29</v>
      </c>
      <c r="N108">
        <f>(Posts[[#This Row],[Likes]]+Posts[[#This Row],[Shares]]+Posts[[#This Row],[Comments]])/Posts[[#This Row],[Impressions]]</f>
        <v>0.1183732198512327</v>
      </c>
      <c r="O108" s="10" t="s">
        <v>33</v>
      </c>
      <c r="P108" s="4">
        <v>328</v>
      </c>
      <c r="Q108" s="4">
        <v>196683</v>
      </c>
      <c r="R108" s="17">
        <f>(Posts[[#This Row],[Likes]]+Posts[[#This Row],[Shares]]+Posts[[#This Row],[Comments]])/Posts[[#This Row],[Impressions]]</f>
        <v>0.1183732198512327</v>
      </c>
    </row>
    <row r="109" spans="1:18" x14ac:dyDescent="0.2">
      <c r="A109" s="1" t="s">
        <v>153</v>
      </c>
      <c r="B109" s="1" t="s">
        <v>20</v>
      </c>
      <c r="C109" s="2">
        <v>45928</v>
      </c>
      <c r="D109" s="1" t="s">
        <v>40</v>
      </c>
      <c r="E109" s="1" t="s">
        <v>44</v>
      </c>
      <c r="F109" s="1" t="s">
        <v>45</v>
      </c>
      <c r="G109">
        <v>21963</v>
      </c>
      <c r="H109">
        <v>1356</v>
      </c>
      <c r="I109">
        <v>349</v>
      </c>
      <c r="J109">
        <v>1206</v>
      </c>
      <c r="K109">
        <v>51755</v>
      </c>
      <c r="L109">
        <v>159273</v>
      </c>
      <c r="M109" s="1" t="s">
        <v>23</v>
      </c>
      <c r="N109">
        <f>(Posts[[#This Row],[Likes]]+Posts[[#This Row],[Shares]]+Posts[[#This Row],[Comments]])/Posts[[#This Row],[Impressions]]</f>
        <v>0.14860020216860359</v>
      </c>
      <c r="O109" s="11" t="s">
        <v>45</v>
      </c>
      <c r="P109" s="5">
        <v>1206</v>
      </c>
      <c r="Q109" s="5">
        <v>159273</v>
      </c>
      <c r="R109" s="18">
        <f>(Posts[[#This Row],[Likes]]+Posts[[#This Row],[Shares]]+Posts[[#This Row],[Comments]])/Posts[[#This Row],[Impressions]]</f>
        <v>0.14860020216860359</v>
      </c>
    </row>
    <row r="110" spans="1:18" x14ac:dyDescent="0.2">
      <c r="A110" s="1" t="s">
        <v>154</v>
      </c>
      <c r="B110" s="1" t="s">
        <v>48</v>
      </c>
      <c r="C110" s="2">
        <v>45512</v>
      </c>
      <c r="D110" s="1" t="s">
        <v>40</v>
      </c>
      <c r="E110" s="1" t="s">
        <v>44</v>
      </c>
      <c r="F110" s="1" t="s">
        <v>45</v>
      </c>
      <c r="G110">
        <v>24355</v>
      </c>
      <c r="H110">
        <v>1087</v>
      </c>
      <c r="I110">
        <v>686</v>
      </c>
      <c r="J110">
        <v>2426</v>
      </c>
      <c r="K110">
        <v>24963</v>
      </c>
      <c r="L110">
        <v>212307</v>
      </c>
      <c r="M110" s="1" t="s">
        <v>18</v>
      </c>
      <c r="N110">
        <f>(Posts[[#This Row],[Likes]]+Posts[[#This Row],[Shares]]+Posts[[#This Row],[Comments]])/Posts[[#This Row],[Impressions]]</f>
        <v>0.1230670679723231</v>
      </c>
      <c r="O110" s="10" t="s">
        <v>45</v>
      </c>
      <c r="P110" s="4">
        <v>2426</v>
      </c>
      <c r="Q110" s="4">
        <v>212307</v>
      </c>
      <c r="R110" s="17">
        <f>(Posts[[#This Row],[Likes]]+Posts[[#This Row],[Shares]]+Posts[[#This Row],[Comments]])/Posts[[#This Row],[Impressions]]</f>
        <v>0.1230670679723231</v>
      </c>
    </row>
    <row r="111" spans="1:18" x14ac:dyDescent="0.2">
      <c r="A111" s="1" t="s">
        <v>155</v>
      </c>
      <c r="B111" s="1" t="s">
        <v>14</v>
      </c>
      <c r="C111" s="2">
        <v>45502</v>
      </c>
      <c r="D111" s="1" t="s">
        <v>31</v>
      </c>
      <c r="E111" s="1" t="s">
        <v>44</v>
      </c>
      <c r="F111" s="1" t="s">
        <v>45</v>
      </c>
      <c r="G111">
        <v>6164</v>
      </c>
      <c r="H111">
        <v>326</v>
      </c>
      <c r="I111">
        <v>615</v>
      </c>
      <c r="J111">
        <v>2806</v>
      </c>
      <c r="K111">
        <v>38579</v>
      </c>
      <c r="L111">
        <v>206129</v>
      </c>
      <c r="M111" s="1" t="s">
        <v>53</v>
      </c>
      <c r="N111">
        <f>(Posts[[#This Row],[Likes]]+Posts[[#This Row],[Shares]]+Posts[[#This Row],[Comments]])/Posts[[#This Row],[Impressions]]</f>
        <v>3.4468706489625425E-2</v>
      </c>
      <c r="O111" s="11" t="s">
        <v>45</v>
      </c>
      <c r="P111" s="5">
        <v>2806</v>
      </c>
      <c r="Q111" s="5">
        <v>206129</v>
      </c>
      <c r="R111" s="18">
        <f>(Posts[[#This Row],[Likes]]+Posts[[#This Row],[Shares]]+Posts[[#This Row],[Comments]])/Posts[[#This Row],[Impressions]]</f>
        <v>3.4468706489625425E-2</v>
      </c>
    </row>
    <row r="112" spans="1:18" x14ac:dyDescent="0.2">
      <c r="A112" s="1" t="s">
        <v>156</v>
      </c>
      <c r="B112" s="1" t="s">
        <v>20</v>
      </c>
      <c r="C112" s="2">
        <v>45619</v>
      </c>
      <c r="D112" s="1" t="s">
        <v>26</v>
      </c>
      <c r="E112" s="1" t="s">
        <v>37</v>
      </c>
      <c r="F112" s="1" t="s">
        <v>38</v>
      </c>
      <c r="G112">
        <v>9941</v>
      </c>
      <c r="H112">
        <v>1329</v>
      </c>
      <c r="I112">
        <v>238</v>
      </c>
      <c r="J112">
        <v>869</v>
      </c>
      <c r="K112">
        <v>40281</v>
      </c>
      <c r="L112">
        <v>172311</v>
      </c>
      <c r="M112" s="1" t="s">
        <v>29</v>
      </c>
      <c r="N112">
        <f>(Posts[[#This Row],[Likes]]+Posts[[#This Row],[Shares]]+Posts[[#This Row],[Comments]])/Posts[[#This Row],[Impressions]]</f>
        <v>6.6786217943137702E-2</v>
      </c>
      <c r="O112" s="10" t="s">
        <v>38</v>
      </c>
      <c r="P112" s="4">
        <v>869</v>
      </c>
      <c r="Q112" s="4">
        <v>172311</v>
      </c>
      <c r="R112" s="17">
        <f>(Posts[[#This Row],[Likes]]+Posts[[#This Row],[Shares]]+Posts[[#This Row],[Comments]])/Posts[[#This Row],[Impressions]]</f>
        <v>6.6786217943137702E-2</v>
      </c>
    </row>
    <row r="113" spans="1:18" x14ac:dyDescent="0.2">
      <c r="A113" s="1" t="s">
        <v>157</v>
      </c>
      <c r="B113" s="1" t="s">
        <v>14</v>
      </c>
      <c r="C113" s="2">
        <v>45570</v>
      </c>
      <c r="D113" s="1" t="s">
        <v>40</v>
      </c>
      <c r="E113" s="1" t="s">
        <v>21</v>
      </c>
      <c r="F113" s="1" t="s">
        <v>22</v>
      </c>
      <c r="G113">
        <v>16388</v>
      </c>
      <c r="H113">
        <v>1208</v>
      </c>
      <c r="I113">
        <v>417</v>
      </c>
      <c r="J113">
        <v>2306</v>
      </c>
      <c r="K113">
        <v>16865</v>
      </c>
      <c r="L113">
        <v>236733</v>
      </c>
      <c r="M113" s="1" t="s">
        <v>18</v>
      </c>
      <c r="N113">
        <f>(Posts[[#This Row],[Likes]]+Posts[[#This Row],[Shares]]+Posts[[#This Row],[Comments]])/Posts[[#This Row],[Impressions]]</f>
        <v>7.6089940988370866E-2</v>
      </c>
      <c r="O113" s="11" t="s">
        <v>22</v>
      </c>
      <c r="P113" s="5">
        <v>2306</v>
      </c>
      <c r="Q113" s="5">
        <v>236733</v>
      </c>
      <c r="R113" s="18">
        <f>(Posts[[#This Row],[Likes]]+Posts[[#This Row],[Shares]]+Posts[[#This Row],[Comments]])/Posts[[#This Row],[Impressions]]</f>
        <v>7.6089940988370866E-2</v>
      </c>
    </row>
    <row r="114" spans="1:18" x14ac:dyDescent="0.2">
      <c r="A114" s="1" t="s">
        <v>158</v>
      </c>
      <c r="B114" s="1" t="s">
        <v>20</v>
      </c>
      <c r="C114" s="2">
        <v>45929</v>
      </c>
      <c r="D114" s="1" t="s">
        <v>31</v>
      </c>
      <c r="E114" s="1" t="s">
        <v>63</v>
      </c>
      <c r="F114" s="1" t="s">
        <v>37</v>
      </c>
      <c r="G114">
        <v>7569</v>
      </c>
      <c r="H114">
        <v>803</v>
      </c>
      <c r="I114">
        <v>804</v>
      </c>
      <c r="J114">
        <v>1753</v>
      </c>
      <c r="K114">
        <v>43582</v>
      </c>
      <c r="L114">
        <v>166945</v>
      </c>
      <c r="M114" s="1" t="s">
        <v>23</v>
      </c>
      <c r="N114">
        <f>(Posts[[#This Row],[Likes]]+Posts[[#This Row],[Shares]]+Posts[[#This Row],[Comments]])/Posts[[#This Row],[Impressions]]</f>
        <v>5.4964209769684629E-2</v>
      </c>
      <c r="O114" s="10" t="s">
        <v>37</v>
      </c>
      <c r="P114" s="4">
        <v>1753</v>
      </c>
      <c r="Q114" s="4">
        <v>166945</v>
      </c>
      <c r="R114" s="17">
        <f>(Posts[[#This Row],[Likes]]+Posts[[#This Row],[Shares]]+Posts[[#This Row],[Comments]])/Posts[[#This Row],[Impressions]]</f>
        <v>5.4964209769684629E-2</v>
      </c>
    </row>
    <row r="115" spans="1:18" x14ac:dyDescent="0.2">
      <c r="A115" s="1" t="s">
        <v>159</v>
      </c>
      <c r="B115" s="1" t="s">
        <v>48</v>
      </c>
      <c r="C115" s="2">
        <v>45610</v>
      </c>
      <c r="D115" s="1" t="s">
        <v>15</v>
      </c>
      <c r="E115" s="1" t="s">
        <v>27</v>
      </c>
      <c r="F115" s="1" t="s">
        <v>28</v>
      </c>
      <c r="G115">
        <v>6300</v>
      </c>
      <c r="H115">
        <v>1213</v>
      </c>
      <c r="I115">
        <v>720</v>
      </c>
      <c r="J115">
        <v>1037</v>
      </c>
      <c r="K115">
        <v>39569</v>
      </c>
      <c r="L115">
        <v>85272</v>
      </c>
      <c r="M115" s="1" t="s">
        <v>34</v>
      </c>
      <c r="N115">
        <f>(Posts[[#This Row],[Likes]]+Posts[[#This Row],[Shares]]+Posts[[#This Row],[Comments]])/Posts[[#This Row],[Impressions]]</f>
        <v>9.6549863964724647E-2</v>
      </c>
      <c r="O115" s="11" t="s">
        <v>28</v>
      </c>
      <c r="P115" s="5">
        <v>1037</v>
      </c>
      <c r="Q115" s="5">
        <v>85272</v>
      </c>
      <c r="R115" s="18">
        <f>(Posts[[#This Row],[Likes]]+Posts[[#This Row],[Shares]]+Posts[[#This Row],[Comments]])/Posts[[#This Row],[Impressions]]</f>
        <v>9.6549863964724647E-2</v>
      </c>
    </row>
    <row r="116" spans="1:18" x14ac:dyDescent="0.2">
      <c r="A116" s="1" t="s">
        <v>160</v>
      </c>
      <c r="B116" s="1" t="s">
        <v>14</v>
      </c>
      <c r="C116" s="2">
        <v>45930</v>
      </c>
      <c r="D116" s="1" t="s">
        <v>26</v>
      </c>
      <c r="E116" s="1" t="s">
        <v>16</v>
      </c>
      <c r="F116" s="1" t="s">
        <v>17</v>
      </c>
      <c r="G116">
        <v>8269</v>
      </c>
      <c r="H116">
        <v>250</v>
      </c>
      <c r="I116">
        <v>638</v>
      </c>
      <c r="J116">
        <v>815</v>
      </c>
      <c r="K116">
        <v>41991</v>
      </c>
      <c r="L116">
        <v>129393</v>
      </c>
      <c r="M116" s="1" t="s">
        <v>23</v>
      </c>
      <c r="N116">
        <f>(Posts[[#This Row],[Likes]]+Posts[[#This Row],[Shares]]+Posts[[#This Row],[Comments]])/Posts[[#This Row],[Impressions]]</f>
        <v>7.0768897853825175E-2</v>
      </c>
      <c r="O116" s="10" t="s">
        <v>17</v>
      </c>
      <c r="P116" s="4">
        <v>815</v>
      </c>
      <c r="Q116" s="4">
        <v>129393</v>
      </c>
      <c r="R116" s="17">
        <f>(Posts[[#This Row],[Likes]]+Posts[[#This Row],[Shares]]+Posts[[#This Row],[Comments]])/Posts[[#This Row],[Impressions]]</f>
        <v>7.0768897853825175E-2</v>
      </c>
    </row>
    <row r="117" spans="1:18" x14ac:dyDescent="0.2">
      <c r="A117" s="1" t="s">
        <v>161</v>
      </c>
      <c r="B117" s="1" t="s">
        <v>20</v>
      </c>
      <c r="C117" s="2">
        <v>45734</v>
      </c>
      <c r="D117" s="1" t="s">
        <v>15</v>
      </c>
      <c r="E117" s="1" t="s">
        <v>44</v>
      </c>
      <c r="F117" s="1" t="s">
        <v>45</v>
      </c>
      <c r="G117">
        <v>5818</v>
      </c>
      <c r="H117">
        <v>1252</v>
      </c>
      <c r="I117">
        <v>687</v>
      </c>
      <c r="J117">
        <v>2300</v>
      </c>
      <c r="K117">
        <v>25081</v>
      </c>
      <c r="L117">
        <v>101212</v>
      </c>
      <c r="M117" s="1" t="s">
        <v>53</v>
      </c>
      <c r="N117">
        <f>(Posts[[#This Row],[Likes]]+Posts[[#This Row],[Shares]]+Posts[[#This Row],[Comments]])/Posts[[#This Row],[Impressions]]</f>
        <v>7.6641109749832043E-2</v>
      </c>
      <c r="O117" s="11" t="s">
        <v>45</v>
      </c>
      <c r="P117" s="5">
        <v>2300</v>
      </c>
      <c r="Q117" s="5">
        <v>101212</v>
      </c>
      <c r="R117" s="18">
        <f>(Posts[[#This Row],[Likes]]+Posts[[#This Row],[Shares]]+Posts[[#This Row],[Comments]])/Posts[[#This Row],[Impressions]]</f>
        <v>7.6641109749832043E-2</v>
      </c>
    </row>
    <row r="118" spans="1:18" x14ac:dyDescent="0.2">
      <c r="A118" s="1" t="s">
        <v>162</v>
      </c>
      <c r="B118" s="1" t="s">
        <v>25</v>
      </c>
      <c r="C118" s="2">
        <v>45600</v>
      </c>
      <c r="D118" s="1" t="s">
        <v>15</v>
      </c>
      <c r="E118" s="1" t="s">
        <v>32</v>
      </c>
      <c r="F118" s="1" t="s">
        <v>58</v>
      </c>
      <c r="G118">
        <v>14015</v>
      </c>
      <c r="H118">
        <v>978</v>
      </c>
      <c r="I118">
        <v>196</v>
      </c>
      <c r="J118">
        <v>2744</v>
      </c>
      <c r="K118">
        <v>20190</v>
      </c>
      <c r="L118">
        <v>186470</v>
      </c>
      <c r="M118" s="1" t="s">
        <v>29</v>
      </c>
      <c r="N118">
        <f>(Posts[[#This Row],[Likes]]+Posts[[#This Row],[Shares]]+Posts[[#This Row],[Comments]])/Posts[[#This Row],[Impressions]]</f>
        <v>8.1455462004611998E-2</v>
      </c>
      <c r="O118" s="10" t="s">
        <v>58</v>
      </c>
      <c r="P118" s="4">
        <v>2744</v>
      </c>
      <c r="Q118" s="4">
        <v>186470</v>
      </c>
      <c r="R118" s="17">
        <f>(Posts[[#This Row],[Likes]]+Posts[[#This Row],[Shares]]+Posts[[#This Row],[Comments]])/Posts[[#This Row],[Impressions]]</f>
        <v>8.1455462004611998E-2</v>
      </c>
    </row>
    <row r="119" spans="1:18" x14ac:dyDescent="0.2">
      <c r="A119" s="1" t="s">
        <v>163</v>
      </c>
      <c r="B119" s="1" t="s">
        <v>48</v>
      </c>
      <c r="C119" s="2">
        <v>45600</v>
      </c>
      <c r="D119" s="1" t="s">
        <v>31</v>
      </c>
      <c r="E119" s="1" t="s">
        <v>37</v>
      </c>
      <c r="F119" s="1" t="s">
        <v>38</v>
      </c>
      <c r="G119">
        <v>14234</v>
      </c>
      <c r="H119">
        <v>1013</v>
      </c>
      <c r="I119">
        <v>437</v>
      </c>
      <c r="J119">
        <v>338</v>
      </c>
      <c r="K119">
        <v>67754</v>
      </c>
      <c r="L119">
        <v>160030</v>
      </c>
      <c r="M119" s="1" t="s">
        <v>29</v>
      </c>
      <c r="N119">
        <f>(Posts[[#This Row],[Likes]]+Posts[[#This Row],[Shares]]+Posts[[#This Row],[Comments]])/Posts[[#This Row],[Impressions]]</f>
        <v>9.8006623758045364E-2</v>
      </c>
      <c r="O119" s="11" t="s">
        <v>38</v>
      </c>
      <c r="P119" s="5">
        <v>338</v>
      </c>
      <c r="Q119" s="5">
        <v>160030</v>
      </c>
      <c r="R119" s="18">
        <f>(Posts[[#This Row],[Likes]]+Posts[[#This Row],[Shares]]+Posts[[#This Row],[Comments]])/Posts[[#This Row],[Impressions]]</f>
        <v>9.8006623758045364E-2</v>
      </c>
    </row>
    <row r="120" spans="1:18" x14ac:dyDescent="0.2">
      <c r="A120" s="1" t="s">
        <v>164</v>
      </c>
      <c r="B120" s="1" t="s">
        <v>20</v>
      </c>
      <c r="C120" s="2">
        <v>45695</v>
      </c>
      <c r="D120" s="1" t="s">
        <v>40</v>
      </c>
      <c r="E120" s="1" t="s">
        <v>123</v>
      </c>
      <c r="F120" s="1" t="s">
        <v>124</v>
      </c>
      <c r="G120">
        <v>20290</v>
      </c>
      <c r="H120">
        <v>619</v>
      </c>
      <c r="I120">
        <v>927</v>
      </c>
      <c r="J120">
        <v>1186</v>
      </c>
      <c r="K120">
        <v>8924</v>
      </c>
      <c r="L120">
        <v>96503</v>
      </c>
      <c r="M120" s="1" t="s">
        <v>53</v>
      </c>
      <c r="N120">
        <f>(Posts[[#This Row],[Likes]]+Posts[[#This Row],[Shares]]+Posts[[#This Row],[Comments]])/Posts[[#This Row],[Impressions]]</f>
        <v>0.22627275835984373</v>
      </c>
      <c r="O120" s="10" t="s">
        <v>124</v>
      </c>
      <c r="P120" s="4">
        <v>1186</v>
      </c>
      <c r="Q120" s="4">
        <v>96503</v>
      </c>
      <c r="R120" s="17">
        <f>(Posts[[#This Row],[Likes]]+Posts[[#This Row],[Shares]]+Posts[[#This Row],[Comments]])/Posts[[#This Row],[Impressions]]</f>
        <v>0.22627275835984373</v>
      </c>
    </row>
    <row r="121" spans="1:18" x14ac:dyDescent="0.2">
      <c r="A121" s="1" t="s">
        <v>165</v>
      </c>
      <c r="B121" s="1" t="s">
        <v>25</v>
      </c>
      <c r="C121" s="2">
        <v>45586</v>
      </c>
      <c r="D121" s="1" t="s">
        <v>31</v>
      </c>
      <c r="E121" s="1" t="s">
        <v>32</v>
      </c>
      <c r="F121" s="1" t="s">
        <v>33</v>
      </c>
      <c r="G121">
        <v>8254</v>
      </c>
      <c r="H121">
        <v>1405</v>
      </c>
      <c r="I121">
        <v>165</v>
      </c>
      <c r="J121">
        <v>2504</v>
      </c>
      <c r="K121">
        <v>8081</v>
      </c>
      <c r="L121">
        <v>177710</v>
      </c>
      <c r="M121" s="1" t="s">
        <v>18</v>
      </c>
      <c r="N121">
        <f>(Posts[[#This Row],[Likes]]+Posts[[#This Row],[Shares]]+Posts[[#This Row],[Comments]])/Posts[[#This Row],[Impressions]]</f>
        <v>5.5281075910190762E-2</v>
      </c>
      <c r="O121" s="11" t="s">
        <v>33</v>
      </c>
      <c r="P121" s="5">
        <v>2504</v>
      </c>
      <c r="Q121" s="5">
        <v>177710</v>
      </c>
      <c r="R121" s="18">
        <f>(Posts[[#This Row],[Likes]]+Posts[[#This Row],[Shares]]+Posts[[#This Row],[Comments]])/Posts[[#This Row],[Impressions]]</f>
        <v>5.5281075910190762E-2</v>
      </c>
    </row>
    <row r="122" spans="1:18" x14ac:dyDescent="0.2">
      <c r="A122" s="1" t="s">
        <v>166</v>
      </c>
      <c r="B122" s="1" t="s">
        <v>20</v>
      </c>
      <c r="C122" s="2">
        <v>45502</v>
      </c>
      <c r="D122" s="1" t="s">
        <v>31</v>
      </c>
      <c r="E122" s="1" t="s">
        <v>16</v>
      </c>
      <c r="F122" s="1" t="s">
        <v>17</v>
      </c>
      <c r="G122">
        <v>19144</v>
      </c>
      <c r="H122">
        <v>1182</v>
      </c>
      <c r="I122">
        <v>860</v>
      </c>
      <c r="J122">
        <v>1398</v>
      </c>
      <c r="K122">
        <v>4185</v>
      </c>
      <c r="L122">
        <v>46570</v>
      </c>
      <c r="M122" s="1" t="s">
        <v>18</v>
      </c>
      <c r="N122">
        <f>(Posts[[#This Row],[Likes]]+Posts[[#This Row],[Shares]]+Posts[[#This Row],[Comments]])/Posts[[#This Row],[Impressions]]</f>
        <v>0.454928065278076</v>
      </c>
      <c r="O122" s="10" t="s">
        <v>17</v>
      </c>
      <c r="P122" s="4">
        <v>1398</v>
      </c>
      <c r="Q122" s="4">
        <v>46570</v>
      </c>
      <c r="R122" s="17">
        <f>(Posts[[#This Row],[Likes]]+Posts[[#This Row],[Shares]]+Posts[[#This Row],[Comments]])/Posts[[#This Row],[Impressions]]</f>
        <v>0.454928065278076</v>
      </c>
    </row>
    <row r="123" spans="1:18" x14ac:dyDescent="0.2">
      <c r="A123" s="1" t="s">
        <v>167</v>
      </c>
      <c r="B123" s="1" t="s">
        <v>25</v>
      </c>
      <c r="C123" s="2">
        <v>45567</v>
      </c>
      <c r="D123" s="1" t="s">
        <v>31</v>
      </c>
      <c r="E123" s="1" t="s">
        <v>63</v>
      </c>
      <c r="F123" s="1" t="s">
        <v>37</v>
      </c>
      <c r="G123">
        <v>9350</v>
      </c>
      <c r="H123">
        <v>1024</v>
      </c>
      <c r="I123">
        <v>550</v>
      </c>
      <c r="J123">
        <v>2123</v>
      </c>
      <c r="K123">
        <v>53916</v>
      </c>
      <c r="L123">
        <v>108785</v>
      </c>
      <c r="M123" s="1" t="s">
        <v>29</v>
      </c>
      <c r="N123">
        <f>(Posts[[#This Row],[Likes]]+Posts[[#This Row],[Shares]]+Posts[[#This Row],[Comments]])/Posts[[#This Row],[Impressions]]</f>
        <v>0.10041825619340902</v>
      </c>
      <c r="O123" s="11" t="s">
        <v>37</v>
      </c>
      <c r="P123" s="5">
        <v>2123</v>
      </c>
      <c r="Q123" s="5">
        <v>108785</v>
      </c>
      <c r="R123" s="18">
        <f>(Posts[[#This Row],[Likes]]+Posts[[#This Row],[Shares]]+Posts[[#This Row],[Comments]])/Posts[[#This Row],[Impressions]]</f>
        <v>0.10041825619340902</v>
      </c>
    </row>
    <row r="124" spans="1:18" x14ac:dyDescent="0.2">
      <c r="A124" s="1" t="s">
        <v>168</v>
      </c>
      <c r="B124" s="1" t="s">
        <v>48</v>
      </c>
      <c r="C124" s="2">
        <v>45457</v>
      </c>
      <c r="D124" s="1" t="s">
        <v>31</v>
      </c>
      <c r="E124" s="1" t="s">
        <v>32</v>
      </c>
      <c r="F124" s="1" t="s">
        <v>58</v>
      </c>
      <c r="G124">
        <v>17183</v>
      </c>
      <c r="H124">
        <v>1224</v>
      </c>
      <c r="I124">
        <v>943</v>
      </c>
      <c r="J124">
        <v>2010</v>
      </c>
      <c r="K124">
        <v>21481</v>
      </c>
      <c r="L124">
        <v>49110</v>
      </c>
      <c r="M124" s="1" t="s">
        <v>29</v>
      </c>
      <c r="N124">
        <f>(Posts[[#This Row],[Likes]]+Posts[[#This Row],[Shares]]+Posts[[#This Row],[Comments]])/Posts[[#This Row],[Impressions]]</f>
        <v>0.39401343921808185</v>
      </c>
      <c r="O124" s="10" t="s">
        <v>58</v>
      </c>
      <c r="P124" s="4">
        <v>2010</v>
      </c>
      <c r="Q124" s="4">
        <v>49110</v>
      </c>
      <c r="R124" s="17">
        <f>(Posts[[#This Row],[Likes]]+Posts[[#This Row],[Shares]]+Posts[[#This Row],[Comments]])/Posts[[#This Row],[Impressions]]</f>
        <v>0.39401343921808185</v>
      </c>
    </row>
    <row r="125" spans="1:18" x14ac:dyDescent="0.2">
      <c r="A125" s="1" t="s">
        <v>169</v>
      </c>
      <c r="B125" s="1" t="s">
        <v>14</v>
      </c>
      <c r="C125" s="2">
        <v>45753</v>
      </c>
      <c r="D125" s="1" t="s">
        <v>26</v>
      </c>
      <c r="E125" s="1" t="s">
        <v>63</v>
      </c>
      <c r="F125" s="1" t="s">
        <v>37</v>
      </c>
      <c r="G125">
        <v>8238</v>
      </c>
      <c r="H125">
        <v>766</v>
      </c>
      <c r="I125">
        <v>235</v>
      </c>
      <c r="J125">
        <v>1273</v>
      </c>
      <c r="K125">
        <v>4706</v>
      </c>
      <c r="L125">
        <v>119141</v>
      </c>
      <c r="M125" s="1" t="s">
        <v>34</v>
      </c>
      <c r="N125">
        <f>(Posts[[#This Row],[Likes]]+Posts[[#This Row],[Shares]]+Posts[[#This Row],[Comments]])/Posts[[#This Row],[Impressions]]</f>
        <v>7.7546772311798629E-2</v>
      </c>
      <c r="O125" s="11" t="s">
        <v>37</v>
      </c>
      <c r="P125" s="5">
        <v>1273</v>
      </c>
      <c r="Q125" s="5">
        <v>119141</v>
      </c>
      <c r="R125" s="18">
        <f>(Posts[[#This Row],[Likes]]+Posts[[#This Row],[Shares]]+Posts[[#This Row],[Comments]])/Posts[[#This Row],[Impressions]]</f>
        <v>7.7546772311798629E-2</v>
      </c>
    </row>
    <row r="126" spans="1:18" x14ac:dyDescent="0.2">
      <c r="A126" s="1" t="s">
        <v>170</v>
      </c>
      <c r="B126" s="1" t="s">
        <v>25</v>
      </c>
      <c r="C126" s="2">
        <v>45543</v>
      </c>
      <c r="D126" s="1" t="s">
        <v>40</v>
      </c>
      <c r="E126" s="1" t="s">
        <v>16</v>
      </c>
      <c r="F126" s="1" t="s">
        <v>17</v>
      </c>
      <c r="G126">
        <v>8090</v>
      </c>
      <c r="H126">
        <v>570</v>
      </c>
      <c r="I126">
        <v>399</v>
      </c>
      <c r="J126">
        <v>1862</v>
      </c>
      <c r="K126">
        <v>34088</v>
      </c>
      <c r="L126">
        <v>52115</v>
      </c>
      <c r="M126" s="1" t="s">
        <v>18</v>
      </c>
      <c r="N126">
        <f>(Posts[[#This Row],[Likes]]+Posts[[#This Row],[Shares]]+Posts[[#This Row],[Comments]])/Posts[[#This Row],[Impressions]]</f>
        <v>0.17382711311522595</v>
      </c>
      <c r="O126" s="10" t="s">
        <v>17</v>
      </c>
      <c r="P126" s="4">
        <v>1862</v>
      </c>
      <c r="Q126" s="4">
        <v>52115</v>
      </c>
      <c r="R126" s="17">
        <f>(Posts[[#This Row],[Likes]]+Posts[[#This Row],[Shares]]+Posts[[#This Row],[Comments]])/Posts[[#This Row],[Impressions]]</f>
        <v>0.17382711311522595</v>
      </c>
    </row>
    <row r="127" spans="1:18" x14ac:dyDescent="0.2">
      <c r="A127" s="1" t="s">
        <v>171</v>
      </c>
      <c r="B127" s="1" t="s">
        <v>20</v>
      </c>
      <c r="C127" s="2">
        <v>45744</v>
      </c>
      <c r="D127" s="1" t="s">
        <v>15</v>
      </c>
      <c r="E127" s="1" t="s">
        <v>44</v>
      </c>
      <c r="F127" s="1" t="s">
        <v>45</v>
      </c>
      <c r="G127">
        <v>13637</v>
      </c>
      <c r="H127">
        <v>1135</v>
      </c>
      <c r="I127">
        <v>540</v>
      </c>
      <c r="J127">
        <v>1288</v>
      </c>
      <c r="K127">
        <v>45183</v>
      </c>
      <c r="L127">
        <v>79062</v>
      </c>
      <c r="M127" s="1" t="s">
        <v>53</v>
      </c>
      <c r="N127">
        <f>(Posts[[#This Row],[Likes]]+Posts[[#This Row],[Shares]]+Posts[[#This Row],[Comments]])/Posts[[#This Row],[Impressions]]</f>
        <v>0.19367079001290127</v>
      </c>
      <c r="O127" s="11" t="s">
        <v>45</v>
      </c>
      <c r="P127" s="5">
        <v>1288</v>
      </c>
      <c r="Q127" s="5">
        <v>79062</v>
      </c>
      <c r="R127" s="18">
        <f>(Posts[[#This Row],[Likes]]+Posts[[#This Row],[Shares]]+Posts[[#This Row],[Comments]])/Posts[[#This Row],[Impressions]]</f>
        <v>0.19367079001290127</v>
      </c>
    </row>
    <row r="128" spans="1:18" x14ac:dyDescent="0.2">
      <c r="A128" s="1" t="s">
        <v>172</v>
      </c>
      <c r="B128" s="1" t="s">
        <v>48</v>
      </c>
      <c r="C128" s="2">
        <v>45684</v>
      </c>
      <c r="D128" s="1" t="s">
        <v>15</v>
      </c>
      <c r="E128" s="1" t="s">
        <v>32</v>
      </c>
      <c r="F128" s="1" t="s">
        <v>58</v>
      </c>
      <c r="G128">
        <v>24415</v>
      </c>
      <c r="H128">
        <v>860</v>
      </c>
      <c r="I128">
        <v>931</v>
      </c>
      <c r="J128">
        <v>320</v>
      </c>
      <c r="K128">
        <v>65049</v>
      </c>
      <c r="L128">
        <v>62911</v>
      </c>
      <c r="M128" s="1" t="s">
        <v>18</v>
      </c>
      <c r="N128">
        <f>(Posts[[#This Row],[Likes]]+Posts[[#This Row],[Shares]]+Posts[[#This Row],[Comments]])/Posts[[#This Row],[Impressions]]</f>
        <v>0.41655672298962027</v>
      </c>
      <c r="O128" s="10" t="s">
        <v>58</v>
      </c>
      <c r="P128" s="4">
        <v>320</v>
      </c>
      <c r="Q128" s="4">
        <v>62911</v>
      </c>
      <c r="R128" s="17">
        <f>(Posts[[#This Row],[Likes]]+Posts[[#This Row],[Shares]]+Posts[[#This Row],[Comments]])/Posts[[#This Row],[Impressions]]</f>
        <v>0.41655672298962027</v>
      </c>
    </row>
    <row r="129" spans="1:18" x14ac:dyDescent="0.2">
      <c r="A129" s="1" t="s">
        <v>173</v>
      </c>
      <c r="B129" s="1" t="s">
        <v>25</v>
      </c>
      <c r="C129" s="2">
        <v>45667</v>
      </c>
      <c r="D129" s="1" t="s">
        <v>40</v>
      </c>
      <c r="E129" s="1" t="s">
        <v>63</v>
      </c>
      <c r="F129" s="1" t="s">
        <v>37</v>
      </c>
      <c r="G129">
        <v>14647</v>
      </c>
      <c r="H129">
        <v>1168</v>
      </c>
      <c r="I129">
        <v>484</v>
      </c>
      <c r="J129">
        <v>2650</v>
      </c>
      <c r="K129">
        <v>27217</v>
      </c>
      <c r="L129">
        <v>144061</v>
      </c>
      <c r="M129" s="1" t="s">
        <v>34</v>
      </c>
      <c r="N129">
        <f>(Posts[[#This Row],[Likes]]+Posts[[#This Row],[Shares]]+Posts[[#This Row],[Comments]])/Posts[[#This Row],[Impressions]]</f>
        <v>0.11313957281984714</v>
      </c>
      <c r="O129" s="11" t="s">
        <v>37</v>
      </c>
      <c r="P129" s="5">
        <v>2650</v>
      </c>
      <c r="Q129" s="5">
        <v>144061</v>
      </c>
      <c r="R129" s="18">
        <f>(Posts[[#This Row],[Likes]]+Posts[[#This Row],[Shares]]+Posts[[#This Row],[Comments]])/Posts[[#This Row],[Impressions]]</f>
        <v>0.11313957281984714</v>
      </c>
    </row>
    <row r="130" spans="1:18" x14ac:dyDescent="0.2">
      <c r="A130" s="1" t="s">
        <v>174</v>
      </c>
      <c r="B130" s="1" t="s">
        <v>20</v>
      </c>
      <c r="C130" s="2">
        <v>45494</v>
      </c>
      <c r="D130" s="1" t="s">
        <v>15</v>
      </c>
      <c r="E130" s="1" t="s">
        <v>32</v>
      </c>
      <c r="F130" s="1" t="s">
        <v>33</v>
      </c>
      <c r="G130">
        <v>11911</v>
      </c>
      <c r="H130">
        <v>1360</v>
      </c>
      <c r="I130">
        <v>778</v>
      </c>
      <c r="J130">
        <v>1168</v>
      </c>
      <c r="K130">
        <v>16483</v>
      </c>
      <c r="L130">
        <v>72556</v>
      </c>
      <c r="M130" s="1" t="s">
        <v>29</v>
      </c>
      <c r="N130">
        <f>(Posts[[#This Row],[Likes]]+Posts[[#This Row],[Shares]]+Posts[[#This Row],[Comments]])/Posts[[#This Row],[Impressions]]</f>
        <v>0.19362974805667346</v>
      </c>
      <c r="O130" s="10" t="s">
        <v>33</v>
      </c>
      <c r="P130" s="4">
        <v>1168</v>
      </c>
      <c r="Q130" s="4">
        <v>72556</v>
      </c>
      <c r="R130" s="17">
        <f>(Posts[[#This Row],[Likes]]+Posts[[#This Row],[Shares]]+Posts[[#This Row],[Comments]])/Posts[[#This Row],[Impressions]]</f>
        <v>0.19362974805667346</v>
      </c>
    </row>
    <row r="131" spans="1:18" x14ac:dyDescent="0.2">
      <c r="A131" s="1" t="s">
        <v>175</v>
      </c>
      <c r="B131" s="1" t="s">
        <v>20</v>
      </c>
      <c r="C131" s="2">
        <v>45564</v>
      </c>
      <c r="D131" s="1" t="s">
        <v>40</v>
      </c>
      <c r="E131" s="1" t="s">
        <v>21</v>
      </c>
      <c r="F131" s="1" t="s">
        <v>22</v>
      </c>
      <c r="G131">
        <v>10472</v>
      </c>
      <c r="H131">
        <v>401</v>
      </c>
      <c r="I131">
        <v>668</v>
      </c>
      <c r="J131">
        <v>383</v>
      </c>
      <c r="K131">
        <v>37571</v>
      </c>
      <c r="L131">
        <v>249203</v>
      </c>
      <c r="M131" s="1" t="s">
        <v>29</v>
      </c>
      <c r="N131">
        <f>(Posts[[#This Row],[Likes]]+Posts[[#This Row],[Shares]]+Posts[[#This Row],[Comments]])/Posts[[#This Row],[Impressions]]</f>
        <v>4.6311641513143903E-2</v>
      </c>
      <c r="O131" s="11" t="s">
        <v>22</v>
      </c>
      <c r="P131" s="5">
        <v>383</v>
      </c>
      <c r="Q131" s="5">
        <v>249203</v>
      </c>
      <c r="R131" s="18">
        <f>(Posts[[#This Row],[Likes]]+Posts[[#This Row],[Shares]]+Posts[[#This Row],[Comments]])/Posts[[#This Row],[Impressions]]</f>
        <v>4.6311641513143903E-2</v>
      </c>
    </row>
    <row r="132" spans="1:18" x14ac:dyDescent="0.2">
      <c r="A132" s="1" t="s">
        <v>176</v>
      </c>
      <c r="B132" s="1" t="s">
        <v>20</v>
      </c>
      <c r="C132" s="2">
        <v>45586</v>
      </c>
      <c r="D132" s="1" t="s">
        <v>15</v>
      </c>
      <c r="E132" s="1" t="s">
        <v>49</v>
      </c>
      <c r="F132" s="1" t="s">
        <v>32</v>
      </c>
      <c r="G132">
        <v>20271</v>
      </c>
      <c r="H132">
        <v>512</v>
      </c>
      <c r="I132">
        <v>286</v>
      </c>
      <c r="J132">
        <v>1982</v>
      </c>
      <c r="K132">
        <v>43225</v>
      </c>
      <c r="L132">
        <v>168335</v>
      </c>
      <c r="M132" s="1" t="s">
        <v>34</v>
      </c>
      <c r="N132">
        <f>(Posts[[#This Row],[Likes]]+Posts[[#This Row],[Shares]]+Posts[[#This Row],[Comments]])/Posts[[#This Row],[Impressions]]</f>
        <v>0.12516113701844536</v>
      </c>
      <c r="O132" s="10" t="s">
        <v>32</v>
      </c>
      <c r="P132" s="4">
        <v>1982</v>
      </c>
      <c r="Q132" s="4">
        <v>168335</v>
      </c>
      <c r="R132" s="17">
        <f>(Posts[[#This Row],[Likes]]+Posts[[#This Row],[Shares]]+Posts[[#This Row],[Comments]])/Posts[[#This Row],[Impressions]]</f>
        <v>0.12516113701844536</v>
      </c>
    </row>
    <row r="133" spans="1:18" x14ac:dyDescent="0.2">
      <c r="A133" s="1" t="s">
        <v>177</v>
      </c>
      <c r="B133" s="1" t="s">
        <v>25</v>
      </c>
      <c r="C133" s="2">
        <v>45720</v>
      </c>
      <c r="D133" s="1" t="s">
        <v>31</v>
      </c>
      <c r="E133" s="1" t="s">
        <v>21</v>
      </c>
      <c r="F133" s="1" t="s">
        <v>22</v>
      </c>
      <c r="G133">
        <v>5266</v>
      </c>
      <c r="H133">
        <v>316</v>
      </c>
      <c r="I133">
        <v>837</v>
      </c>
      <c r="J133">
        <v>2276</v>
      </c>
      <c r="K133">
        <v>20967</v>
      </c>
      <c r="L133">
        <v>41969</v>
      </c>
      <c r="M133" s="1" t="s">
        <v>53</v>
      </c>
      <c r="N133">
        <f>(Posts[[#This Row],[Likes]]+Posts[[#This Row],[Shares]]+Posts[[#This Row],[Comments]])/Posts[[#This Row],[Impressions]]</f>
        <v>0.1529462222116324</v>
      </c>
      <c r="O133" s="11" t="s">
        <v>22</v>
      </c>
      <c r="P133" s="5">
        <v>2276</v>
      </c>
      <c r="Q133" s="5">
        <v>41969</v>
      </c>
      <c r="R133" s="18">
        <f>(Posts[[#This Row],[Likes]]+Posts[[#This Row],[Shares]]+Posts[[#This Row],[Comments]])/Posts[[#This Row],[Impressions]]</f>
        <v>0.1529462222116324</v>
      </c>
    </row>
    <row r="134" spans="1:18" x14ac:dyDescent="0.2">
      <c r="A134" s="1" t="s">
        <v>178</v>
      </c>
      <c r="B134" s="1" t="s">
        <v>25</v>
      </c>
      <c r="C134" s="2">
        <v>45694</v>
      </c>
      <c r="D134" s="1" t="s">
        <v>15</v>
      </c>
      <c r="E134" s="1" t="s">
        <v>16</v>
      </c>
      <c r="F134" s="1" t="s">
        <v>17</v>
      </c>
      <c r="G134">
        <v>2666</v>
      </c>
      <c r="H134">
        <v>1136</v>
      </c>
      <c r="I134">
        <v>989</v>
      </c>
      <c r="J134">
        <v>1710</v>
      </c>
      <c r="K134">
        <v>36467</v>
      </c>
      <c r="L134">
        <v>83753</v>
      </c>
      <c r="M134" s="1" t="s">
        <v>29</v>
      </c>
      <c r="N134">
        <f>(Posts[[#This Row],[Likes]]+Posts[[#This Row],[Shares]]+Posts[[#This Row],[Comments]])/Posts[[#This Row],[Impressions]]</f>
        <v>5.7203921053574198E-2</v>
      </c>
      <c r="O134" s="10" t="s">
        <v>17</v>
      </c>
      <c r="P134" s="4">
        <v>1710</v>
      </c>
      <c r="Q134" s="4">
        <v>83753</v>
      </c>
      <c r="R134" s="17">
        <f>(Posts[[#This Row],[Likes]]+Posts[[#This Row],[Shares]]+Posts[[#This Row],[Comments]])/Posts[[#This Row],[Impressions]]</f>
        <v>5.7203921053574198E-2</v>
      </c>
    </row>
    <row r="135" spans="1:18" x14ac:dyDescent="0.2">
      <c r="A135" s="1" t="s">
        <v>179</v>
      </c>
      <c r="B135" s="1" t="s">
        <v>25</v>
      </c>
      <c r="C135" s="2">
        <v>45931</v>
      </c>
      <c r="D135" s="1" t="s">
        <v>40</v>
      </c>
      <c r="E135" s="1" t="s">
        <v>37</v>
      </c>
      <c r="F135" s="1" t="s">
        <v>38</v>
      </c>
      <c r="G135">
        <v>6188</v>
      </c>
      <c r="H135">
        <v>774</v>
      </c>
      <c r="I135">
        <v>647</v>
      </c>
      <c r="J135">
        <v>1830</v>
      </c>
      <c r="K135">
        <v>55436</v>
      </c>
      <c r="L135">
        <v>175542</v>
      </c>
      <c r="M135" s="1" t="s">
        <v>23</v>
      </c>
      <c r="N135">
        <f>(Posts[[#This Row],[Likes]]+Posts[[#This Row],[Shares]]+Posts[[#This Row],[Comments]])/Posts[[#This Row],[Impressions]]</f>
        <v>4.3345752013763089E-2</v>
      </c>
      <c r="O135" s="11" t="s">
        <v>38</v>
      </c>
      <c r="P135" s="5">
        <v>1830</v>
      </c>
      <c r="Q135" s="5">
        <v>175542</v>
      </c>
      <c r="R135" s="18">
        <f>(Posts[[#This Row],[Likes]]+Posts[[#This Row],[Shares]]+Posts[[#This Row],[Comments]])/Posts[[#This Row],[Impressions]]</f>
        <v>4.3345752013763089E-2</v>
      </c>
    </row>
    <row r="136" spans="1:18" x14ac:dyDescent="0.2">
      <c r="A136" s="1" t="s">
        <v>180</v>
      </c>
      <c r="B136" s="1" t="s">
        <v>14</v>
      </c>
      <c r="C136" s="2">
        <v>45624</v>
      </c>
      <c r="D136" s="1" t="s">
        <v>40</v>
      </c>
      <c r="E136" s="1" t="s">
        <v>49</v>
      </c>
      <c r="F136" s="1" t="s">
        <v>32</v>
      </c>
      <c r="G136">
        <v>19055</v>
      </c>
      <c r="H136">
        <v>443</v>
      </c>
      <c r="I136">
        <v>976</v>
      </c>
      <c r="J136">
        <v>869</v>
      </c>
      <c r="K136">
        <v>75437</v>
      </c>
      <c r="L136">
        <v>161863</v>
      </c>
      <c r="M136" s="1" t="s">
        <v>29</v>
      </c>
      <c r="N136">
        <f>(Posts[[#This Row],[Likes]]+Posts[[#This Row],[Shares]]+Posts[[#This Row],[Comments]])/Posts[[#This Row],[Impressions]]</f>
        <v>0.12648968572187591</v>
      </c>
      <c r="O136" s="10" t="s">
        <v>32</v>
      </c>
      <c r="P136" s="4">
        <v>869</v>
      </c>
      <c r="Q136" s="4">
        <v>161863</v>
      </c>
      <c r="R136" s="17">
        <f>(Posts[[#This Row],[Likes]]+Posts[[#This Row],[Shares]]+Posts[[#This Row],[Comments]])/Posts[[#This Row],[Impressions]]</f>
        <v>0.12648968572187591</v>
      </c>
    </row>
    <row r="137" spans="1:18" x14ac:dyDescent="0.2">
      <c r="A137" s="1" t="s">
        <v>181</v>
      </c>
      <c r="B137" s="1" t="s">
        <v>25</v>
      </c>
      <c r="C137" s="2">
        <v>45932</v>
      </c>
      <c r="D137" s="1" t="s">
        <v>40</v>
      </c>
      <c r="E137" s="1" t="s">
        <v>27</v>
      </c>
      <c r="F137" s="1" t="s">
        <v>28</v>
      </c>
      <c r="G137">
        <v>12161</v>
      </c>
      <c r="H137">
        <v>736</v>
      </c>
      <c r="I137">
        <v>876</v>
      </c>
      <c r="J137">
        <v>1233</v>
      </c>
      <c r="K137">
        <v>21337</v>
      </c>
      <c r="L137">
        <v>50225</v>
      </c>
      <c r="M137" s="1" t="s">
        <v>23</v>
      </c>
      <c r="N137">
        <f>(Posts[[#This Row],[Likes]]+Posts[[#This Row],[Shares]]+Posts[[#This Row],[Comments]])/Posts[[#This Row],[Impressions]]</f>
        <v>0.27422598307615731</v>
      </c>
      <c r="O137" s="11" t="s">
        <v>28</v>
      </c>
      <c r="P137" s="5">
        <v>1233</v>
      </c>
      <c r="Q137" s="5">
        <v>50225</v>
      </c>
      <c r="R137" s="18">
        <f>(Posts[[#This Row],[Likes]]+Posts[[#This Row],[Shares]]+Posts[[#This Row],[Comments]])/Posts[[#This Row],[Impressions]]</f>
        <v>0.27422598307615731</v>
      </c>
    </row>
    <row r="138" spans="1:18" x14ac:dyDescent="0.2">
      <c r="A138" s="1" t="s">
        <v>182</v>
      </c>
      <c r="B138" s="1" t="s">
        <v>25</v>
      </c>
      <c r="C138" s="2">
        <v>45504</v>
      </c>
      <c r="D138" s="1" t="s">
        <v>40</v>
      </c>
      <c r="E138" s="1" t="s">
        <v>32</v>
      </c>
      <c r="F138" s="1" t="s">
        <v>33</v>
      </c>
      <c r="G138">
        <v>13314</v>
      </c>
      <c r="H138">
        <v>274</v>
      </c>
      <c r="I138">
        <v>626</v>
      </c>
      <c r="J138">
        <v>2280</v>
      </c>
      <c r="K138">
        <v>14639</v>
      </c>
      <c r="L138">
        <v>163008</v>
      </c>
      <c r="M138" s="1" t="s">
        <v>34</v>
      </c>
      <c r="N138">
        <f>(Posts[[#This Row],[Likes]]+Posts[[#This Row],[Shares]]+Posts[[#This Row],[Comments]])/Posts[[#This Row],[Impressions]]</f>
        <v>8.7198174322732622E-2</v>
      </c>
      <c r="O138" s="10" t="s">
        <v>33</v>
      </c>
      <c r="P138" s="4">
        <v>2280</v>
      </c>
      <c r="Q138" s="4">
        <v>163008</v>
      </c>
      <c r="R138" s="17">
        <f>(Posts[[#This Row],[Likes]]+Posts[[#This Row],[Shares]]+Posts[[#This Row],[Comments]])/Posts[[#This Row],[Impressions]]</f>
        <v>8.7198174322732622E-2</v>
      </c>
    </row>
    <row r="139" spans="1:18" x14ac:dyDescent="0.2">
      <c r="A139" s="1" t="s">
        <v>183</v>
      </c>
      <c r="B139" s="1" t="s">
        <v>25</v>
      </c>
      <c r="C139" s="2">
        <v>45745</v>
      </c>
      <c r="D139" s="1" t="s">
        <v>40</v>
      </c>
      <c r="E139" s="1" t="s">
        <v>27</v>
      </c>
      <c r="F139" s="1" t="s">
        <v>28</v>
      </c>
      <c r="G139">
        <v>23508</v>
      </c>
      <c r="H139">
        <v>585</v>
      </c>
      <c r="I139">
        <v>743</v>
      </c>
      <c r="J139">
        <v>2155</v>
      </c>
      <c r="K139">
        <v>3704</v>
      </c>
      <c r="L139">
        <v>194268</v>
      </c>
      <c r="M139" s="1" t="s">
        <v>34</v>
      </c>
      <c r="N139">
        <f>(Posts[[#This Row],[Likes]]+Posts[[#This Row],[Shares]]+Posts[[#This Row],[Comments]])/Posts[[#This Row],[Impressions]]</f>
        <v>0.1278440093067309</v>
      </c>
      <c r="O139" s="11" t="s">
        <v>28</v>
      </c>
      <c r="P139" s="5">
        <v>2155</v>
      </c>
      <c r="Q139" s="5">
        <v>194268</v>
      </c>
      <c r="R139" s="18">
        <f>(Posts[[#This Row],[Likes]]+Posts[[#This Row],[Shares]]+Posts[[#This Row],[Comments]])/Posts[[#This Row],[Impressions]]</f>
        <v>0.1278440093067309</v>
      </c>
    </row>
    <row r="140" spans="1:18" x14ac:dyDescent="0.2">
      <c r="A140" s="1" t="s">
        <v>184</v>
      </c>
      <c r="B140" s="1" t="s">
        <v>14</v>
      </c>
      <c r="C140" s="2">
        <v>45594</v>
      </c>
      <c r="D140" s="1" t="s">
        <v>26</v>
      </c>
      <c r="E140" s="1" t="s">
        <v>32</v>
      </c>
      <c r="F140" s="1" t="s">
        <v>58</v>
      </c>
      <c r="G140">
        <v>23969</v>
      </c>
      <c r="H140">
        <v>1433</v>
      </c>
      <c r="I140">
        <v>372</v>
      </c>
      <c r="J140">
        <v>1092</v>
      </c>
      <c r="K140">
        <v>32147</v>
      </c>
      <c r="L140">
        <v>145823</v>
      </c>
      <c r="M140" s="1" t="s">
        <v>29</v>
      </c>
      <c r="N140">
        <f>(Posts[[#This Row],[Likes]]+Posts[[#This Row],[Shares]]+Posts[[#This Row],[Comments]])/Posts[[#This Row],[Impressions]]</f>
        <v>0.17674852389540743</v>
      </c>
      <c r="O140" s="10" t="s">
        <v>58</v>
      </c>
      <c r="P140" s="4">
        <v>1092</v>
      </c>
      <c r="Q140" s="4">
        <v>145823</v>
      </c>
      <c r="R140" s="17">
        <f>(Posts[[#This Row],[Likes]]+Posts[[#This Row],[Shares]]+Posts[[#This Row],[Comments]])/Posts[[#This Row],[Impressions]]</f>
        <v>0.17674852389540743</v>
      </c>
    </row>
    <row r="141" spans="1:18" x14ac:dyDescent="0.2">
      <c r="A141" s="1" t="s">
        <v>185</v>
      </c>
      <c r="B141" s="1" t="s">
        <v>25</v>
      </c>
      <c r="C141" s="2">
        <v>45488</v>
      </c>
      <c r="D141" s="1" t="s">
        <v>26</v>
      </c>
      <c r="E141" s="1" t="s">
        <v>41</v>
      </c>
      <c r="F141" s="1" t="s">
        <v>42</v>
      </c>
      <c r="G141">
        <v>14891</v>
      </c>
      <c r="H141">
        <v>674</v>
      </c>
      <c r="I141">
        <v>521</v>
      </c>
      <c r="J141">
        <v>1091</v>
      </c>
      <c r="K141">
        <v>18101</v>
      </c>
      <c r="L141">
        <v>53669</v>
      </c>
      <c r="M141" s="1" t="s">
        <v>18</v>
      </c>
      <c r="N141">
        <f>(Posts[[#This Row],[Likes]]+Posts[[#This Row],[Shares]]+Posts[[#This Row],[Comments]])/Posts[[#This Row],[Impressions]]</f>
        <v>0.29972609886526674</v>
      </c>
      <c r="O141" s="11" t="s">
        <v>42</v>
      </c>
      <c r="P141" s="5">
        <v>1091</v>
      </c>
      <c r="Q141" s="5">
        <v>53669</v>
      </c>
      <c r="R141" s="18">
        <f>(Posts[[#This Row],[Likes]]+Posts[[#This Row],[Shares]]+Posts[[#This Row],[Comments]])/Posts[[#This Row],[Impressions]]</f>
        <v>0.29972609886526674</v>
      </c>
    </row>
    <row r="142" spans="1:18" x14ac:dyDescent="0.2">
      <c r="A142" s="1" t="s">
        <v>186</v>
      </c>
      <c r="B142" s="1" t="s">
        <v>20</v>
      </c>
      <c r="C142" s="2">
        <v>45933</v>
      </c>
      <c r="D142" s="1" t="s">
        <v>15</v>
      </c>
      <c r="E142" s="1" t="s">
        <v>49</v>
      </c>
      <c r="F142" s="1" t="s">
        <v>32</v>
      </c>
      <c r="G142">
        <v>6777</v>
      </c>
      <c r="H142">
        <v>617</v>
      </c>
      <c r="I142">
        <v>551</v>
      </c>
      <c r="J142">
        <v>2109</v>
      </c>
      <c r="K142">
        <v>18559</v>
      </c>
      <c r="L142">
        <v>208452</v>
      </c>
      <c r="M142" s="1" t="s">
        <v>23</v>
      </c>
      <c r="N142">
        <f>(Posts[[#This Row],[Likes]]+Posts[[#This Row],[Shares]]+Posts[[#This Row],[Comments]])/Posts[[#This Row],[Impressions]]</f>
        <v>3.8114290100358834E-2</v>
      </c>
      <c r="O142" s="10" t="s">
        <v>32</v>
      </c>
      <c r="P142" s="4">
        <v>2109</v>
      </c>
      <c r="Q142" s="4">
        <v>208452</v>
      </c>
      <c r="R142" s="17">
        <f>(Posts[[#This Row],[Likes]]+Posts[[#This Row],[Shares]]+Posts[[#This Row],[Comments]])/Posts[[#This Row],[Impressions]]</f>
        <v>3.8114290100358834E-2</v>
      </c>
    </row>
    <row r="143" spans="1:18" x14ac:dyDescent="0.2">
      <c r="A143" s="1" t="s">
        <v>187</v>
      </c>
      <c r="B143" s="1" t="s">
        <v>25</v>
      </c>
      <c r="C143" s="2">
        <v>45741</v>
      </c>
      <c r="D143" s="1" t="s">
        <v>40</v>
      </c>
      <c r="E143" s="1" t="s">
        <v>27</v>
      </c>
      <c r="F143" s="1" t="s">
        <v>28</v>
      </c>
      <c r="G143">
        <v>5900</v>
      </c>
      <c r="H143">
        <v>546</v>
      </c>
      <c r="I143">
        <v>592</v>
      </c>
      <c r="J143">
        <v>1594</v>
      </c>
      <c r="K143">
        <v>38627</v>
      </c>
      <c r="L143">
        <v>164398</v>
      </c>
      <c r="M143" s="1" t="s">
        <v>53</v>
      </c>
      <c r="N143">
        <f>(Posts[[#This Row],[Likes]]+Posts[[#This Row],[Shares]]+Posts[[#This Row],[Comments]])/Posts[[#This Row],[Impressions]]</f>
        <v>4.2810739790021778E-2</v>
      </c>
      <c r="O143" s="11" t="s">
        <v>28</v>
      </c>
      <c r="P143" s="5">
        <v>1594</v>
      </c>
      <c r="Q143" s="5">
        <v>164398</v>
      </c>
      <c r="R143" s="18">
        <f>(Posts[[#This Row],[Likes]]+Posts[[#This Row],[Shares]]+Posts[[#This Row],[Comments]])/Posts[[#This Row],[Impressions]]</f>
        <v>4.2810739790021778E-2</v>
      </c>
    </row>
    <row r="144" spans="1:18" x14ac:dyDescent="0.2">
      <c r="A144" s="1" t="s">
        <v>188</v>
      </c>
      <c r="B144" s="1" t="s">
        <v>20</v>
      </c>
      <c r="C144" s="2">
        <v>45567</v>
      </c>
      <c r="D144" s="1" t="s">
        <v>15</v>
      </c>
      <c r="E144" s="1" t="s">
        <v>27</v>
      </c>
      <c r="F144" s="1" t="s">
        <v>28</v>
      </c>
      <c r="G144">
        <v>15716</v>
      </c>
      <c r="H144">
        <v>839</v>
      </c>
      <c r="I144">
        <v>639</v>
      </c>
      <c r="J144">
        <v>2839</v>
      </c>
      <c r="K144">
        <v>349</v>
      </c>
      <c r="L144">
        <v>150677</v>
      </c>
      <c r="M144" s="1" t="s">
        <v>29</v>
      </c>
      <c r="N144">
        <f>(Posts[[#This Row],[Likes]]+Posts[[#This Row],[Shares]]+Posts[[#This Row],[Comments]])/Posts[[#This Row],[Impressions]]</f>
        <v>0.11411164278556117</v>
      </c>
      <c r="O144" s="10" t="s">
        <v>28</v>
      </c>
      <c r="P144" s="4">
        <v>2839</v>
      </c>
      <c r="Q144" s="4">
        <v>150677</v>
      </c>
      <c r="R144" s="17">
        <f>(Posts[[#This Row],[Likes]]+Posts[[#This Row],[Shares]]+Posts[[#This Row],[Comments]])/Posts[[#This Row],[Impressions]]</f>
        <v>0.11411164278556117</v>
      </c>
    </row>
    <row r="145" spans="1:18" x14ac:dyDescent="0.2">
      <c r="A145" s="1" t="s">
        <v>189</v>
      </c>
      <c r="B145" s="1" t="s">
        <v>20</v>
      </c>
      <c r="C145" s="2">
        <v>45593</v>
      </c>
      <c r="D145" s="1" t="s">
        <v>40</v>
      </c>
      <c r="E145" s="1" t="s">
        <v>63</v>
      </c>
      <c r="F145" s="1" t="s">
        <v>37</v>
      </c>
      <c r="G145">
        <v>8981</v>
      </c>
      <c r="H145">
        <v>1138</v>
      </c>
      <c r="I145">
        <v>764</v>
      </c>
      <c r="J145">
        <v>2555</v>
      </c>
      <c r="K145">
        <v>92810</v>
      </c>
      <c r="L145">
        <v>88320</v>
      </c>
      <c r="M145" s="1" t="s">
        <v>53</v>
      </c>
      <c r="N145">
        <f>(Posts[[#This Row],[Likes]]+Posts[[#This Row],[Shares]]+Posts[[#This Row],[Comments]])/Posts[[#This Row],[Impressions]]</f>
        <v>0.1232223731884058</v>
      </c>
      <c r="O145" s="11" t="s">
        <v>37</v>
      </c>
      <c r="P145" s="5">
        <v>2555</v>
      </c>
      <c r="Q145" s="5">
        <v>88320</v>
      </c>
      <c r="R145" s="18">
        <f>(Posts[[#This Row],[Likes]]+Posts[[#This Row],[Shares]]+Posts[[#This Row],[Comments]])/Posts[[#This Row],[Impressions]]</f>
        <v>0.1232223731884058</v>
      </c>
    </row>
    <row r="146" spans="1:18" x14ac:dyDescent="0.2">
      <c r="A146" s="1" t="s">
        <v>190</v>
      </c>
      <c r="B146" s="1" t="s">
        <v>20</v>
      </c>
      <c r="C146" s="2">
        <v>45516</v>
      </c>
      <c r="D146" s="1" t="s">
        <v>40</v>
      </c>
      <c r="E146" s="1" t="s">
        <v>21</v>
      </c>
      <c r="F146" s="1" t="s">
        <v>22</v>
      </c>
      <c r="G146">
        <v>8376</v>
      </c>
      <c r="H146">
        <v>1154</v>
      </c>
      <c r="I146">
        <v>422</v>
      </c>
      <c r="J146">
        <v>1907</v>
      </c>
      <c r="K146">
        <v>36874</v>
      </c>
      <c r="L146">
        <v>218486</v>
      </c>
      <c r="M146" s="1" t="s">
        <v>29</v>
      </c>
      <c r="N146">
        <f>(Posts[[#This Row],[Likes]]+Posts[[#This Row],[Shares]]+Posts[[#This Row],[Comments]])/Posts[[#This Row],[Impressions]]</f>
        <v>4.5549829279679245E-2</v>
      </c>
      <c r="O146" s="10" t="s">
        <v>22</v>
      </c>
      <c r="P146" s="4">
        <v>1907</v>
      </c>
      <c r="Q146" s="4">
        <v>218486</v>
      </c>
      <c r="R146" s="17">
        <f>(Posts[[#This Row],[Likes]]+Posts[[#This Row],[Shares]]+Posts[[#This Row],[Comments]])/Posts[[#This Row],[Impressions]]</f>
        <v>4.5549829279679245E-2</v>
      </c>
    </row>
    <row r="147" spans="1:18" x14ac:dyDescent="0.2">
      <c r="A147" s="1" t="s">
        <v>191</v>
      </c>
      <c r="B147" s="1" t="s">
        <v>14</v>
      </c>
      <c r="C147" s="2">
        <v>45448</v>
      </c>
      <c r="D147" s="1" t="s">
        <v>26</v>
      </c>
      <c r="E147" s="1" t="s">
        <v>63</v>
      </c>
      <c r="F147" s="1" t="s">
        <v>37</v>
      </c>
      <c r="G147">
        <v>18907</v>
      </c>
      <c r="H147">
        <v>1075</v>
      </c>
      <c r="I147">
        <v>675</v>
      </c>
      <c r="J147">
        <v>1383</v>
      </c>
      <c r="K147">
        <v>17875</v>
      </c>
      <c r="L147">
        <v>186649</v>
      </c>
      <c r="M147" s="1" t="s">
        <v>18</v>
      </c>
      <c r="N147">
        <f>(Posts[[#This Row],[Likes]]+Posts[[#This Row],[Shares]]+Posts[[#This Row],[Comments]])/Posts[[#This Row],[Impressions]]</f>
        <v>0.11067297440650634</v>
      </c>
      <c r="O147" s="11" t="s">
        <v>37</v>
      </c>
      <c r="P147" s="5">
        <v>1383</v>
      </c>
      <c r="Q147" s="5">
        <v>186649</v>
      </c>
      <c r="R147" s="18">
        <f>(Posts[[#This Row],[Likes]]+Posts[[#This Row],[Shares]]+Posts[[#This Row],[Comments]])/Posts[[#This Row],[Impressions]]</f>
        <v>0.11067297440650634</v>
      </c>
    </row>
    <row r="148" spans="1:18" x14ac:dyDescent="0.2">
      <c r="A148" s="1" t="s">
        <v>192</v>
      </c>
      <c r="B148" s="1" t="s">
        <v>14</v>
      </c>
      <c r="C148" s="2">
        <v>45586</v>
      </c>
      <c r="D148" s="1" t="s">
        <v>26</v>
      </c>
      <c r="E148" s="1" t="s">
        <v>49</v>
      </c>
      <c r="F148" s="1" t="s">
        <v>32</v>
      </c>
      <c r="G148">
        <v>20777</v>
      </c>
      <c r="H148">
        <v>962</v>
      </c>
      <c r="I148">
        <v>308</v>
      </c>
      <c r="J148">
        <v>2777</v>
      </c>
      <c r="K148">
        <v>25529</v>
      </c>
      <c r="L148">
        <v>165354</v>
      </c>
      <c r="M148" s="1" t="s">
        <v>18</v>
      </c>
      <c r="N148">
        <f>(Posts[[#This Row],[Likes]]+Posts[[#This Row],[Shares]]+Posts[[#This Row],[Comments]])/Posts[[#This Row],[Impressions]]</f>
        <v>0.13333212380710477</v>
      </c>
      <c r="O148" s="10" t="s">
        <v>32</v>
      </c>
      <c r="P148" s="4">
        <v>2777</v>
      </c>
      <c r="Q148" s="4">
        <v>165354</v>
      </c>
      <c r="R148" s="17">
        <f>(Posts[[#This Row],[Likes]]+Posts[[#This Row],[Shares]]+Posts[[#This Row],[Comments]])/Posts[[#This Row],[Impressions]]</f>
        <v>0.13333212380710477</v>
      </c>
    </row>
    <row r="149" spans="1:18" x14ac:dyDescent="0.2">
      <c r="A149" s="1" t="s">
        <v>193</v>
      </c>
      <c r="B149" s="1" t="s">
        <v>14</v>
      </c>
      <c r="C149" s="2">
        <v>45762</v>
      </c>
      <c r="D149" s="1" t="s">
        <v>31</v>
      </c>
      <c r="E149" s="1" t="s">
        <v>49</v>
      </c>
      <c r="F149" s="1" t="s">
        <v>32</v>
      </c>
      <c r="G149">
        <v>20977</v>
      </c>
      <c r="H149">
        <v>1402</v>
      </c>
      <c r="I149">
        <v>301</v>
      </c>
      <c r="J149">
        <v>1284</v>
      </c>
      <c r="K149">
        <v>24620</v>
      </c>
      <c r="L149">
        <v>128009</v>
      </c>
      <c r="M149" s="1" t="s">
        <v>18</v>
      </c>
      <c r="N149">
        <f>(Posts[[#This Row],[Likes]]+Posts[[#This Row],[Shares]]+Posts[[#This Row],[Comments]])/Posts[[#This Row],[Impressions]]</f>
        <v>0.17717504237983267</v>
      </c>
      <c r="O149" s="11" t="s">
        <v>32</v>
      </c>
      <c r="P149" s="5">
        <v>1284</v>
      </c>
      <c r="Q149" s="5">
        <v>128009</v>
      </c>
      <c r="R149" s="18">
        <f>(Posts[[#This Row],[Likes]]+Posts[[#This Row],[Shares]]+Posts[[#This Row],[Comments]])/Posts[[#This Row],[Impressions]]</f>
        <v>0.17717504237983267</v>
      </c>
    </row>
    <row r="150" spans="1:18" x14ac:dyDescent="0.2">
      <c r="A150" s="1" t="s">
        <v>194</v>
      </c>
      <c r="B150" s="1" t="s">
        <v>25</v>
      </c>
      <c r="C150" s="2">
        <v>45459</v>
      </c>
      <c r="D150" s="1" t="s">
        <v>26</v>
      </c>
      <c r="E150" s="1" t="s">
        <v>16</v>
      </c>
      <c r="F150" s="1" t="s">
        <v>17</v>
      </c>
      <c r="G150">
        <v>12160</v>
      </c>
      <c r="H150">
        <v>1405</v>
      </c>
      <c r="I150">
        <v>769</v>
      </c>
      <c r="J150">
        <v>1980</v>
      </c>
      <c r="K150">
        <v>33174</v>
      </c>
      <c r="L150">
        <v>226481</v>
      </c>
      <c r="M150" s="1" t="s">
        <v>18</v>
      </c>
      <c r="N150">
        <f>(Posts[[#This Row],[Likes]]+Posts[[#This Row],[Shares]]+Posts[[#This Row],[Comments]])/Posts[[#This Row],[Impressions]]</f>
        <v>6.329007731332871E-2</v>
      </c>
      <c r="O150" s="10" t="s">
        <v>17</v>
      </c>
      <c r="P150" s="4">
        <v>1980</v>
      </c>
      <c r="Q150" s="4">
        <v>226481</v>
      </c>
      <c r="R150" s="17">
        <f>(Posts[[#This Row],[Likes]]+Posts[[#This Row],[Shares]]+Posts[[#This Row],[Comments]])/Posts[[#This Row],[Impressions]]</f>
        <v>6.329007731332871E-2</v>
      </c>
    </row>
    <row r="151" spans="1:18" x14ac:dyDescent="0.2">
      <c r="A151" s="1" t="s">
        <v>195</v>
      </c>
      <c r="B151" s="1" t="s">
        <v>20</v>
      </c>
      <c r="C151" s="2">
        <v>45526</v>
      </c>
      <c r="D151" s="1" t="s">
        <v>31</v>
      </c>
      <c r="E151" s="1" t="s">
        <v>63</v>
      </c>
      <c r="F151" s="1" t="s">
        <v>37</v>
      </c>
      <c r="G151">
        <v>16124</v>
      </c>
      <c r="H151">
        <v>863</v>
      </c>
      <c r="I151">
        <v>337</v>
      </c>
      <c r="J151">
        <v>819</v>
      </c>
      <c r="K151">
        <v>85788</v>
      </c>
      <c r="L151">
        <v>68625</v>
      </c>
      <c r="M151" s="1" t="s">
        <v>34</v>
      </c>
      <c r="N151">
        <f>(Posts[[#This Row],[Likes]]+Posts[[#This Row],[Shares]]+Posts[[#This Row],[Comments]])/Posts[[#This Row],[Impressions]]</f>
        <v>0.25244444444444447</v>
      </c>
      <c r="O151" s="11" t="s">
        <v>37</v>
      </c>
      <c r="P151" s="5">
        <v>819</v>
      </c>
      <c r="Q151" s="5">
        <v>68625</v>
      </c>
      <c r="R151" s="18">
        <f>(Posts[[#This Row],[Likes]]+Posts[[#This Row],[Shares]]+Posts[[#This Row],[Comments]])/Posts[[#This Row],[Impressions]]</f>
        <v>0.25244444444444447</v>
      </c>
    </row>
    <row r="152" spans="1:18" x14ac:dyDescent="0.2">
      <c r="A152" s="1" t="s">
        <v>196</v>
      </c>
      <c r="B152" s="1" t="s">
        <v>14</v>
      </c>
      <c r="C152" s="2">
        <v>45499</v>
      </c>
      <c r="D152" s="1" t="s">
        <v>31</v>
      </c>
      <c r="E152" s="1" t="s">
        <v>72</v>
      </c>
      <c r="F152" s="1" t="s">
        <v>38</v>
      </c>
      <c r="G152">
        <v>18282</v>
      </c>
      <c r="H152">
        <v>224</v>
      </c>
      <c r="I152">
        <v>962</v>
      </c>
      <c r="J152">
        <v>890</v>
      </c>
      <c r="K152">
        <v>35105</v>
      </c>
      <c r="L152">
        <v>64089</v>
      </c>
      <c r="M152" s="1" t="s">
        <v>34</v>
      </c>
      <c r="N152">
        <f>(Posts[[#This Row],[Likes]]+Posts[[#This Row],[Shares]]+Posts[[#This Row],[Comments]])/Posts[[#This Row],[Impressions]]</f>
        <v>0.30376507669022768</v>
      </c>
      <c r="O152" s="10" t="s">
        <v>38</v>
      </c>
      <c r="P152" s="4">
        <v>890</v>
      </c>
      <c r="Q152" s="4">
        <v>64089</v>
      </c>
      <c r="R152" s="17">
        <f>(Posts[[#This Row],[Likes]]+Posts[[#This Row],[Shares]]+Posts[[#This Row],[Comments]])/Posts[[#This Row],[Impressions]]</f>
        <v>0.30376507669022768</v>
      </c>
    </row>
    <row r="153" spans="1:18" x14ac:dyDescent="0.2">
      <c r="A153" s="1" t="s">
        <v>197</v>
      </c>
      <c r="B153" s="1" t="s">
        <v>14</v>
      </c>
      <c r="C153" s="2">
        <v>45934</v>
      </c>
      <c r="D153" s="1" t="s">
        <v>31</v>
      </c>
      <c r="E153" s="1" t="s">
        <v>123</v>
      </c>
      <c r="F153" s="1" t="s">
        <v>124</v>
      </c>
      <c r="G153">
        <v>12488</v>
      </c>
      <c r="H153">
        <v>1403</v>
      </c>
      <c r="I153">
        <v>247</v>
      </c>
      <c r="J153">
        <v>1350</v>
      </c>
      <c r="K153">
        <v>28370</v>
      </c>
      <c r="L153">
        <v>76487</v>
      </c>
      <c r="M153" s="1" t="s">
        <v>23</v>
      </c>
      <c r="N153">
        <f>(Posts[[#This Row],[Likes]]+Posts[[#This Row],[Shares]]+Posts[[#This Row],[Comments]])/Posts[[#This Row],[Impressions]]</f>
        <v>0.18484186855282597</v>
      </c>
      <c r="O153" s="11" t="s">
        <v>124</v>
      </c>
      <c r="P153" s="5">
        <v>1350</v>
      </c>
      <c r="Q153" s="5">
        <v>76487</v>
      </c>
      <c r="R153" s="18">
        <f>(Posts[[#This Row],[Likes]]+Posts[[#This Row],[Shares]]+Posts[[#This Row],[Comments]])/Posts[[#This Row],[Impressions]]</f>
        <v>0.18484186855282597</v>
      </c>
    </row>
    <row r="154" spans="1:18" x14ac:dyDescent="0.2">
      <c r="A154" s="1" t="s">
        <v>198</v>
      </c>
      <c r="B154" s="1" t="s">
        <v>25</v>
      </c>
      <c r="C154" s="2">
        <v>45658</v>
      </c>
      <c r="D154" s="1" t="s">
        <v>31</v>
      </c>
      <c r="E154" s="1" t="s">
        <v>21</v>
      </c>
      <c r="F154" s="1" t="s">
        <v>22</v>
      </c>
      <c r="G154">
        <v>24574</v>
      </c>
      <c r="H154">
        <v>909</v>
      </c>
      <c r="I154">
        <v>280</v>
      </c>
      <c r="J154">
        <v>2009</v>
      </c>
      <c r="K154">
        <v>6221</v>
      </c>
      <c r="L154">
        <v>236910</v>
      </c>
      <c r="M154" s="1" t="s">
        <v>53</v>
      </c>
      <c r="N154">
        <f>(Posts[[#This Row],[Likes]]+Posts[[#This Row],[Shares]]+Posts[[#This Row],[Comments]])/Posts[[#This Row],[Impressions]]</f>
        <v>0.10874593727575872</v>
      </c>
      <c r="O154" s="10" t="s">
        <v>22</v>
      </c>
      <c r="P154" s="4">
        <v>2009</v>
      </c>
      <c r="Q154" s="4">
        <v>236910</v>
      </c>
      <c r="R154" s="17">
        <f>(Posts[[#This Row],[Likes]]+Posts[[#This Row],[Shares]]+Posts[[#This Row],[Comments]])/Posts[[#This Row],[Impressions]]</f>
        <v>0.10874593727575872</v>
      </c>
    </row>
    <row r="155" spans="1:18" x14ac:dyDescent="0.2">
      <c r="A155" s="1" t="s">
        <v>199</v>
      </c>
      <c r="B155" s="1" t="s">
        <v>14</v>
      </c>
      <c r="C155" s="2">
        <v>45574</v>
      </c>
      <c r="D155" s="1" t="s">
        <v>31</v>
      </c>
      <c r="E155" s="1" t="s">
        <v>49</v>
      </c>
      <c r="F155" s="1" t="s">
        <v>32</v>
      </c>
      <c r="G155">
        <v>7240</v>
      </c>
      <c r="H155">
        <v>1384</v>
      </c>
      <c r="I155">
        <v>954</v>
      </c>
      <c r="J155">
        <v>2335</v>
      </c>
      <c r="K155">
        <v>6757</v>
      </c>
      <c r="L155">
        <v>150448</v>
      </c>
      <c r="M155" s="1" t="s">
        <v>29</v>
      </c>
      <c r="N155">
        <f>(Posts[[#This Row],[Likes]]+Posts[[#This Row],[Shares]]+Posts[[#This Row],[Comments]])/Posts[[#This Row],[Impressions]]</f>
        <v>6.3663192598106988E-2</v>
      </c>
      <c r="O155" s="11" t="s">
        <v>32</v>
      </c>
      <c r="P155" s="5">
        <v>2335</v>
      </c>
      <c r="Q155" s="5">
        <v>150448</v>
      </c>
      <c r="R155" s="18">
        <f>(Posts[[#This Row],[Likes]]+Posts[[#This Row],[Shares]]+Posts[[#This Row],[Comments]])/Posts[[#This Row],[Impressions]]</f>
        <v>6.3663192598106988E-2</v>
      </c>
    </row>
    <row r="156" spans="1:18" x14ac:dyDescent="0.2">
      <c r="A156" s="1" t="s">
        <v>200</v>
      </c>
      <c r="B156" s="1" t="s">
        <v>25</v>
      </c>
      <c r="C156" s="2">
        <v>45647</v>
      </c>
      <c r="D156" s="1" t="s">
        <v>15</v>
      </c>
      <c r="E156" s="1" t="s">
        <v>16</v>
      </c>
      <c r="F156" s="1" t="s">
        <v>17</v>
      </c>
      <c r="G156">
        <v>12453</v>
      </c>
      <c r="H156">
        <v>376</v>
      </c>
      <c r="I156">
        <v>320</v>
      </c>
      <c r="J156">
        <v>2546</v>
      </c>
      <c r="K156">
        <v>22617</v>
      </c>
      <c r="L156">
        <v>90138</v>
      </c>
      <c r="M156" s="1" t="s">
        <v>29</v>
      </c>
      <c r="N156">
        <f>(Posts[[#This Row],[Likes]]+Posts[[#This Row],[Shares]]+Posts[[#This Row],[Comments]])/Posts[[#This Row],[Impressions]]</f>
        <v>0.14587632297144379</v>
      </c>
      <c r="O156" s="10" t="s">
        <v>17</v>
      </c>
      <c r="P156" s="4">
        <v>2546</v>
      </c>
      <c r="Q156" s="4">
        <v>90138</v>
      </c>
      <c r="R156" s="17">
        <f>(Posts[[#This Row],[Likes]]+Posts[[#This Row],[Shares]]+Posts[[#This Row],[Comments]])/Posts[[#This Row],[Impressions]]</f>
        <v>0.14587632297144379</v>
      </c>
    </row>
    <row r="157" spans="1:18" x14ac:dyDescent="0.2">
      <c r="A157" s="1" t="s">
        <v>201</v>
      </c>
      <c r="B157" s="1" t="s">
        <v>48</v>
      </c>
      <c r="C157" s="2">
        <v>45587</v>
      </c>
      <c r="D157" s="1" t="s">
        <v>26</v>
      </c>
      <c r="E157" s="1" t="s">
        <v>41</v>
      </c>
      <c r="F157" s="1" t="s">
        <v>42</v>
      </c>
      <c r="G157">
        <v>12478</v>
      </c>
      <c r="H157">
        <v>484</v>
      </c>
      <c r="I157">
        <v>332</v>
      </c>
      <c r="J157">
        <v>2734</v>
      </c>
      <c r="K157">
        <v>43338</v>
      </c>
      <c r="L157">
        <v>213895</v>
      </c>
      <c r="M157" s="1" t="s">
        <v>34</v>
      </c>
      <c r="N157">
        <f>(Posts[[#This Row],[Likes]]+Posts[[#This Row],[Shares]]+Posts[[#This Row],[Comments]])/Posts[[#This Row],[Impressions]]</f>
        <v>6.2151990462610156E-2</v>
      </c>
      <c r="O157" s="11" t="s">
        <v>42</v>
      </c>
      <c r="P157" s="5">
        <v>2734</v>
      </c>
      <c r="Q157" s="5">
        <v>213895</v>
      </c>
      <c r="R157" s="18">
        <f>(Posts[[#This Row],[Likes]]+Posts[[#This Row],[Shares]]+Posts[[#This Row],[Comments]])/Posts[[#This Row],[Impressions]]</f>
        <v>6.2151990462610156E-2</v>
      </c>
    </row>
    <row r="158" spans="1:18" x14ac:dyDescent="0.2">
      <c r="A158" s="1" t="s">
        <v>202</v>
      </c>
      <c r="B158" s="1" t="s">
        <v>14</v>
      </c>
      <c r="C158" s="2">
        <v>45496</v>
      </c>
      <c r="D158" s="1" t="s">
        <v>31</v>
      </c>
      <c r="E158" s="1" t="s">
        <v>63</v>
      </c>
      <c r="F158" s="1" t="s">
        <v>37</v>
      </c>
      <c r="G158">
        <v>24877</v>
      </c>
      <c r="H158">
        <v>262</v>
      </c>
      <c r="I158">
        <v>513</v>
      </c>
      <c r="J158">
        <v>648</v>
      </c>
      <c r="K158">
        <v>47544</v>
      </c>
      <c r="L158">
        <v>208280</v>
      </c>
      <c r="M158" s="1" t="s">
        <v>29</v>
      </c>
      <c r="N158">
        <f>(Posts[[#This Row],[Likes]]+Posts[[#This Row],[Shares]]+Posts[[#This Row],[Comments]])/Posts[[#This Row],[Impressions]]</f>
        <v>0.12316112924908777</v>
      </c>
      <c r="O158" s="10" t="s">
        <v>37</v>
      </c>
      <c r="P158" s="4">
        <v>648</v>
      </c>
      <c r="Q158" s="4">
        <v>208280</v>
      </c>
      <c r="R158" s="17">
        <f>(Posts[[#This Row],[Likes]]+Posts[[#This Row],[Shares]]+Posts[[#This Row],[Comments]])/Posts[[#This Row],[Impressions]]</f>
        <v>0.12316112924908777</v>
      </c>
    </row>
    <row r="159" spans="1:18" x14ac:dyDescent="0.2">
      <c r="A159" s="1" t="s">
        <v>203</v>
      </c>
      <c r="B159" s="1" t="s">
        <v>48</v>
      </c>
      <c r="C159" s="2">
        <v>45515</v>
      </c>
      <c r="D159" s="1" t="s">
        <v>40</v>
      </c>
      <c r="E159" s="1" t="s">
        <v>21</v>
      </c>
      <c r="F159" s="1" t="s">
        <v>22</v>
      </c>
      <c r="G159">
        <v>14394</v>
      </c>
      <c r="H159">
        <v>1202</v>
      </c>
      <c r="I159">
        <v>188</v>
      </c>
      <c r="J159">
        <v>1259</v>
      </c>
      <c r="K159">
        <v>21925</v>
      </c>
      <c r="L159">
        <v>94061</v>
      </c>
      <c r="M159" s="1" t="s">
        <v>34</v>
      </c>
      <c r="N159">
        <f>(Posts[[#This Row],[Likes]]+Posts[[#This Row],[Shares]]+Posts[[#This Row],[Comments]])/Posts[[#This Row],[Impressions]]</f>
        <v>0.1678059982351878</v>
      </c>
      <c r="O159" s="11" t="s">
        <v>22</v>
      </c>
      <c r="P159" s="5">
        <v>1259</v>
      </c>
      <c r="Q159" s="5">
        <v>94061</v>
      </c>
      <c r="R159" s="18">
        <f>(Posts[[#This Row],[Likes]]+Posts[[#This Row],[Shares]]+Posts[[#This Row],[Comments]])/Posts[[#This Row],[Impressions]]</f>
        <v>0.1678059982351878</v>
      </c>
    </row>
    <row r="160" spans="1:18" x14ac:dyDescent="0.2">
      <c r="A160" s="1" t="s">
        <v>204</v>
      </c>
      <c r="B160" s="1" t="s">
        <v>25</v>
      </c>
      <c r="C160" s="2">
        <v>45935</v>
      </c>
      <c r="D160" s="1" t="s">
        <v>26</v>
      </c>
      <c r="E160" s="1" t="s">
        <v>41</v>
      </c>
      <c r="F160" s="1" t="s">
        <v>42</v>
      </c>
      <c r="G160">
        <v>21262</v>
      </c>
      <c r="H160">
        <v>861</v>
      </c>
      <c r="I160">
        <v>676</v>
      </c>
      <c r="J160">
        <v>2263</v>
      </c>
      <c r="K160">
        <v>12085</v>
      </c>
      <c r="L160">
        <v>201731</v>
      </c>
      <c r="M160" s="1" t="s">
        <v>23</v>
      </c>
      <c r="N160">
        <f>(Posts[[#This Row],[Likes]]+Posts[[#This Row],[Shares]]+Posts[[#This Row],[Comments]])/Posts[[#This Row],[Impressions]]</f>
        <v>0.11301683925623726</v>
      </c>
      <c r="O160" s="10" t="s">
        <v>42</v>
      </c>
      <c r="P160" s="4">
        <v>2263</v>
      </c>
      <c r="Q160" s="4">
        <v>201731</v>
      </c>
      <c r="R160" s="17">
        <f>(Posts[[#This Row],[Likes]]+Posts[[#This Row],[Shares]]+Posts[[#This Row],[Comments]])/Posts[[#This Row],[Impressions]]</f>
        <v>0.11301683925623726</v>
      </c>
    </row>
    <row r="161" spans="1:18" x14ac:dyDescent="0.2">
      <c r="A161" s="1" t="s">
        <v>205</v>
      </c>
      <c r="B161" s="1" t="s">
        <v>20</v>
      </c>
      <c r="C161" s="2">
        <v>45528</v>
      </c>
      <c r="D161" s="1" t="s">
        <v>26</v>
      </c>
      <c r="E161" s="1" t="s">
        <v>63</v>
      </c>
      <c r="F161" s="1" t="s">
        <v>37</v>
      </c>
      <c r="G161">
        <v>22527</v>
      </c>
      <c r="H161">
        <v>865</v>
      </c>
      <c r="I161">
        <v>646</v>
      </c>
      <c r="J161">
        <v>992</v>
      </c>
      <c r="K161">
        <v>18654</v>
      </c>
      <c r="L161">
        <v>141376</v>
      </c>
      <c r="M161" s="1" t="s">
        <v>53</v>
      </c>
      <c r="N161">
        <f>(Posts[[#This Row],[Likes]]+Posts[[#This Row],[Shares]]+Posts[[#This Row],[Comments]])/Posts[[#This Row],[Impressions]]</f>
        <v>0.17002885921231325</v>
      </c>
      <c r="O161" s="11" t="s">
        <v>37</v>
      </c>
      <c r="P161" s="5">
        <v>992</v>
      </c>
      <c r="Q161" s="5">
        <v>141376</v>
      </c>
      <c r="R161" s="18">
        <f>(Posts[[#This Row],[Likes]]+Posts[[#This Row],[Shares]]+Posts[[#This Row],[Comments]])/Posts[[#This Row],[Impressions]]</f>
        <v>0.17002885921231325</v>
      </c>
    </row>
    <row r="162" spans="1:18" x14ac:dyDescent="0.2">
      <c r="A162" s="1" t="s">
        <v>206</v>
      </c>
      <c r="B162" s="1" t="s">
        <v>14</v>
      </c>
      <c r="C162" s="2">
        <v>45936</v>
      </c>
      <c r="D162" s="1" t="s">
        <v>31</v>
      </c>
      <c r="E162" s="1" t="s">
        <v>27</v>
      </c>
      <c r="F162" s="1" t="s">
        <v>28</v>
      </c>
      <c r="G162">
        <v>22028</v>
      </c>
      <c r="H162">
        <v>355</v>
      </c>
      <c r="I162">
        <v>665</v>
      </c>
      <c r="J162">
        <v>1859</v>
      </c>
      <c r="K162">
        <v>50565</v>
      </c>
      <c r="L162">
        <v>202962</v>
      </c>
      <c r="M162" s="1" t="s">
        <v>23</v>
      </c>
      <c r="N162">
        <f>(Posts[[#This Row],[Likes]]+Posts[[#This Row],[Shares]]+Posts[[#This Row],[Comments]])/Posts[[#This Row],[Impressions]]</f>
        <v>0.11355820301337197</v>
      </c>
      <c r="O162" s="10" t="s">
        <v>28</v>
      </c>
      <c r="P162" s="4">
        <v>1859</v>
      </c>
      <c r="Q162" s="4">
        <v>202962</v>
      </c>
      <c r="R162" s="17">
        <f>(Posts[[#This Row],[Likes]]+Posts[[#This Row],[Shares]]+Posts[[#This Row],[Comments]])/Posts[[#This Row],[Impressions]]</f>
        <v>0.11355820301337197</v>
      </c>
    </row>
    <row r="163" spans="1:18" x14ac:dyDescent="0.2">
      <c r="A163" s="1" t="s">
        <v>207</v>
      </c>
      <c r="B163" s="1" t="s">
        <v>25</v>
      </c>
      <c r="C163" s="2">
        <v>45748</v>
      </c>
      <c r="D163" s="1" t="s">
        <v>15</v>
      </c>
      <c r="E163" s="1" t="s">
        <v>41</v>
      </c>
      <c r="F163" s="1" t="s">
        <v>42</v>
      </c>
      <c r="G163">
        <v>6432</v>
      </c>
      <c r="H163">
        <v>1272</v>
      </c>
      <c r="I163">
        <v>498</v>
      </c>
      <c r="J163">
        <v>677</v>
      </c>
      <c r="K163">
        <v>47305</v>
      </c>
      <c r="L163">
        <v>119134</v>
      </c>
      <c r="M163" s="1" t="s">
        <v>18</v>
      </c>
      <c r="N163">
        <f>(Posts[[#This Row],[Likes]]+Posts[[#This Row],[Shares]]+Posts[[#This Row],[Comments]])/Posts[[#This Row],[Impressions]]</f>
        <v>6.8846844729464299E-2</v>
      </c>
      <c r="O163" s="11" t="s">
        <v>42</v>
      </c>
      <c r="P163" s="5">
        <v>677</v>
      </c>
      <c r="Q163" s="5">
        <v>119134</v>
      </c>
      <c r="R163" s="18">
        <f>(Posts[[#This Row],[Likes]]+Posts[[#This Row],[Shares]]+Posts[[#This Row],[Comments]])/Posts[[#This Row],[Impressions]]</f>
        <v>6.8846844729464299E-2</v>
      </c>
    </row>
    <row r="164" spans="1:18" x14ac:dyDescent="0.2">
      <c r="A164" s="1" t="s">
        <v>208</v>
      </c>
      <c r="B164" s="1" t="s">
        <v>20</v>
      </c>
      <c r="C164" s="2">
        <v>45755</v>
      </c>
      <c r="D164" s="1" t="s">
        <v>31</v>
      </c>
      <c r="E164" s="1" t="s">
        <v>16</v>
      </c>
      <c r="F164" s="1" t="s">
        <v>17</v>
      </c>
      <c r="G164">
        <v>15568</v>
      </c>
      <c r="H164">
        <v>1166</v>
      </c>
      <c r="I164">
        <v>546</v>
      </c>
      <c r="J164">
        <v>826</v>
      </c>
      <c r="K164">
        <v>21836</v>
      </c>
      <c r="L164">
        <v>87055</v>
      </c>
      <c r="M164" s="1" t="s">
        <v>18</v>
      </c>
      <c r="N164">
        <f>(Posts[[#This Row],[Likes]]+Posts[[#This Row],[Shares]]+Posts[[#This Row],[Comments]])/Posts[[#This Row],[Impressions]]</f>
        <v>0.19849520418126471</v>
      </c>
      <c r="O164" s="10" t="s">
        <v>17</v>
      </c>
      <c r="P164" s="4">
        <v>826</v>
      </c>
      <c r="Q164" s="4">
        <v>87055</v>
      </c>
      <c r="R164" s="17">
        <f>(Posts[[#This Row],[Likes]]+Posts[[#This Row],[Shares]]+Posts[[#This Row],[Comments]])/Posts[[#This Row],[Impressions]]</f>
        <v>0.19849520418126471</v>
      </c>
    </row>
    <row r="165" spans="1:18" x14ac:dyDescent="0.2">
      <c r="A165" s="1" t="s">
        <v>209</v>
      </c>
      <c r="B165" s="1" t="s">
        <v>20</v>
      </c>
      <c r="C165" s="2">
        <v>45715</v>
      </c>
      <c r="D165" s="1" t="s">
        <v>15</v>
      </c>
      <c r="E165" s="1" t="s">
        <v>21</v>
      </c>
      <c r="F165" s="1" t="s">
        <v>22</v>
      </c>
      <c r="G165">
        <v>16178</v>
      </c>
      <c r="H165">
        <v>1048</v>
      </c>
      <c r="I165">
        <v>871</v>
      </c>
      <c r="J165">
        <v>2553</v>
      </c>
      <c r="K165">
        <v>39025</v>
      </c>
      <c r="L165">
        <v>59508</v>
      </c>
      <c r="M165" s="1" t="s">
        <v>18</v>
      </c>
      <c r="N165">
        <f>(Posts[[#This Row],[Likes]]+Posts[[#This Row],[Shares]]+Posts[[#This Row],[Comments]])/Posts[[#This Row],[Impressions]]</f>
        <v>0.30411037171472743</v>
      </c>
      <c r="O165" s="11" t="s">
        <v>22</v>
      </c>
      <c r="P165" s="5">
        <v>2553</v>
      </c>
      <c r="Q165" s="5">
        <v>59508</v>
      </c>
      <c r="R165" s="18">
        <f>(Posts[[#This Row],[Likes]]+Posts[[#This Row],[Shares]]+Posts[[#This Row],[Comments]])/Posts[[#This Row],[Impressions]]</f>
        <v>0.30411037171472743</v>
      </c>
    </row>
    <row r="166" spans="1:18" x14ac:dyDescent="0.2">
      <c r="A166" s="1" t="s">
        <v>210</v>
      </c>
      <c r="B166" s="1" t="s">
        <v>48</v>
      </c>
      <c r="C166" s="2">
        <v>45937</v>
      </c>
      <c r="D166" s="1" t="s">
        <v>40</v>
      </c>
      <c r="E166" s="1" t="s">
        <v>44</v>
      </c>
      <c r="F166" s="1" t="s">
        <v>45</v>
      </c>
      <c r="G166">
        <v>19660</v>
      </c>
      <c r="H166">
        <v>1307</v>
      </c>
      <c r="I166">
        <v>310</v>
      </c>
      <c r="J166">
        <v>2802</v>
      </c>
      <c r="K166">
        <v>22171</v>
      </c>
      <c r="L166">
        <v>213359</v>
      </c>
      <c r="M166" s="1" t="s">
        <v>23</v>
      </c>
      <c r="N166">
        <f>(Posts[[#This Row],[Likes]]+Posts[[#This Row],[Shares]]+Posts[[#This Row],[Comments]])/Posts[[#This Row],[Impressions]]</f>
        <v>9.9723939463533293E-2</v>
      </c>
      <c r="O166" s="10" t="s">
        <v>45</v>
      </c>
      <c r="P166" s="4">
        <v>2802</v>
      </c>
      <c r="Q166" s="4">
        <v>213359</v>
      </c>
      <c r="R166" s="17">
        <f>(Posts[[#This Row],[Likes]]+Posts[[#This Row],[Shares]]+Posts[[#This Row],[Comments]])/Posts[[#This Row],[Impressions]]</f>
        <v>9.9723939463533293E-2</v>
      </c>
    </row>
    <row r="167" spans="1:18" x14ac:dyDescent="0.2">
      <c r="A167" s="1" t="s">
        <v>211</v>
      </c>
      <c r="B167" s="1" t="s">
        <v>25</v>
      </c>
      <c r="C167" s="2">
        <v>45704</v>
      </c>
      <c r="D167" s="1" t="s">
        <v>26</v>
      </c>
      <c r="E167" s="1" t="s">
        <v>32</v>
      </c>
      <c r="F167" s="1" t="s">
        <v>58</v>
      </c>
      <c r="G167">
        <v>24195</v>
      </c>
      <c r="H167">
        <v>888</v>
      </c>
      <c r="I167">
        <v>165</v>
      </c>
      <c r="J167">
        <v>1559</v>
      </c>
      <c r="K167">
        <v>11596</v>
      </c>
      <c r="L167">
        <v>249988</v>
      </c>
      <c r="M167" s="1" t="s">
        <v>29</v>
      </c>
      <c r="N167">
        <f>(Posts[[#This Row],[Likes]]+Posts[[#This Row],[Shares]]+Posts[[#This Row],[Comments]])/Posts[[#This Row],[Impressions]]</f>
        <v>0.10099684784869674</v>
      </c>
      <c r="O167" s="11" t="s">
        <v>58</v>
      </c>
      <c r="P167" s="5">
        <v>1559</v>
      </c>
      <c r="Q167" s="5">
        <v>249988</v>
      </c>
      <c r="R167" s="18">
        <f>(Posts[[#This Row],[Likes]]+Posts[[#This Row],[Shares]]+Posts[[#This Row],[Comments]])/Posts[[#This Row],[Impressions]]</f>
        <v>0.10099684784869674</v>
      </c>
    </row>
    <row r="168" spans="1:18" x14ac:dyDescent="0.2">
      <c r="A168" s="1" t="s">
        <v>212</v>
      </c>
      <c r="B168" s="1" t="s">
        <v>20</v>
      </c>
      <c r="C168" s="2">
        <v>45624</v>
      </c>
      <c r="D168" s="1" t="s">
        <v>40</v>
      </c>
      <c r="E168" s="1" t="s">
        <v>32</v>
      </c>
      <c r="F168" s="1" t="s">
        <v>58</v>
      </c>
      <c r="G168">
        <v>2302</v>
      </c>
      <c r="H168">
        <v>347</v>
      </c>
      <c r="I168">
        <v>642</v>
      </c>
      <c r="J168">
        <v>2175</v>
      </c>
      <c r="K168">
        <v>56378</v>
      </c>
      <c r="L168">
        <v>198056</v>
      </c>
      <c r="M168" s="1" t="s">
        <v>53</v>
      </c>
      <c r="N168">
        <f>(Posts[[#This Row],[Likes]]+Posts[[#This Row],[Shares]]+Posts[[#This Row],[Comments]])/Posts[[#This Row],[Impressions]]</f>
        <v>1.6616512501514722E-2</v>
      </c>
      <c r="O168" s="10" t="s">
        <v>58</v>
      </c>
      <c r="P168" s="4">
        <v>2175</v>
      </c>
      <c r="Q168" s="4">
        <v>198056</v>
      </c>
      <c r="R168" s="17">
        <f>(Posts[[#This Row],[Likes]]+Posts[[#This Row],[Shares]]+Posts[[#This Row],[Comments]])/Posts[[#This Row],[Impressions]]</f>
        <v>1.6616512501514722E-2</v>
      </c>
    </row>
    <row r="169" spans="1:18" x14ac:dyDescent="0.2">
      <c r="A169" s="1" t="s">
        <v>213</v>
      </c>
      <c r="B169" s="1" t="s">
        <v>14</v>
      </c>
      <c r="C169" s="2">
        <v>45608</v>
      </c>
      <c r="D169" s="1" t="s">
        <v>15</v>
      </c>
      <c r="E169" s="1" t="s">
        <v>21</v>
      </c>
      <c r="F169" s="1" t="s">
        <v>22</v>
      </c>
      <c r="G169">
        <v>19022</v>
      </c>
      <c r="H169">
        <v>541</v>
      </c>
      <c r="I169">
        <v>575</v>
      </c>
      <c r="J169">
        <v>2063</v>
      </c>
      <c r="K169">
        <v>42743</v>
      </c>
      <c r="L169">
        <v>150169</v>
      </c>
      <c r="M169" s="1" t="s">
        <v>18</v>
      </c>
      <c r="N169">
        <f>(Posts[[#This Row],[Likes]]+Posts[[#This Row],[Shares]]+Posts[[#This Row],[Comments]])/Posts[[#This Row],[Impressions]]</f>
        <v>0.13410224480418728</v>
      </c>
      <c r="O169" s="11" t="s">
        <v>22</v>
      </c>
      <c r="P169" s="5">
        <v>2063</v>
      </c>
      <c r="Q169" s="5">
        <v>150169</v>
      </c>
      <c r="R169" s="18">
        <f>(Posts[[#This Row],[Likes]]+Posts[[#This Row],[Shares]]+Posts[[#This Row],[Comments]])/Posts[[#This Row],[Impressions]]</f>
        <v>0.13410224480418728</v>
      </c>
    </row>
    <row r="170" spans="1:18" x14ac:dyDescent="0.2">
      <c r="A170" s="1" t="s">
        <v>214</v>
      </c>
      <c r="B170" s="1" t="s">
        <v>14</v>
      </c>
      <c r="C170" s="2">
        <v>45629</v>
      </c>
      <c r="D170" s="1" t="s">
        <v>15</v>
      </c>
      <c r="E170" s="1" t="s">
        <v>41</v>
      </c>
      <c r="F170" s="1" t="s">
        <v>42</v>
      </c>
      <c r="G170">
        <v>2055</v>
      </c>
      <c r="H170">
        <v>675</v>
      </c>
      <c r="I170">
        <v>257</v>
      </c>
      <c r="J170">
        <v>820</v>
      </c>
      <c r="K170">
        <v>33534</v>
      </c>
      <c r="L170">
        <v>48125</v>
      </c>
      <c r="M170" s="1" t="s">
        <v>18</v>
      </c>
      <c r="N170">
        <f>(Posts[[#This Row],[Likes]]+Posts[[#This Row],[Shares]]+Posts[[#This Row],[Comments]])/Posts[[#This Row],[Impressions]]</f>
        <v>6.2067532467532466E-2</v>
      </c>
      <c r="O170" s="10" t="s">
        <v>42</v>
      </c>
      <c r="P170" s="4">
        <v>820</v>
      </c>
      <c r="Q170" s="4">
        <v>48125</v>
      </c>
      <c r="R170" s="17">
        <f>(Posts[[#This Row],[Likes]]+Posts[[#This Row],[Shares]]+Posts[[#This Row],[Comments]])/Posts[[#This Row],[Impressions]]</f>
        <v>6.2067532467532466E-2</v>
      </c>
    </row>
    <row r="171" spans="1:18" x14ac:dyDescent="0.2">
      <c r="A171" s="1" t="s">
        <v>215</v>
      </c>
      <c r="B171" s="1" t="s">
        <v>48</v>
      </c>
      <c r="C171" s="2">
        <v>45775</v>
      </c>
      <c r="D171" s="1" t="s">
        <v>40</v>
      </c>
      <c r="E171" s="1" t="s">
        <v>63</v>
      </c>
      <c r="F171" s="1" t="s">
        <v>37</v>
      </c>
      <c r="G171">
        <v>15013</v>
      </c>
      <c r="H171">
        <v>1286</v>
      </c>
      <c r="I171">
        <v>599</v>
      </c>
      <c r="J171">
        <v>2001</v>
      </c>
      <c r="K171">
        <v>67839</v>
      </c>
      <c r="L171">
        <v>76059</v>
      </c>
      <c r="M171" s="1" t="s">
        <v>18</v>
      </c>
      <c r="N171">
        <f>(Posts[[#This Row],[Likes]]+Posts[[#This Row],[Shares]]+Posts[[#This Row],[Comments]])/Posts[[#This Row],[Impressions]]</f>
        <v>0.22216963147030594</v>
      </c>
      <c r="O171" s="11" t="s">
        <v>37</v>
      </c>
      <c r="P171" s="5">
        <v>2001</v>
      </c>
      <c r="Q171" s="5">
        <v>76059</v>
      </c>
      <c r="R171" s="18">
        <f>(Posts[[#This Row],[Likes]]+Posts[[#This Row],[Shares]]+Posts[[#This Row],[Comments]])/Posts[[#This Row],[Impressions]]</f>
        <v>0.22216963147030594</v>
      </c>
    </row>
    <row r="172" spans="1:18" x14ac:dyDescent="0.2">
      <c r="A172" s="1" t="s">
        <v>216</v>
      </c>
      <c r="B172" s="1" t="s">
        <v>20</v>
      </c>
      <c r="C172" s="2">
        <v>45657</v>
      </c>
      <c r="D172" s="1" t="s">
        <v>15</v>
      </c>
      <c r="E172" s="1" t="s">
        <v>16</v>
      </c>
      <c r="F172" s="1" t="s">
        <v>17</v>
      </c>
      <c r="G172">
        <v>10717</v>
      </c>
      <c r="H172">
        <v>760</v>
      </c>
      <c r="I172">
        <v>460</v>
      </c>
      <c r="J172">
        <v>1316</v>
      </c>
      <c r="K172">
        <v>18164</v>
      </c>
      <c r="L172">
        <v>240641</v>
      </c>
      <c r="M172" s="1" t="s">
        <v>53</v>
      </c>
      <c r="N172">
        <f>(Posts[[#This Row],[Likes]]+Posts[[#This Row],[Shares]]+Posts[[#This Row],[Comments]])/Posts[[#This Row],[Impressions]]</f>
        <v>4.9605013277039242E-2</v>
      </c>
      <c r="O172" s="10" t="s">
        <v>17</v>
      </c>
      <c r="P172" s="4">
        <v>1316</v>
      </c>
      <c r="Q172" s="4">
        <v>240641</v>
      </c>
      <c r="R172" s="17">
        <f>(Posts[[#This Row],[Likes]]+Posts[[#This Row],[Shares]]+Posts[[#This Row],[Comments]])/Posts[[#This Row],[Impressions]]</f>
        <v>4.9605013277039242E-2</v>
      </c>
    </row>
    <row r="173" spans="1:18" x14ac:dyDescent="0.2">
      <c r="A173" s="1" t="s">
        <v>217</v>
      </c>
      <c r="B173" s="1" t="s">
        <v>25</v>
      </c>
      <c r="C173" s="2">
        <v>45518</v>
      </c>
      <c r="D173" s="1" t="s">
        <v>40</v>
      </c>
      <c r="E173" s="1" t="s">
        <v>123</v>
      </c>
      <c r="F173" s="1" t="s">
        <v>124</v>
      </c>
      <c r="G173">
        <v>10150</v>
      </c>
      <c r="H173">
        <v>526</v>
      </c>
      <c r="I173">
        <v>888</v>
      </c>
      <c r="J173">
        <v>1313</v>
      </c>
      <c r="K173">
        <v>51605</v>
      </c>
      <c r="L173">
        <v>143409</v>
      </c>
      <c r="M173" s="1" t="s">
        <v>18</v>
      </c>
      <c r="N173">
        <f>(Posts[[#This Row],[Likes]]+Posts[[#This Row],[Shares]]+Posts[[#This Row],[Comments]])/Posts[[#This Row],[Impressions]]</f>
        <v>8.0636501195880311E-2</v>
      </c>
      <c r="O173" s="11" t="s">
        <v>124</v>
      </c>
      <c r="P173" s="5">
        <v>1313</v>
      </c>
      <c r="Q173" s="5">
        <v>143409</v>
      </c>
      <c r="R173" s="18">
        <f>(Posts[[#This Row],[Likes]]+Posts[[#This Row],[Shares]]+Posts[[#This Row],[Comments]])/Posts[[#This Row],[Impressions]]</f>
        <v>8.0636501195880311E-2</v>
      </c>
    </row>
    <row r="174" spans="1:18" x14ac:dyDescent="0.2">
      <c r="A174" s="1" t="s">
        <v>218</v>
      </c>
      <c r="B174" s="1" t="s">
        <v>14</v>
      </c>
      <c r="C174" s="2">
        <v>45631</v>
      </c>
      <c r="D174" s="1" t="s">
        <v>26</v>
      </c>
      <c r="E174" s="1" t="s">
        <v>32</v>
      </c>
      <c r="F174" s="1" t="s">
        <v>58</v>
      </c>
      <c r="G174">
        <v>4125</v>
      </c>
      <c r="H174">
        <v>1364</v>
      </c>
      <c r="I174">
        <v>319</v>
      </c>
      <c r="J174">
        <v>2848</v>
      </c>
      <c r="K174">
        <v>15379</v>
      </c>
      <c r="L174">
        <v>188159</v>
      </c>
      <c r="M174" s="1" t="s">
        <v>53</v>
      </c>
      <c r="N174">
        <f>(Posts[[#This Row],[Likes]]+Posts[[#This Row],[Shares]]+Posts[[#This Row],[Comments]])/Posts[[#This Row],[Impressions]]</f>
        <v>3.0867510988047343E-2</v>
      </c>
      <c r="O174" s="10" t="s">
        <v>58</v>
      </c>
      <c r="P174" s="4">
        <v>2848</v>
      </c>
      <c r="Q174" s="4">
        <v>188159</v>
      </c>
      <c r="R174" s="17">
        <f>(Posts[[#This Row],[Likes]]+Posts[[#This Row],[Shares]]+Posts[[#This Row],[Comments]])/Posts[[#This Row],[Impressions]]</f>
        <v>3.0867510988047343E-2</v>
      </c>
    </row>
    <row r="175" spans="1:18" x14ac:dyDescent="0.2">
      <c r="A175" s="1" t="s">
        <v>219</v>
      </c>
      <c r="B175" s="1" t="s">
        <v>20</v>
      </c>
      <c r="C175" s="2">
        <v>45465</v>
      </c>
      <c r="D175" s="1" t="s">
        <v>40</v>
      </c>
      <c r="E175" s="1" t="s">
        <v>16</v>
      </c>
      <c r="F175" s="1" t="s">
        <v>17</v>
      </c>
      <c r="G175">
        <v>13479</v>
      </c>
      <c r="H175">
        <v>1189</v>
      </c>
      <c r="I175">
        <v>695</v>
      </c>
      <c r="J175">
        <v>416</v>
      </c>
      <c r="K175">
        <v>30229</v>
      </c>
      <c r="L175">
        <v>45704</v>
      </c>
      <c r="M175" s="1" t="s">
        <v>18</v>
      </c>
      <c r="N175">
        <f>(Posts[[#This Row],[Likes]]+Posts[[#This Row],[Shares]]+Posts[[#This Row],[Comments]])/Posts[[#This Row],[Impressions]]</f>
        <v>0.33614125678277612</v>
      </c>
      <c r="O175" s="11" t="s">
        <v>17</v>
      </c>
      <c r="P175" s="5">
        <v>416</v>
      </c>
      <c r="Q175" s="5">
        <v>45704</v>
      </c>
      <c r="R175" s="18">
        <f>(Posts[[#This Row],[Likes]]+Posts[[#This Row],[Shares]]+Posts[[#This Row],[Comments]])/Posts[[#This Row],[Impressions]]</f>
        <v>0.33614125678277612</v>
      </c>
    </row>
    <row r="176" spans="1:18" x14ac:dyDescent="0.2">
      <c r="A176" s="1" t="s">
        <v>220</v>
      </c>
      <c r="B176" s="1" t="s">
        <v>20</v>
      </c>
      <c r="C176" s="2">
        <v>45938</v>
      </c>
      <c r="D176" s="1" t="s">
        <v>26</v>
      </c>
      <c r="E176" s="1" t="s">
        <v>32</v>
      </c>
      <c r="F176" s="1" t="s">
        <v>58</v>
      </c>
      <c r="G176">
        <v>17745</v>
      </c>
      <c r="H176">
        <v>414</v>
      </c>
      <c r="I176">
        <v>563</v>
      </c>
      <c r="J176">
        <v>2733</v>
      </c>
      <c r="K176">
        <v>995</v>
      </c>
      <c r="L176">
        <v>231648</v>
      </c>
      <c r="M176" s="1" t="s">
        <v>23</v>
      </c>
      <c r="N176">
        <f>(Posts[[#This Row],[Likes]]+Posts[[#This Row],[Shares]]+Posts[[#This Row],[Comments]])/Posts[[#This Row],[Impressions]]</f>
        <v>8.0820900676889074E-2</v>
      </c>
      <c r="O176" s="10" t="s">
        <v>58</v>
      </c>
      <c r="P176" s="4">
        <v>2733</v>
      </c>
      <c r="Q176" s="4">
        <v>231648</v>
      </c>
      <c r="R176" s="17">
        <f>(Posts[[#This Row],[Likes]]+Posts[[#This Row],[Shares]]+Posts[[#This Row],[Comments]])/Posts[[#This Row],[Impressions]]</f>
        <v>8.0820900676889074E-2</v>
      </c>
    </row>
    <row r="177" spans="1:18" x14ac:dyDescent="0.2">
      <c r="A177" s="1" t="s">
        <v>221</v>
      </c>
      <c r="B177" s="1" t="s">
        <v>48</v>
      </c>
      <c r="C177" s="2">
        <v>45939</v>
      </c>
      <c r="D177" s="1" t="s">
        <v>40</v>
      </c>
      <c r="E177" s="1" t="s">
        <v>27</v>
      </c>
      <c r="F177" s="1" t="s">
        <v>28</v>
      </c>
      <c r="G177">
        <v>18748</v>
      </c>
      <c r="H177">
        <v>634</v>
      </c>
      <c r="I177">
        <v>400</v>
      </c>
      <c r="J177">
        <v>1667</v>
      </c>
      <c r="K177">
        <v>75813</v>
      </c>
      <c r="L177">
        <v>244456</v>
      </c>
      <c r="M177" s="1" t="s">
        <v>23</v>
      </c>
      <c r="N177">
        <f>(Posts[[#This Row],[Likes]]+Posts[[#This Row],[Shares]]+Posts[[#This Row],[Comments]])/Posts[[#This Row],[Impressions]]</f>
        <v>8.0922538207284747E-2</v>
      </c>
      <c r="O177" s="11" t="s">
        <v>28</v>
      </c>
      <c r="P177" s="5">
        <v>1667</v>
      </c>
      <c r="Q177" s="5">
        <v>244456</v>
      </c>
      <c r="R177" s="18">
        <f>(Posts[[#This Row],[Likes]]+Posts[[#This Row],[Shares]]+Posts[[#This Row],[Comments]])/Posts[[#This Row],[Impressions]]</f>
        <v>8.0922538207284747E-2</v>
      </c>
    </row>
    <row r="178" spans="1:18" x14ac:dyDescent="0.2">
      <c r="A178" s="1" t="s">
        <v>222</v>
      </c>
      <c r="B178" s="1" t="s">
        <v>14</v>
      </c>
      <c r="C178" s="2">
        <v>45483</v>
      </c>
      <c r="D178" s="1" t="s">
        <v>15</v>
      </c>
      <c r="E178" s="1" t="s">
        <v>63</v>
      </c>
      <c r="F178" s="1" t="s">
        <v>37</v>
      </c>
      <c r="G178">
        <v>8809</v>
      </c>
      <c r="H178">
        <v>1151</v>
      </c>
      <c r="I178">
        <v>908</v>
      </c>
      <c r="J178">
        <v>883</v>
      </c>
      <c r="K178">
        <v>42921</v>
      </c>
      <c r="L178">
        <v>151279</v>
      </c>
      <c r="M178" s="1" t="s">
        <v>53</v>
      </c>
      <c r="N178">
        <f>(Posts[[#This Row],[Likes]]+Posts[[#This Row],[Shares]]+Posts[[#This Row],[Comments]])/Posts[[#This Row],[Impressions]]</f>
        <v>7.1840771025720687E-2</v>
      </c>
      <c r="O178" s="10" t="s">
        <v>37</v>
      </c>
      <c r="P178" s="4">
        <v>883</v>
      </c>
      <c r="Q178" s="4">
        <v>151279</v>
      </c>
      <c r="R178" s="17">
        <f>(Posts[[#This Row],[Likes]]+Posts[[#This Row],[Shares]]+Posts[[#This Row],[Comments]])/Posts[[#This Row],[Impressions]]</f>
        <v>7.1840771025720687E-2</v>
      </c>
    </row>
    <row r="179" spans="1:18" x14ac:dyDescent="0.2">
      <c r="A179" s="1" t="s">
        <v>223</v>
      </c>
      <c r="B179" s="1" t="s">
        <v>14</v>
      </c>
      <c r="C179" s="2">
        <v>45940</v>
      </c>
      <c r="D179" s="1" t="s">
        <v>40</v>
      </c>
      <c r="E179" s="1" t="s">
        <v>27</v>
      </c>
      <c r="F179" s="1" t="s">
        <v>28</v>
      </c>
      <c r="G179">
        <v>6621</v>
      </c>
      <c r="H179">
        <v>922</v>
      </c>
      <c r="I179">
        <v>930</v>
      </c>
      <c r="J179">
        <v>694</v>
      </c>
      <c r="K179">
        <v>839</v>
      </c>
      <c r="L179">
        <v>243532</v>
      </c>
      <c r="M179" s="1" t="s">
        <v>23</v>
      </c>
      <c r="N179">
        <f>(Posts[[#This Row],[Likes]]+Posts[[#This Row],[Shares]]+Posts[[#This Row],[Comments]])/Posts[[#This Row],[Impressions]]</f>
        <v>3.479214230573395E-2</v>
      </c>
      <c r="O179" s="11" t="s">
        <v>28</v>
      </c>
      <c r="P179" s="5">
        <v>694</v>
      </c>
      <c r="Q179" s="5">
        <v>243532</v>
      </c>
      <c r="R179" s="18">
        <f>(Posts[[#This Row],[Likes]]+Posts[[#This Row],[Shares]]+Posts[[#This Row],[Comments]])/Posts[[#This Row],[Impressions]]</f>
        <v>3.479214230573395E-2</v>
      </c>
    </row>
    <row r="180" spans="1:18" x14ac:dyDescent="0.2">
      <c r="A180" s="1" t="s">
        <v>224</v>
      </c>
      <c r="B180" s="1" t="s">
        <v>25</v>
      </c>
      <c r="C180" s="2">
        <v>45488</v>
      </c>
      <c r="D180" s="1" t="s">
        <v>15</v>
      </c>
      <c r="E180" s="1" t="s">
        <v>32</v>
      </c>
      <c r="F180" s="1" t="s">
        <v>58</v>
      </c>
      <c r="G180">
        <v>17034</v>
      </c>
      <c r="H180">
        <v>231</v>
      </c>
      <c r="I180">
        <v>290</v>
      </c>
      <c r="J180">
        <v>1387</v>
      </c>
      <c r="K180">
        <v>63550</v>
      </c>
      <c r="L180">
        <v>198280</v>
      </c>
      <c r="M180" s="1" t="s">
        <v>53</v>
      </c>
      <c r="N180">
        <f>(Posts[[#This Row],[Likes]]+Posts[[#This Row],[Shares]]+Posts[[#This Row],[Comments]])/Posts[[#This Row],[Impressions]]</f>
        <v>8.8536413153116805E-2</v>
      </c>
      <c r="O180" s="10" t="s">
        <v>58</v>
      </c>
      <c r="P180" s="4">
        <v>1387</v>
      </c>
      <c r="Q180" s="4">
        <v>198280</v>
      </c>
      <c r="R180" s="17">
        <f>(Posts[[#This Row],[Likes]]+Posts[[#This Row],[Shares]]+Posts[[#This Row],[Comments]])/Posts[[#This Row],[Impressions]]</f>
        <v>8.8536413153116805E-2</v>
      </c>
    </row>
    <row r="181" spans="1:18" x14ac:dyDescent="0.2">
      <c r="A181" s="1" t="s">
        <v>225</v>
      </c>
      <c r="B181" s="1" t="s">
        <v>14</v>
      </c>
      <c r="C181" s="2">
        <v>45941</v>
      </c>
      <c r="D181" s="1" t="s">
        <v>40</v>
      </c>
      <c r="E181" s="1" t="s">
        <v>44</v>
      </c>
      <c r="F181" s="1" t="s">
        <v>45</v>
      </c>
      <c r="G181">
        <v>15623</v>
      </c>
      <c r="H181">
        <v>869</v>
      </c>
      <c r="I181">
        <v>423</v>
      </c>
      <c r="J181">
        <v>371</v>
      </c>
      <c r="K181">
        <v>47579</v>
      </c>
      <c r="L181">
        <v>158516</v>
      </c>
      <c r="M181" s="1" t="s">
        <v>23</v>
      </c>
      <c r="N181">
        <f>(Posts[[#This Row],[Likes]]+Posts[[#This Row],[Shares]]+Posts[[#This Row],[Comments]])/Posts[[#This Row],[Impressions]]</f>
        <v>0.10670847106916652</v>
      </c>
      <c r="O181" s="11" t="s">
        <v>45</v>
      </c>
      <c r="P181" s="5">
        <v>371</v>
      </c>
      <c r="Q181" s="5">
        <v>158516</v>
      </c>
      <c r="R181" s="18">
        <f>(Posts[[#This Row],[Likes]]+Posts[[#This Row],[Shares]]+Posts[[#This Row],[Comments]])/Posts[[#This Row],[Impressions]]</f>
        <v>0.10670847106916652</v>
      </c>
    </row>
    <row r="182" spans="1:18" x14ac:dyDescent="0.2">
      <c r="A182" s="1" t="s">
        <v>226</v>
      </c>
      <c r="B182" s="1" t="s">
        <v>25</v>
      </c>
      <c r="C182" s="2">
        <v>45942</v>
      </c>
      <c r="D182" s="1" t="s">
        <v>40</v>
      </c>
      <c r="E182" s="1" t="s">
        <v>44</v>
      </c>
      <c r="F182" s="1" t="s">
        <v>45</v>
      </c>
      <c r="G182">
        <v>7126</v>
      </c>
      <c r="H182">
        <v>484</v>
      </c>
      <c r="I182">
        <v>565</v>
      </c>
      <c r="J182">
        <v>573</v>
      </c>
      <c r="K182">
        <v>7389</v>
      </c>
      <c r="L182">
        <v>237096</v>
      </c>
      <c r="M182" s="1" t="s">
        <v>23</v>
      </c>
      <c r="N182">
        <f>(Posts[[#This Row],[Likes]]+Posts[[#This Row],[Shares]]+Posts[[#This Row],[Comments]])/Posts[[#This Row],[Impressions]]</f>
        <v>3.4479704423524646E-2</v>
      </c>
      <c r="O182" s="10" t="s">
        <v>45</v>
      </c>
      <c r="P182" s="4">
        <v>573</v>
      </c>
      <c r="Q182" s="4">
        <v>237096</v>
      </c>
      <c r="R182" s="17">
        <f>(Posts[[#This Row],[Likes]]+Posts[[#This Row],[Shares]]+Posts[[#This Row],[Comments]])/Posts[[#This Row],[Impressions]]</f>
        <v>3.4479704423524646E-2</v>
      </c>
    </row>
    <row r="183" spans="1:18" x14ac:dyDescent="0.2">
      <c r="A183" s="1" t="s">
        <v>227</v>
      </c>
      <c r="B183" s="1" t="s">
        <v>14</v>
      </c>
      <c r="C183" s="2">
        <v>45504</v>
      </c>
      <c r="D183" s="1" t="s">
        <v>31</v>
      </c>
      <c r="E183" s="1" t="s">
        <v>27</v>
      </c>
      <c r="F183" s="1" t="s">
        <v>28</v>
      </c>
      <c r="G183">
        <v>7122</v>
      </c>
      <c r="H183">
        <v>628</v>
      </c>
      <c r="I183">
        <v>757</v>
      </c>
      <c r="J183">
        <v>2313</v>
      </c>
      <c r="K183">
        <v>50924</v>
      </c>
      <c r="L183">
        <v>210954</v>
      </c>
      <c r="M183" s="1" t="s">
        <v>53</v>
      </c>
      <c r="N183">
        <f>(Posts[[#This Row],[Likes]]+Posts[[#This Row],[Shares]]+Posts[[#This Row],[Comments]])/Posts[[#This Row],[Impressions]]</f>
        <v>4.0326327066564277E-2</v>
      </c>
      <c r="O183" s="11" t="s">
        <v>28</v>
      </c>
      <c r="P183" s="5">
        <v>2313</v>
      </c>
      <c r="Q183" s="5">
        <v>210954</v>
      </c>
      <c r="R183" s="18">
        <f>(Posts[[#This Row],[Likes]]+Posts[[#This Row],[Shares]]+Posts[[#This Row],[Comments]])/Posts[[#This Row],[Impressions]]</f>
        <v>4.0326327066564277E-2</v>
      </c>
    </row>
    <row r="184" spans="1:18" x14ac:dyDescent="0.2">
      <c r="A184" s="1" t="s">
        <v>228</v>
      </c>
      <c r="B184" s="1" t="s">
        <v>48</v>
      </c>
      <c r="C184" s="2">
        <v>45643</v>
      </c>
      <c r="D184" s="1" t="s">
        <v>15</v>
      </c>
      <c r="E184" s="1" t="s">
        <v>44</v>
      </c>
      <c r="F184" s="1" t="s">
        <v>45</v>
      </c>
      <c r="G184">
        <v>20030</v>
      </c>
      <c r="H184">
        <v>485</v>
      </c>
      <c r="I184">
        <v>888</v>
      </c>
      <c r="J184">
        <v>1643</v>
      </c>
      <c r="K184">
        <v>4322</v>
      </c>
      <c r="L184">
        <v>196995</v>
      </c>
      <c r="M184" s="1" t="s">
        <v>29</v>
      </c>
      <c r="N184">
        <f>(Posts[[#This Row],[Likes]]+Posts[[#This Row],[Shares]]+Posts[[#This Row],[Comments]])/Posts[[#This Row],[Impressions]]</f>
        <v>0.10864742759968526</v>
      </c>
      <c r="O184" s="10" t="s">
        <v>45</v>
      </c>
      <c r="P184" s="4">
        <v>1643</v>
      </c>
      <c r="Q184" s="4">
        <v>196995</v>
      </c>
      <c r="R184" s="17">
        <f>(Posts[[#This Row],[Likes]]+Posts[[#This Row],[Shares]]+Posts[[#This Row],[Comments]])/Posts[[#This Row],[Impressions]]</f>
        <v>0.10864742759968526</v>
      </c>
    </row>
    <row r="185" spans="1:18" x14ac:dyDescent="0.2">
      <c r="A185" s="1" t="s">
        <v>229</v>
      </c>
      <c r="B185" s="1" t="s">
        <v>14</v>
      </c>
      <c r="C185" s="2">
        <v>45943</v>
      </c>
      <c r="D185" s="1" t="s">
        <v>31</v>
      </c>
      <c r="E185" s="1" t="s">
        <v>32</v>
      </c>
      <c r="F185" s="1" t="s">
        <v>58</v>
      </c>
      <c r="G185">
        <v>19302</v>
      </c>
      <c r="H185">
        <v>1367</v>
      </c>
      <c r="I185">
        <v>188</v>
      </c>
      <c r="J185">
        <v>637</v>
      </c>
      <c r="K185">
        <v>31404</v>
      </c>
      <c r="L185">
        <v>154044</v>
      </c>
      <c r="M185" s="1" t="s">
        <v>23</v>
      </c>
      <c r="N185">
        <f>(Posts[[#This Row],[Likes]]+Posts[[#This Row],[Shares]]+Posts[[#This Row],[Comments]])/Posts[[#This Row],[Impressions]]</f>
        <v>0.13539638025499209</v>
      </c>
      <c r="O185" s="11" t="s">
        <v>58</v>
      </c>
      <c r="P185" s="5">
        <v>637</v>
      </c>
      <c r="Q185" s="5">
        <v>154044</v>
      </c>
      <c r="R185" s="18">
        <f>(Posts[[#This Row],[Likes]]+Posts[[#This Row],[Shares]]+Posts[[#This Row],[Comments]])/Posts[[#This Row],[Impressions]]</f>
        <v>0.13539638025499209</v>
      </c>
    </row>
    <row r="186" spans="1:18" x14ac:dyDescent="0.2">
      <c r="A186" s="1" t="s">
        <v>230</v>
      </c>
      <c r="B186" s="1" t="s">
        <v>25</v>
      </c>
      <c r="C186" s="2">
        <v>45668</v>
      </c>
      <c r="D186" s="1" t="s">
        <v>15</v>
      </c>
      <c r="E186" s="1" t="s">
        <v>21</v>
      </c>
      <c r="F186" s="1" t="s">
        <v>22</v>
      </c>
      <c r="G186">
        <v>21181</v>
      </c>
      <c r="H186">
        <v>1242</v>
      </c>
      <c r="I186">
        <v>963</v>
      </c>
      <c r="J186">
        <v>1689</v>
      </c>
      <c r="K186">
        <v>49329</v>
      </c>
      <c r="L186">
        <v>69165</v>
      </c>
      <c r="M186" s="1" t="s">
        <v>18</v>
      </c>
      <c r="N186">
        <f>(Posts[[#This Row],[Likes]]+Posts[[#This Row],[Shares]]+Posts[[#This Row],[Comments]])/Posts[[#This Row],[Impressions]]</f>
        <v>0.33811899081905589</v>
      </c>
      <c r="O186" s="10" t="s">
        <v>22</v>
      </c>
      <c r="P186" s="4">
        <v>1689</v>
      </c>
      <c r="Q186" s="4">
        <v>69165</v>
      </c>
      <c r="R186" s="17">
        <f>(Posts[[#This Row],[Likes]]+Posts[[#This Row],[Shares]]+Posts[[#This Row],[Comments]])/Posts[[#This Row],[Impressions]]</f>
        <v>0.33811899081905589</v>
      </c>
    </row>
    <row r="187" spans="1:18" x14ac:dyDescent="0.2">
      <c r="A187" s="1" t="s">
        <v>231</v>
      </c>
      <c r="B187" s="1" t="s">
        <v>25</v>
      </c>
      <c r="C187" s="2">
        <v>45528</v>
      </c>
      <c r="D187" s="1" t="s">
        <v>31</v>
      </c>
      <c r="E187" s="1" t="s">
        <v>27</v>
      </c>
      <c r="F187" s="1" t="s">
        <v>28</v>
      </c>
      <c r="G187">
        <v>24890</v>
      </c>
      <c r="H187">
        <v>217</v>
      </c>
      <c r="I187">
        <v>178</v>
      </c>
      <c r="J187">
        <v>906</v>
      </c>
      <c r="K187">
        <v>54826</v>
      </c>
      <c r="L187">
        <v>107203</v>
      </c>
      <c r="M187" s="1" t="s">
        <v>29</v>
      </c>
      <c r="N187">
        <f>(Posts[[#This Row],[Likes]]+Posts[[#This Row],[Shares]]+Posts[[#This Row],[Comments]])/Posts[[#This Row],[Impressions]]</f>
        <v>0.23586093672751696</v>
      </c>
      <c r="O187" s="11" t="s">
        <v>28</v>
      </c>
      <c r="P187" s="5">
        <v>906</v>
      </c>
      <c r="Q187" s="5">
        <v>107203</v>
      </c>
      <c r="R187" s="18">
        <f>(Posts[[#This Row],[Likes]]+Posts[[#This Row],[Shares]]+Posts[[#This Row],[Comments]])/Posts[[#This Row],[Impressions]]</f>
        <v>0.23586093672751696</v>
      </c>
    </row>
    <row r="188" spans="1:18" x14ac:dyDescent="0.2">
      <c r="A188" s="1" t="s">
        <v>232</v>
      </c>
      <c r="B188" s="1" t="s">
        <v>48</v>
      </c>
      <c r="C188" s="2">
        <v>45648</v>
      </c>
      <c r="D188" s="1" t="s">
        <v>26</v>
      </c>
      <c r="E188" s="1" t="s">
        <v>123</v>
      </c>
      <c r="F188" s="1" t="s">
        <v>124</v>
      </c>
      <c r="G188">
        <v>7870</v>
      </c>
      <c r="H188">
        <v>968</v>
      </c>
      <c r="I188">
        <v>626</v>
      </c>
      <c r="J188">
        <v>465</v>
      </c>
      <c r="K188">
        <v>27184</v>
      </c>
      <c r="L188">
        <v>44114</v>
      </c>
      <c r="M188" s="1" t="s">
        <v>53</v>
      </c>
      <c r="N188">
        <f>(Posts[[#This Row],[Likes]]+Posts[[#This Row],[Shares]]+Posts[[#This Row],[Comments]])/Posts[[#This Row],[Impressions]]</f>
        <v>0.2145350682323072</v>
      </c>
      <c r="O188" s="10" t="s">
        <v>124</v>
      </c>
      <c r="P188" s="4">
        <v>465</v>
      </c>
      <c r="Q188" s="4">
        <v>44114</v>
      </c>
      <c r="R188" s="17">
        <f>(Posts[[#This Row],[Likes]]+Posts[[#This Row],[Shares]]+Posts[[#This Row],[Comments]])/Posts[[#This Row],[Impressions]]</f>
        <v>0.2145350682323072</v>
      </c>
    </row>
    <row r="189" spans="1:18" x14ac:dyDescent="0.2">
      <c r="A189" s="1" t="s">
        <v>233</v>
      </c>
      <c r="B189" s="1" t="s">
        <v>14</v>
      </c>
      <c r="C189" s="2">
        <v>45449</v>
      </c>
      <c r="D189" s="1" t="s">
        <v>40</v>
      </c>
      <c r="E189" s="1" t="s">
        <v>123</v>
      </c>
      <c r="F189" s="1" t="s">
        <v>124</v>
      </c>
      <c r="G189">
        <v>3531</v>
      </c>
      <c r="H189">
        <v>789</v>
      </c>
      <c r="I189">
        <v>467</v>
      </c>
      <c r="J189">
        <v>1867</v>
      </c>
      <c r="K189">
        <v>40816</v>
      </c>
      <c r="L189">
        <v>236037</v>
      </c>
      <c r="M189" s="1" t="s">
        <v>29</v>
      </c>
      <c r="N189">
        <f>(Posts[[#This Row],[Likes]]+Posts[[#This Row],[Shares]]+Posts[[#This Row],[Comments]])/Posts[[#This Row],[Impressions]]</f>
        <v>2.0280718700881641E-2</v>
      </c>
      <c r="O189" s="11" t="s">
        <v>124</v>
      </c>
      <c r="P189" s="5">
        <v>1867</v>
      </c>
      <c r="Q189" s="5">
        <v>236037</v>
      </c>
      <c r="R189" s="18">
        <f>(Posts[[#This Row],[Likes]]+Posts[[#This Row],[Shares]]+Posts[[#This Row],[Comments]])/Posts[[#This Row],[Impressions]]</f>
        <v>2.0280718700881641E-2</v>
      </c>
    </row>
    <row r="190" spans="1:18" x14ac:dyDescent="0.2">
      <c r="A190" s="1" t="s">
        <v>234</v>
      </c>
      <c r="B190" s="1" t="s">
        <v>14</v>
      </c>
      <c r="C190" s="2">
        <v>45740</v>
      </c>
      <c r="D190" s="1" t="s">
        <v>15</v>
      </c>
      <c r="E190" s="1" t="s">
        <v>37</v>
      </c>
      <c r="F190" s="1" t="s">
        <v>38</v>
      </c>
      <c r="G190">
        <v>10172</v>
      </c>
      <c r="H190">
        <v>1398</v>
      </c>
      <c r="I190">
        <v>394</v>
      </c>
      <c r="J190">
        <v>2358</v>
      </c>
      <c r="K190">
        <v>59610</v>
      </c>
      <c r="L190">
        <v>76321</v>
      </c>
      <c r="M190" s="1" t="s">
        <v>34</v>
      </c>
      <c r="N190">
        <f>(Posts[[#This Row],[Likes]]+Posts[[#This Row],[Shares]]+Posts[[#This Row],[Comments]])/Posts[[#This Row],[Impressions]]</f>
        <v>0.15675895231980713</v>
      </c>
      <c r="O190" s="10" t="s">
        <v>38</v>
      </c>
      <c r="P190" s="4">
        <v>2358</v>
      </c>
      <c r="Q190" s="4">
        <v>76321</v>
      </c>
      <c r="R190" s="17">
        <f>(Posts[[#This Row],[Likes]]+Posts[[#This Row],[Shares]]+Posts[[#This Row],[Comments]])/Posts[[#This Row],[Impressions]]</f>
        <v>0.15675895231980713</v>
      </c>
    </row>
    <row r="191" spans="1:18" x14ac:dyDescent="0.2">
      <c r="A191" s="1" t="s">
        <v>235</v>
      </c>
      <c r="B191" s="1" t="s">
        <v>48</v>
      </c>
      <c r="C191" s="2">
        <v>45569</v>
      </c>
      <c r="D191" s="1" t="s">
        <v>15</v>
      </c>
      <c r="E191" s="1" t="s">
        <v>41</v>
      </c>
      <c r="F191" s="1" t="s">
        <v>42</v>
      </c>
      <c r="G191">
        <v>21729</v>
      </c>
      <c r="H191">
        <v>1209</v>
      </c>
      <c r="I191">
        <v>897</v>
      </c>
      <c r="J191">
        <v>1624</v>
      </c>
      <c r="K191">
        <v>38771</v>
      </c>
      <c r="L191">
        <v>113297</v>
      </c>
      <c r="M191" s="1" t="s">
        <v>34</v>
      </c>
      <c r="N191">
        <f>(Posts[[#This Row],[Likes]]+Posts[[#This Row],[Shares]]+Posts[[#This Row],[Comments]])/Posts[[#This Row],[Impressions]]</f>
        <v>0.21037626768581694</v>
      </c>
      <c r="O191" s="11" t="s">
        <v>42</v>
      </c>
      <c r="P191" s="5">
        <v>1624</v>
      </c>
      <c r="Q191" s="5">
        <v>113297</v>
      </c>
      <c r="R191" s="18">
        <f>(Posts[[#This Row],[Likes]]+Posts[[#This Row],[Shares]]+Posts[[#This Row],[Comments]])/Posts[[#This Row],[Impressions]]</f>
        <v>0.21037626768581694</v>
      </c>
    </row>
    <row r="192" spans="1:18" x14ac:dyDescent="0.2">
      <c r="A192" s="1" t="s">
        <v>236</v>
      </c>
      <c r="B192" s="1" t="s">
        <v>14</v>
      </c>
      <c r="C192" s="2">
        <v>45944</v>
      </c>
      <c r="D192" s="1" t="s">
        <v>40</v>
      </c>
      <c r="E192" s="1" t="s">
        <v>63</v>
      </c>
      <c r="F192" s="1" t="s">
        <v>37</v>
      </c>
      <c r="G192">
        <v>9673</v>
      </c>
      <c r="H192">
        <v>393</v>
      </c>
      <c r="I192">
        <v>846</v>
      </c>
      <c r="J192">
        <v>1028</v>
      </c>
      <c r="K192">
        <v>55556</v>
      </c>
      <c r="L192">
        <v>136652</v>
      </c>
      <c r="M192" s="1" t="s">
        <v>23</v>
      </c>
      <c r="N192">
        <f>(Posts[[#This Row],[Likes]]+Posts[[#This Row],[Shares]]+Posts[[#This Row],[Comments]])/Posts[[#This Row],[Impressions]]</f>
        <v>7.9852471972601938E-2</v>
      </c>
      <c r="O192" s="10" t="s">
        <v>37</v>
      </c>
      <c r="P192" s="4">
        <v>1028</v>
      </c>
      <c r="Q192" s="4">
        <v>136652</v>
      </c>
      <c r="R192" s="17">
        <f>(Posts[[#This Row],[Likes]]+Posts[[#This Row],[Shares]]+Posts[[#This Row],[Comments]])/Posts[[#This Row],[Impressions]]</f>
        <v>7.9852471972601938E-2</v>
      </c>
    </row>
    <row r="193" spans="1:18" x14ac:dyDescent="0.2">
      <c r="A193" s="1" t="s">
        <v>237</v>
      </c>
      <c r="B193" s="1" t="s">
        <v>14</v>
      </c>
      <c r="C193" s="2">
        <v>45945</v>
      </c>
      <c r="D193" s="1" t="s">
        <v>15</v>
      </c>
      <c r="E193" s="1" t="s">
        <v>44</v>
      </c>
      <c r="F193" s="1" t="s">
        <v>45</v>
      </c>
      <c r="G193">
        <v>8882</v>
      </c>
      <c r="H193">
        <v>701</v>
      </c>
      <c r="I193">
        <v>421</v>
      </c>
      <c r="J193">
        <v>2343</v>
      </c>
      <c r="K193">
        <v>13588</v>
      </c>
      <c r="L193">
        <v>139304</v>
      </c>
      <c r="M193" s="1" t="s">
        <v>23</v>
      </c>
      <c r="N193">
        <f>(Posts[[#This Row],[Likes]]+Posts[[#This Row],[Shares]]+Posts[[#This Row],[Comments]])/Posts[[#This Row],[Impressions]]</f>
        <v>7.1814161833113191E-2</v>
      </c>
      <c r="O193" s="11" t="s">
        <v>45</v>
      </c>
      <c r="P193" s="5">
        <v>2343</v>
      </c>
      <c r="Q193" s="5">
        <v>139304</v>
      </c>
      <c r="R193" s="18">
        <f>(Posts[[#This Row],[Likes]]+Posts[[#This Row],[Shares]]+Posts[[#This Row],[Comments]])/Posts[[#This Row],[Impressions]]</f>
        <v>7.1814161833113191E-2</v>
      </c>
    </row>
    <row r="194" spans="1:18" x14ac:dyDescent="0.2">
      <c r="A194" s="1" t="s">
        <v>238</v>
      </c>
      <c r="B194" s="1" t="s">
        <v>25</v>
      </c>
      <c r="C194" s="2">
        <v>45546</v>
      </c>
      <c r="D194" s="1" t="s">
        <v>15</v>
      </c>
      <c r="E194" s="1" t="s">
        <v>44</v>
      </c>
      <c r="F194" s="1" t="s">
        <v>45</v>
      </c>
      <c r="G194">
        <v>3906</v>
      </c>
      <c r="H194">
        <v>1187</v>
      </c>
      <c r="I194">
        <v>589</v>
      </c>
      <c r="J194">
        <v>401</v>
      </c>
      <c r="K194">
        <v>52687</v>
      </c>
      <c r="L194">
        <v>196498</v>
      </c>
      <c r="M194" s="1" t="s">
        <v>18</v>
      </c>
      <c r="N194">
        <f>(Posts[[#This Row],[Likes]]+Posts[[#This Row],[Shares]]+Posts[[#This Row],[Comments]])/Posts[[#This Row],[Impressions]]</f>
        <v>2.8916324848090057E-2</v>
      </c>
      <c r="O194" s="10" t="s">
        <v>45</v>
      </c>
      <c r="P194" s="4">
        <v>401</v>
      </c>
      <c r="Q194" s="4">
        <v>196498</v>
      </c>
      <c r="R194" s="17">
        <f>(Posts[[#This Row],[Likes]]+Posts[[#This Row],[Shares]]+Posts[[#This Row],[Comments]])/Posts[[#This Row],[Impressions]]</f>
        <v>2.8916324848090057E-2</v>
      </c>
    </row>
    <row r="195" spans="1:18" x14ac:dyDescent="0.2">
      <c r="A195" s="1" t="s">
        <v>239</v>
      </c>
      <c r="B195" s="1" t="s">
        <v>14</v>
      </c>
      <c r="C195" s="2">
        <v>45567</v>
      </c>
      <c r="D195" s="1" t="s">
        <v>31</v>
      </c>
      <c r="E195" s="1" t="s">
        <v>41</v>
      </c>
      <c r="F195" s="1" t="s">
        <v>42</v>
      </c>
      <c r="G195">
        <v>5086</v>
      </c>
      <c r="H195">
        <v>1336</v>
      </c>
      <c r="I195">
        <v>897</v>
      </c>
      <c r="J195">
        <v>1715</v>
      </c>
      <c r="K195">
        <v>60592</v>
      </c>
      <c r="L195">
        <v>57772</v>
      </c>
      <c r="M195" s="1" t="s">
        <v>29</v>
      </c>
      <c r="N195">
        <f>(Posts[[#This Row],[Likes]]+Posts[[#This Row],[Shares]]+Posts[[#This Row],[Comments]])/Posts[[#This Row],[Impressions]]</f>
        <v>0.12668766876687668</v>
      </c>
      <c r="O195" s="11" t="s">
        <v>42</v>
      </c>
      <c r="P195" s="5">
        <v>1715</v>
      </c>
      <c r="Q195" s="5">
        <v>57772</v>
      </c>
      <c r="R195" s="18">
        <f>(Posts[[#This Row],[Likes]]+Posts[[#This Row],[Shares]]+Posts[[#This Row],[Comments]])/Posts[[#This Row],[Impressions]]</f>
        <v>0.12668766876687668</v>
      </c>
    </row>
    <row r="196" spans="1:18" x14ac:dyDescent="0.2">
      <c r="A196" s="1" t="s">
        <v>240</v>
      </c>
      <c r="B196" s="1" t="s">
        <v>14</v>
      </c>
      <c r="C196" s="2">
        <v>45519</v>
      </c>
      <c r="D196" s="1" t="s">
        <v>15</v>
      </c>
      <c r="E196" s="1" t="s">
        <v>49</v>
      </c>
      <c r="F196" s="1" t="s">
        <v>32</v>
      </c>
      <c r="G196">
        <v>15503</v>
      </c>
      <c r="H196">
        <v>313</v>
      </c>
      <c r="I196">
        <v>388</v>
      </c>
      <c r="J196">
        <v>1078</v>
      </c>
      <c r="K196">
        <v>11500</v>
      </c>
      <c r="L196">
        <v>143754</v>
      </c>
      <c r="M196" s="1" t="s">
        <v>34</v>
      </c>
      <c r="N196">
        <f>(Posts[[#This Row],[Likes]]+Posts[[#This Row],[Shares]]+Posts[[#This Row],[Comments]])/Posts[[#This Row],[Impressions]]</f>
        <v>0.1127203416948398</v>
      </c>
      <c r="O196" s="10" t="s">
        <v>32</v>
      </c>
      <c r="P196" s="4">
        <v>1078</v>
      </c>
      <c r="Q196" s="4">
        <v>143754</v>
      </c>
      <c r="R196" s="17">
        <f>(Posts[[#This Row],[Likes]]+Posts[[#This Row],[Shares]]+Posts[[#This Row],[Comments]])/Posts[[#This Row],[Impressions]]</f>
        <v>0.1127203416948398</v>
      </c>
    </row>
    <row r="197" spans="1:18" x14ac:dyDescent="0.2">
      <c r="A197" s="1" t="s">
        <v>241</v>
      </c>
      <c r="B197" s="1" t="s">
        <v>48</v>
      </c>
      <c r="C197" s="2">
        <v>45918</v>
      </c>
      <c r="D197" s="1" t="s">
        <v>26</v>
      </c>
      <c r="E197" s="1" t="s">
        <v>72</v>
      </c>
      <c r="F197" s="1" t="s">
        <v>38</v>
      </c>
      <c r="G197">
        <v>10152</v>
      </c>
      <c r="H197">
        <v>1445</v>
      </c>
      <c r="I197">
        <v>526</v>
      </c>
      <c r="J197">
        <v>513</v>
      </c>
      <c r="K197">
        <v>18959</v>
      </c>
      <c r="L197">
        <v>43712</v>
      </c>
      <c r="M197" s="1" t="s">
        <v>23</v>
      </c>
      <c r="N197">
        <f>(Posts[[#This Row],[Likes]]+Posts[[#This Row],[Shares]]+Posts[[#This Row],[Comments]])/Posts[[#This Row],[Impressions]]</f>
        <v>0.27733803074670571</v>
      </c>
      <c r="O197" s="11" t="s">
        <v>38</v>
      </c>
      <c r="P197" s="5">
        <v>513</v>
      </c>
      <c r="Q197" s="5">
        <v>43712</v>
      </c>
      <c r="R197" s="18">
        <f>(Posts[[#This Row],[Likes]]+Posts[[#This Row],[Shares]]+Posts[[#This Row],[Comments]])/Posts[[#This Row],[Impressions]]</f>
        <v>0.27733803074670571</v>
      </c>
    </row>
    <row r="198" spans="1:18" x14ac:dyDescent="0.2">
      <c r="A198" s="1" t="s">
        <v>242</v>
      </c>
      <c r="B198" s="1" t="s">
        <v>48</v>
      </c>
      <c r="C198" s="2">
        <v>45587</v>
      </c>
      <c r="D198" s="1" t="s">
        <v>26</v>
      </c>
      <c r="E198" s="1" t="s">
        <v>27</v>
      </c>
      <c r="F198" s="1" t="s">
        <v>28</v>
      </c>
      <c r="G198">
        <v>7750</v>
      </c>
      <c r="H198">
        <v>1146</v>
      </c>
      <c r="I198">
        <v>415</v>
      </c>
      <c r="J198">
        <v>1411</v>
      </c>
      <c r="K198">
        <v>85339</v>
      </c>
      <c r="L198">
        <v>172439</v>
      </c>
      <c r="M198" s="1" t="s">
        <v>29</v>
      </c>
      <c r="N198">
        <f>(Posts[[#This Row],[Likes]]+Posts[[#This Row],[Shares]]+Posts[[#This Row],[Comments]])/Posts[[#This Row],[Impressions]]</f>
        <v>5.3995905798572247E-2</v>
      </c>
      <c r="O198" s="10" t="s">
        <v>28</v>
      </c>
      <c r="P198" s="4">
        <v>1411</v>
      </c>
      <c r="Q198" s="4">
        <v>172439</v>
      </c>
      <c r="R198" s="17">
        <f>(Posts[[#This Row],[Likes]]+Posts[[#This Row],[Shares]]+Posts[[#This Row],[Comments]])/Posts[[#This Row],[Impressions]]</f>
        <v>5.3995905798572247E-2</v>
      </c>
    </row>
    <row r="199" spans="1:18" x14ac:dyDescent="0.2">
      <c r="A199" s="1" t="s">
        <v>243</v>
      </c>
      <c r="B199" s="1" t="s">
        <v>20</v>
      </c>
      <c r="C199" s="2">
        <v>45919</v>
      </c>
      <c r="D199" s="1" t="s">
        <v>40</v>
      </c>
      <c r="E199" s="1" t="s">
        <v>32</v>
      </c>
      <c r="F199" s="1" t="s">
        <v>33</v>
      </c>
      <c r="G199">
        <v>14772</v>
      </c>
      <c r="H199">
        <v>1030</v>
      </c>
      <c r="I199">
        <v>508</v>
      </c>
      <c r="J199">
        <v>1876</v>
      </c>
      <c r="K199">
        <v>8882</v>
      </c>
      <c r="L199">
        <v>155142</v>
      </c>
      <c r="M199" s="1" t="s">
        <v>23</v>
      </c>
      <c r="N199">
        <f>(Posts[[#This Row],[Likes]]+Posts[[#This Row],[Shares]]+Posts[[#This Row],[Comments]])/Posts[[#This Row],[Impressions]]</f>
        <v>0.10512949426976577</v>
      </c>
      <c r="O199" s="11" t="s">
        <v>33</v>
      </c>
      <c r="P199" s="5">
        <v>1876</v>
      </c>
      <c r="Q199" s="5">
        <v>155142</v>
      </c>
      <c r="R199" s="18">
        <f>(Posts[[#This Row],[Likes]]+Posts[[#This Row],[Shares]]+Posts[[#This Row],[Comments]])/Posts[[#This Row],[Impressions]]</f>
        <v>0.10512949426976577</v>
      </c>
    </row>
    <row r="200" spans="1:18" x14ac:dyDescent="0.2">
      <c r="A200" s="1" t="s">
        <v>244</v>
      </c>
      <c r="B200" s="1" t="s">
        <v>25</v>
      </c>
      <c r="C200" s="2">
        <v>45920</v>
      </c>
      <c r="D200" s="1" t="s">
        <v>15</v>
      </c>
      <c r="E200" s="1" t="s">
        <v>44</v>
      </c>
      <c r="F200" s="1" t="s">
        <v>45</v>
      </c>
      <c r="G200">
        <v>12267</v>
      </c>
      <c r="H200">
        <v>1487</v>
      </c>
      <c r="I200">
        <v>489</v>
      </c>
      <c r="J200">
        <v>2748</v>
      </c>
      <c r="K200">
        <v>34685</v>
      </c>
      <c r="L200">
        <v>131736</v>
      </c>
      <c r="M200" s="1" t="s">
        <v>23</v>
      </c>
      <c r="N200">
        <f>(Posts[[#This Row],[Likes]]+Posts[[#This Row],[Shares]]+Posts[[#This Row],[Comments]])/Posts[[#This Row],[Impressions]]</f>
        <v>0.1081177506528208</v>
      </c>
      <c r="O200" s="10" t="s">
        <v>45</v>
      </c>
      <c r="P200" s="4">
        <v>2748</v>
      </c>
      <c r="Q200" s="4">
        <v>131736</v>
      </c>
      <c r="R200" s="17">
        <f>(Posts[[#This Row],[Likes]]+Posts[[#This Row],[Shares]]+Posts[[#This Row],[Comments]])/Posts[[#This Row],[Impressions]]</f>
        <v>0.1081177506528208</v>
      </c>
    </row>
    <row r="201" spans="1:18" x14ac:dyDescent="0.2">
      <c r="A201" s="1" t="s">
        <v>245</v>
      </c>
      <c r="B201" s="1" t="s">
        <v>14</v>
      </c>
      <c r="C201" s="2">
        <v>45754</v>
      </c>
      <c r="D201" s="1" t="s">
        <v>40</v>
      </c>
      <c r="E201" s="1" t="s">
        <v>63</v>
      </c>
      <c r="F201" s="1" t="s">
        <v>37</v>
      </c>
      <c r="G201">
        <v>3062</v>
      </c>
      <c r="H201">
        <v>1124</v>
      </c>
      <c r="I201">
        <v>538</v>
      </c>
      <c r="J201">
        <v>2935</v>
      </c>
      <c r="K201">
        <v>69749</v>
      </c>
      <c r="L201">
        <v>91924</v>
      </c>
      <c r="M201" s="1" t="s">
        <v>34</v>
      </c>
      <c r="N201">
        <f>(Posts[[#This Row],[Likes]]+Posts[[#This Row],[Shares]]+Posts[[#This Row],[Comments]])/Posts[[#This Row],[Impressions]]</f>
        <v>5.1390278926069365E-2</v>
      </c>
      <c r="O201" s="11" t="s">
        <v>37</v>
      </c>
      <c r="P201" s="5">
        <v>2935</v>
      </c>
      <c r="Q201" s="5">
        <v>91924</v>
      </c>
      <c r="R201" s="18">
        <f>(Posts[[#This Row],[Likes]]+Posts[[#This Row],[Shares]]+Posts[[#This Row],[Comments]])/Posts[[#This Row],[Impressions]]</f>
        <v>5.1390278926069365E-2</v>
      </c>
    </row>
    <row r="202" spans="1:18" x14ac:dyDescent="0.2">
      <c r="A202" s="1" t="s">
        <v>246</v>
      </c>
      <c r="B202" s="1" t="s">
        <v>14</v>
      </c>
      <c r="C202" s="2">
        <v>45672</v>
      </c>
      <c r="D202" s="1" t="s">
        <v>26</v>
      </c>
      <c r="E202" s="1" t="s">
        <v>37</v>
      </c>
      <c r="F202" s="1" t="s">
        <v>38</v>
      </c>
      <c r="G202">
        <v>20360</v>
      </c>
      <c r="H202">
        <v>254</v>
      </c>
      <c r="I202">
        <v>726</v>
      </c>
      <c r="J202">
        <v>1995</v>
      </c>
      <c r="K202">
        <v>14280</v>
      </c>
      <c r="L202">
        <v>43726</v>
      </c>
      <c r="M202" s="1" t="s">
        <v>34</v>
      </c>
      <c r="N202">
        <f>(Posts[[#This Row],[Likes]]+Posts[[#This Row],[Shares]]+Posts[[#This Row],[Comments]])/Posts[[#This Row],[Impressions]]</f>
        <v>0.48803915290673738</v>
      </c>
      <c r="O202" s="10" t="s">
        <v>38</v>
      </c>
      <c r="P202" s="4">
        <v>1995</v>
      </c>
      <c r="Q202" s="4">
        <v>43726</v>
      </c>
      <c r="R202" s="17">
        <f>(Posts[[#This Row],[Likes]]+Posts[[#This Row],[Shares]]+Posts[[#This Row],[Comments]])/Posts[[#This Row],[Impressions]]</f>
        <v>0.48803915290673738</v>
      </c>
    </row>
    <row r="203" spans="1:18" x14ac:dyDescent="0.2">
      <c r="A203" s="1" t="s">
        <v>247</v>
      </c>
      <c r="B203" s="1" t="s">
        <v>20</v>
      </c>
      <c r="C203" s="2">
        <v>45921</v>
      </c>
      <c r="D203" s="1" t="s">
        <v>15</v>
      </c>
      <c r="E203" s="1" t="s">
        <v>123</v>
      </c>
      <c r="F203" s="1" t="s">
        <v>124</v>
      </c>
      <c r="G203">
        <v>19680</v>
      </c>
      <c r="H203">
        <v>999</v>
      </c>
      <c r="I203">
        <v>838</v>
      </c>
      <c r="J203">
        <v>891</v>
      </c>
      <c r="K203">
        <v>29576</v>
      </c>
      <c r="L203">
        <v>129152</v>
      </c>
      <c r="M203" s="1" t="s">
        <v>23</v>
      </c>
      <c r="N203">
        <f>(Posts[[#This Row],[Likes]]+Posts[[#This Row],[Shares]]+Posts[[#This Row],[Comments]])/Posts[[#This Row],[Impressions]]</f>
        <v>0.16660214321110009</v>
      </c>
      <c r="O203" s="11" t="s">
        <v>124</v>
      </c>
      <c r="P203" s="5">
        <v>891</v>
      </c>
      <c r="Q203" s="5">
        <v>129152</v>
      </c>
      <c r="R203" s="18">
        <f>(Posts[[#This Row],[Likes]]+Posts[[#This Row],[Shares]]+Posts[[#This Row],[Comments]])/Posts[[#This Row],[Impressions]]</f>
        <v>0.16660214321110009</v>
      </c>
    </row>
    <row r="204" spans="1:18" x14ac:dyDescent="0.2">
      <c r="A204" s="1" t="s">
        <v>248</v>
      </c>
      <c r="B204" s="1" t="s">
        <v>14</v>
      </c>
      <c r="C204" s="2">
        <v>45617</v>
      </c>
      <c r="D204" s="1" t="s">
        <v>15</v>
      </c>
      <c r="E204" s="1" t="s">
        <v>44</v>
      </c>
      <c r="F204" s="1" t="s">
        <v>45</v>
      </c>
      <c r="G204">
        <v>8229</v>
      </c>
      <c r="H204">
        <v>977</v>
      </c>
      <c r="I204">
        <v>152</v>
      </c>
      <c r="J204">
        <v>1633</v>
      </c>
      <c r="K204">
        <v>71447</v>
      </c>
      <c r="L204">
        <v>67723</v>
      </c>
      <c r="M204" s="1" t="s">
        <v>53</v>
      </c>
      <c r="N204">
        <f>(Posts[[#This Row],[Likes]]+Posts[[#This Row],[Shares]]+Posts[[#This Row],[Comments]])/Posts[[#This Row],[Impressions]]</f>
        <v>0.13818052950991538</v>
      </c>
      <c r="O204" s="10" t="s">
        <v>45</v>
      </c>
      <c r="P204" s="4">
        <v>1633</v>
      </c>
      <c r="Q204" s="4">
        <v>67723</v>
      </c>
      <c r="R204" s="17">
        <f>(Posts[[#This Row],[Likes]]+Posts[[#This Row],[Shares]]+Posts[[#This Row],[Comments]])/Posts[[#This Row],[Impressions]]</f>
        <v>0.13818052950991538</v>
      </c>
    </row>
    <row r="205" spans="1:18" x14ac:dyDescent="0.2">
      <c r="A205" s="1" t="s">
        <v>249</v>
      </c>
      <c r="B205" s="1" t="s">
        <v>25</v>
      </c>
      <c r="C205" s="2">
        <v>45922</v>
      </c>
      <c r="D205" s="1" t="s">
        <v>40</v>
      </c>
      <c r="E205" s="1" t="s">
        <v>37</v>
      </c>
      <c r="F205" s="1" t="s">
        <v>38</v>
      </c>
      <c r="G205">
        <v>18509</v>
      </c>
      <c r="H205">
        <v>361</v>
      </c>
      <c r="I205">
        <v>578</v>
      </c>
      <c r="J205">
        <v>1409</v>
      </c>
      <c r="K205">
        <v>10569</v>
      </c>
      <c r="L205">
        <v>166969</v>
      </c>
      <c r="M205" s="1" t="s">
        <v>23</v>
      </c>
      <c r="N205">
        <f>(Posts[[#This Row],[Likes]]+Posts[[#This Row],[Shares]]+Posts[[#This Row],[Comments]])/Posts[[#This Row],[Impressions]]</f>
        <v>0.11647671124580011</v>
      </c>
      <c r="O205" s="11" t="s">
        <v>38</v>
      </c>
      <c r="P205" s="5">
        <v>1409</v>
      </c>
      <c r="Q205" s="5">
        <v>166969</v>
      </c>
      <c r="R205" s="18">
        <f>(Posts[[#This Row],[Likes]]+Posts[[#This Row],[Shares]]+Posts[[#This Row],[Comments]])/Posts[[#This Row],[Impressions]]</f>
        <v>0.11647671124580011</v>
      </c>
    </row>
    <row r="206" spans="1:18" x14ac:dyDescent="0.2">
      <c r="A206" s="1" t="s">
        <v>250</v>
      </c>
      <c r="B206" s="1" t="s">
        <v>20</v>
      </c>
      <c r="C206" s="2">
        <v>45923</v>
      </c>
      <c r="D206" s="1" t="s">
        <v>26</v>
      </c>
      <c r="E206" s="1" t="s">
        <v>32</v>
      </c>
      <c r="F206" s="1" t="s">
        <v>58</v>
      </c>
      <c r="G206">
        <v>17147</v>
      </c>
      <c r="H206">
        <v>286</v>
      </c>
      <c r="I206">
        <v>291</v>
      </c>
      <c r="J206">
        <v>2439</v>
      </c>
      <c r="K206">
        <v>45631</v>
      </c>
      <c r="L206">
        <v>140494</v>
      </c>
      <c r="M206" s="1" t="s">
        <v>23</v>
      </c>
      <c r="N206">
        <f>(Posts[[#This Row],[Likes]]+Posts[[#This Row],[Shares]]+Posts[[#This Row],[Comments]])/Posts[[#This Row],[Impressions]]</f>
        <v>0.12615485358805359</v>
      </c>
      <c r="O206" s="10" t="s">
        <v>58</v>
      </c>
      <c r="P206" s="4">
        <v>2439</v>
      </c>
      <c r="Q206" s="4">
        <v>140494</v>
      </c>
      <c r="R206" s="17">
        <f>(Posts[[#This Row],[Likes]]+Posts[[#This Row],[Shares]]+Posts[[#This Row],[Comments]])/Posts[[#This Row],[Impressions]]</f>
        <v>0.12615485358805359</v>
      </c>
    </row>
    <row r="207" spans="1:18" x14ac:dyDescent="0.2">
      <c r="A207" s="1" t="s">
        <v>251</v>
      </c>
      <c r="B207" s="1" t="s">
        <v>25</v>
      </c>
      <c r="C207" s="2">
        <v>45467</v>
      </c>
      <c r="D207" s="1" t="s">
        <v>15</v>
      </c>
      <c r="E207" s="1" t="s">
        <v>32</v>
      </c>
      <c r="F207" s="1" t="s">
        <v>58</v>
      </c>
      <c r="G207">
        <v>6632</v>
      </c>
      <c r="H207">
        <v>254</v>
      </c>
      <c r="I207">
        <v>525</v>
      </c>
      <c r="J207">
        <v>1013</v>
      </c>
      <c r="K207">
        <v>13838</v>
      </c>
      <c r="L207">
        <v>180180</v>
      </c>
      <c r="M207" s="1" t="s">
        <v>18</v>
      </c>
      <c r="N207">
        <f>(Posts[[#This Row],[Likes]]+Posts[[#This Row],[Shares]]+Posts[[#This Row],[Comments]])/Posts[[#This Row],[Impressions]]</f>
        <v>4.1131091131091133E-2</v>
      </c>
      <c r="O207" s="11" t="s">
        <v>58</v>
      </c>
      <c r="P207" s="5">
        <v>1013</v>
      </c>
      <c r="Q207" s="5">
        <v>180180</v>
      </c>
      <c r="R207" s="18">
        <f>(Posts[[#This Row],[Likes]]+Posts[[#This Row],[Shares]]+Posts[[#This Row],[Comments]])/Posts[[#This Row],[Impressions]]</f>
        <v>4.1131091131091133E-2</v>
      </c>
    </row>
    <row r="208" spans="1:18" x14ac:dyDescent="0.2">
      <c r="A208" s="1" t="s">
        <v>252</v>
      </c>
      <c r="B208" s="1" t="s">
        <v>20</v>
      </c>
      <c r="C208" s="2">
        <v>45655</v>
      </c>
      <c r="D208" s="1" t="s">
        <v>40</v>
      </c>
      <c r="E208" s="1" t="s">
        <v>72</v>
      </c>
      <c r="F208" s="1" t="s">
        <v>38</v>
      </c>
      <c r="G208">
        <v>8288</v>
      </c>
      <c r="H208">
        <v>1401</v>
      </c>
      <c r="I208">
        <v>819</v>
      </c>
      <c r="J208">
        <v>1235</v>
      </c>
      <c r="K208">
        <v>33446</v>
      </c>
      <c r="L208">
        <v>248786</v>
      </c>
      <c r="M208" s="1" t="s">
        <v>18</v>
      </c>
      <c r="N208">
        <f>(Posts[[#This Row],[Likes]]+Posts[[#This Row],[Shares]]+Posts[[#This Row],[Comments]])/Posts[[#This Row],[Impressions]]</f>
        <v>4.2237103373984064E-2</v>
      </c>
      <c r="O208" s="10" t="s">
        <v>38</v>
      </c>
      <c r="P208" s="4">
        <v>1235</v>
      </c>
      <c r="Q208" s="4">
        <v>248786</v>
      </c>
      <c r="R208" s="17">
        <f>(Posts[[#This Row],[Likes]]+Posts[[#This Row],[Shares]]+Posts[[#This Row],[Comments]])/Posts[[#This Row],[Impressions]]</f>
        <v>4.2237103373984064E-2</v>
      </c>
    </row>
    <row r="209" spans="1:18" x14ac:dyDescent="0.2">
      <c r="A209" s="1" t="s">
        <v>253</v>
      </c>
      <c r="B209" s="1" t="s">
        <v>20</v>
      </c>
      <c r="C209" s="2">
        <v>45467</v>
      </c>
      <c r="D209" s="1" t="s">
        <v>26</v>
      </c>
      <c r="E209" s="1" t="s">
        <v>21</v>
      </c>
      <c r="F209" s="1" t="s">
        <v>22</v>
      </c>
      <c r="G209">
        <v>5596</v>
      </c>
      <c r="H209">
        <v>1231</v>
      </c>
      <c r="I209">
        <v>473</v>
      </c>
      <c r="J209">
        <v>2251</v>
      </c>
      <c r="K209">
        <v>43705</v>
      </c>
      <c r="L209">
        <v>75643</v>
      </c>
      <c r="M209" s="1" t="s">
        <v>18</v>
      </c>
      <c r="N209">
        <f>(Posts[[#This Row],[Likes]]+Posts[[#This Row],[Shares]]+Posts[[#This Row],[Comments]])/Posts[[#This Row],[Impressions]]</f>
        <v>9.6505955607260427E-2</v>
      </c>
      <c r="O209" s="11" t="s">
        <v>22</v>
      </c>
      <c r="P209" s="5">
        <v>2251</v>
      </c>
      <c r="Q209" s="5">
        <v>75643</v>
      </c>
      <c r="R209" s="18">
        <f>(Posts[[#This Row],[Likes]]+Posts[[#This Row],[Shares]]+Posts[[#This Row],[Comments]])/Posts[[#This Row],[Impressions]]</f>
        <v>9.6505955607260427E-2</v>
      </c>
    </row>
    <row r="210" spans="1:18" x14ac:dyDescent="0.2">
      <c r="A210" s="1" t="s">
        <v>254</v>
      </c>
      <c r="B210" s="1" t="s">
        <v>48</v>
      </c>
      <c r="C210" s="2">
        <v>45735</v>
      </c>
      <c r="D210" s="1" t="s">
        <v>40</v>
      </c>
      <c r="E210" s="1" t="s">
        <v>32</v>
      </c>
      <c r="F210" s="1" t="s">
        <v>33</v>
      </c>
      <c r="G210">
        <v>13475</v>
      </c>
      <c r="H210">
        <v>1032</v>
      </c>
      <c r="I210">
        <v>295</v>
      </c>
      <c r="J210">
        <v>541</v>
      </c>
      <c r="K210">
        <v>43666</v>
      </c>
      <c r="L210">
        <v>202396</v>
      </c>
      <c r="M210" s="1" t="s">
        <v>53</v>
      </c>
      <c r="N210">
        <f>(Posts[[#This Row],[Likes]]+Posts[[#This Row],[Shares]]+Posts[[#This Row],[Comments]])/Posts[[#This Row],[Impressions]]</f>
        <v>7.3133856400324118E-2</v>
      </c>
      <c r="O210" s="10" t="s">
        <v>33</v>
      </c>
      <c r="P210" s="4">
        <v>541</v>
      </c>
      <c r="Q210" s="4">
        <v>202396</v>
      </c>
      <c r="R210" s="17">
        <f>(Posts[[#This Row],[Likes]]+Posts[[#This Row],[Shares]]+Posts[[#This Row],[Comments]])/Posts[[#This Row],[Impressions]]</f>
        <v>7.3133856400324118E-2</v>
      </c>
    </row>
    <row r="211" spans="1:18" x14ac:dyDescent="0.2">
      <c r="A211" s="1" t="s">
        <v>255</v>
      </c>
      <c r="B211" s="1" t="s">
        <v>25</v>
      </c>
      <c r="C211" s="2">
        <v>45707</v>
      </c>
      <c r="D211" s="1" t="s">
        <v>31</v>
      </c>
      <c r="E211" s="1" t="s">
        <v>49</v>
      </c>
      <c r="F211" s="1" t="s">
        <v>32</v>
      </c>
      <c r="G211">
        <v>8168</v>
      </c>
      <c r="H211">
        <v>512</v>
      </c>
      <c r="I211">
        <v>442</v>
      </c>
      <c r="J211">
        <v>2343</v>
      </c>
      <c r="K211">
        <v>2753</v>
      </c>
      <c r="L211">
        <v>143896</v>
      </c>
      <c r="M211" s="1" t="s">
        <v>53</v>
      </c>
      <c r="N211">
        <f>(Posts[[#This Row],[Likes]]+Posts[[#This Row],[Shares]]+Posts[[#This Row],[Comments]])/Posts[[#This Row],[Impressions]]</f>
        <v>6.3393006059932172E-2</v>
      </c>
      <c r="O211" s="11" t="s">
        <v>32</v>
      </c>
      <c r="P211" s="5">
        <v>2343</v>
      </c>
      <c r="Q211" s="5">
        <v>143896</v>
      </c>
      <c r="R211" s="18">
        <f>(Posts[[#This Row],[Likes]]+Posts[[#This Row],[Shares]]+Posts[[#This Row],[Comments]])/Posts[[#This Row],[Impressions]]</f>
        <v>6.3393006059932172E-2</v>
      </c>
    </row>
    <row r="212" spans="1:18" x14ac:dyDescent="0.2">
      <c r="A212" s="1" t="s">
        <v>256</v>
      </c>
      <c r="B212" s="1" t="s">
        <v>14</v>
      </c>
      <c r="C212" s="2">
        <v>45924</v>
      </c>
      <c r="D212" s="1" t="s">
        <v>15</v>
      </c>
      <c r="E212" s="1" t="s">
        <v>72</v>
      </c>
      <c r="F212" s="1" t="s">
        <v>38</v>
      </c>
      <c r="G212">
        <v>11795</v>
      </c>
      <c r="H212">
        <v>958</v>
      </c>
      <c r="I212">
        <v>814</v>
      </c>
      <c r="J212">
        <v>301</v>
      </c>
      <c r="K212">
        <v>12564</v>
      </c>
      <c r="L212">
        <v>179999</v>
      </c>
      <c r="M212" s="1" t="s">
        <v>23</v>
      </c>
      <c r="N212">
        <f>(Posts[[#This Row],[Likes]]+Posts[[#This Row],[Shares]]+Posts[[#This Row],[Comments]])/Posts[[#This Row],[Impressions]]</f>
        <v>7.5372640959116444E-2</v>
      </c>
      <c r="O212" s="10" t="s">
        <v>38</v>
      </c>
      <c r="P212" s="4">
        <v>301</v>
      </c>
      <c r="Q212" s="4">
        <v>179999</v>
      </c>
      <c r="R212" s="17">
        <f>(Posts[[#This Row],[Likes]]+Posts[[#This Row],[Shares]]+Posts[[#This Row],[Comments]])/Posts[[#This Row],[Impressions]]</f>
        <v>7.5372640959116444E-2</v>
      </c>
    </row>
    <row r="213" spans="1:18" x14ac:dyDescent="0.2">
      <c r="A213" s="1" t="s">
        <v>257</v>
      </c>
      <c r="B213" s="1" t="s">
        <v>14</v>
      </c>
      <c r="C213" s="2">
        <v>45719</v>
      </c>
      <c r="D213" s="1" t="s">
        <v>31</v>
      </c>
      <c r="E213" s="1" t="s">
        <v>16</v>
      </c>
      <c r="F213" s="1" t="s">
        <v>17</v>
      </c>
      <c r="G213">
        <v>9561</v>
      </c>
      <c r="H213">
        <v>642</v>
      </c>
      <c r="I213">
        <v>581</v>
      </c>
      <c r="J213">
        <v>2572</v>
      </c>
      <c r="K213">
        <v>38552</v>
      </c>
      <c r="L213">
        <v>133680</v>
      </c>
      <c r="M213" s="1" t="s">
        <v>18</v>
      </c>
      <c r="N213">
        <f>(Posts[[#This Row],[Likes]]+Posts[[#This Row],[Shares]]+Posts[[#This Row],[Comments]])/Posts[[#This Row],[Impressions]]</f>
        <v>8.0670257330939563E-2</v>
      </c>
      <c r="O213" s="11" t="s">
        <v>17</v>
      </c>
      <c r="P213" s="5">
        <v>2572</v>
      </c>
      <c r="Q213" s="5">
        <v>133680</v>
      </c>
      <c r="R213" s="18">
        <f>(Posts[[#This Row],[Likes]]+Posts[[#This Row],[Shares]]+Posts[[#This Row],[Comments]])/Posts[[#This Row],[Impressions]]</f>
        <v>8.0670257330939563E-2</v>
      </c>
    </row>
    <row r="214" spans="1:18" x14ac:dyDescent="0.2">
      <c r="A214" s="1" t="s">
        <v>258</v>
      </c>
      <c r="B214" s="1" t="s">
        <v>25</v>
      </c>
      <c r="C214" s="2">
        <v>45778</v>
      </c>
      <c r="D214" s="1" t="s">
        <v>26</v>
      </c>
      <c r="E214" s="1" t="s">
        <v>49</v>
      </c>
      <c r="F214" s="1" t="s">
        <v>32</v>
      </c>
      <c r="G214">
        <v>10258</v>
      </c>
      <c r="H214">
        <v>527</v>
      </c>
      <c r="I214">
        <v>854</v>
      </c>
      <c r="J214">
        <v>2068</v>
      </c>
      <c r="K214">
        <v>45632</v>
      </c>
      <c r="L214">
        <v>136546</v>
      </c>
      <c r="M214" s="1" t="s">
        <v>53</v>
      </c>
      <c r="N214">
        <f>(Posts[[#This Row],[Likes]]+Posts[[#This Row],[Shares]]+Posts[[#This Row],[Comments]])/Posts[[#This Row],[Impressions]]</f>
        <v>8.5238674146441498E-2</v>
      </c>
      <c r="O214" s="10" t="s">
        <v>32</v>
      </c>
      <c r="P214" s="4">
        <v>2068</v>
      </c>
      <c r="Q214" s="4">
        <v>136546</v>
      </c>
      <c r="R214" s="17">
        <f>(Posts[[#This Row],[Likes]]+Posts[[#This Row],[Shares]]+Posts[[#This Row],[Comments]])/Posts[[#This Row],[Impressions]]</f>
        <v>8.5238674146441498E-2</v>
      </c>
    </row>
    <row r="215" spans="1:18" x14ac:dyDescent="0.2">
      <c r="A215" s="1" t="s">
        <v>259</v>
      </c>
      <c r="B215" s="1" t="s">
        <v>14</v>
      </c>
      <c r="C215" s="2">
        <v>45649</v>
      </c>
      <c r="D215" s="1" t="s">
        <v>31</v>
      </c>
      <c r="E215" s="1" t="s">
        <v>27</v>
      </c>
      <c r="F215" s="1" t="s">
        <v>28</v>
      </c>
      <c r="G215">
        <v>18616</v>
      </c>
      <c r="H215">
        <v>1277</v>
      </c>
      <c r="I215">
        <v>734</v>
      </c>
      <c r="J215">
        <v>2249</v>
      </c>
      <c r="K215">
        <v>3399</v>
      </c>
      <c r="L215">
        <v>193515</v>
      </c>
      <c r="M215" s="1" t="s">
        <v>34</v>
      </c>
      <c r="N215">
        <f>(Posts[[#This Row],[Likes]]+Posts[[#This Row],[Shares]]+Posts[[#This Row],[Comments]])/Posts[[#This Row],[Impressions]]</f>
        <v>0.10659122031883833</v>
      </c>
      <c r="O215" s="11" t="s">
        <v>28</v>
      </c>
      <c r="P215" s="5">
        <v>2249</v>
      </c>
      <c r="Q215" s="5">
        <v>193515</v>
      </c>
      <c r="R215" s="18">
        <f>(Posts[[#This Row],[Likes]]+Posts[[#This Row],[Shares]]+Posts[[#This Row],[Comments]])/Posts[[#This Row],[Impressions]]</f>
        <v>0.10659122031883833</v>
      </c>
    </row>
    <row r="216" spans="1:18" x14ac:dyDescent="0.2">
      <c r="A216" s="1" t="s">
        <v>260</v>
      </c>
      <c r="B216" s="1" t="s">
        <v>14</v>
      </c>
      <c r="C216" s="2">
        <v>45925</v>
      </c>
      <c r="D216" s="1" t="s">
        <v>31</v>
      </c>
      <c r="E216" s="1" t="s">
        <v>63</v>
      </c>
      <c r="F216" s="1" t="s">
        <v>37</v>
      </c>
      <c r="G216">
        <v>8371</v>
      </c>
      <c r="H216">
        <v>960</v>
      </c>
      <c r="I216">
        <v>548</v>
      </c>
      <c r="J216">
        <v>2936</v>
      </c>
      <c r="K216">
        <v>82543</v>
      </c>
      <c r="L216">
        <v>119973</v>
      </c>
      <c r="M216" s="1" t="s">
        <v>23</v>
      </c>
      <c r="N216">
        <f>(Posts[[#This Row],[Likes]]+Posts[[#This Row],[Shares]]+Posts[[#This Row],[Comments]])/Posts[[#This Row],[Impressions]]</f>
        <v>8.2343527293641069E-2</v>
      </c>
      <c r="O216" s="10" t="s">
        <v>37</v>
      </c>
      <c r="P216" s="4">
        <v>2936</v>
      </c>
      <c r="Q216" s="4">
        <v>119973</v>
      </c>
      <c r="R216" s="17">
        <f>(Posts[[#This Row],[Likes]]+Posts[[#This Row],[Shares]]+Posts[[#This Row],[Comments]])/Posts[[#This Row],[Impressions]]</f>
        <v>8.2343527293641069E-2</v>
      </c>
    </row>
    <row r="217" spans="1:18" x14ac:dyDescent="0.2">
      <c r="A217" s="1" t="s">
        <v>261</v>
      </c>
      <c r="B217" s="1" t="s">
        <v>25</v>
      </c>
      <c r="C217" s="2">
        <v>45502</v>
      </c>
      <c r="D217" s="1" t="s">
        <v>26</v>
      </c>
      <c r="E217" s="1" t="s">
        <v>16</v>
      </c>
      <c r="F217" s="1" t="s">
        <v>17</v>
      </c>
      <c r="G217">
        <v>22590</v>
      </c>
      <c r="H217">
        <v>1462</v>
      </c>
      <c r="I217">
        <v>966</v>
      </c>
      <c r="J217">
        <v>2463</v>
      </c>
      <c r="K217">
        <v>29689</v>
      </c>
      <c r="L217">
        <v>103449</v>
      </c>
      <c r="M217" s="1" t="s">
        <v>29</v>
      </c>
      <c r="N217">
        <f>(Posts[[#This Row],[Likes]]+Posts[[#This Row],[Shares]]+Posts[[#This Row],[Comments]])/Posts[[#This Row],[Impressions]]</f>
        <v>0.24183897379385011</v>
      </c>
      <c r="O217" s="11" t="s">
        <v>17</v>
      </c>
      <c r="P217" s="5">
        <v>2463</v>
      </c>
      <c r="Q217" s="5">
        <v>103449</v>
      </c>
      <c r="R217" s="18">
        <f>(Posts[[#This Row],[Likes]]+Posts[[#This Row],[Shares]]+Posts[[#This Row],[Comments]])/Posts[[#This Row],[Impressions]]</f>
        <v>0.24183897379385011</v>
      </c>
    </row>
    <row r="218" spans="1:18" x14ac:dyDescent="0.2">
      <c r="A218" s="1" t="s">
        <v>262</v>
      </c>
      <c r="B218" s="1" t="s">
        <v>20</v>
      </c>
      <c r="C218" s="2">
        <v>45926</v>
      </c>
      <c r="D218" s="1" t="s">
        <v>40</v>
      </c>
      <c r="E218" s="1" t="s">
        <v>16</v>
      </c>
      <c r="F218" s="1" t="s">
        <v>17</v>
      </c>
      <c r="G218">
        <v>16369</v>
      </c>
      <c r="H218">
        <v>1452</v>
      </c>
      <c r="I218">
        <v>493</v>
      </c>
      <c r="J218">
        <v>1217</v>
      </c>
      <c r="K218">
        <v>91440</v>
      </c>
      <c r="L218">
        <v>149834</v>
      </c>
      <c r="M218" s="1" t="s">
        <v>23</v>
      </c>
      <c r="N218">
        <f>(Posts[[#This Row],[Likes]]+Posts[[#This Row],[Shares]]+Posts[[#This Row],[Comments]])/Posts[[#This Row],[Impressions]]</f>
        <v>0.12222859965027964</v>
      </c>
      <c r="O218" s="10" t="s">
        <v>17</v>
      </c>
      <c r="P218" s="4">
        <v>1217</v>
      </c>
      <c r="Q218" s="4">
        <v>149834</v>
      </c>
      <c r="R218" s="17">
        <f>(Posts[[#This Row],[Likes]]+Posts[[#This Row],[Shares]]+Posts[[#This Row],[Comments]])/Posts[[#This Row],[Impressions]]</f>
        <v>0.12222859965027964</v>
      </c>
    </row>
    <row r="219" spans="1:18" x14ac:dyDescent="0.2">
      <c r="A219" s="1" t="s">
        <v>263</v>
      </c>
      <c r="B219" s="1" t="s">
        <v>25</v>
      </c>
      <c r="C219" s="2">
        <v>45454</v>
      </c>
      <c r="D219" s="1" t="s">
        <v>31</v>
      </c>
      <c r="E219" s="1" t="s">
        <v>72</v>
      </c>
      <c r="F219" s="1" t="s">
        <v>38</v>
      </c>
      <c r="G219">
        <v>14910</v>
      </c>
      <c r="H219">
        <v>778</v>
      </c>
      <c r="I219">
        <v>289</v>
      </c>
      <c r="J219">
        <v>2541</v>
      </c>
      <c r="K219">
        <v>14309</v>
      </c>
      <c r="L219">
        <v>247815</v>
      </c>
      <c r="M219" s="1" t="s">
        <v>29</v>
      </c>
      <c r="N219">
        <f>(Posts[[#This Row],[Likes]]+Posts[[#This Row],[Shares]]+Posts[[#This Row],[Comments]])/Posts[[#This Row],[Impressions]]</f>
        <v>6.4471480741682297E-2</v>
      </c>
      <c r="O219" s="11" t="s">
        <v>38</v>
      </c>
      <c r="P219" s="5">
        <v>2541</v>
      </c>
      <c r="Q219" s="5">
        <v>247815</v>
      </c>
      <c r="R219" s="18">
        <f>(Posts[[#This Row],[Likes]]+Posts[[#This Row],[Shares]]+Posts[[#This Row],[Comments]])/Posts[[#This Row],[Impressions]]</f>
        <v>6.4471480741682297E-2</v>
      </c>
    </row>
    <row r="220" spans="1:18" x14ac:dyDescent="0.2">
      <c r="A220" s="1" t="s">
        <v>264</v>
      </c>
      <c r="B220" s="1" t="s">
        <v>20</v>
      </c>
      <c r="C220" s="2">
        <v>45685</v>
      </c>
      <c r="D220" s="1" t="s">
        <v>40</v>
      </c>
      <c r="E220" s="1" t="s">
        <v>41</v>
      </c>
      <c r="F220" s="1" t="s">
        <v>42</v>
      </c>
      <c r="G220">
        <v>9943</v>
      </c>
      <c r="H220">
        <v>1274</v>
      </c>
      <c r="I220">
        <v>336</v>
      </c>
      <c r="J220">
        <v>389</v>
      </c>
      <c r="K220">
        <v>6145</v>
      </c>
      <c r="L220">
        <v>231305</v>
      </c>
      <c r="M220" s="1" t="s">
        <v>18</v>
      </c>
      <c r="N220">
        <f>(Posts[[#This Row],[Likes]]+Posts[[#This Row],[Shares]]+Posts[[#This Row],[Comments]])/Posts[[#This Row],[Impressions]]</f>
        <v>4.9947039623008581E-2</v>
      </c>
      <c r="O220" s="10" t="s">
        <v>42</v>
      </c>
      <c r="P220" s="4">
        <v>389</v>
      </c>
      <c r="Q220" s="4">
        <v>231305</v>
      </c>
      <c r="R220" s="17">
        <f>(Posts[[#This Row],[Likes]]+Posts[[#This Row],[Shares]]+Posts[[#This Row],[Comments]])/Posts[[#This Row],[Impressions]]</f>
        <v>4.9947039623008581E-2</v>
      </c>
    </row>
    <row r="221" spans="1:18" x14ac:dyDescent="0.2">
      <c r="A221" s="1" t="s">
        <v>265</v>
      </c>
      <c r="B221" s="1" t="s">
        <v>14</v>
      </c>
      <c r="C221" s="2">
        <v>45445</v>
      </c>
      <c r="D221" s="1" t="s">
        <v>31</v>
      </c>
      <c r="E221" s="1" t="s">
        <v>21</v>
      </c>
      <c r="F221" s="1" t="s">
        <v>22</v>
      </c>
      <c r="G221">
        <v>14199</v>
      </c>
      <c r="H221">
        <v>1206</v>
      </c>
      <c r="I221">
        <v>954</v>
      </c>
      <c r="J221">
        <v>2009</v>
      </c>
      <c r="K221">
        <v>8</v>
      </c>
      <c r="L221">
        <v>65537</v>
      </c>
      <c r="M221" s="1" t="s">
        <v>29</v>
      </c>
      <c r="N221">
        <f>(Posts[[#This Row],[Likes]]+Posts[[#This Row],[Shares]]+Posts[[#This Row],[Comments]])/Posts[[#This Row],[Impressions]]</f>
        <v>0.24961472145505592</v>
      </c>
      <c r="O221" s="11" t="s">
        <v>22</v>
      </c>
      <c r="P221" s="5">
        <v>2009</v>
      </c>
      <c r="Q221" s="5">
        <v>65537</v>
      </c>
      <c r="R221" s="18">
        <f>(Posts[[#This Row],[Likes]]+Posts[[#This Row],[Shares]]+Posts[[#This Row],[Comments]])/Posts[[#This Row],[Impressions]]</f>
        <v>0.24961472145505592</v>
      </c>
    </row>
    <row r="222" spans="1:18" x14ac:dyDescent="0.2">
      <c r="A222" s="1" t="s">
        <v>266</v>
      </c>
      <c r="B222" s="1" t="s">
        <v>14</v>
      </c>
      <c r="C222" s="2">
        <v>45739</v>
      </c>
      <c r="D222" s="1" t="s">
        <v>40</v>
      </c>
      <c r="E222" s="1" t="s">
        <v>41</v>
      </c>
      <c r="F222" s="1" t="s">
        <v>42</v>
      </c>
      <c r="G222">
        <v>17728</v>
      </c>
      <c r="H222">
        <v>1487</v>
      </c>
      <c r="I222">
        <v>210</v>
      </c>
      <c r="J222">
        <v>2469</v>
      </c>
      <c r="K222">
        <v>30565</v>
      </c>
      <c r="L222">
        <v>117576</v>
      </c>
      <c r="M222" s="1" t="s">
        <v>18</v>
      </c>
      <c r="N222">
        <f>(Posts[[#This Row],[Likes]]+Posts[[#This Row],[Shares]]+Posts[[#This Row],[Comments]])/Posts[[#This Row],[Impressions]]</f>
        <v>0.16521228822208614</v>
      </c>
      <c r="O222" s="10" t="s">
        <v>42</v>
      </c>
      <c r="P222" s="4">
        <v>2469</v>
      </c>
      <c r="Q222" s="4">
        <v>117576</v>
      </c>
      <c r="R222" s="17">
        <f>(Posts[[#This Row],[Likes]]+Posts[[#This Row],[Shares]]+Posts[[#This Row],[Comments]])/Posts[[#This Row],[Impressions]]</f>
        <v>0.16521228822208614</v>
      </c>
    </row>
    <row r="223" spans="1:18" x14ac:dyDescent="0.2">
      <c r="A223" s="1" t="s">
        <v>267</v>
      </c>
      <c r="B223" s="1" t="s">
        <v>14</v>
      </c>
      <c r="C223" s="2">
        <v>45573</v>
      </c>
      <c r="D223" s="1" t="s">
        <v>26</v>
      </c>
      <c r="E223" s="1" t="s">
        <v>72</v>
      </c>
      <c r="F223" s="1" t="s">
        <v>38</v>
      </c>
      <c r="G223">
        <v>8738</v>
      </c>
      <c r="H223">
        <v>295</v>
      </c>
      <c r="I223">
        <v>529</v>
      </c>
      <c r="J223">
        <v>442</v>
      </c>
      <c r="K223">
        <v>25286</v>
      </c>
      <c r="L223">
        <v>147522</v>
      </c>
      <c r="M223" s="1" t="s">
        <v>34</v>
      </c>
      <c r="N223">
        <f>(Posts[[#This Row],[Likes]]+Posts[[#This Row],[Shares]]+Posts[[#This Row],[Comments]])/Posts[[#This Row],[Impressions]]</f>
        <v>6.4817450956467515E-2</v>
      </c>
      <c r="O223" s="11" t="s">
        <v>38</v>
      </c>
      <c r="P223" s="5">
        <v>442</v>
      </c>
      <c r="Q223" s="5">
        <v>147522</v>
      </c>
      <c r="R223" s="18">
        <f>(Posts[[#This Row],[Likes]]+Posts[[#This Row],[Shares]]+Posts[[#This Row],[Comments]])/Posts[[#This Row],[Impressions]]</f>
        <v>6.4817450956467515E-2</v>
      </c>
    </row>
    <row r="224" spans="1:18" x14ac:dyDescent="0.2">
      <c r="A224" s="1" t="s">
        <v>268</v>
      </c>
      <c r="B224" s="1" t="s">
        <v>48</v>
      </c>
      <c r="C224" s="2">
        <v>45608</v>
      </c>
      <c r="D224" s="1" t="s">
        <v>31</v>
      </c>
      <c r="E224" s="1" t="s">
        <v>27</v>
      </c>
      <c r="F224" s="1" t="s">
        <v>28</v>
      </c>
      <c r="G224">
        <v>17913</v>
      </c>
      <c r="H224">
        <v>1311</v>
      </c>
      <c r="I224">
        <v>859</v>
      </c>
      <c r="J224">
        <v>405</v>
      </c>
      <c r="K224">
        <v>59842</v>
      </c>
      <c r="L224">
        <v>62612</v>
      </c>
      <c r="M224" s="1" t="s">
        <v>29</v>
      </c>
      <c r="N224">
        <f>(Posts[[#This Row],[Likes]]+Posts[[#This Row],[Shares]]+Posts[[#This Row],[Comments]])/Posts[[#This Row],[Impressions]]</f>
        <v>0.32075321024723696</v>
      </c>
      <c r="O224" s="10" t="s">
        <v>28</v>
      </c>
      <c r="P224" s="4">
        <v>405</v>
      </c>
      <c r="Q224" s="4">
        <v>62612</v>
      </c>
      <c r="R224" s="17">
        <f>(Posts[[#This Row],[Likes]]+Posts[[#This Row],[Shares]]+Posts[[#This Row],[Comments]])/Posts[[#This Row],[Impressions]]</f>
        <v>0.32075321024723696</v>
      </c>
    </row>
    <row r="225" spans="1:18" x14ac:dyDescent="0.2">
      <c r="A225" s="1" t="s">
        <v>269</v>
      </c>
      <c r="B225" s="1" t="s">
        <v>20</v>
      </c>
      <c r="C225" s="2">
        <v>45907</v>
      </c>
      <c r="D225" s="1" t="s">
        <v>26</v>
      </c>
      <c r="E225" s="1" t="s">
        <v>123</v>
      </c>
      <c r="F225" s="1" t="s">
        <v>124</v>
      </c>
      <c r="G225">
        <v>4472</v>
      </c>
      <c r="H225">
        <v>1301</v>
      </c>
      <c r="I225">
        <v>956</v>
      </c>
      <c r="J225">
        <v>1186</v>
      </c>
      <c r="K225">
        <v>3363</v>
      </c>
      <c r="L225">
        <v>46471</v>
      </c>
      <c r="M225" s="1" t="s">
        <v>23</v>
      </c>
      <c r="N225">
        <f>(Posts[[#This Row],[Likes]]+Posts[[#This Row],[Shares]]+Posts[[#This Row],[Comments]])/Posts[[#This Row],[Impressions]]</f>
        <v>0.14479998278496267</v>
      </c>
      <c r="O225" s="11" t="s">
        <v>124</v>
      </c>
      <c r="P225" s="5">
        <v>1186</v>
      </c>
      <c r="Q225" s="5">
        <v>46471</v>
      </c>
      <c r="R225" s="18">
        <f>(Posts[[#This Row],[Likes]]+Posts[[#This Row],[Shares]]+Posts[[#This Row],[Comments]])/Posts[[#This Row],[Impressions]]</f>
        <v>0.14479998278496267</v>
      </c>
    </row>
    <row r="226" spans="1:18" x14ac:dyDescent="0.2">
      <c r="A226" s="1" t="s">
        <v>270</v>
      </c>
      <c r="B226" s="1" t="s">
        <v>48</v>
      </c>
      <c r="C226" s="2">
        <v>45463</v>
      </c>
      <c r="D226" s="1" t="s">
        <v>31</v>
      </c>
      <c r="E226" s="1" t="s">
        <v>44</v>
      </c>
      <c r="F226" s="1" t="s">
        <v>45</v>
      </c>
      <c r="G226">
        <v>21123</v>
      </c>
      <c r="H226">
        <v>1343</v>
      </c>
      <c r="I226">
        <v>589</v>
      </c>
      <c r="J226">
        <v>727</v>
      </c>
      <c r="K226">
        <v>87833</v>
      </c>
      <c r="L226">
        <v>206703</v>
      </c>
      <c r="M226" s="1" t="s">
        <v>18</v>
      </c>
      <c r="N226">
        <f>(Posts[[#This Row],[Likes]]+Posts[[#This Row],[Shares]]+Posts[[#This Row],[Comments]])/Posts[[#This Row],[Impressions]]</f>
        <v>0.11153684271636116</v>
      </c>
      <c r="O226" s="10" t="s">
        <v>45</v>
      </c>
      <c r="P226" s="4">
        <v>727</v>
      </c>
      <c r="Q226" s="4">
        <v>206703</v>
      </c>
      <c r="R226" s="17">
        <f>(Posts[[#This Row],[Likes]]+Posts[[#This Row],[Shares]]+Posts[[#This Row],[Comments]])/Posts[[#This Row],[Impressions]]</f>
        <v>0.11153684271636116</v>
      </c>
    </row>
    <row r="227" spans="1:18" x14ac:dyDescent="0.2">
      <c r="A227" s="1" t="s">
        <v>271</v>
      </c>
      <c r="B227" s="1" t="s">
        <v>48</v>
      </c>
      <c r="C227" s="2">
        <v>45908</v>
      </c>
      <c r="D227" s="1" t="s">
        <v>26</v>
      </c>
      <c r="E227" s="1" t="s">
        <v>44</v>
      </c>
      <c r="F227" s="1" t="s">
        <v>45</v>
      </c>
      <c r="G227">
        <v>23785</v>
      </c>
      <c r="H227">
        <v>1013</v>
      </c>
      <c r="I227">
        <v>468</v>
      </c>
      <c r="J227">
        <v>1628</v>
      </c>
      <c r="K227">
        <v>8272</v>
      </c>
      <c r="L227">
        <v>71348</v>
      </c>
      <c r="M227" s="1" t="s">
        <v>23</v>
      </c>
      <c r="N227">
        <f>(Posts[[#This Row],[Likes]]+Posts[[#This Row],[Shares]]+Posts[[#This Row],[Comments]])/Posts[[#This Row],[Impressions]]</f>
        <v>0.35412345125301342</v>
      </c>
      <c r="O227" s="11" t="s">
        <v>45</v>
      </c>
      <c r="P227" s="5">
        <v>1628</v>
      </c>
      <c r="Q227" s="5">
        <v>71348</v>
      </c>
      <c r="R227" s="18">
        <f>(Posts[[#This Row],[Likes]]+Posts[[#This Row],[Shares]]+Posts[[#This Row],[Comments]])/Posts[[#This Row],[Impressions]]</f>
        <v>0.35412345125301342</v>
      </c>
    </row>
    <row r="228" spans="1:18" x14ac:dyDescent="0.2">
      <c r="A228" s="1" t="s">
        <v>272</v>
      </c>
      <c r="B228" s="1" t="s">
        <v>25</v>
      </c>
      <c r="C228" s="2">
        <v>45455</v>
      </c>
      <c r="D228" s="1" t="s">
        <v>26</v>
      </c>
      <c r="E228" s="1" t="s">
        <v>21</v>
      </c>
      <c r="F228" s="1" t="s">
        <v>22</v>
      </c>
      <c r="G228">
        <v>17679</v>
      </c>
      <c r="H228">
        <v>690</v>
      </c>
      <c r="I228">
        <v>451</v>
      </c>
      <c r="J228">
        <v>2195</v>
      </c>
      <c r="K228">
        <v>4390</v>
      </c>
      <c r="L228">
        <v>235804</v>
      </c>
      <c r="M228" s="1" t="s">
        <v>53</v>
      </c>
      <c r="N228">
        <f>(Posts[[#This Row],[Likes]]+Posts[[#This Row],[Shares]]+Posts[[#This Row],[Comments]])/Posts[[#This Row],[Impressions]]</f>
        <v>7.9812047293514959E-2</v>
      </c>
      <c r="O228" s="10" t="s">
        <v>22</v>
      </c>
      <c r="P228" s="4">
        <v>2195</v>
      </c>
      <c r="Q228" s="4">
        <v>235804</v>
      </c>
      <c r="R228" s="17">
        <f>(Posts[[#This Row],[Likes]]+Posts[[#This Row],[Shares]]+Posts[[#This Row],[Comments]])/Posts[[#This Row],[Impressions]]</f>
        <v>7.9812047293514959E-2</v>
      </c>
    </row>
    <row r="229" spans="1:18" x14ac:dyDescent="0.2">
      <c r="A229" s="1" t="s">
        <v>273</v>
      </c>
      <c r="B229" s="1" t="s">
        <v>48</v>
      </c>
      <c r="C229" s="2">
        <v>45474</v>
      </c>
      <c r="D229" s="1" t="s">
        <v>31</v>
      </c>
      <c r="E229" s="1" t="s">
        <v>27</v>
      </c>
      <c r="F229" s="1" t="s">
        <v>28</v>
      </c>
      <c r="G229">
        <v>3761</v>
      </c>
      <c r="H229">
        <v>651</v>
      </c>
      <c r="I229">
        <v>493</v>
      </c>
      <c r="J229">
        <v>2294</v>
      </c>
      <c r="K229">
        <v>71696</v>
      </c>
      <c r="L229">
        <v>41177</v>
      </c>
      <c r="M229" s="1" t="s">
        <v>18</v>
      </c>
      <c r="N229">
        <f>(Posts[[#This Row],[Likes]]+Posts[[#This Row],[Shares]]+Posts[[#This Row],[Comments]])/Posts[[#This Row],[Impressions]]</f>
        <v>0.11911989702989532</v>
      </c>
      <c r="O229" s="11" t="s">
        <v>28</v>
      </c>
      <c r="P229" s="5">
        <v>2294</v>
      </c>
      <c r="Q229" s="5">
        <v>41177</v>
      </c>
      <c r="R229" s="18">
        <f>(Posts[[#This Row],[Likes]]+Posts[[#This Row],[Shares]]+Posts[[#This Row],[Comments]])/Posts[[#This Row],[Impressions]]</f>
        <v>0.11911989702989532</v>
      </c>
    </row>
    <row r="230" spans="1:18" x14ac:dyDescent="0.2">
      <c r="A230" s="1" t="s">
        <v>274</v>
      </c>
      <c r="B230" s="1" t="s">
        <v>25</v>
      </c>
      <c r="C230" s="2">
        <v>45476</v>
      </c>
      <c r="D230" s="1" t="s">
        <v>31</v>
      </c>
      <c r="E230" s="1" t="s">
        <v>21</v>
      </c>
      <c r="F230" s="1" t="s">
        <v>22</v>
      </c>
      <c r="G230">
        <v>12167</v>
      </c>
      <c r="H230">
        <v>364</v>
      </c>
      <c r="I230">
        <v>160</v>
      </c>
      <c r="J230">
        <v>616</v>
      </c>
      <c r="K230">
        <v>42228</v>
      </c>
      <c r="L230">
        <v>175832</v>
      </c>
      <c r="M230" s="1" t="s">
        <v>29</v>
      </c>
      <c r="N230">
        <f>(Posts[[#This Row],[Likes]]+Posts[[#This Row],[Shares]]+Posts[[#This Row],[Comments]])/Posts[[#This Row],[Impressions]]</f>
        <v>7.2176850630146963E-2</v>
      </c>
      <c r="O230" s="10" t="s">
        <v>22</v>
      </c>
      <c r="P230" s="4">
        <v>616</v>
      </c>
      <c r="Q230" s="4">
        <v>175832</v>
      </c>
      <c r="R230" s="17">
        <f>(Posts[[#This Row],[Likes]]+Posts[[#This Row],[Shares]]+Posts[[#This Row],[Comments]])/Posts[[#This Row],[Impressions]]</f>
        <v>7.2176850630146963E-2</v>
      </c>
    </row>
    <row r="231" spans="1:18" x14ac:dyDescent="0.2">
      <c r="A231" s="1" t="s">
        <v>275</v>
      </c>
      <c r="B231" s="1" t="s">
        <v>25</v>
      </c>
      <c r="C231" s="2">
        <v>45488</v>
      </c>
      <c r="D231" s="1" t="s">
        <v>31</v>
      </c>
      <c r="E231" s="1" t="s">
        <v>37</v>
      </c>
      <c r="F231" s="1" t="s">
        <v>38</v>
      </c>
      <c r="G231">
        <v>12554</v>
      </c>
      <c r="H231">
        <v>381</v>
      </c>
      <c r="I231">
        <v>211</v>
      </c>
      <c r="J231">
        <v>2286</v>
      </c>
      <c r="K231">
        <v>50567</v>
      </c>
      <c r="L231">
        <v>72779</v>
      </c>
      <c r="M231" s="1" t="s">
        <v>18</v>
      </c>
      <c r="N231">
        <f>(Posts[[#This Row],[Likes]]+Posts[[#This Row],[Shares]]+Posts[[#This Row],[Comments]])/Posts[[#This Row],[Impressions]]</f>
        <v>0.18062902760411656</v>
      </c>
      <c r="O231" s="11" t="s">
        <v>38</v>
      </c>
      <c r="P231" s="5">
        <v>2286</v>
      </c>
      <c r="Q231" s="5">
        <v>72779</v>
      </c>
      <c r="R231" s="18">
        <f>(Posts[[#This Row],[Likes]]+Posts[[#This Row],[Shares]]+Posts[[#This Row],[Comments]])/Posts[[#This Row],[Impressions]]</f>
        <v>0.18062902760411656</v>
      </c>
    </row>
    <row r="232" spans="1:18" x14ac:dyDescent="0.2">
      <c r="A232" s="1" t="s">
        <v>276</v>
      </c>
      <c r="B232" s="1" t="s">
        <v>48</v>
      </c>
      <c r="C232" s="2">
        <v>45909</v>
      </c>
      <c r="D232" s="1" t="s">
        <v>15</v>
      </c>
      <c r="E232" s="1" t="s">
        <v>41</v>
      </c>
      <c r="F232" s="1" t="s">
        <v>42</v>
      </c>
      <c r="G232">
        <v>19260</v>
      </c>
      <c r="H232">
        <v>668</v>
      </c>
      <c r="I232">
        <v>994</v>
      </c>
      <c r="J232">
        <v>934</v>
      </c>
      <c r="K232">
        <v>20509</v>
      </c>
      <c r="L232">
        <v>61636</v>
      </c>
      <c r="M232" s="1" t="s">
        <v>23</v>
      </c>
      <c r="N232">
        <f>(Posts[[#This Row],[Likes]]+Posts[[#This Row],[Shares]]+Posts[[#This Row],[Comments]])/Posts[[#This Row],[Impressions]]</f>
        <v>0.33944448049841003</v>
      </c>
      <c r="O232" s="10" t="s">
        <v>42</v>
      </c>
      <c r="P232" s="4">
        <v>934</v>
      </c>
      <c r="Q232" s="4">
        <v>61636</v>
      </c>
      <c r="R232" s="17">
        <f>(Posts[[#This Row],[Likes]]+Posts[[#This Row],[Shares]]+Posts[[#This Row],[Comments]])/Posts[[#This Row],[Impressions]]</f>
        <v>0.33944448049841003</v>
      </c>
    </row>
    <row r="233" spans="1:18" x14ac:dyDescent="0.2">
      <c r="A233" s="1" t="s">
        <v>277</v>
      </c>
      <c r="B233" s="1" t="s">
        <v>20</v>
      </c>
      <c r="C233" s="2">
        <v>45776</v>
      </c>
      <c r="D233" s="1" t="s">
        <v>40</v>
      </c>
      <c r="E233" s="1" t="s">
        <v>44</v>
      </c>
      <c r="F233" s="1" t="s">
        <v>45</v>
      </c>
      <c r="G233">
        <v>16277</v>
      </c>
      <c r="H233">
        <v>1109</v>
      </c>
      <c r="I233">
        <v>375</v>
      </c>
      <c r="J233">
        <v>2225</v>
      </c>
      <c r="K233">
        <v>1044</v>
      </c>
      <c r="L233">
        <v>121889</v>
      </c>
      <c r="M233" s="1" t="s">
        <v>34</v>
      </c>
      <c r="N233">
        <f>(Posts[[#This Row],[Likes]]+Posts[[#This Row],[Shares]]+Posts[[#This Row],[Comments]])/Posts[[#This Row],[Impressions]]</f>
        <v>0.14571454356012437</v>
      </c>
      <c r="O233" s="11" t="s">
        <v>45</v>
      </c>
      <c r="P233" s="5">
        <v>2225</v>
      </c>
      <c r="Q233" s="5">
        <v>121889</v>
      </c>
      <c r="R233" s="18">
        <f>(Posts[[#This Row],[Likes]]+Posts[[#This Row],[Shares]]+Posts[[#This Row],[Comments]])/Posts[[#This Row],[Impressions]]</f>
        <v>0.14571454356012437</v>
      </c>
    </row>
    <row r="234" spans="1:18" x14ac:dyDescent="0.2">
      <c r="A234" s="1" t="s">
        <v>278</v>
      </c>
      <c r="B234" s="1" t="s">
        <v>20</v>
      </c>
      <c r="C234" s="2">
        <v>45724</v>
      </c>
      <c r="D234" s="1" t="s">
        <v>15</v>
      </c>
      <c r="E234" s="1" t="s">
        <v>16</v>
      </c>
      <c r="F234" s="1" t="s">
        <v>17</v>
      </c>
      <c r="G234">
        <v>5812</v>
      </c>
      <c r="H234">
        <v>934</v>
      </c>
      <c r="I234">
        <v>302</v>
      </c>
      <c r="J234">
        <v>2356</v>
      </c>
      <c r="K234">
        <v>37437</v>
      </c>
      <c r="L234">
        <v>93551</v>
      </c>
      <c r="M234" s="1" t="s">
        <v>18</v>
      </c>
      <c r="N234">
        <f>(Posts[[#This Row],[Likes]]+Posts[[#This Row],[Shares]]+Posts[[#This Row],[Comments]])/Posts[[#This Row],[Impressions]]</f>
        <v>7.5338585370546551E-2</v>
      </c>
      <c r="O234" s="10" t="s">
        <v>17</v>
      </c>
      <c r="P234" s="4">
        <v>2356</v>
      </c>
      <c r="Q234" s="4">
        <v>93551</v>
      </c>
      <c r="R234" s="17">
        <f>(Posts[[#This Row],[Likes]]+Posts[[#This Row],[Shares]]+Posts[[#This Row],[Comments]])/Posts[[#This Row],[Impressions]]</f>
        <v>7.5338585370546551E-2</v>
      </c>
    </row>
    <row r="235" spans="1:18" x14ac:dyDescent="0.2">
      <c r="A235" s="1" t="s">
        <v>279</v>
      </c>
      <c r="B235" s="1" t="s">
        <v>20</v>
      </c>
      <c r="C235" s="2">
        <v>45444</v>
      </c>
      <c r="D235" s="1" t="s">
        <v>15</v>
      </c>
      <c r="E235" s="1" t="s">
        <v>41</v>
      </c>
      <c r="F235" s="1" t="s">
        <v>42</v>
      </c>
      <c r="G235">
        <v>19844</v>
      </c>
      <c r="H235">
        <v>1022</v>
      </c>
      <c r="I235">
        <v>860</v>
      </c>
      <c r="J235">
        <v>2570</v>
      </c>
      <c r="K235">
        <v>23719</v>
      </c>
      <c r="L235">
        <v>182628</v>
      </c>
      <c r="M235" s="1" t="s">
        <v>29</v>
      </c>
      <c r="N235">
        <f>(Posts[[#This Row],[Likes]]+Posts[[#This Row],[Shares]]+Posts[[#This Row],[Comments]])/Posts[[#This Row],[Impressions]]</f>
        <v>0.11896313818253498</v>
      </c>
      <c r="O235" s="11" t="s">
        <v>42</v>
      </c>
      <c r="P235" s="5">
        <v>2570</v>
      </c>
      <c r="Q235" s="5">
        <v>182628</v>
      </c>
      <c r="R235" s="18">
        <f>(Posts[[#This Row],[Likes]]+Posts[[#This Row],[Shares]]+Posts[[#This Row],[Comments]])/Posts[[#This Row],[Impressions]]</f>
        <v>0.11896313818253498</v>
      </c>
    </row>
    <row r="236" spans="1:18" x14ac:dyDescent="0.2">
      <c r="A236" s="1" t="s">
        <v>280</v>
      </c>
      <c r="B236" s="1" t="s">
        <v>20</v>
      </c>
      <c r="C236" s="2">
        <v>45648</v>
      </c>
      <c r="D236" s="1" t="s">
        <v>26</v>
      </c>
      <c r="E236" s="1" t="s">
        <v>32</v>
      </c>
      <c r="F236" s="1" t="s">
        <v>33</v>
      </c>
      <c r="G236">
        <v>20117</v>
      </c>
      <c r="H236">
        <v>1143</v>
      </c>
      <c r="I236">
        <v>713</v>
      </c>
      <c r="J236">
        <v>1739</v>
      </c>
      <c r="K236">
        <v>34444</v>
      </c>
      <c r="L236">
        <v>198670</v>
      </c>
      <c r="M236" s="1" t="s">
        <v>53</v>
      </c>
      <c r="N236">
        <f>(Posts[[#This Row],[Likes]]+Posts[[#This Row],[Shares]]+Posts[[#This Row],[Comments]])/Posts[[#This Row],[Impressions]]</f>
        <v>0.11060049328031409</v>
      </c>
      <c r="O236" s="10" t="s">
        <v>33</v>
      </c>
      <c r="P236" s="4">
        <v>1739</v>
      </c>
      <c r="Q236" s="4">
        <v>198670</v>
      </c>
      <c r="R236" s="17">
        <f>(Posts[[#This Row],[Likes]]+Posts[[#This Row],[Shares]]+Posts[[#This Row],[Comments]])/Posts[[#This Row],[Impressions]]</f>
        <v>0.11060049328031409</v>
      </c>
    </row>
    <row r="237" spans="1:18" x14ac:dyDescent="0.2">
      <c r="A237" s="1" t="s">
        <v>281</v>
      </c>
      <c r="B237" s="1" t="s">
        <v>20</v>
      </c>
      <c r="C237" s="2">
        <v>45523</v>
      </c>
      <c r="D237" s="1" t="s">
        <v>31</v>
      </c>
      <c r="E237" s="1" t="s">
        <v>63</v>
      </c>
      <c r="F237" s="1" t="s">
        <v>37</v>
      </c>
      <c r="G237">
        <v>3605</v>
      </c>
      <c r="H237">
        <v>206</v>
      </c>
      <c r="I237">
        <v>921</v>
      </c>
      <c r="J237">
        <v>852</v>
      </c>
      <c r="K237">
        <v>11660</v>
      </c>
      <c r="L237">
        <v>182635</v>
      </c>
      <c r="M237" s="1" t="s">
        <v>34</v>
      </c>
      <c r="N237">
        <f>(Posts[[#This Row],[Likes]]+Posts[[#This Row],[Shares]]+Posts[[#This Row],[Comments]])/Posts[[#This Row],[Impressions]]</f>
        <v>2.590960111698196E-2</v>
      </c>
      <c r="O237" s="11" t="s">
        <v>37</v>
      </c>
      <c r="P237" s="5">
        <v>852</v>
      </c>
      <c r="Q237" s="5">
        <v>182635</v>
      </c>
      <c r="R237" s="18">
        <f>(Posts[[#This Row],[Likes]]+Posts[[#This Row],[Shares]]+Posts[[#This Row],[Comments]])/Posts[[#This Row],[Impressions]]</f>
        <v>2.590960111698196E-2</v>
      </c>
    </row>
    <row r="238" spans="1:18" x14ac:dyDescent="0.2">
      <c r="A238" s="1" t="s">
        <v>282</v>
      </c>
      <c r="B238" s="1" t="s">
        <v>48</v>
      </c>
      <c r="C238" s="2">
        <v>45587</v>
      </c>
      <c r="D238" s="1" t="s">
        <v>40</v>
      </c>
      <c r="E238" s="1" t="s">
        <v>27</v>
      </c>
      <c r="F238" s="1" t="s">
        <v>28</v>
      </c>
      <c r="G238">
        <v>7622</v>
      </c>
      <c r="H238">
        <v>529</v>
      </c>
      <c r="I238">
        <v>720</v>
      </c>
      <c r="J238">
        <v>1015</v>
      </c>
      <c r="K238">
        <v>71322</v>
      </c>
      <c r="L238">
        <v>86819</v>
      </c>
      <c r="M238" s="1" t="s">
        <v>53</v>
      </c>
      <c r="N238">
        <f>(Posts[[#This Row],[Likes]]+Posts[[#This Row],[Shares]]+Posts[[#This Row],[Comments]])/Posts[[#This Row],[Impressions]]</f>
        <v>0.10217809465669957</v>
      </c>
      <c r="O238" s="10" t="s">
        <v>28</v>
      </c>
      <c r="P238" s="4">
        <v>1015</v>
      </c>
      <c r="Q238" s="4">
        <v>86819</v>
      </c>
      <c r="R238" s="17">
        <f>(Posts[[#This Row],[Likes]]+Posts[[#This Row],[Shares]]+Posts[[#This Row],[Comments]])/Posts[[#This Row],[Impressions]]</f>
        <v>0.10217809465669957</v>
      </c>
    </row>
    <row r="239" spans="1:18" x14ac:dyDescent="0.2">
      <c r="A239" s="1" t="s">
        <v>283</v>
      </c>
      <c r="B239" s="1" t="s">
        <v>48</v>
      </c>
      <c r="C239" s="2">
        <v>45489</v>
      </c>
      <c r="D239" s="1" t="s">
        <v>26</v>
      </c>
      <c r="E239" s="1" t="s">
        <v>49</v>
      </c>
      <c r="F239" s="1" t="s">
        <v>32</v>
      </c>
      <c r="G239">
        <v>8767</v>
      </c>
      <c r="H239">
        <v>974</v>
      </c>
      <c r="I239">
        <v>733</v>
      </c>
      <c r="J239">
        <v>1587</v>
      </c>
      <c r="K239">
        <v>74927</v>
      </c>
      <c r="L239">
        <v>113770</v>
      </c>
      <c r="M239" s="1" t="s">
        <v>18</v>
      </c>
      <c r="N239">
        <f>(Posts[[#This Row],[Likes]]+Posts[[#This Row],[Shares]]+Posts[[#This Row],[Comments]])/Posts[[#This Row],[Impressions]]</f>
        <v>9.2062933989628198E-2</v>
      </c>
      <c r="O239" s="11" t="s">
        <v>32</v>
      </c>
      <c r="P239" s="5">
        <v>1587</v>
      </c>
      <c r="Q239" s="5">
        <v>113770</v>
      </c>
      <c r="R239" s="18">
        <f>(Posts[[#This Row],[Likes]]+Posts[[#This Row],[Shares]]+Posts[[#This Row],[Comments]])/Posts[[#This Row],[Impressions]]</f>
        <v>9.2062933989628198E-2</v>
      </c>
    </row>
    <row r="240" spans="1:18" x14ac:dyDescent="0.2">
      <c r="A240" s="1" t="s">
        <v>284</v>
      </c>
      <c r="B240" s="1" t="s">
        <v>14</v>
      </c>
      <c r="C240" s="2">
        <v>45910</v>
      </c>
      <c r="D240" s="1" t="s">
        <v>15</v>
      </c>
      <c r="E240" s="1" t="s">
        <v>21</v>
      </c>
      <c r="F240" s="1" t="s">
        <v>22</v>
      </c>
      <c r="G240">
        <v>13613</v>
      </c>
      <c r="H240">
        <v>350</v>
      </c>
      <c r="I240">
        <v>809</v>
      </c>
      <c r="J240">
        <v>2013</v>
      </c>
      <c r="K240">
        <v>20471</v>
      </c>
      <c r="L240">
        <v>198038</v>
      </c>
      <c r="M240" s="1" t="s">
        <v>23</v>
      </c>
      <c r="N240">
        <f>(Posts[[#This Row],[Likes]]+Posts[[#This Row],[Shares]]+Posts[[#This Row],[Comments]])/Posts[[#This Row],[Impressions]]</f>
        <v>7.4591745018632791E-2</v>
      </c>
      <c r="O240" s="10" t="s">
        <v>22</v>
      </c>
      <c r="P240" s="4">
        <v>2013</v>
      </c>
      <c r="Q240" s="4">
        <v>198038</v>
      </c>
      <c r="R240" s="17">
        <f>(Posts[[#This Row],[Likes]]+Posts[[#This Row],[Shares]]+Posts[[#This Row],[Comments]])/Posts[[#This Row],[Impressions]]</f>
        <v>7.4591745018632791E-2</v>
      </c>
    </row>
    <row r="241" spans="1:18" x14ac:dyDescent="0.2">
      <c r="A241" s="1" t="s">
        <v>285</v>
      </c>
      <c r="B241" s="1" t="s">
        <v>20</v>
      </c>
      <c r="C241" s="2">
        <v>45911</v>
      </c>
      <c r="D241" s="1" t="s">
        <v>31</v>
      </c>
      <c r="E241" s="1" t="s">
        <v>41</v>
      </c>
      <c r="F241" s="1" t="s">
        <v>42</v>
      </c>
      <c r="G241">
        <v>21901</v>
      </c>
      <c r="H241">
        <v>1308</v>
      </c>
      <c r="I241">
        <v>724</v>
      </c>
      <c r="J241">
        <v>2183</v>
      </c>
      <c r="K241">
        <v>15996</v>
      </c>
      <c r="L241">
        <v>230961</v>
      </c>
      <c r="M241" s="1" t="s">
        <v>23</v>
      </c>
      <c r="N241">
        <f>(Posts[[#This Row],[Likes]]+Posts[[#This Row],[Shares]]+Posts[[#This Row],[Comments]])/Posts[[#This Row],[Impressions]]</f>
        <v>0.10362355549205277</v>
      </c>
      <c r="O241" s="11" t="s">
        <v>42</v>
      </c>
      <c r="P241" s="5">
        <v>2183</v>
      </c>
      <c r="Q241" s="5">
        <v>230961</v>
      </c>
      <c r="R241" s="18">
        <f>(Posts[[#This Row],[Likes]]+Posts[[#This Row],[Shares]]+Posts[[#This Row],[Comments]])/Posts[[#This Row],[Impressions]]</f>
        <v>0.10362355549205277</v>
      </c>
    </row>
    <row r="242" spans="1:18" x14ac:dyDescent="0.2">
      <c r="A242" s="1" t="s">
        <v>286</v>
      </c>
      <c r="B242" s="1" t="s">
        <v>48</v>
      </c>
      <c r="C242" s="2">
        <v>45675</v>
      </c>
      <c r="D242" s="1" t="s">
        <v>26</v>
      </c>
      <c r="E242" s="1" t="s">
        <v>63</v>
      </c>
      <c r="F242" s="1" t="s">
        <v>37</v>
      </c>
      <c r="G242">
        <v>12589</v>
      </c>
      <c r="H242">
        <v>346</v>
      </c>
      <c r="I242">
        <v>459</v>
      </c>
      <c r="J242">
        <v>1407</v>
      </c>
      <c r="K242">
        <v>29254</v>
      </c>
      <c r="L242">
        <v>198059</v>
      </c>
      <c r="M242" s="1" t="s">
        <v>29</v>
      </c>
      <c r="N242">
        <f>(Posts[[#This Row],[Likes]]+Posts[[#This Row],[Shares]]+Posts[[#This Row],[Comments]])/Posts[[#This Row],[Impressions]]</f>
        <v>6.7626313371268162E-2</v>
      </c>
      <c r="O242" s="10" t="s">
        <v>37</v>
      </c>
      <c r="P242" s="4">
        <v>1407</v>
      </c>
      <c r="Q242" s="4">
        <v>198059</v>
      </c>
      <c r="R242" s="17">
        <f>(Posts[[#This Row],[Likes]]+Posts[[#This Row],[Shares]]+Posts[[#This Row],[Comments]])/Posts[[#This Row],[Impressions]]</f>
        <v>6.7626313371268162E-2</v>
      </c>
    </row>
    <row r="243" spans="1:18" x14ac:dyDescent="0.2">
      <c r="A243" s="1" t="s">
        <v>287</v>
      </c>
      <c r="B243" s="1" t="s">
        <v>14</v>
      </c>
      <c r="C243" s="2">
        <v>45912</v>
      </c>
      <c r="D243" s="1" t="s">
        <v>31</v>
      </c>
      <c r="E243" s="1" t="s">
        <v>41</v>
      </c>
      <c r="F243" s="1" t="s">
        <v>42</v>
      </c>
      <c r="G243">
        <v>15918</v>
      </c>
      <c r="H243">
        <v>1114</v>
      </c>
      <c r="I243">
        <v>392</v>
      </c>
      <c r="J243">
        <v>1641</v>
      </c>
      <c r="K243">
        <v>28044</v>
      </c>
      <c r="L243">
        <v>118714</v>
      </c>
      <c r="M243" s="1" t="s">
        <v>23</v>
      </c>
      <c r="N243">
        <f>(Posts[[#This Row],[Likes]]+Posts[[#This Row],[Shares]]+Posts[[#This Row],[Comments]])/Posts[[#This Row],[Impressions]]</f>
        <v>0.14677291642097814</v>
      </c>
      <c r="O243" s="11" t="s">
        <v>42</v>
      </c>
      <c r="P243" s="5">
        <v>1641</v>
      </c>
      <c r="Q243" s="5">
        <v>118714</v>
      </c>
      <c r="R243" s="18">
        <f>(Posts[[#This Row],[Likes]]+Posts[[#This Row],[Shares]]+Posts[[#This Row],[Comments]])/Posts[[#This Row],[Impressions]]</f>
        <v>0.14677291642097814</v>
      </c>
    </row>
    <row r="244" spans="1:18" x14ac:dyDescent="0.2">
      <c r="A244" s="1" t="s">
        <v>288</v>
      </c>
      <c r="B244" s="1" t="s">
        <v>20</v>
      </c>
      <c r="C244" s="2">
        <v>45722</v>
      </c>
      <c r="D244" s="1" t="s">
        <v>26</v>
      </c>
      <c r="E244" s="1" t="s">
        <v>49</v>
      </c>
      <c r="F244" s="1" t="s">
        <v>32</v>
      </c>
      <c r="G244">
        <v>22119</v>
      </c>
      <c r="H244">
        <v>899</v>
      </c>
      <c r="I244">
        <v>642</v>
      </c>
      <c r="J244">
        <v>410</v>
      </c>
      <c r="K244">
        <v>49490</v>
      </c>
      <c r="L244">
        <v>229420</v>
      </c>
      <c r="M244" s="1" t="s">
        <v>34</v>
      </c>
      <c r="N244">
        <f>(Posts[[#This Row],[Likes]]+Posts[[#This Row],[Shares]]+Posts[[#This Row],[Comments]])/Posts[[#This Row],[Impressions]]</f>
        <v>0.10312963124400662</v>
      </c>
      <c r="O244" s="10" t="s">
        <v>32</v>
      </c>
      <c r="P244" s="4">
        <v>410</v>
      </c>
      <c r="Q244" s="4">
        <v>229420</v>
      </c>
      <c r="R244" s="17">
        <f>(Posts[[#This Row],[Likes]]+Posts[[#This Row],[Shares]]+Posts[[#This Row],[Comments]])/Posts[[#This Row],[Impressions]]</f>
        <v>0.10312963124400662</v>
      </c>
    </row>
    <row r="245" spans="1:18" x14ac:dyDescent="0.2">
      <c r="A245" s="1" t="s">
        <v>289</v>
      </c>
      <c r="B245" s="1" t="s">
        <v>25</v>
      </c>
      <c r="C245" s="2">
        <v>45913</v>
      </c>
      <c r="D245" s="1" t="s">
        <v>31</v>
      </c>
      <c r="E245" s="1" t="s">
        <v>63</v>
      </c>
      <c r="F245" s="1" t="s">
        <v>37</v>
      </c>
      <c r="G245">
        <v>15046</v>
      </c>
      <c r="H245">
        <v>281</v>
      </c>
      <c r="I245">
        <v>515</v>
      </c>
      <c r="J245">
        <v>550</v>
      </c>
      <c r="K245">
        <v>22583</v>
      </c>
      <c r="L245">
        <v>64596</v>
      </c>
      <c r="M245" s="1" t="s">
        <v>23</v>
      </c>
      <c r="N245">
        <f>(Posts[[#This Row],[Likes]]+Posts[[#This Row],[Shares]]+Posts[[#This Row],[Comments]])/Posts[[#This Row],[Impressions]]</f>
        <v>0.24524738373893121</v>
      </c>
      <c r="O245" s="11" t="s">
        <v>37</v>
      </c>
      <c r="P245" s="5">
        <v>550</v>
      </c>
      <c r="Q245" s="5">
        <v>64596</v>
      </c>
      <c r="R245" s="18">
        <f>(Posts[[#This Row],[Likes]]+Posts[[#This Row],[Shares]]+Posts[[#This Row],[Comments]])/Posts[[#This Row],[Impressions]]</f>
        <v>0.24524738373893121</v>
      </c>
    </row>
    <row r="246" spans="1:18" x14ac:dyDescent="0.2">
      <c r="A246" s="1" t="s">
        <v>290</v>
      </c>
      <c r="B246" s="1" t="s">
        <v>14</v>
      </c>
      <c r="C246" s="2">
        <v>45669</v>
      </c>
      <c r="D246" s="1" t="s">
        <v>15</v>
      </c>
      <c r="E246" s="1" t="s">
        <v>32</v>
      </c>
      <c r="F246" s="1" t="s">
        <v>33</v>
      </c>
      <c r="G246">
        <v>4590</v>
      </c>
      <c r="H246">
        <v>713</v>
      </c>
      <c r="I246">
        <v>479</v>
      </c>
      <c r="J246">
        <v>2730</v>
      </c>
      <c r="K246">
        <v>41050</v>
      </c>
      <c r="L246">
        <v>204246</v>
      </c>
      <c r="M246" s="1" t="s">
        <v>29</v>
      </c>
      <c r="N246">
        <f>(Posts[[#This Row],[Likes]]+Posts[[#This Row],[Shares]]+Posts[[#This Row],[Comments]])/Posts[[#This Row],[Impressions]]</f>
        <v>2.8308999931455206E-2</v>
      </c>
      <c r="O246" s="10" t="s">
        <v>33</v>
      </c>
      <c r="P246" s="4">
        <v>2730</v>
      </c>
      <c r="Q246" s="4">
        <v>204246</v>
      </c>
      <c r="R246" s="17">
        <f>(Posts[[#This Row],[Likes]]+Posts[[#This Row],[Shares]]+Posts[[#This Row],[Comments]])/Posts[[#This Row],[Impressions]]</f>
        <v>2.8308999931455206E-2</v>
      </c>
    </row>
    <row r="247" spans="1:18" x14ac:dyDescent="0.2">
      <c r="A247" s="1" t="s">
        <v>291</v>
      </c>
      <c r="B247" s="1" t="s">
        <v>48</v>
      </c>
      <c r="C247" s="2">
        <v>45576</v>
      </c>
      <c r="D247" s="1" t="s">
        <v>40</v>
      </c>
      <c r="E247" s="1" t="s">
        <v>49</v>
      </c>
      <c r="F247" s="1" t="s">
        <v>32</v>
      </c>
      <c r="G247">
        <v>19447</v>
      </c>
      <c r="H247">
        <v>1014</v>
      </c>
      <c r="I247">
        <v>256</v>
      </c>
      <c r="J247">
        <v>2354</v>
      </c>
      <c r="K247">
        <v>5472</v>
      </c>
      <c r="L247">
        <v>104106</v>
      </c>
      <c r="M247" s="1" t="s">
        <v>18</v>
      </c>
      <c r="N247">
        <f>(Posts[[#This Row],[Likes]]+Posts[[#This Row],[Shares]]+Posts[[#This Row],[Comments]])/Posts[[#This Row],[Impressions]]</f>
        <v>0.19899909707413599</v>
      </c>
      <c r="O247" s="11" t="s">
        <v>32</v>
      </c>
      <c r="P247" s="5">
        <v>2354</v>
      </c>
      <c r="Q247" s="5">
        <v>104106</v>
      </c>
      <c r="R247" s="18">
        <f>(Posts[[#This Row],[Likes]]+Posts[[#This Row],[Shares]]+Posts[[#This Row],[Comments]])/Posts[[#This Row],[Impressions]]</f>
        <v>0.19899909707413599</v>
      </c>
    </row>
    <row r="248" spans="1:18" x14ac:dyDescent="0.2">
      <c r="A248" s="1" t="s">
        <v>292</v>
      </c>
      <c r="B248" s="1" t="s">
        <v>25</v>
      </c>
      <c r="C248" s="2">
        <v>45531</v>
      </c>
      <c r="D248" s="1" t="s">
        <v>15</v>
      </c>
      <c r="E248" s="1" t="s">
        <v>72</v>
      </c>
      <c r="F248" s="1" t="s">
        <v>38</v>
      </c>
      <c r="G248">
        <v>6324</v>
      </c>
      <c r="H248">
        <v>908</v>
      </c>
      <c r="I248">
        <v>375</v>
      </c>
      <c r="J248">
        <v>758</v>
      </c>
      <c r="K248">
        <v>34850</v>
      </c>
      <c r="L248">
        <v>241039</v>
      </c>
      <c r="M248" s="1" t="s">
        <v>18</v>
      </c>
      <c r="N248">
        <f>(Posts[[#This Row],[Likes]]+Posts[[#This Row],[Shares]]+Posts[[#This Row],[Comments]])/Posts[[#This Row],[Impressions]]</f>
        <v>3.1559208260903839E-2</v>
      </c>
      <c r="O248" s="10" t="s">
        <v>38</v>
      </c>
      <c r="P248" s="4">
        <v>758</v>
      </c>
      <c r="Q248" s="4">
        <v>241039</v>
      </c>
      <c r="R248" s="17">
        <f>(Posts[[#This Row],[Likes]]+Posts[[#This Row],[Shares]]+Posts[[#This Row],[Comments]])/Posts[[#This Row],[Impressions]]</f>
        <v>3.1559208260903839E-2</v>
      </c>
    </row>
    <row r="249" spans="1:18" x14ac:dyDescent="0.2">
      <c r="A249" s="1" t="s">
        <v>293</v>
      </c>
      <c r="B249" s="1" t="s">
        <v>25</v>
      </c>
      <c r="C249" s="2">
        <v>45914</v>
      </c>
      <c r="D249" s="1" t="s">
        <v>40</v>
      </c>
      <c r="E249" s="1" t="s">
        <v>32</v>
      </c>
      <c r="F249" s="1" t="s">
        <v>58</v>
      </c>
      <c r="G249">
        <v>12787</v>
      </c>
      <c r="H249">
        <v>945</v>
      </c>
      <c r="I249">
        <v>974</v>
      </c>
      <c r="J249">
        <v>1407</v>
      </c>
      <c r="K249">
        <v>4037</v>
      </c>
      <c r="L249">
        <v>99182</v>
      </c>
      <c r="M249" s="1" t="s">
        <v>23</v>
      </c>
      <c r="N249">
        <f>(Posts[[#This Row],[Likes]]+Posts[[#This Row],[Shares]]+Posts[[#This Row],[Comments]])/Posts[[#This Row],[Impressions]]</f>
        <v>0.14827287209372669</v>
      </c>
      <c r="O249" s="11" t="s">
        <v>58</v>
      </c>
      <c r="P249" s="5">
        <v>1407</v>
      </c>
      <c r="Q249" s="5">
        <v>99182</v>
      </c>
      <c r="R249" s="18">
        <f>(Posts[[#This Row],[Likes]]+Posts[[#This Row],[Shares]]+Posts[[#This Row],[Comments]])/Posts[[#This Row],[Impressions]]</f>
        <v>0.14827287209372669</v>
      </c>
    </row>
    <row r="250" spans="1:18" x14ac:dyDescent="0.2">
      <c r="A250" s="1" t="s">
        <v>294</v>
      </c>
      <c r="B250" s="1" t="s">
        <v>25</v>
      </c>
      <c r="C250" s="2">
        <v>45491</v>
      </c>
      <c r="D250" s="1" t="s">
        <v>31</v>
      </c>
      <c r="E250" s="1" t="s">
        <v>72</v>
      </c>
      <c r="F250" s="1" t="s">
        <v>38</v>
      </c>
      <c r="G250">
        <v>11111</v>
      </c>
      <c r="H250">
        <v>1222</v>
      </c>
      <c r="I250">
        <v>367</v>
      </c>
      <c r="J250">
        <v>507</v>
      </c>
      <c r="K250">
        <v>14129</v>
      </c>
      <c r="L250">
        <v>127163</v>
      </c>
      <c r="M250" s="1" t="s">
        <v>53</v>
      </c>
      <c r="N250">
        <f>(Posts[[#This Row],[Likes]]+Posts[[#This Row],[Shares]]+Posts[[#This Row],[Comments]])/Posts[[#This Row],[Impressions]]</f>
        <v>9.9871818060284834E-2</v>
      </c>
      <c r="O250" s="10" t="s">
        <v>38</v>
      </c>
      <c r="P250" s="4">
        <v>507</v>
      </c>
      <c r="Q250" s="4">
        <v>127163</v>
      </c>
      <c r="R250" s="17">
        <f>(Posts[[#This Row],[Likes]]+Posts[[#This Row],[Shares]]+Posts[[#This Row],[Comments]])/Posts[[#This Row],[Impressions]]</f>
        <v>9.9871818060284834E-2</v>
      </c>
    </row>
    <row r="251" spans="1:18" x14ac:dyDescent="0.2">
      <c r="A251" s="1" t="s">
        <v>295</v>
      </c>
      <c r="B251" s="1" t="s">
        <v>14</v>
      </c>
      <c r="C251" s="2">
        <v>45465</v>
      </c>
      <c r="D251" s="1" t="s">
        <v>26</v>
      </c>
      <c r="E251" s="1" t="s">
        <v>44</v>
      </c>
      <c r="F251" s="1" t="s">
        <v>45</v>
      </c>
      <c r="G251">
        <v>7342</v>
      </c>
      <c r="H251">
        <v>906</v>
      </c>
      <c r="I251">
        <v>902</v>
      </c>
      <c r="J251">
        <v>1199</v>
      </c>
      <c r="K251">
        <v>68488</v>
      </c>
      <c r="L251">
        <v>79310</v>
      </c>
      <c r="M251" s="1" t="s">
        <v>18</v>
      </c>
      <c r="N251">
        <f>(Posts[[#This Row],[Likes]]+Posts[[#This Row],[Shares]]+Posts[[#This Row],[Comments]])/Posts[[#This Row],[Impressions]]</f>
        <v>0.1153700668263775</v>
      </c>
      <c r="O251" s="11" t="s">
        <v>45</v>
      </c>
      <c r="P251" s="5">
        <v>1199</v>
      </c>
      <c r="Q251" s="5">
        <v>79310</v>
      </c>
      <c r="R251" s="18">
        <f>(Posts[[#This Row],[Likes]]+Posts[[#This Row],[Shares]]+Posts[[#This Row],[Comments]])/Posts[[#This Row],[Impressions]]</f>
        <v>0.1153700668263775</v>
      </c>
    </row>
    <row r="252" spans="1:18" x14ac:dyDescent="0.2">
      <c r="A252" s="1" t="s">
        <v>296</v>
      </c>
      <c r="B252" s="1" t="s">
        <v>48</v>
      </c>
      <c r="C252" s="2">
        <v>45915</v>
      </c>
      <c r="D252" s="1" t="s">
        <v>15</v>
      </c>
      <c r="E252" s="1" t="s">
        <v>41</v>
      </c>
      <c r="F252" s="1" t="s">
        <v>42</v>
      </c>
      <c r="G252">
        <v>18389</v>
      </c>
      <c r="H252">
        <v>670</v>
      </c>
      <c r="I252">
        <v>655</v>
      </c>
      <c r="J252">
        <v>321</v>
      </c>
      <c r="K252">
        <v>21869</v>
      </c>
      <c r="L252">
        <v>96088</v>
      </c>
      <c r="M252" s="1" t="s">
        <v>23</v>
      </c>
      <c r="N252">
        <f>(Posts[[#This Row],[Likes]]+Posts[[#This Row],[Shares]]+Posts[[#This Row],[Comments]])/Posts[[#This Row],[Impressions]]</f>
        <v>0.2051660977437349</v>
      </c>
      <c r="O252" s="10" t="s">
        <v>42</v>
      </c>
      <c r="P252" s="4">
        <v>321</v>
      </c>
      <c r="Q252" s="4">
        <v>96088</v>
      </c>
      <c r="R252" s="17">
        <f>(Posts[[#This Row],[Likes]]+Posts[[#This Row],[Shares]]+Posts[[#This Row],[Comments]])/Posts[[#This Row],[Impressions]]</f>
        <v>0.2051660977437349</v>
      </c>
    </row>
    <row r="253" spans="1:18" x14ac:dyDescent="0.2">
      <c r="A253" s="1" t="s">
        <v>297</v>
      </c>
      <c r="B253" s="1" t="s">
        <v>25</v>
      </c>
      <c r="C253" s="2">
        <v>45775</v>
      </c>
      <c r="D253" s="1" t="s">
        <v>40</v>
      </c>
      <c r="E253" s="1" t="s">
        <v>32</v>
      </c>
      <c r="F253" s="1" t="s">
        <v>58</v>
      </c>
      <c r="G253">
        <v>10659</v>
      </c>
      <c r="H253">
        <v>1342</v>
      </c>
      <c r="I253">
        <v>408</v>
      </c>
      <c r="J253">
        <v>709</v>
      </c>
      <c r="K253">
        <v>16309</v>
      </c>
      <c r="L253">
        <v>168803</v>
      </c>
      <c r="M253" s="1" t="s">
        <v>29</v>
      </c>
      <c r="N253">
        <f>(Posts[[#This Row],[Likes]]+Posts[[#This Row],[Shares]]+Posts[[#This Row],[Comments]])/Posts[[#This Row],[Impressions]]</f>
        <v>7.3511726687321907E-2</v>
      </c>
      <c r="O253" s="11" t="s">
        <v>58</v>
      </c>
      <c r="P253" s="5">
        <v>709</v>
      </c>
      <c r="Q253" s="5">
        <v>168803</v>
      </c>
      <c r="R253" s="18">
        <f>(Posts[[#This Row],[Likes]]+Posts[[#This Row],[Shares]]+Posts[[#This Row],[Comments]])/Posts[[#This Row],[Impressions]]</f>
        <v>7.3511726687321907E-2</v>
      </c>
    </row>
    <row r="254" spans="1:18" x14ac:dyDescent="0.2">
      <c r="A254" s="1" t="s">
        <v>298</v>
      </c>
      <c r="B254" s="1" t="s">
        <v>20</v>
      </c>
      <c r="C254" s="2">
        <v>45916</v>
      </c>
      <c r="D254" s="1" t="s">
        <v>15</v>
      </c>
      <c r="E254" s="1" t="s">
        <v>72</v>
      </c>
      <c r="F254" s="1" t="s">
        <v>38</v>
      </c>
      <c r="G254">
        <v>16043</v>
      </c>
      <c r="H254">
        <v>595</v>
      </c>
      <c r="I254">
        <v>923</v>
      </c>
      <c r="J254">
        <v>1194</v>
      </c>
      <c r="K254">
        <v>52613</v>
      </c>
      <c r="L254">
        <v>179978</v>
      </c>
      <c r="M254" s="1" t="s">
        <v>23</v>
      </c>
      <c r="N254">
        <f>(Posts[[#This Row],[Likes]]+Posts[[#This Row],[Shares]]+Posts[[#This Row],[Comments]])/Posts[[#This Row],[Impressions]]</f>
        <v>9.757303670448611E-2</v>
      </c>
      <c r="O254" s="10" t="s">
        <v>38</v>
      </c>
      <c r="P254" s="4">
        <v>1194</v>
      </c>
      <c r="Q254" s="4">
        <v>179978</v>
      </c>
      <c r="R254" s="17">
        <f>(Posts[[#This Row],[Likes]]+Posts[[#This Row],[Shares]]+Posts[[#This Row],[Comments]])/Posts[[#This Row],[Impressions]]</f>
        <v>9.757303670448611E-2</v>
      </c>
    </row>
    <row r="255" spans="1:18" x14ac:dyDescent="0.2">
      <c r="A255" s="1" t="s">
        <v>299</v>
      </c>
      <c r="B255" s="1" t="s">
        <v>25</v>
      </c>
      <c r="C255" s="2">
        <v>45671</v>
      </c>
      <c r="D255" s="1" t="s">
        <v>40</v>
      </c>
      <c r="E255" s="1" t="s">
        <v>32</v>
      </c>
      <c r="F255" s="1" t="s">
        <v>58</v>
      </c>
      <c r="G255">
        <v>24350</v>
      </c>
      <c r="H255">
        <v>460</v>
      </c>
      <c r="I255">
        <v>666</v>
      </c>
      <c r="J255">
        <v>814</v>
      </c>
      <c r="K255">
        <v>21120</v>
      </c>
      <c r="L255">
        <v>76914</v>
      </c>
      <c r="M255" s="1" t="s">
        <v>18</v>
      </c>
      <c r="N255">
        <f>(Posts[[#This Row],[Likes]]+Posts[[#This Row],[Shares]]+Posts[[#This Row],[Comments]])/Posts[[#This Row],[Impressions]]</f>
        <v>0.33122708479600593</v>
      </c>
      <c r="O255" s="11" t="s">
        <v>58</v>
      </c>
      <c r="P255" s="5">
        <v>814</v>
      </c>
      <c r="Q255" s="5">
        <v>76914</v>
      </c>
      <c r="R255" s="18">
        <f>(Posts[[#This Row],[Likes]]+Posts[[#This Row],[Shares]]+Posts[[#This Row],[Comments]])/Posts[[#This Row],[Impressions]]</f>
        <v>0.33122708479600593</v>
      </c>
    </row>
    <row r="256" spans="1:18" x14ac:dyDescent="0.2">
      <c r="A256" s="1" t="s">
        <v>300</v>
      </c>
      <c r="B256" s="1" t="s">
        <v>25</v>
      </c>
      <c r="C256" s="2">
        <v>45750</v>
      </c>
      <c r="D256" s="1" t="s">
        <v>15</v>
      </c>
      <c r="E256" s="1" t="s">
        <v>123</v>
      </c>
      <c r="F256" s="1" t="s">
        <v>124</v>
      </c>
      <c r="G256">
        <v>10837</v>
      </c>
      <c r="H256">
        <v>1004</v>
      </c>
      <c r="I256">
        <v>922</v>
      </c>
      <c r="J256">
        <v>1108</v>
      </c>
      <c r="K256">
        <v>36807</v>
      </c>
      <c r="L256">
        <v>150350</v>
      </c>
      <c r="M256" s="1" t="s">
        <v>29</v>
      </c>
      <c r="N256">
        <f>(Posts[[#This Row],[Likes]]+Posts[[#This Row],[Shares]]+Posts[[#This Row],[Comments]])/Posts[[#This Row],[Impressions]]</f>
        <v>8.4888593282341204E-2</v>
      </c>
      <c r="O256" s="10" t="s">
        <v>124</v>
      </c>
      <c r="P256" s="4">
        <v>1108</v>
      </c>
      <c r="Q256" s="4">
        <v>150350</v>
      </c>
      <c r="R256" s="17">
        <f>(Posts[[#This Row],[Likes]]+Posts[[#This Row],[Shares]]+Posts[[#This Row],[Comments]])/Posts[[#This Row],[Impressions]]</f>
        <v>8.4888593282341204E-2</v>
      </c>
    </row>
    <row r="257" spans="1:18" x14ac:dyDescent="0.2">
      <c r="A257" s="1" t="s">
        <v>301</v>
      </c>
      <c r="B257" s="1" t="s">
        <v>14</v>
      </c>
      <c r="C257" s="2">
        <v>45917</v>
      </c>
      <c r="D257" s="1" t="s">
        <v>40</v>
      </c>
      <c r="E257" s="1" t="s">
        <v>41</v>
      </c>
      <c r="F257" s="1" t="s">
        <v>42</v>
      </c>
      <c r="G257">
        <v>2117</v>
      </c>
      <c r="H257">
        <v>1133</v>
      </c>
      <c r="I257">
        <v>203</v>
      </c>
      <c r="J257">
        <v>1173</v>
      </c>
      <c r="K257">
        <v>40125</v>
      </c>
      <c r="L257">
        <v>85379</v>
      </c>
      <c r="M257" s="1" t="s">
        <v>23</v>
      </c>
      <c r="N257">
        <f>(Posts[[#This Row],[Likes]]+Posts[[#This Row],[Shares]]+Posts[[#This Row],[Comments]])/Posts[[#This Row],[Impressions]]</f>
        <v>4.0443200318579509E-2</v>
      </c>
      <c r="O257" s="11" t="s">
        <v>42</v>
      </c>
      <c r="P257" s="5">
        <v>1173</v>
      </c>
      <c r="Q257" s="5">
        <v>85379</v>
      </c>
      <c r="R257" s="18">
        <f>(Posts[[#This Row],[Likes]]+Posts[[#This Row],[Shares]]+Posts[[#This Row],[Comments]])/Posts[[#This Row],[Impressions]]</f>
        <v>4.0443200318579509E-2</v>
      </c>
    </row>
    <row r="258" spans="1:18" x14ac:dyDescent="0.2">
      <c r="A258" s="1" t="s">
        <v>302</v>
      </c>
      <c r="B258" s="1" t="s">
        <v>14</v>
      </c>
      <c r="C258" s="2">
        <v>45753</v>
      </c>
      <c r="D258" s="1" t="s">
        <v>40</v>
      </c>
      <c r="E258" s="1" t="s">
        <v>32</v>
      </c>
      <c r="F258" s="1" t="s">
        <v>58</v>
      </c>
      <c r="G258">
        <v>15917</v>
      </c>
      <c r="H258">
        <v>1479</v>
      </c>
      <c r="I258">
        <v>196</v>
      </c>
      <c r="J258">
        <v>313</v>
      </c>
      <c r="K258">
        <v>48524</v>
      </c>
      <c r="L258">
        <v>249684</v>
      </c>
      <c r="M258" s="1" t="s">
        <v>34</v>
      </c>
      <c r="N258">
        <f>(Posts[[#This Row],[Likes]]+Posts[[#This Row],[Shares]]+Posts[[#This Row],[Comments]])/Posts[[#This Row],[Impressions]]</f>
        <v>7.0457057720959296E-2</v>
      </c>
      <c r="O258" s="10" t="s">
        <v>58</v>
      </c>
      <c r="P258" s="4">
        <v>313</v>
      </c>
      <c r="Q258" s="4">
        <v>249684</v>
      </c>
      <c r="R258" s="17">
        <f>(Posts[[#This Row],[Likes]]+Posts[[#This Row],[Shares]]+Posts[[#This Row],[Comments]])/Posts[[#This Row],[Impressions]]</f>
        <v>7.0457057720959296E-2</v>
      </c>
    </row>
    <row r="259" spans="1:18" x14ac:dyDescent="0.2">
      <c r="A259" s="1" t="s">
        <v>303</v>
      </c>
      <c r="B259" s="1" t="s">
        <v>48</v>
      </c>
      <c r="C259" s="2">
        <v>45509</v>
      </c>
      <c r="D259" s="1" t="s">
        <v>31</v>
      </c>
      <c r="E259" s="1" t="s">
        <v>16</v>
      </c>
      <c r="F259" s="1" t="s">
        <v>17</v>
      </c>
      <c r="G259">
        <v>20935</v>
      </c>
      <c r="H259">
        <v>1104</v>
      </c>
      <c r="I259">
        <v>876</v>
      </c>
      <c r="J259">
        <v>1270</v>
      </c>
      <c r="K259">
        <v>21454</v>
      </c>
      <c r="L259">
        <v>208722</v>
      </c>
      <c r="M259" s="1" t="s">
        <v>29</v>
      </c>
      <c r="N259">
        <f>(Posts[[#This Row],[Likes]]+Posts[[#This Row],[Shares]]+Posts[[#This Row],[Comments]])/Posts[[#This Row],[Impressions]]</f>
        <v>0.10978718103506099</v>
      </c>
      <c r="O259" s="11" t="s">
        <v>17</v>
      </c>
      <c r="P259" s="5">
        <v>1270</v>
      </c>
      <c r="Q259" s="5">
        <v>208722</v>
      </c>
      <c r="R259" s="18">
        <f>(Posts[[#This Row],[Likes]]+Posts[[#This Row],[Shares]]+Posts[[#This Row],[Comments]])/Posts[[#This Row],[Impressions]]</f>
        <v>0.10978718103506099</v>
      </c>
    </row>
    <row r="260" spans="1:18" x14ac:dyDescent="0.2">
      <c r="A260" s="1" t="s">
        <v>304</v>
      </c>
      <c r="B260" s="1" t="s">
        <v>20</v>
      </c>
      <c r="C260" s="2">
        <v>45698</v>
      </c>
      <c r="D260" s="1" t="s">
        <v>40</v>
      </c>
      <c r="E260" s="1" t="s">
        <v>21</v>
      </c>
      <c r="F260" s="1" t="s">
        <v>22</v>
      </c>
      <c r="G260">
        <v>16309</v>
      </c>
      <c r="H260">
        <v>1449</v>
      </c>
      <c r="I260">
        <v>838</v>
      </c>
      <c r="J260">
        <v>2434</v>
      </c>
      <c r="K260">
        <v>2940</v>
      </c>
      <c r="L260">
        <v>217953</v>
      </c>
      <c r="M260" s="1" t="s">
        <v>34</v>
      </c>
      <c r="N260">
        <f>(Posts[[#This Row],[Likes]]+Posts[[#This Row],[Shares]]+Posts[[#This Row],[Comments]])/Posts[[#This Row],[Impressions]]</f>
        <v>8.5321147219813445E-2</v>
      </c>
      <c r="O260" s="10" t="s">
        <v>22</v>
      </c>
      <c r="P260" s="4">
        <v>2434</v>
      </c>
      <c r="Q260" s="4">
        <v>217953</v>
      </c>
      <c r="R260" s="17">
        <f>(Posts[[#This Row],[Likes]]+Posts[[#This Row],[Shares]]+Posts[[#This Row],[Comments]])/Posts[[#This Row],[Impressions]]</f>
        <v>8.5321147219813445E-2</v>
      </c>
    </row>
    <row r="261" spans="1:18" x14ac:dyDescent="0.2">
      <c r="A261" s="1" t="s">
        <v>305</v>
      </c>
      <c r="B261" s="1" t="s">
        <v>14</v>
      </c>
      <c r="C261" s="2">
        <v>45700</v>
      </c>
      <c r="D261" s="1" t="s">
        <v>31</v>
      </c>
      <c r="E261" s="1" t="s">
        <v>21</v>
      </c>
      <c r="F261" s="1" t="s">
        <v>22</v>
      </c>
      <c r="G261">
        <v>15234</v>
      </c>
      <c r="H261">
        <v>1276</v>
      </c>
      <c r="I261">
        <v>670</v>
      </c>
      <c r="J261">
        <v>1860</v>
      </c>
      <c r="K261">
        <v>60397</v>
      </c>
      <c r="L261">
        <v>86413</v>
      </c>
      <c r="M261" s="1" t="s">
        <v>53</v>
      </c>
      <c r="N261">
        <f>(Posts[[#This Row],[Likes]]+Posts[[#This Row],[Shares]]+Posts[[#This Row],[Comments]])/Posts[[#This Row],[Impressions]]</f>
        <v>0.19881267864788862</v>
      </c>
      <c r="O261" s="11" t="s">
        <v>22</v>
      </c>
      <c r="P261" s="5">
        <v>1860</v>
      </c>
      <c r="Q261" s="5">
        <v>86413</v>
      </c>
      <c r="R261" s="18">
        <f>(Posts[[#This Row],[Likes]]+Posts[[#This Row],[Shares]]+Posts[[#This Row],[Comments]])/Posts[[#This Row],[Impressions]]</f>
        <v>0.19881267864788862</v>
      </c>
    </row>
    <row r="262" spans="1:18" x14ac:dyDescent="0.2">
      <c r="A262" s="1" t="s">
        <v>306</v>
      </c>
      <c r="B262" s="1" t="s">
        <v>25</v>
      </c>
      <c r="C262" s="2">
        <v>45592</v>
      </c>
      <c r="D262" s="1" t="s">
        <v>40</v>
      </c>
      <c r="E262" s="1" t="s">
        <v>16</v>
      </c>
      <c r="F262" s="1" t="s">
        <v>17</v>
      </c>
      <c r="G262">
        <v>7560</v>
      </c>
      <c r="H262">
        <v>1139</v>
      </c>
      <c r="I262">
        <v>248</v>
      </c>
      <c r="J262">
        <v>1624</v>
      </c>
      <c r="K262">
        <v>72237</v>
      </c>
      <c r="L262">
        <v>177084</v>
      </c>
      <c r="M262" s="1" t="s">
        <v>29</v>
      </c>
      <c r="N262">
        <f>(Posts[[#This Row],[Likes]]+Posts[[#This Row],[Shares]]+Posts[[#This Row],[Comments]])/Posts[[#This Row],[Impressions]]</f>
        <v>5.0524045085947912E-2</v>
      </c>
      <c r="O262" s="10" t="s">
        <v>17</v>
      </c>
      <c r="P262" s="4">
        <v>1624</v>
      </c>
      <c r="Q262" s="4">
        <v>177084</v>
      </c>
      <c r="R262" s="17">
        <f>(Posts[[#This Row],[Likes]]+Posts[[#This Row],[Shares]]+Posts[[#This Row],[Comments]])/Posts[[#This Row],[Impressions]]</f>
        <v>5.0524045085947912E-2</v>
      </c>
    </row>
    <row r="263" spans="1:18" x14ac:dyDescent="0.2">
      <c r="A263" s="1" t="s">
        <v>307</v>
      </c>
      <c r="B263" s="1" t="s">
        <v>48</v>
      </c>
      <c r="C263" s="2">
        <v>45675</v>
      </c>
      <c r="D263" s="1" t="s">
        <v>26</v>
      </c>
      <c r="E263" s="1" t="s">
        <v>63</v>
      </c>
      <c r="F263" s="1" t="s">
        <v>37</v>
      </c>
      <c r="G263">
        <v>22673</v>
      </c>
      <c r="H263">
        <v>1053</v>
      </c>
      <c r="I263">
        <v>169</v>
      </c>
      <c r="J263">
        <v>1566</v>
      </c>
      <c r="K263">
        <v>9417</v>
      </c>
      <c r="L263">
        <v>221187</v>
      </c>
      <c r="M263" s="1" t="s">
        <v>34</v>
      </c>
      <c r="N263">
        <f>(Posts[[#This Row],[Likes]]+Posts[[#This Row],[Shares]]+Posts[[#This Row],[Comments]])/Posts[[#This Row],[Impressions]]</f>
        <v>0.10803076130152314</v>
      </c>
      <c r="O263" s="11" t="s">
        <v>37</v>
      </c>
      <c r="P263" s="5">
        <v>1566</v>
      </c>
      <c r="Q263" s="5">
        <v>221187</v>
      </c>
      <c r="R263" s="18">
        <f>(Posts[[#This Row],[Likes]]+Posts[[#This Row],[Shares]]+Posts[[#This Row],[Comments]])/Posts[[#This Row],[Impressions]]</f>
        <v>0.10803076130152314</v>
      </c>
    </row>
    <row r="264" spans="1:18" x14ac:dyDescent="0.2">
      <c r="A264" s="1" t="s">
        <v>308</v>
      </c>
      <c r="B264" s="1" t="s">
        <v>25</v>
      </c>
      <c r="C264" s="2">
        <v>45524</v>
      </c>
      <c r="D264" s="1" t="s">
        <v>26</v>
      </c>
      <c r="E264" s="1" t="s">
        <v>37</v>
      </c>
      <c r="F264" s="1" t="s">
        <v>38</v>
      </c>
      <c r="G264">
        <v>2846</v>
      </c>
      <c r="H264">
        <v>792</v>
      </c>
      <c r="I264">
        <v>902</v>
      </c>
      <c r="J264">
        <v>2469</v>
      </c>
      <c r="K264">
        <v>12130</v>
      </c>
      <c r="L264">
        <v>47151</v>
      </c>
      <c r="M264" s="1" t="s">
        <v>18</v>
      </c>
      <c r="N264">
        <f>(Posts[[#This Row],[Likes]]+Posts[[#This Row],[Shares]]+Posts[[#This Row],[Comments]])/Posts[[#This Row],[Impressions]]</f>
        <v>9.6286399015927546E-2</v>
      </c>
      <c r="O264" s="10" t="s">
        <v>38</v>
      </c>
      <c r="P264" s="4">
        <v>2469</v>
      </c>
      <c r="Q264" s="4">
        <v>47151</v>
      </c>
      <c r="R264" s="17">
        <f>(Posts[[#This Row],[Likes]]+Posts[[#This Row],[Shares]]+Posts[[#This Row],[Comments]])/Posts[[#This Row],[Impressions]]</f>
        <v>9.6286399015927546E-2</v>
      </c>
    </row>
    <row r="265" spans="1:18" x14ac:dyDescent="0.2">
      <c r="A265" s="1" t="s">
        <v>309</v>
      </c>
      <c r="B265" s="1" t="s">
        <v>25</v>
      </c>
      <c r="C265" s="2">
        <v>45687</v>
      </c>
      <c r="D265" s="1" t="s">
        <v>26</v>
      </c>
      <c r="E265" s="1" t="s">
        <v>63</v>
      </c>
      <c r="F265" s="1" t="s">
        <v>37</v>
      </c>
      <c r="G265">
        <v>12954</v>
      </c>
      <c r="H265">
        <v>913</v>
      </c>
      <c r="I265">
        <v>722</v>
      </c>
      <c r="J265">
        <v>1049</v>
      </c>
      <c r="K265">
        <v>475</v>
      </c>
      <c r="L265">
        <v>97716</v>
      </c>
      <c r="M265" s="1" t="s">
        <v>18</v>
      </c>
      <c r="N265">
        <f>(Posts[[#This Row],[Likes]]+Posts[[#This Row],[Shares]]+Posts[[#This Row],[Comments]])/Posts[[#This Row],[Impressions]]</f>
        <v>0.14930001228048631</v>
      </c>
      <c r="O265" s="11" t="s">
        <v>37</v>
      </c>
      <c r="P265" s="5">
        <v>1049</v>
      </c>
      <c r="Q265" s="5">
        <v>97716</v>
      </c>
      <c r="R265" s="18">
        <f>(Posts[[#This Row],[Likes]]+Posts[[#This Row],[Shares]]+Posts[[#This Row],[Comments]])/Posts[[#This Row],[Impressions]]</f>
        <v>0.14930001228048631</v>
      </c>
    </row>
    <row r="266" spans="1:18" x14ac:dyDescent="0.2">
      <c r="A266" s="1" t="s">
        <v>310</v>
      </c>
      <c r="B266" s="1" t="s">
        <v>14</v>
      </c>
      <c r="C266" s="2">
        <v>45708</v>
      </c>
      <c r="D266" s="1" t="s">
        <v>40</v>
      </c>
      <c r="E266" s="1" t="s">
        <v>49</v>
      </c>
      <c r="F266" s="1" t="s">
        <v>32</v>
      </c>
      <c r="G266">
        <v>15703</v>
      </c>
      <c r="H266">
        <v>1381</v>
      </c>
      <c r="I266">
        <v>639</v>
      </c>
      <c r="J266">
        <v>984</v>
      </c>
      <c r="K266">
        <v>10967</v>
      </c>
      <c r="L266">
        <v>133747</v>
      </c>
      <c r="M266" s="1" t="s">
        <v>53</v>
      </c>
      <c r="N266">
        <f>(Posts[[#This Row],[Likes]]+Posts[[#This Row],[Shares]]+Posts[[#This Row],[Comments]])/Posts[[#This Row],[Impressions]]</f>
        <v>0.13251138343289942</v>
      </c>
      <c r="O266" s="10" t="s">
        <v>32</v>
      </c>
      <c r="P266" s="4">
        <v>984</v>
      </c>
      <c r="Q266" s="4">
        <v>133747</v>
      </c>
      <c r="R266" s="17">
        <f>(Posts[[#This Row],[Likes]]+Posts[[#This Row],[Shares]]+Posts[[#This Row],[Comments]])/Posts[[#This Row],[Impressions]]</f>
        <v>0.13251138343289942</v>
      </c>
    </row>
    <row r="267" spans="1:18" x14ac:dyDescent="0.2">
      <c r="A267" s="1" t="s">
        <v>311</v>
      </c>
      <c r="B267" s="1" t="s">
        <v>48</v>
      </c>
      <c r="C267" s="2">
        <v>45621</v>
      </c>
      <c r="D267" s="1" t="s">
        <v>31</v>
      </c>
      <c r="E267" s="1" t="s">
        <v>49</v>
      </c>
      <c r="F267" s="1" t="s">
        <v>32</v>
      </c>
      <c r="G267">
        <v>17385</v>
      </c>
      <c r="H267">
        <v>831</v>
      </c>
      <c r="I267">
        <v>568</v>
      </c>
      <c r="J267">
        <v>2227</v>
      </c>
      <c r="K267">
        <v>49351</v>
      </c>
      <c r="L267">
        <v>207450</v>
      </c>
      <c r="M267" s="1" t="s">
        <v>29</v>
      </c>
      <c r="N267">
        <f>(Posts[[#This Row],[Likes]]+Posts[[#This Row],[Shares]]+Posts[[#This Row],[Comments]])/Posts[[#This Row],[Impressions]]</f>
        <v>9.0547119787900698E-2</v>
      </c>
      <c r="O267" s="11" t="s">
        <v>32</v>
      </c>
      <c r="P267" s="5">
        <v>2227</v>
      </c>
      <c r="Q267" s="5">
        <v>207450</v>
      </c>
      <c r="R267" s="18">
        <f>(Posts[[#This Row],[Likes]]+Posts[[#This Row],[Shares]]+Posts[[#This Row],[Comments]])/Posts[[#This Row],[Impressions]]</f>
        <v>9.0547119787900698E-2</v>
      </c>
    </row>
    <row r="268" spans="1:18" x14ac:dyDescent="0.2">
      <c r="A268" s="1" t="s">
        <v>312</v>
      </c>
      <c r="B268" s="1" t="s">
        <v>20</v>
      </c>
      <c r="C268" s="2">
        <v>45569</v>
      </c>
      <c r="D268" s="1" t="s">
        <v>31</v>
      </c>
      <c r="E268" s="1" t="s">
        <v>32</v>
      </c>
      <c r="F268" s="1" t="s">
        <v>58</v>
      </c>
      <c r="G268">
        <v>15746</v>
      </c>
      <c r="H268">
        <v>258</v>
      </c>
      <c r="I268">
        <v>839</v>
      </c>
      <c r="J268">
        <v>2656</v>
      </c>
      <c r="K268">
        <v>66614</v>
      </c>
      <c r="L268">
        <v>213724</v>
      </c>
      <c r="M268" s="1" t="s">
        <v>29</v>
      </c>
      <c r="N268">
        <f>(Posts[[#This Row],[Likes]]+Posts[[#This Row],[Shares]]+Posts[[#This Row],[Comments]])/Posts[[#This Row],[Impressions]]</f>
        <v>7.8807246729426739E-2</v>
      </c>
      <c r="O268" s="10" t="s">
        <v>58</v>
      </c>
      <c r="P268" s="4">
        <v>2656</v>
      </c>
      <c r="Q268" s="4">
        <v>213724</v>
      </c>
      <c r="R268" s="17">
        <f>(Posts[[#This Row],[Likes]]+Posts[[#This Row],[Shares]]+Posts[[#This Row],[Comments]])/Posts[[#This Row],[Impressions]]</f>
        <v>7.8807246729426739E-2</v>
      </c>
    </row>
    <row r="269" spans="1:18" x14ac:dyDescent="0.2">
      <c r="A269" s="1" t="s">
        <v>313</v>
      </c>
      <c r="B269" s="1" t="s">
        <v>20</v>
      </c>
      <c r="C269" s="2">
        <v>45760</v>
      </c>
      <c r="D269" s="1" t="s">
        <v>40</v>
      </c>
      <c r="E269" s="1" t="s">
        <v>72</v>
      </c>
      <c r="F269" s="1" t="s">
        <v>38</v>
      </c>
      <c r="G269">
        <v>24700</v>
      </c>
      <c r="H269">
        <v>327</v>
      </c>
      <c r="I269">
        <v>999</v>
      </c>
      <c r="J269">
        <v>994</v>
      </c>
      <c r="K269">
        <v>59400</v>
      </c>
      <c r="L269">
        <v>243502</v>
      </c>
      <c r="M269" s="1" t="s">
        <v>29</v>
      </c>
      <c r="N269">
        <f>(Posts[[#This Row],[Likes]]+Posts[[#This Row],[Shares]]+Posts[[#This Row],[Comments]])/Posts[[#This Row],[Impressions]]</f>
        <v>0.10688207899729776</v>
      </c>
      <c r="O269" s="11" t="s">
        <v>38</v>
      </c>
      <c r="P269" s="5">
        <v>994</v>
      </c>
      <c r="Q269" s="5">
        <v>243502</v>
      </c>
      <c r="R269" s="18">
        <f>(Posts[[#This Row],[Likes]]+Posts[[#This Row],[Shares]]+Posts[[#This Row],[Comments]])/Posts[[#This Row],[Impressions]]</f>
        <v>0.10688207899729776</v>
      </c>
    </row>
    <row r="270" spans="1:18" x14ac:dyDescent="0.2">
      <c r="A270" s="1" t="s">
        <v>314</v>
      </c>
      <c r="B270" s="1" t="s">
        <v>14</v>
      </c>
      <c r="C270" s="2">
        <v>45601</v>
      </c>
      <c r="D270" s="1" t="s">
        <v>26</v>
      </c>
      <c r="E270" s="1" t="s">
        <v>72</v>
      </c>
      <c r="F270" s="1" t="s">
        <v>38</v>
      </c>
      <c r="G270">
        <v>8469</v>
      </c>
      <c r="H270">
        <v>935</v>
      </c>
      <c r="I270">
        <v>211</v>
      </c>
      <c r="J270">
        <v>2635</v>
      </c>
      <c r="K270">
        <v>21890</v>
      </c>
      <c r="L270">
        <v>184539</v>
      </c>
      <c r="M270" s="1" t="s">
        <v>53</v>
      </c>
      <c r="N270">
        <f>(Posts[[#This Row],[Likes]]+Posts[[#This Row],[Shares]]+Posts[[#This Row],[Comments]])/Posts[[#This Row],[Impressions]]</f>
        <v>5.2102807536618279E-2</v>
      </c>
      <c r="O270" s="10" t="s">
        <v>38</v>
      </c>
      <c r="P270" s="4">
        <v>2635</v>
      </c>
      <c r="Q270" s="4">
        <v>184539</v>
      </c>
      <c r="R270" s="17">
        <f>(Posts[[#This Row],[Likes]]+Posts[[#This Row],[Shares]]+Posts[[#This Row],[Comments]])/Posts[[#This Row],[Impressions]]</f>
        <v>5.2102807536618279E-2</v>
      </c>
    </row>
    <row r="271" spans="1:18" x14ac:dyDescent="0.2">
      <c r="A271" s="1" t="s">
        <v>315</v>
      </c>
      <c r="B271" s="1" t="s">
        <v>14</v>
      </c>
      <c r="C271" s="2">
        <v>45672</v>
      </c>
      <c r="D271" s="1" t="s">
        <v>26</v>
      </c>
      <c r="E271" s="1" t="s">
        <v>21</v>
      </c>
      <c r="F271" s="1" t="s">
        <v>22</v>
      </c>
      <c r="G271">
        <v>11333</v>
      </c>
      <c r="H271">
        <v>920</v>
      </c>
      <c r="I271">
        <v>294</v>
      </c>
      <c r="J271">
        <v>606</v>
      </c>
      <c r="K271">
        <v>59490</v>
      </c>
      <c r="L271">
        <v>202082</v>
      </c>
      <c r="M271" s="1" t="s">
        <v>29</v>
      </c>
      <c r="N271">
        <f>(Posts[[#This Row],[Likes]]+Posts[[#This Row],[Shares]]+Posts[[#This Row],[Comments]])/Posts[[#This Row],[Impressions]]</f>
        <v>6.2088657079799291E-2</v>
      </c>
      <c r="O271" s="11" t="s">
        <v>22</v>
      </c>
      <c r="P271" s="5">
        <v>606</v>
      </c>
      <c r="Q271" s="5">
        <v>202082</v>
      </c>
      <c r="R271" s="18">
        <f>(Posts[[#This Row],[Likes]]+Posts[[#This Row],[Shares]]+Posts[[#This Row],[Comments]])/Posts[[#This Row],[Impressions]]</f>
        <v>6.2088657079799291E-2</v>
      </c>
    </row>
    <row r="272" spans="1:18" x14ac:dyDescent="0.2">
      <c r="A272" s="1" t="s">
        <v>316</v>
      </c>
      <c r="B272" s="1" t="s">
        <v>48</v>
      </c>
      <c r="C272" s="2">
        <v>45582</v>
      </c>
      <c r="D272" s="1" t="s">
        <v>31</v>
      </c>
      <c r="E272" s="1" t="s">
        <v>27</v>
      </c>
      <c r="F272" s="1" t="s">
        <v>28</v>
      </c>
      <c r="G272">
        <v>18608</v>
      </c>
      <c r="H272">
        <v>1338</v>
      </c>
      <c r="I272">
        <v>365</v>
      </c>
      <c r="J272">
        <v>2289</v>
      </c>
      <c r="K272">
        <v>20785</v>
      </c>
      <c r="L272">
        <v>161999</v>
      </c>
      <c r="M272" s="1" t="s">
        <v>18</v>
      </c>
      <c r="N272">
        <f>(Posts[[#This Row],[Likes]]+Posts[[#This Row],[Shares]]+Posts[[#This Row],[Comments]])/Posts[[#This Row],[Impressions]]</f>
        <v>0.12537731714393299</v>
      </c>
      <c r="O272" s="10" t="s">
        <v>28</v>
      </c>
      <c r="P272" s="4">
        <v>2289</v>
      </c>
      <c r="Q272" s="4">
        <v>161999</v>
      </c>
      <c r="R272" s="17">
        <f>(Posts[[#This Row],[Likes]]+Posts[[#This Row],[Shares]]+Posts[[#This Row],[Comments]])/Posts[[#This Row],[Impressions]]</f>
        <v>0.12537731714393299</v>
      </c>
    </row>
    <row r="273" spans="1:18" x14ac:dyDescent="0.2">
      <c r="A273" s="1" t="s">
        <v>317</v>
      </c>
      <c r="B273" s="1" t="s">
        <v>20</v>
      </c>
      <c r="C273" s="2">
        <v>45743</v>
      </c>
      <c r="D273" s="1" t="s">
        <v>26</v>
      </c>
      <c r="E273" s="1" t="s">
        <v>63</v>
      </c>
      <c r="F273" s="1" t="s">
        <v>37</v>
      </c>
      <c r="G273">
        <v>14819</v>
      </c>
      <c r="H273">
        <v>1432</v>
      </c>
      <c r="I273">
        <v>152</v>
      </c>
      <c r="J273">
        <v>961</v>
      </c>
      <c r="K273">
        <v>39154</v>
      </c>
      <c r="L273">
        <v>154793</v>
      </c>
      <c r="M273" s="1" t="s">
        <v>34</v>
      </c>
      <c r="N273">
        <f>(Posts[[#This Row],[Likes]]+Posts[[#This Row],[Shares]]+Posts[[#This Row],[Comments]])/Posts[[#This Row],[Impressions]]</f>
        <v>0.10596732410380315</v>
      </c>
      <c r="O273" s="11" t="s">
        <v>37</v>
      </c>
      <c r="P273" s="5">
        <v>961</v>
      </c>
      <c r="Q273" s="5">
        <v>154793</v>
      </c>
      <c r="R273" s="18">
        <f>(Posts[[#This Row],[Likes]]+Posts[[#This Row],[Shares]]+Posts[[#This Row],[Comments]])/Posts[[#This Row],[Impressions]]</f>
        <v>0.10596732410380315</v>
      </c>
    </row>
    <row r="274" spans="1:18" x14ac:dyDescent="0.2">
      <c r="A274" s="1" t="s">
        <v>318</v>
      </c>
      <c r="B274" s="1" t="s">
        <v>20</v>
      </c>
      <c r="C274" s="2">
        <v>45577</v>
      </c>
      <c r="D274" s="1" t="s">
        <v>15</v>
      </c>
      <c r="E274" s="1" t="s">
        <v>123</v>
      </c>
      <c r="F274" s="1" t="s">
        <v>124</v>
      </c>
      <c r="G274">
        <v>6208</v>
      </c>
      <c r="H274">
        <v>725</v>
      </c>
      <c r="I274">
        <v>309</v>
      </c>
      <c r="J274">
        <v>848</v>
      </c>
      <c r="K274">
        <v>39319</v>
      </c>
      <c r="L274">
        <v>225763</v>
      </c>
      <c r="M274" s="1" t="s">
        <v>18</v>
      </c>
      <c r="N274">
        <f>(Posts[[#This Row],[Likes]]+Posts[[#This Row],[Shares]]+Posts[[#This Row],[Comments]])/Posts[[#This Row],[Impressions]]</f>
        <v>3.207788698768177E-2</v>
      </c>
      <c r="O274" s="10" t="s">
        <v>124</v>
      </c>
      <c r="P274" s="4">
        <v>848</v>
      </c>
      <c r="Q274" s="4">
        <v>225763</v>
      </c>
      <c r="R274" s="17">
        <f>(Posts[[#This Row],[Likes]]+Posts[[#This Row],[Shares]]+Posts[[#This Row],[Comments]])/Posts[[#This Row],[Impressions]]</f>
        <v>3.207788698768177E-2</v>
      </c>
    </row>
    <row r="275" spans="1:18" x14ac:dyDescent="0.2">
      <c r="A275" s="1" t="s">
        <v>319</v>
      </c>
      <c r="B275" s="1" t="s">
        <v>20</v>
      </c>
      <c r="C275" s="2">
        <v>45658</v>
      </c>
      <c r="D275" s="1" t="s">
        <v>31</v>
      </c>
      <c r="E275" s="1" t="s">
        <v>41</v>
      </c>
      <c r="F275" s="1" t="s">
        <v>42</v>
      </c>
      <c r="G275">
        <v>8283</v>
      </c>
      <c r="H275">
        <v>720</v>
      </c>
      <c r="I275">
        <v>888</v>
      </c>
      <c r="J275">
        <v>611</v>
      </c>
      <c r="K275">
        <v>52791</v>
      </c>
      <c r="L275">
        <v>235229</v>
      </c>
      <c r="M275" s="1" t="s">
        <v>18</v>
      </c>
      <c r="N275">
        <f>(Posts[[#This Row],[Likes]]+Posts[[#This Row],[Shares]]+Posts[[#This Row],[Comments]])/Posts[[#This Row],[Impressions]]</f>
        <v>4.2048386891072105E-2</v>
      </c>
      <c r="O275" s="11" t="s">
        <v>42</v>
      </c>
      <c r="P275" s="5">
        <v>611</v>
      </c>
      <c r="Q275" s="5">
        <v>235229</v>
      </c>
      <c r="R275" s="18">
        <f>(Posts[[#This Row],[Likes]]+Posts[[#This Row],[Shares]]+Posts[[#This Row],[Comments]])/Posts[[#This Row],[Impressions]]</f>
        <v>4.2048386891072105E-2</v>
      </c>
    </row>
    <row r="276" spans="1:18" x14ac:dyDescent="0.2">
      <c r="A276" s="1" t="s">
        <v>320</v>
      </c>
      <c r="B276" s="1" t="s">
        <v>25</v>
      </c>
      <c r="C276" s="2">
        <v>45509</v>
      </c>
      <c r="D276" s="1" t="s">
        <v>26</v>
      </c>
      <c r="E276" s="1" t="s">
        <v>44</v>
      </c>
      <c r="F276" s="1" t="s">
        <v>45</v>
      </c>
      <c r="G276">
        <v>4048</v>
      </c>
      <c r="H276">
        <v>751</v>
      </c>
      <c r="I276">
        <v>930</v>
      </c>
      <c r="J276">
        <v>1382</v>
      </c>
      <c r="K276">
        <v>16844</v>
      </c>
      <c r="L276">
        <v>148177</v>
      </c>
      <c r="M276" s="1" t="s">
        <v>34</v>
      </c>
      <c r="N276">
        <f>(Posts[[#This Row],[Likes]]+Posts[[#This Row],[Shares]]+Posts[[#This Row],[Comments]])/Posts[[#This Row],[Impressions]]</f>
        <v>3.8663220337839206E-2</v>
      </c>
      <c r="O276" s="10" t="s">
        <v>45</v>
      </c>
      <c r="P276" s="4">
        <v>1382</v>
      </c>
      <c r="Q276" s="4">
        <v>148177</v>
      </c>
      <c r="R276" s="17">
        <f>(Posts[[#This Row],[Likes]]+Posts[[#This Row],[Shares]]+Posts[[#This Row],[Comments]])/Posts[[#This Row],[Impressions]]</f>
        <v>3.8663220337839206E-2</v>
      </c>
    </row>
    <row r="277" spans="1:18" x14ac:dyDescent="0.2">
      <c r="A277" s="1" t="s">
        <v>321</v>
      </c>
      <c r="B277" s="1" t="s">
        <v>20</v>
      </c>
      <c r="C277" s="2">
        <v>45450</v>
      </c>
      <c r="D277" s="1" t="s">
        <v>31</v>
      </c>
      <c r="E277" s="1" t="s">
        <v>32</v>
      </c>
      <c r="F277" s="1" t="s">
        <v>33</v>
      </c>
      <c r="G277">
        <v>8233</v>
      </c>
      <c r="H277">
        <v>436</v>
      </c>
      <c r="I277">
        <v>269</v>
      </c>
      <c r="J277">
        <v>2037</v>
      </c>
      <c r="K277">
        <v>8875</v>
      </c>
      <c r="L277">
        <v>52289</v>
      </c>
      <c r="M277" s="1" t="s">
        <v>18</v>
      </c>
      <c r="N277">
        <f>(Posts[[#This Row],[Likes]]+Posts[[#This Row],[Shares]]+Posts[[#This Row],[Comments]])/Posts[[#This Row],[Impressions]]</f>
        <v>0.17093461339861157</v>
      </c>
      <c r="O277" s="11" t="s">
        <v>33</v>
      </c>
      <c r="P277" s="5">
        <v>2037</v>
      </c>
      <c r="Q277" s="5">
        <v>52289</v>
      </c>
      <c r="R277" s="18">
        <f>(Posts[[#This Row],[Likes]]+Posts[[#This Row],[Shares]]+Posts[[#This Row],[Comments]])/Posts[[#This Row],[Impressions]]</f>
        <v>0.17093461339861157</v>
      </c>
    </row>
    <row r="278" spans="1:18" x14ac:dyDescent="0.2">
      <c r="A278" s="1" t="s">
        <v>322</v>
      </c>
      <c r="B278" s="1" t="s">
        <v>25</v>
      </c>
      <c r="C278" s="2">
        <v>45753</v>
      </c>
      <c r="D278" s="1" t="s">
        <v>15</v>
      </c>
      <c r="E278" s="1" t="s">
        <v>72</v>
      </c>
      <c r="F278" s="1" t="s">
        <v>38</v>
      </c>
      <c r="G278">
        <v>14941</v>
      </c>
      <c r="H278">
        <v>1424</v>
      </c>
      <c r="I278">
        <v>238</v>
      </c>
      <c r="J278">
        <v>1054</v>
      </c>
      <c r="K278">
        <v>20516</v>
      </c>
      <c r="L278">
        <v>216048</v>
      </c>
      <c r="M278" s="1" t="s">
        <v>53</v>
      </c>
      <c r="N278">
        <f>(Posts[[#This Row],[Likes]]+Posts[[#This Row],[Shares]]+Posts[[#This Row],[Comments]])/Posts[[#This Row],[Impressions]]</f>
        <v>7.6848663260016298E-2</v>
      </c>
      <c r="O278" s="10" t="s">
        <v>38</v>
      </c>
      <c r="P278" s="4">
        <v>1054</v>
      </c>
      <c r="Q278" s="4">
        <v>216048</v>
      </c>
      <c r="R278" s="17">
        <f>(Posts[[#This Row],[Likes]]+Posts[[#This Row],[Shares]]+Posts[[#This Row],[Comments]])/Posts[[#This Row],[Impressions]]</f>
        <v>7.6848663260016298E-2</v>
      </c>
    </row>
    <row r="279" spans="1:18" x14ac:dyDescent="0.2">
      <c r="A279" s="1" t="s">
        <v>323</v>
      </c>
      <c r="B279" s="1" t="s">
        <v>48</v>
      </c>
      <c r="C279" s="2">
        <v>45622</v>
      </c>
      <c r="D279" s="1" t="s">
        <v>31</v>
      </c>
      <c r="E279" s="1" t="s">
        <v>41</v>
      </c>
      <c r="F279" s="1" t="s">
        <v>42</v>
      </c>
      <c r="G279">
        <v>14607</v>
      </c>
      <c r="H279">
        <v>1458</v>
      </c>
      <c r="I279">
        <v>478</v>
      </c>
      <c r="J279">
        <v>334</v>
      </c>
      <c r="K279">
        <v>49257</v>
      </c>
      <c r="L279">
        <v>214668</v>
      </c>
      <c r="M279" s="1" t="s">
        <v>34</v>
      </c>
      <c r="N279">
        <f>(Posts[[#This Row],[Likes]]+Posts[[#This Row],[Shares]]+Posts[[#This Row],[Comments]])/Posts[[#This Row],[Impressions]]</f>
        <v>7.7063185942944451E-2</v>
      </c>
      <c r="O279" s="11" t="s">
        <v>42</v>
      </c>
      <c r="P279" s="5">
        <v>334</v>
      </c>
      <c r="Q279" s="5">
        <v>214668</v>
      </c>
      <c r="R279" s="18">
        <f>(Posts[[#This Row],[Likes]]+Posts[[#This Row],[Shares]]+Posts[[#This Row],[Comments]])/Posts[[#This Row],[Impressions]]</f>
        <v>7.7063185942944451E-2</v>
      </c>
    </row>
    <row r="280" spans="1:18" x14ac:dyDescent="0.2">
      <c r="A280" s="1" t="s">
        <v>324</v>
      </c>
      <c r="B280" s="1" t="s">
        <v>25</v>
      </c>
      <c r="C280" s="2">
        <v>45537</v>
      </c>
      <c r="D280" s="1" t="s">
        <v>31</v>
      </c>
      <c r="E280" s="1" t="s">
        <v>32</v>
      </c>
      <c r="F280" s="1" t="s">
        <v>33</v>
      </c>
      <c r="G280">
        <v>11765</v>
      </c>
      <c r="H280">
        <v>693</v>
      </c>
      <c r="I280">
        <v>729</v>
      </c>
      <c r="J280">
        <v>744</v>
      </c>
      <c r="K280">
        <v>97772</v>
      </c>
      <c r="L280">
        <v>194243</v>
      </c>
      <c r="M280" s="1" t="s">
        <v>18</v>
      </c>
      <c r="N280">
        <f>(Posts[[#This Row],[Likes]]+Posts[[#This Row],[Shares]]+Posts[[#This Row],[Comments]])/Posts[[#This Row],[Impressions]]</f>
        <v>6.7889190344053579E-2</v>
      </c>
      <c r="O280" s="10" t="s">
        <v>33</v>
      </c>
      <c r="P280" s="4">
        <v>744</v>
      </c>
      <c r="Q280" s="4">
        <v>194243</v>
      </c>
      <c r="R280" s="17">
        <f>(Posts[[#This Row],[Likes]]+Posts[[#This Row],[Shares]]+Posts[[#This Row],[Comments]])/Posts[[#This Row],[Impressions]]</f>
        <v>6.7889190344053579E-2</v>
      </c>
    </row>
    <row r="281" spans="1:18" x14ac:dyDescent="0.2">
      <c r="A281" s="1" t="s">
        <v>325</v>
      </c>
      <c r="B281" s="1" t="s">
        <v>48</v>
      </c>
      <c r="C281" s="2">
        <v>45918</v>
      </c>
      <c r="D281" s="1" t="s">
        <v>31</v>
      </c>
      <c r="E281" s="1" t="s">
        <v>41</v>
      </c>
      <c r="F281" s="1" t="s">
        <v>42</v>
      </c>
      <c r="G281">
        <v>3828</v>
      </c>
      <c r="H281">
        <v>203</v>
      </c>
      <c r="I281">
        <v>506</v>
      </c>
      <c r="J281">
        <v>2440</v>
      </c>
      <c r="K281">
        <v>63650</v>
      </c>
      <c r="L281">
        <v>126365</v>
      </c>
      <c r="M281" s="1" t="s">
        <v>23</v>
      </c>
      <c r="N281">
        <f>(Posts[[#This Row],[Likes]]+Posts[[#This Row],[Shares]]+Posts[[#This Row],[Comments]])/Posts[[#This Row],[Impressions]]</f>
        <v>3.5903929094290347E-2</v>
      </c>
      <c r="O281" s="11" t="s">
        <v>42</v>
      </c>
      <c r="P281" s="5">
        <v>2440</v>
      </c>
      <c r="Q281" s="5">
        <v>126365</v>
      </c>
      <c r="R281" s="18">
        <f>(Posts[[#This Row],[Likes]]+Posts[[#This Row],[Shares]]+Posts[[#This Row],[Comments]])/Posts[[#This Row],[Impressions]]</f>
        <v>3.5903929094290347E-2</v>
      </c>
    </row>
    <row r="282" spans="1:18" x14ac:dyDescent="0.2">
      <c r="A282" s="1" t="s">
        <v>326</v>
      </c>
      <c r="B282" s="1" t="s">
        <v>20</v>
      </c>
      <c r="C282" s="2">
        <v>45738</v>
      </c>
      <c r="D282" s="1" t="s">
        <v>31</v>
      </c>
      <c r="E282" s="1" t="s">
        <v>32</v>
      </c>
      <c r="F282" s="1" t="s">
        <v>58</v>
      </c>
      <c r="G282">
        <v>3917</v>
      </c>
      <c r="H282">
        <v>865</v>
      </c>
      <c r="I282">
        <v>759</v>
      </c>
      <c r="J282">
        <v>2282</v>
      </c>
      <c r="K282">
        <v>56125</v>
      </c>
      <c r="L282">
        <v>154014</v>
      </c>
      <c r="M282" s="1" t="s">
        <v>18</v>
      </c>
      <c r="N282">
        <f>(Posts[[#This Row],[Likes]]+Posts[[#This Row],[Shares]]+Posts[[#This Row],[Comments]])/Posts[[#This Row],[Impressions]]</f>
        <v>3.5977248821535704E-2</v>
      </c>
      <c r="O282" s="10" t="s">
        <v>58</v>
      </c>
      <c r="P282" s="4">
        <v>2282</v>
      </c>
      <c r="Q282" s="4">
        <v>154014</v>
      </c>
      <c r="R282" s="17">
        <f>(Posts[[#This Row],[Likes]]+Posts[[#This Row],[Shares]]+Posts[[#This Row],[Comments]])/Posts[[#This Row],[Impressions]]</f>
        <v>3.5977248821535704E-2</v>
      </c>
    </row>
    <row r="283" spans="1:18" x14ac:dyDescent="0.2">
      <c r="A283" s="1" t="s">
        <v>327</v>
      </c>
      <c r="B283" s="1" t="s">
        <v>20</v>
      </c>
      <c r="C283" s="2">
        <v>45568</v>
      </c>
      <c r="D283" s="1" t="s">
        <v>15</v>
      </c>
      <c r="E283" s="1" t="s">
        <v>32</v>
      </c>
      <c r="F283" s="1" t="s">
        <v>33</v>
      </c>
      <c r="G283">
        <v>22618</v>
      </c>
      <c r="H283">
        <v>641</v>
      </c>
      <c r="I283">
        <v>416</v>
      </c>
      <c r="J283">
        <v>1530</v>
      </c>
      <c r="K283">
        <v>18395</v>
      </c>
      <c r="L283">
        <v>215211</v>
      </c>
      <c r="M283" s="1" t="s">
        <v>53</v>
      </c>
      <c r="N283">
        <f>(Posts[[#This Row],[Likes]]+Posts[[#This Row],[Shares]]+Posts[[#This Row],[Comments]])/Posts[[#This Row],[Impressions]]</f>
        <v>0.1100083174187193</v>
      </c>
      <c r="O283" s="11" t="s">
        <v>33</v>
      </c>
      <c r="P283" s="5">
        <v>1530</v>
      </c>
      <c r="Q283" s="5">
        <v>215211</v>
      </c>
      <c r="R283" s="18">
        <f>(Posts[[#This Row],[Likes]]+Posts[[#This Row],[Shares]]+Posts[[#This Row],[Comments]])/Posts[[#This Row],[Impressions]]</f>
        <v>0.1100083174187193</v>
      </c>
    </row>
    <row r="284" spans="1:18" x14ac:dyDescent="0.2">
      <c r="A284" s="1" t="s">
        <v>328</v>
      </c>
      <c r="B284" s="1" t="s">
        <v>48</v>
      </c>
      <c r="C284" s="2">
        <v>45786</v>
      </c>
      <c r="D284" s="1" t="s">
        <v>40</v>
      </c>
      <c r="E284" s="1" t="s">
        <v>44</v>
      </c>
      <c r="F284" s="1" t="s">
        <v>45</v>
      </c>
      <c r="G284">
        <v>8988</v>
      </c>
      <c r="H284">
        <v>228</v>
      </c>
      <c r="I284">
        <v>766</v>
      </c>
      <c r="J284">
        <v>652</v>
      </c>
      <c r="K284">
        <v>63789</v>
      </c>
      <c r="L284">
        <v>219785</v>
      </c>
      <c r="M284" s="1" t="s">
        <v>29</v>
      </c>
      <c r="N284">
        <f>(Posts[[#This Row],[Likes]]+Posts[[#This Row],[Shares]]+Posts[[#This Row],[Comments]])/Posts[[#This Row],[Impressions]]</f>
        <v>4.541711217781013E-2</v>
      </c>
      <c r="O284" s="10" t="s">
        <v>45</v>
      </c>
      <c r="P284" s="4">
        <v>652</v>
      </c>
      <c r="Q284" s="4">
        <v>219785</v>
      </c>
      <c r="R284" s="17">
        <f>(Posts[[#This Row],[Likes]]+Posts[[#This Row],[Shares]]+Posts[[#This Row],[Comments]])/Posts[[#This Row],[Impressions]]</f>
        <v>4.541711217781013E-2</v>
      </c>
    </row>
    <row r="285" spans="1:18" x14ac:dyDescent="0.2">
      <c r="A285" s="1" t="s">
        <v>329</v>
      </c>
      <c r="B285" s="1" t="s">
        <v>14</v>
      </c>
      <c r="C285" s="2">
        <v>45552</v>
      </c>
      <c r="D285" s="1" t="s">
        <v>31</v>
      </c>
      <c r="E285" s="1" t="s">
        <v>41</v>
      </c>
      <c r="F285" s="1" t="s">
        <v>42</v>
      </c>
      <c r="G285">
        <v>20410</v>
      </c>
      <c r="H285">
        <v>1332</v>
      </c>
      <c r="I285">
        <v>472</v>
      </c>
      <c r="J285">
        <v>1202</v>
      </c>
      <c r="K285">
        <v>9418</v>
      </c>
      <c r="L285">
        <v>200806</v>
      </c>
      <c r="M285" s="1" t="s">
        <v>18</v>
      </c>
      <c r="N285">
        <f>(Posts[[#This Row],[Likes]]+Posts[[#This Row],[Shares]]+Posts[[#This Row],[Comments]])/Posts[[#This Row],[Impressions]]</f>
        <v>0.11062418453631864</v>
      </c>
      <c r="O285" s="11" t="s">
        <v>42</v>
      </c>
      <c r="P285" s="5">
        <v>1202</v>
      </c>
      <c r="Q285" s="5">
        <v>200806</v>
      </c>
      <c r="R285" s="18">
        <f>(Posts[[#This Row],[Likes]]+Posts[[#This Row],[Shares]]+Posts[[#This Row],[Comments]])/Posts[[#This Row],[Impressions]]</f>
        <v>0.11062418453631864</v>
      </c>
    </row>
    <row r="286" spans="1:18" x14ac:dyDescent="0.2">
      <c r="A286" s="1" t="s">
        <v>330</v>
      </c>
      <c r="B286" s="1" t="s">
        <v>48</v>
      </c>
      <c r="C286" s="2">
        <v>45491</v>
      </c>
      <c r="D286" s="1" t="s">
        <v>31</v>
      </c>
      <c r="E286" s="1" t="s">
        <v>16</v>
      </c>
      <c r="F286" s="1" t="s">
        <v>17</v>
      </c>
      <c r="G286">
        <v>16594</v>
      </c>
      <c r="H286">
        <v>809</v>
      </c>
      <c r="I286">
        <v>784</v>
      </c>
      <c r="J286">
        <v>1655</v>
      </c>
      <c r="K286">
        <v>35505</v>
      </c>
      <c r="L286">
        <v>112588</v>
      </c>
      <c r="M286" s="1" t="s">
        <v>29</v>
      </c>
      <c r="N286">
        <f>(Posts[[#This Row],[Likes]]+Posts[[#This Row],[Shares]]+Posts[[#This Row],[Comments]])/Posts[[#This Row],[Impressions]]</f>
        <v>0.16153586527871533</v>
      </c>
      <c r="O286" s="10" t="s">
        <v>17</v>
      </c>
      <c r="P286" s="4">
        <v>1655</v>
      </c>
      <c r="Q286" s="4">
        <v>112588</v>
      </c>
      <c r="R286" s="17">
        <f>(Posts[[#This Row],[Likes]]+Posts[[#This Row],[Shares]]+Posts[[#This Row],[Comments]])/Posts[[#This Row],[Impressions]]</f>
        <v>0.16153586527871533</v>
      </c>
    </row>
    <row r="287" spans="1:18" x14ac:dyDescent="0.2">
      <c r="A287" s="1" t="s">
        <v>331</v>
      </c>
      <c r="B287" s="1" t="s">
        <v>14</v>
      </c>
      <c r="C287" s="2">
        <v>45919</v>
      </c>
      <c r="D287" s="1" t="s">
        <v>26</v>
      </c>
      <c r="E287" s="1" t="s">
        <v>44</v>
      </c>
      <c r="F287" s="1" t="s">
        <v>45</v>
      </c>
      <c r="G287">
        <v>22128</v>
      </c>
      <c r="H287">
        <v>1004</v>
      </c>
      <c r="I287">
        <v>690</v>
      </c>
      <c r="J287">
        <v>2048</v>
      </c>
      <c r="K287">
        <v>19443</v>
      </c>
      <c r="L287">
        <v>103646</v>
      </c>
      <c r="M287" s="1" t="s">
        <v>23</v>
      </c>
      <c r="N287">
        <f>(Posts[[#This Row],[Likes]]+Posts[[#This Row],[Shares]]+Posts[[#This Row],[Comments]])/Posts[[#This Row],[Impressions]]</f>
        <v>0.22984003241803833</v>
      </c>
      <c r="O287" s="11" t="s">
        <v>45</v>
      </c>
      <c r="P287" s="5">
        <v>2048</v>
      </c>
      <c r="Q287" s="5">
        <v>103646</v>
      </c>
      <c r="R287" s="18">
        <f>(Posts[[#This Row],[Likes]]+Posts[[#This Row],[Shares]]+Posts[[#This Row],[Comments]])/Posts[[#This Row],[Impressions]]</f>
        <v>0.22984003241803833</v>
      </c>
    </row>
    <row r="288" spans="1:18" x14ac:dyDescent="0.2">
      <c r="A288" s="1" t="s">
        <v>332</v>
      </c>
      <c r="B288" s="1" t="s">
        <v>25</v>
      </c>
      <c r="C288" s="2">
        <v>45519</v>
      </c>
      <c r="D288" s="1" t="s">
        <v>31</v>
      </c>
      <c r="E288" s="1" t="s">
        <v>32</v>
      </c>
      <c r="F288" s="1" t="s">
        <v>33</v>
      </c>
      <c r="G288">
        <v>14977</v>
      </c>
      <c r="H288">
        <v>274</v>
      </c>
      <c r="I288">
        <v>798</v>
      </c>
      <c r="J288">
        <v>458</v>
      </c>
      <c r="K288">
        <v>6636</v>
      </c>
      <c r="L288">
        <v>43654</v>
      </c>
      <c r="M288" s="1" t="s">
        <v>18</v>
      </c>
      <c r="N288">
        <f>(Posts[[#This Row],[Likes]]+Posts[[#This Row],[Shares]]+Posts[[#This Row],[Comments]])/Posts[[#This Row],[Impressions]]</f>
        <v>0.36764099509781462</v>
      </c>
      <c r="O288" s="10" t="s">
        <v>33</v>
      </c>
      <c r="P288" s="4">
        <v>458</v>
      </c>
      <c r="Q288" s="4">
        <v>43654</v>
      </c>
      <c r="R288" s="17">
        <f>(Posts[[#This Row],[Likes]]+Posts[[#This Row],[Shares]]+Posts[[#This Row],[Comments]])/Posts[[#This Row],[Impressions]]</f>
        <v>0.36764099509781462</v>
      </c>
    </row>
    <row r="289" spans="1:18" x14ac:dyDescent="0.2">
      <c r="A289" s="1" t="s">
        <v>333</v>
      </c>
      <c r="B289" s="1" t="s">
        <v>25</v>
      </c>
      <c r="C289" s="2">
        <v>45764</v>
      </c>
      <c r="D289" s="1" t="s">
        <v>26</v>
      </c>
      <c r="E289" s="1" t="s">
        <v>44</v>
      </c>
      <c r="F289" s="1" t="s">
        <v>45</v>
      </c>
      <c r="G289">
        <v>2009</v>
      </c>
      <c r="H289">
        <v>1037</v>
      </c>
      <c r="I289">
        <v>344</v>
      </c>
      <c r="J289">
        <v>2277</v>
      </c>
      <c r="K289">
        <v>85743</v>
      </c>
      <c r="L289">
        <v>58743</v>
      </c>
      <c r="M289" s="1" t="s">
        <v>34</v>
      </c>
      <c r="N289">
        <f>(Posts[[#This Row],[Likes]]+Posts[[#This Row],[Shares]]+Posts[[#This Row],[Comments]])/Posts[[#This Row],[Impressions]]</f>
        <v>5.7709003625963942E-2</v>
      </c>
      <c r="O289" s="11" t="s">
        <v>45</v>
      </c>
      <c r="P289" s="5">
        <v>2277</v>
      </c>
      <c r="Q289" s="5">
        <v>58743</v>
      </c>
      <c r="R289" s="18">
        <f>(Posts[[#This Row],[Likes]]+Posts[[#This Row],[Shares]]+Posts[[#This Row],[Comments]])/Posts[[#This Row],[Impressions]]</f>
        <v>5.7709003625963942E-2</v>
      </c>
    </row>
    <row r="290" spans="1:18" x14ac:dyDescent="0.2">
      <c r="A290" s="1" t="s">
        <v>334</v>
      </c>
      <c r="B290" s="1" t="s">
        <v>25</v>
      </c>
      <c r="C290" s="2">
        <v>45624</v>
      </c>
      <c r="D290" s="1" t="s">
        <v>40</v>
      </c>
      <c r="E290" s="1" t="s">
        <v>41</v>
      </c>
      <c r="F290" s="1" t="s">
        <v>42</v>
      </c>
      <c r="G290">
        <v>18644</v>
      </c>
      <c r="H290">
        <v>1369</v>
      </c>
      <c r="I290">
        <v>887</v>
      </c>
      <c r="J290">
        <v>1256</v>
      </c>
      <c r="K290">
        <v>43415</v>
      </c>
      <c r="L290">
        <v>88368</v>
      </c>
      <c r="M290" s="1" t="s">
        <v>29</v>
      </c>
      <c r="N290">
        <f>(Posts[[#This Row],[Likes]]+Posts[[#This Row],[Shares]]+Posts[[#This Row],[Comments]])/Posts[[#This Row],[Impressions]]</f>
        <v>0.23651095419156257</v>
      </c>
      <c r="O290" s="10" t="s">
        <v>42</v>
      </c>
      <c r="P290" s="4">
        <v>1256</v>
      </c>
      <c r="Q290" s="4">
        <v>88368</v>
      </c>
      <c r="R290" s="17">
        <f>(Posts[[#This Row],[Likes]]+Posts[[#This Row],[Shares]]+Posts[[#This Row],[Comments]])/Posts[[#This Row],[Impressions]]</f>
        <v>0.23651095419156257</v>
      </c>
    </row>
    <row r="291" spans="1:18" x14ac:dyDescent="0.2">
      <c r="A291" s="1" t="s">
        <v>335</v>
      </c>
      <c r="B291" s="1" t="s">
        <v>20</v>
      </c>
      <c r="C291" s="2">
        <v>45920</v>
      </c>
      <c r="D291" s="1" t="s">
        <v>15</v>
      </c>
      <c r="E291" s="1" t="s">
        <v>37</v>
      </c>
      <c r="F291" s="1" t="s">
        <v>38</v>
      </c>
      <c r="G291">
        <v>24422</v>
      </c>
      <c r="H291">
        <v>327</v>
      </c>
      <c r="I291">
        <v>481</v>
      </c>
      <c r="J291">
        <v>2371</v>
      </c>
      <c r="K291">
        <v>35340</v>
      </c>
      <c r="L291">
        <v>245244</v>
      </c>
      <c r="M291" s="1" t="s">
        <v>23</v>
      </c>
      <c r="N291">
        <f>(Posts[[#This Row],[Likes]]+Posts[[#This Row],[Shares]]+Posts[[#This Row],[Comments]])/Posts[[#This Row],[Impressions]]</f>
        <v>0.10287713460879777</v>
      </c>
      <c r="O291" s="11" t="s">
        <v>38</v>
      </c>
      <c r="P291" s="5">
        <v>2371</v>
      </c>
      <c r="Q291" s="5">
        <v>245244</v>
      </c>
      <c r="R291" s="18">
        <f>(Posts[[#This Row],[Likes]]+Posts[[#This Row],[Shares]]+Posts[[#This Row],[Comments]])/Posts[[#This Row],[Impressions]]</f>
        <v>0.10287713460879777</v>
      </c>
    </row>
    <row r="292" spans="1:18" x14ac:dyDescent="0.2">
      <c r="A292" s="1" t="s">
        <v>336</v>
      </c>
      <c r="B292" s="1" t="s">
        <v>25</v>
      </c>
      <c r="C292" s="2">
        <v>45602</v>
      </c>
      <c r="D292" s="1" t="s">
        <v>15</v>
      </c>
      <c r="E292" s="1" t="s">
        <v>41</v>
      </c>
      <c r="F292" s="1" t="s">
        <v>42</v>
      </c>
      <c r="G292">
        <v>11865</v>
      </c>
      <c r="H292">
        <v>241</v>
      </c>
      <c r="I292">
        <v>319</v>
      </c>
      <c r="J292">
        <v>703</v>
      </c>
      <c r="K292">
        <v>69596</v>
      </c>
      <c r="L292">
        <v>177513</v>
      </c>
      <c r="M292" s="1" t="s">
        <v>34</v>
      </c>
      <c r="N292">
        <f>(Posts[[#This Row],[Likes]]+Posts[[#This Row],[Shares]]+Posts[[#This Row],[Comments]])/Posts[[#This Row],[Impressions]]</f>
        <v>6.999487361489018E-2</v>
      </c>
      <c r="O292" s="10" t="s">
        <v>42</v>
      </c>
      <c r="P292" s="4">
        <v>703</v>
      </c>
      <c r="Q292" s="4">
        <v>177513</v>
      </c>
      <c r="R292" s="17">
        <f>(Posts[[#This Row],[Likes]]+Posts[[#This Row],[Shares]]+Posts[[#This Row],[Comments]])/Posts[[#This Row],[Impressions]]</f>
        <v>6.999487361489018E-2</v>
      </c>
    </row>
    <row r="293" spans="1:18" x14ac:dyDescent="0.2">
      <c r="A293" s="1" t="s">
        <v>337</v>
      </c>
      <c r="B293" s="1" t="s">
        <v>14</v>
      </c>
      <c r="C293" s="2">
        <v>45613</v>
      </c>
      <c r="D293" s="1" t="s">
        <v>40</v>
      </c>
      <c r="E293" s="1" t="s">
        <v>41</v>
      </c>
      <c r="F293" s="1" t="s">
        <v>42</v>
      </c>
      <c r="G293">
        <v>4219</v>
      </c>
      <c r="H293">
        <v>240</v>
      </c>
      <c r="I293">
        <v>670</v>
      </c>
      <c r="J293">
        <v>815</v>
      </c>
      <c r="K293">
        <v>11978</v>
      </c>
      <c r="L293">
        <v>159735</v>
      </c>
      <c r="M293" s="1" t="s">
        <v>34</v>
      </c>
      <c r="N293">
        <f>(Posts[[#This Row],[Likes]]+Posts[[#This Row],[Shares]]+Posts[[#This Row],[Comments]])/Posts[[#This Row],[Impressions]]</f>
        <v>3.2109431245500357E-2</v>
      </c>
      <c r="O293" s="11" t="s">
        <v>42</v>
      </c>
      <c r="P293" s="5">
        <v>815</v>
      </c>
      <c r="Q293" s="5">
        <v>159735</v>
      </c>
      <c r="R293" s="18">
        <f>(Posts[[#This Row],[Likes]]+Posts[[#This Row],[Shares]]+Posts[[#This Row],[Comments]])/Posts[[#This Row],[Impressions]]</f>
        <v>3.2109431245500357E-2</v>
      </c>
    </row>
    <row r="294" spans="1:18" x14ac:dyDescent="0.2">
      <c r="A294" s="1" t="s">
        <v>338</v>
      </c>
      <c r="B294" s="1" t="s">
        <v>25</v>
      </c>
      <c r="C294" s="2">
        <v>45791</v>
      </c>
      <c r="D294" s="1" t="s">
        <v>15</v>
      </c>
      <c r="E294" s="1" t="s">
        <v>32</v>
      </c>
      <c r="F294" s="1" t="s">
        <v>58</v>
      </c>
      <c r="G294">
        <v>9041</v>
      </c>
      <c r="H294">
        <v>1133</v>
      </c>
      <c r="I294">
        <v>612</v>
      </c>
      <c r="J294">
        <v>1687</v>
      </c>
      <c r="K294">
        <v>28102</v>
      </c>
      <c r="L294">
        <v>195683</v>
      </c>
      <c r="M294" s="1" t="s">
        <v>34</v>
      </c>
      <c r="N294">
        <f>(Posts[[#This Row],[Likes]]+Posts[[#This Row],[Shares]]+Posts[[#This Row],[Comments]])/Posts[[#This Row],[Impressions]]</f>
        <v>5.5119760020032396E-2</v>
      </c>
      <c r="O294" s="10" t="s">
        <v>58</v>
      </c>
      <c r="P294" s="4">
        <v>1687</v>
      </c>
      <c r="Q294" s="4">
        <v>195683</v>
      </c>
      <c r="R294" s="17">
        <f>(Posts[[#This Row],[Likes]]+Posts[[#This Row],[Shares]]+Posts[[#This Row],[Comments]])/Posts[[#This Row],[Impressions]]</f>
        <v>5.5119760020032396E-2</v>
      </c>
    </row>
    <row r="295" spans="1:18" x14ac:dyDescent="0.2">
      <c r="A295" s="1" t="s">
        <v>339</v>
      </c>
      <c r="B295" s="1" t="s">
        <v>48</v>
      </c>
      <c r="C295" s="2">
        <v>45462</v>
      </c>
      <c r="D295" s="1" t="s">
        <v>40</v>
      </c>
      <c r="E295" s="1" t="s">
        <v>63</v>
      </c>
      <c r="F295" s="1" t="s">
        <v>37</v>
      </c>
      <c r="G295">
        <v>20444</v>
      </c>
      <c r="H295">
        <v>233</v>
      </c>
      <c r="I295">
        <v>189</v>
      </c>
      <c r="J295">
        <v>2879</v>
      </c>
      <c r="K295">
        <v>28185</v>
      </c>
      <c r="L295">
        <v>159891</v>
      </c>
      <c r="M295" s="1" t="s">
        <v>34</v>
      </c>
      <c r="N295">
        <f>(Posts[[#This Row],[Likes]]+Posts[[#This Row],[Shares]]+Posts[[#This Row],[Comments]])/Posts[[#This Row],[Impressions]]</f>
        <v>0.13050140408153055</v>
      </c>
      <c r="O295" s="11" t="s">
        <v>37</v>
      </c>
      <c r="P295" s="5">
        <v>2879</v>
      </c>
      <c r="Q295" s="5">
        <v>159891</v>
      </c>
      <c r="R295" s="18">
        <f>(Posts[[#This Row],[Likes]]+Posts[[#This Row],[Shares]]+Posts[[#This Row],[Comments]])/Posts[[#This Row],[Impressions]]</f>
        <v>0.13050140408153055</v>
      </c>
    </row>
    <row r="296" spans="1:18" x14ac:dyDescent="0.2">
      <c r="A296" s="1" t="s">
        <v>340</v>
      </c>
      <c r="B296" s="1" t="s">
        <v>48</v>
      </c>
      <c r="C296" s="2">
        <v>45783</v>
      </c>
      <c r="D296" s="1" t="s">
        <v>40</v>
      </c>
      <c r="E296" s="1" t="s">
        <v>16</v>
      </c>
      <c r="F296" s="1" t="s">
        <v>17</v>
      </c>
      <c r="G296">
        <v>7287</v>
      </c>
      <c r="H296">
        <v>1240</v>
      </c>
      <c r="I296">
        <v>686</v>
      </c>
      <c r="J296">
        <v>1255</v>
      </c>
      <c r="K296">
        <v>15403</v>
      </c>
      <c r="L296">
        <v>147971</v>
      </c>
      <c r="M296" s="1" t="s">
        <v>18</v>
      </c>
      <c r="N296">
        <f>(Posts[[#This Row],[Likes]]+Posts[[#This Row],[Shares]]+Posts[[#This Row],[Comments]])/Posts[[#This Row],[Impressions]]</f>
        <v>6.2262200025680704E-2</v>
      </c>
      <c r="O296" s="10" t="s">
        <v>17</v>
      </c>
      <c r="P296" s="4">
        <v>1255</v>
      </c>
      <c r="Q296" s="4">
        <v>147971</v>
      </c>
      <c r="R296" s="17">
        <f>(Posts[[#This Row],[Likes]]+Posts[[#This Row],[Shares]]+Posts[[#This Row],[Comments]])/Posts[[#This Row],[Impressions]]</f>
        <v>6.2262200025680704E-2</v>
      </c>
    </row>
    <row r="297" spans="1:18" x14ac:dyDescent="0.2">
      <c r="A297" s="1" t="s">
        <v>341</v>
      </c>
      <c r="B297" s="1" t="s">
        <v>20</v>
      </c>
      <c r="C297" s="2">
        <v>45699</v>
      </c>
      <c r="D297" s="1" t="s">
        <v>40</v>
      </c>
      <c r="E297" s="1" t="s">
        <v>123</v>
      </c>
      <c r="F297" s="1" t="s">
        <v>124</v>
      </c>
      <c r="G297">
        <v>3619</v>
      </c>
      <c r="H297">
        <v>1376</v>
      </c>
      <c r="I297">
        <v>410</v>
      </c>
      <c r="J297">
        <v>2499</v>
      </c>
      <c r="K297">
        <v>58146</v>
      </c>
      <c r="L297">
        <v>52149</v>
      </c>
      <c r="M297" s="1" t="s">
        <v>18</v>
      </c>
      <c r="N297">
        <f>(Posts[[#This Row],[Likes]]+Posts[[#This Row],[Shares]]+Posts[[#This Row],[Comments]])/Posts[[#This Row],[Impressions]]</f>
        <v>0.10364532397553165</v>
      </c>
      <c r="O297" s="11" t="s">
        <v>124</v>
      </c>
      <c r="P297" s="5">
        <v>2499</v>
      </c>
      <c r="Q297" s="5">
        <v>52149</v>
      </c>
      <c r="R297" s="18">
        <f>(Posts[[#This Row],[Likes]]+Posts[[#This Row],[Shares]]+Posts[[#This Row],[Comments]])/Posts[[#This Row],[Impressions]]</f>
        <v>0.10364532397553165</v>
      </c>
    </row>
    <row r="298" spans="1:18" x14ac:dyDescent="0.2">
      <c r="A298" s="1" t="s">
        <v>342</v>
      </c>
      <c r="B298" s="1" t="s">
        <v>48</v>
      </c>
      <c r="C298" s="2">
        <v>45650</v>
      </c>
      <c r="D298" s="1" t="s">
        <v>15</v>
      </c>
      <c r="E298" s="1" t="s">
        <v>72</v>
      </c>
      <c r="F298" s="1" t="s">
        <v>38</v>
      </c>
      <c r="G298">
        <v>10512</v>
      </c>
      <c r="H298">
        <v>1197</v>
      </c>
      <c r="I298">
        <v>544</v>
      </c>
      <c r="J298">
        <v>2012</v>
      </c>
      <c r="K298">
        <v>10245</v>
      </c>
      <c r="L298">
        <v>140102</v>
      </c>
      <c r="M298" s="1" t="s">
        <v>18</v>
      </c>
      <c r="N298">
        <f>(Posts[[#This Row],[Likes]]+Posts[[#This Row],[Shares]]+Posts[[#This Row],[Comments]])/Posts[[#This Row],[Impressions]]</f>
        <v>8.745770938316369E-2</v>
      </c>
      <c r="O298" s="10" t="s">
        <v>38</v>
      </c>
      <c r="P298" s="4">
        <v>2012</v>
      </c>
      <c r="Q298" s="4">
        <v>140102</v>
      </c>
      <c r="R298" s="17">
        <f>(Posts[[#This Row],[Likes]]+Posts[[#This Row],[Shares]]+Posts[[#This Row],[Comments]])/Posts[[#This Row],[Impressions]]</f>
        <v>8.745770938316369E-2</v>
      </c>
    </row>
    <row r="299" spans="1:18" x14ac:dyDescent="0.2">
      <c r="A299" s="1" t="s">
        <v>343</v>
      </c>
      <c r="B299" s="1" t="s">
        <v>14</v>
      </c>
      <c r="C299" s="2">
        <v>45924</v>
      </c>
      <c r="D299" s="1" t="s">
        <v>26</v>
      </c>
      <c r="E299" s="1" t="s">
        <v>49</v>
      </c>
      <c r="F299" s="1" t="s">
        <v>32</v>
      </c>
      <c r="G299">
        <v>3342</v>
      </c>
      <c r="H299">
        <v>787</v>
      </c>
      <c r="I299">
        <v>375</v>
      </c>
      <c r="J299">
        <v>907</v>
      </c>
      <c r="K299">
        <v>85823</v>
      </c>
      <c r="L299">
        <v>99189</v>
      </c>
      <c r="M299" s="1" t="s">
        <v>23</v>
      </c>
      <c r="N299">
        <f>(Posts[[#This Row],[Likes]]+Posts[[#This Row],[Shares]]+Posts[[#This Row],[Comments]])/Posts[[#This Row],[Impressions]]</f>
        <v>4.5408260996683103E-2</v>
      </c>
      <c r="O299" s="11" t="s">
        <v>32</v>
      </c>
      <c r="P299" s="5">
        <v>907</v>
      </c>
      <c r="Q299" s="5">
        <v>99189</v>
      </c>
      <c r="R299" s="18">
        <f>(Posts[[#This Row],[Likes]]+Posts[[#This Row],[Shares]]+Posts[[#This Row],[Comments]])/Posts[[#This Row],[Impressions]]</f>
        <v>4.5408260996683103E-2</v>
      </c>
    </row>
    <row r="300" spans="1:18" x14ac:dyDescent="0.2">
      <c r="A300" s="1" t="s">
        <v>344</v>
      </c>
      <c r="B300" s="1" t="s">
        <v>25</v>
      </c>
      <c r="C300" s="2">
        <v>45925</v>
      </c>
      <c r="D300" s="1" t="s">
        <v>40</v>
      </c>
      <c r="E300" s="1" t="s">
        <v>63</v>
      </c>
      <c r="F300" s="1" t="s">
        <v>37</v>
      </c>
      <c r="G300">
        <v>12568</v>
      </c>
      <c r="H300">
        <v>541</v>
      </c>
      <c r="I300">
        <v>273</v>
      </c>
      <c r="J300">
        <v>2767</v>
      </c>
      <c r="K300">
        <v>22331</v>
      </c>
      <c r="L300">
        <v>192747</v>
      </c>
      <c r="M300" s="1" t="s">
        <v>23</v>
      </c>
      <c r="N300">
        <f>(Posts[[#This Row],[Likes]]+Posts[[#This Row],[Shares]]+Posts[[#This Row],[Comments]])/Posts[[#This Row],[Impressions]]</f>
        <v>6.9427799135654514E-2</v>
      </c>
      <c r="O300" s="10" t="s">
        <v>37</v>
      </c>
      <c r="P300" s="4">
        <v>2767</v>
      </c>
      <c r="Q300" s="4">
        <v>192747</v>
      </c>
      <c r="R300" s="17">
        <f>(Posts[[#This Row],[Likes]]+Posts[[#This Row],[Shares]]+Posts[[#This Row],[Comments]])/Posts[[#This Row],[Impressions]]</f>
        <v>6.9427799135654514E-2</v>
      </c>
    </row>
    <row r="301" spans="1:18" x14ac:dyDescent="0.2">
      <c r="A301" s="1" t="s">
        <v>345</v>
      </c>
      <c r="B301" s="1" t="s">
        <v>20</v>
      </c>
      <c r="C301" s="2">
        <v>45926</v>
      </c>
      <c r="D301" s="1" t="s">
        <v>31</v>
      </c>
      <c r="E301" s="1" t="s">
        <v>49</v>
      </c>
      <c r="F301" s="1" t="s">
        <v>32</v>
      </c>
      <c r="G301">
        <v>21216</v>
      </c>
      <c r="H301">
        <v>226</v>
      </c>
      <c r="I301">
        <v>187</v>
      </c>
      <c r="J301">
        <v>1573</v>
      </c>
      <c r="K301">
        <v>62688</v>
      </c>
      <c r="L301">
        <v>111031</v>
      </c>
      <c r="M301" s="1" t="s">
        <v>23</v>
      </c>
      <c r="N301">
        <f>(Posts[[#This Row],[Likes]]+Posts[[#This Row],[Shares]]+Posts[[#This Row],[Comments]])/Posts[[#This Row],[Impressions]]</f>
        <v>0.19480145184678152</v>
      </c>
      <c r="O301" s="11" t="s">
        <v>32</v>
      </c>
      <c r="P301" s="5">
        <v>1573</v>
      </c>
      <c r="Q301" s="5">
        <v>111031</v>
      </c>
      <c r="R301" s="18">
        <f>(Posts[[#This Row],[Likes]]+Posts[[#This Row],[Shares]]+Posts[[#This Row],[Comments]])/Posts[[#This Row],[Impressions]]</f>
        <v>0.19480145184678152</v>
      </c>
    </row>
    <row r="302" spans="1:18" x14ac:dyDescent="0.2">
      <c r="O302" s="10" t="s">
        <v>16</v>
      </c>
      <c r="P302" s="4">
        <v>2675</v>
      </c>
      <c r="Q302" s="4">
        <v>202932</v>
      </c>
      <c r="R302" s="17">
        <v>0.13041807107799658</v>
      </c>
    </row>
    <row r="303" spans="1:18" x14ac:dyDescent="0.2">
      <c r="O303" s="11" t="s">
        <v>21</v>
      </c>
      <c r="P303" s="5">
        <v>1574</v>
      </c>
      <c r="Q303" s="5">
        <v>71585</v>
      </c>
      <c r="R303" s="18">
        <v>8.8356499266606131E-2</v>
      </c>
    </row>
    <row r="304" spans="1:18" x14ac:dyDescent="0.2">
      <c r="O304" s="10" t="s">
        <v>27</v>
      </c>
      <c r="P304" s="4">
        <v>1499</v>
      </c>
      <c r="Q304" s="4">
        <v>193087</v>
      </c>
      <c r="R304" s="17">
        <v>0.11093962825047776</v>
      </c>
    </row>
    <row r="305" spans="15:18" x14ac:dyDescent="0.2">
      <c r="O305" s="11" t="s">
        <v>32</v>
      </c>
      <c r="P305" s="5">
        <v>1925</v>
      </c>
      <c r="Q305" s="5">
        <v>248611</v>
      </c>
      <c r="R305" s="18">
        <v>2.0023249172401864E-2</v>
      </c>
    </row>
    <row r="306" spans="15:18" x14ac:dyDescent="0.2">
      <c r="O306" s="10" t="s">
        <v>16</v>
      </c>
      <c r="P306" s="4">
        <v>1213</v>
      </c>
      <c r="Q306" s="4">
        <v>83585</v>
      </c>
      <c r="R306" s="17">
        <v>0.26870850032900639</v>
      </c>
    </row>
    <row r="307" spans="15:18" x14ac:dyDescent="0.2">
      <c r="O307" s="11" t="s">
        <v>37</v>
      </c>
      <c r="P307" s="5">
        <v>753</v>
      </c>
      <c r="Q307" s="5">
        <v>66958</v>
      </c>
      <c r="R307" s="18">
        <v>0.23849278652289496</v>
      </c>
    </row>
    <row r="308" spans="15:18" x14ac:dyDescent="0.2">
      <c r="O308" s="10" t="s">
        <v>41</v>
      </c>
      <c r="P308" s="4">
        <v>336</v>
      </c>
      <c r="Q308" s="4">
        <v>66017</v>
      </c>
      <c r="R308" s="17">
        <v>0.13185997546086614</v>
      </c>
    </row>
    <row r="309" spans="15:18" x14ac:dyDescent="0.2">
      <c r="O309" s="11" t="s">
        <v>44</v>
      </c>
      <c r="P309" s="5">
        <v>2011</v>
      </c>
      <c r="Q309" s="5">
        <v>247779</v>
      </c>
      <c r="R309" s="18">
        <v>8.4337252148083575E-2</v>
      </c>
    </row>
    <row r="310" spans="15:18" x14ac:dyDescent="0.2">
      <c r="O310" s="10" t="s">
        <v>21</v>
      </c>
      <c r="P310" s="4">
        <v>1095</v>
      </c>
      <c r="Q310" s="4">
        <v>164677</v>
      </c>
      <c r="R310" s="17">
        <v>5.1986616224487935E-2</v>
      </c>
    </row>
    <row r="311" spans="15:18" x14ac:dyDescent="0.2">
      <c r="O311" s="11" t="s">
        <v>49</v>
      </c>
      <c r="P311" s="5">
        <v>1272</v>
      </c>
      <c r="Q311" s="5">
        <v>216422</v>
      </c>
      <c r="R311" s="18">
        <v>9.9518533235992648E-2</v>
      </c>
    </row>
    <row r="312" spans="15:18" x14ac:dyDescent="0.2">
      <c r="O312" s="10" t="s">
        <v>32</v>
      </c>
      <c r="P312" s="4">
        <v>892</v>
      </c>
      <c r="Q312" s="4">
        <v>183273</v>
      </c>
      <c r="R312" s="17">
        <v>7.6863476889667326E-2</v>
      </c>
    </row>
    <row r="313" spans="15:18" x14ac:dyDescent="0.2">
      <c r="O313" s="11" t="s">
        <v>21</v>
      </c>
      <c r="P313" s="5">
        <v>1437</v>
      </c>
      <c r="Q313" s="5">
        <v>69426</v>
      </c>
      <c r="R313" s="18">
        <v>5.2300290957278256E-2</v>
      </c>
    </row>
    <row r="314" spans="15:18" x14ac:dyDescent="0.2">
      <c r="O314" s="10" t="s">
        <v>41</v>
      </c>
      <c r="P314" s="4">
        <v>1624</v>
      </c>
      <c r="Q314" s="4">
        <v>57778</v>
      </c>
      <c r="R314" s="17">
        <v>0.40382152376337016</v>
      </c>
    </row>
    <row r="315" spans="15:18" x14ac:dyDescent="0.2">
      <c r="O315" s="11" t="s">
        <v>44</v>
      </c>
      <c r="P315" s="5">
        <v>2571</v>
      </c>
      <c r="Q315" s="5">
        <v>216313</v>
      </c>
      <c r="R315" s="18">
        <v>3.9036026498638549E-2</v>
      </c>
    </row>
    <row r="316" spans="15:18" x14ac:dyDescent="0.2">
      <c r="O316" s="10" t="s">
        <v>27</v>
      </c>
      <c r="P316" s="4">
        <v>617</v>
      </c>
      <c r="Q316" s="4">
        <v>82229</v>
      </c>
      <c r="R316" s="17">
        <v>5.8312760704860814E-2</v>
      </c>
    </row>
    <row r="317" spans="15:18" x14ac:dyDescent="0.2">
      <c r="O317" s="11" t="s">
        <v>44</v>
      </c>
      <c r="P317" s="5">
        <v>2696</v>
      </c>
      <c r="Q317" s="5">
        <v>126652</v>
      </c>
      <c r="R317" s="18">
        <v>4.5984271863057827E-2</v>
      </c>
    </row>
    <row r="318" spans="15:18" x14ac:dyDescent="0.2">
      <c r="O318" s="10" t="s">
        <v>32</v>
      </c>
      <c r="P318" s="4">
        <v>2462</v>
      </c>
      <c r="Q318" s="4">
        <v>168267</v>
      </c>
      <c r="R318" s="17">
        <v>7.4453101321114656E-2</v>
      </c>
    </row>
    <row r="319" spans="15:18" x14ac:dyDescent="0.2">
      <c r="O319" s="11" t="s">
        <v>44</v>
      </c>
      <c r="P319" s="5">
        <v>1646</v>
      </c>
      <c r="Q319" s="5">
        <v>219436</v>
      </c>
      <c r="R319" s="18">
        <v>7.306458375107093E-2</v>
      </c>
    </row>
    <row r="320" spans="15:18" x14ac:dyDescent="0.2">
      <c r="O320" s="10" t="s">
        <v>32</v>
      </c>
      <c r="P320" s="4">
        <v>1891</v>
      </c>
      <c r="Q320" s="4">
        <v>166503</v>
      </c>
      <c r="R320" s="17">
        <v>0.1113073037723044</v>
      </c>
    </row>
    <row r="321" spans="15:18" x14ac:dyDescent="0.2">
      <c r="O321" s="11" t="s">
        <v>27</v>
      </c>
      <c r="P321" s="5">
        <v>2189</v>
      </c>
      <c r="Q321" s="5">
        <v>124878</v>
      </c>
      <c r="R321" s="18">
        <v>5.563029516808405E-2</v>
      </c>
    </row>
    <row r="322" spans="15:18" x14ac:dyDescent="0.2">
      <c r="O322" s="10" t="s">
        <v>63</v>
      </c>
      <c r="P322" s="4">
        <v>2387</v>
      </c>
      <c r="Q322" s="4">
        <v>97056</v>
      </c>
      <c r="R322" s="17">
        <v>0.24662050774810418</v>
      </c>
    </row>
    <row r="323" spans="15:18" x14ac:dyDescent="0.2">
      <c r="O323" s="11" t="s">
        <v>41</v>
      </c>
      <c r="P323" s="5">
        <v>2296</v>
      </c>
      <c r="Q323" s="5">
        <v>198562</v>
      </c>
      <c r="R323" s="18">
        <v>5.1716844109144754E-2</v>
      </c>
    </row>
    <row r="324" spans="15:18" x14ac:dyDescent="0.2">
      <c r="O324" s="10" t="s">
        <v>32</v>
      </c>
      <c r="P324" s="4">
        <v>2072</v>
      </c>
      <c r="Q324" s="4">
        <v>59975</v>
      </c>
      <c r="R324" s="17">
        <v>0.17640683618174238</v>
      </c>
    </row>
    <row r="325" spans="15:18" x14ac:dyDescent="0.2">
      <c r="O325" s="11" t="s">
        <v>49</v>
      </c>
      <c r="P325" s="5">
        <v>1612</v>
      </c>
      <c r="Q325" s="5">
        <v>197795</v>
      </c>
      <c r="R325" s="18">
        <v>0.12575646502692181</v>
      </c>
    </row>
    <row r="326" spans="15:18" x14ac:dyDescent="0.2">
      <c r="O326" s="10" t="s">
        <v>44</v>
      </c>
      <c r="P326" s="4">
        <v>1585</v>
      </c>
      <c r="Q326" s="4">
        <v>194351</v>
      </c>
      <c r="R326" s="17">
        <v>8.5309568769905988E-2</v>
      </c>
    </row>
    <row r="327" spans="15:18" x14ac:dyDescent="0.2">
      <c r="O327" s="11" t="s">
        <v>44</v>
      </c>
      <c r="P327" s="5">
        <v>515</v>
      </c>
      <c r="Q327" s="5">
        <v>249373</v>
      </c>
      <c r="R327" s="18">
        <v>9.5952649244304716E-2</v>
      </c>
    </row>
    <row r="328" spans="15:18" x14ac:dyDescent="0.2">
      <c r="O328" s="10" t="s">
        <v>49</v>
      </c>
      <c r="P328" s="4">
        <v>2683</v>
      </c>
      <c r="Q328" s="4">
        <v>182633</v>
      </c>
      <c r="R328" s="17">
        <v>0.11328730295182141</v>
      </c>
    </row>
    <row r="329" spans="15:18" x14ac:dyDescent="0.2">
      <c r="O329" s="11" t="s">
        <v>37</v>
      </c>
      <c r="P329" s="5">
        <v>2439</v>
      </c>
      <c r="Q329" s="5">
        <v>237133</v>
      </c>
      <c r="R329" s="18">
        <v>5.6748744375519224E-2</v>
      </c>
    </row>
    <row r="330" spans="15:18" x14ac:dyDescent="0.2">
      <c r="O330" s="10" t="s">
        <v>72</v>
      </c>
      <c r="P330" s="4">
        <v>2700</v>
      </c>
      <c r="Q330" s="4">
        <v>128397</v>
      </c>
      <c r="R330" s="17">
        <v>8.7174933993784898E-2</v>
      </c>
    </row>
    <row r="331" spans="15:18" x14ac:dyDescent="0.2">
      <c r="O331" s="11" t="s">
        <v>63</v>
      </c>
      <c r="P331" s="5">
        <v>2918</v>
      </c>
      <c r="Q331" s="5">
        <v>220225</v>
      </c>
      <c r="R331" s="18">
        <v>5.3436258372119426E-2</v>
      </c>
    </row>
    <row r="332" spans="15:18" x14ac:dyDescent="0.2">
      <c r="O332" s="10" t="s">
        <v>32</v>
      </c>
      <c r="P332" s="4">
        <v>2004</v>
      </c>
      <c r="Q332" s="4">
        <v>73142</v>
      </c>
      <c r="R332" s="17">
        <v>5.1817013480626728E-2</v>
      </c>
    </row>
    <row r="333" spans="15:18" x14ac:dyDescent="0.2">
      <c r="O333" s="11" t="s">
        <v>32</v>
      </c>
      <c r="P333" s="5">
        <v>662</v>
      </c>
      <c r="Q333" s="5">
        <v>66916</v>
      </c>
      <c r="R333" s="18">
        <v>5.7370434574690654E-2</v>
      </c>
    </row>
    <row r="334" spans="15:18" x14ac:dyDescent="0.2">
      <c r="O334" s="10" t="s">
        <v>49</v>
      </c>
      <c r="P334" s="4">
        <v>2904</v>
      </c>
      <c r="Q334" s="4">
        <v>104324</v>
      </c>
      <c r="R334" s="17">
        <v>0.10871899083624094</v>
      </c>
    </row>
    <row r="335" spans="15:18" x14ac:dyDescent="0.2">
      <c r="O335" s="11" t="s">
        <v>27</v>
      </c>
      <c r="P335" s="5">
        <v>2016</v>
      </c>
      <c r="Q335" s="5">
        <v>216037</v>
      </c>
      <c r="R335" s="18">
        <v>8.6151909163708074E-2</v>
      </c>
    </row>
    <row r="336" spans="15:18" x14ac:dyDescent="0.2">
      <c r="O336" s="10" t="s">
        <v>32</v>
      </c>
      <c r="P336" s="4">
        <v>1493</v>
      </c>
      <c r="Q336" s="4">
        <v>165932</v>
      </c>
      <c r="R336" s="17">
        <v>9.6202058674637797E-2</v>
      </c>
    </row>
    <row r="337" spans="15:18" x14ac:dyDescent="0.2">
      <c r="O337" s="11" t="s">
        <v>72</v>
      </c>
      <c r="P337" s="5">
        <v>655</v>
      </c>
      <c r="Q337" s="5">
        <v>175720</v>
      </c>
      <c r="R337" s="18">
        <v>0.12340086501251991</v>
      </c>
    </row>
    <row r="338" spans="15:18" x14ac:dyDescent="0.2">
      <c r="O338" s="10" t="s">
        <v>27</v>
      </c>
      <c r="P338" s="4">
        <v>490</v>
      </c>
      <c r="Q338" s="4">
        <v>206205</v>
      </c>
      <c r="R338" s="17">
        <v>6.8868359157149436E-2</v>
      </c>
    </row>
    <row r="339" spans="15:18" x14ac:dyDescent="0.2">
      <c r="O339" s="11" t="s">
        <v>21</v>
      </c>
      <c r="P339" s="5">
        <v>2769</v>
      </c>
      <c r="Q339" s="5">
        <v>221749</v>
      </c>
      <c r="R339" s="18">
        <v>4.3161412227338117E-2</v>
      </c>
    </row>
    <row r="340" spans="15:18" x14ac:dyDescent="0.2">
      <c r="O340" s="10" t="s">
        <v>41</v>
      </c>
      <c r="P340" s="4">
        <v>999</v>
      </c>
      <c r="Q340" s="4">
        <v>136059</v>
      </c>
      <c r="R340" s="17">
        <v>0.13425793222058077</v>
      </c>
    </row>
    <row r="341" spans="15:18" x14ac:dyDescent="0.2">
      <c r="O341" s="11" t="s">
        <v>44</v>
      </c>
      <c r="P341" s="5">
        <v>2354</v>
      </c>
      <c r="Q341" s="5">
        <v>138317</v>
      </c>
      <c r="R341" s="18">
        <v>0.15262765965138053</v>
      </c>
    </row>
    <row r="342" spans="15:18" x14ac:dyDescent="0.2">
      <c r="O342" s="10" t="s">
        <v>21</v>
      </c>
      <c r="P342" s="4">
        <v>2480</v>
      </c>
      <c r="Q342" s="4">
        <v>241207</v>
      </c>
      <c r="R342" s="17">
        <v>2.5467751765081443E-2</v>
      </c>
    </row>
    <row r="343" spans="15:18" x14ac:dyDescent="0.2">
      <c r="O343" s="11" t="s">
        <v>32</v>
      </c>
      <c r="P343" s="5">
        <v>856</v>
      </c>
      <c r="Q343" s="5">
        <v>75046</v>
      </c>
      <c r="R343" s="18">
        <v>0.19921115049436347</v>
      </c>
    </row>
    <row r="344" spans="15:18" x14ac:dyDescent="0.2">
      <c r="O344" s="10" t="s">
        <v>72</v>
      </c>
      <c r="P344" s="4">
        <v>1125</v>
      </c>
      <c r="Q344" s="4">
        <v>218136</v>
      </c>
      <c r="R344" s="17">
        <v>3.6761469908680823E-2</v>
      </c>
    </row>
    <row r="345" spans="15:18" x14ac:dyDescent="0.2">
      <c r="O345" s="11" t="s">
        <v>63</v>
      </c>
      <c r="P345" s="5">
        <v>1354</v>
      </c>
      <c r="Q345" s="5">
        <v>141459</v>
      </c>
      <c r="R345" s="18">
        <v>0.17140655596321194</v>
      </c>
    </row>
    <row r="346" spans="15:18" x14ac:dyDescent="0.2">
      <c r="O346" s="10" t="s">
        <v>41</v>
      </c>
      <c r="P346" s="4">
        <v>2882</v>
      </c>
      <c r="Q346" s="4">
        <v>240422</v>
      </c>
      <c r="R346" s="17">
        <v>6.9049421433978589E-2</v>
      </c>
    </row>
    <row r="347" spans="15:18" x14ac:dyDescent="0.2">
      <c r="O347" s="11" t="s">
        <v>32</v>
      </c>
      <c r="P347" s="5">
        <v>725</v>
      </c>
      <c r="Q347" s="5">
        <v>85893</v>
      </c>
      <c r="R347" s="18">
        <v>0.22195056640238436</v>
      </c>
    </row>
    <row r="348" spans="15:18" x14ac:dyDescent="0.2">
      <c r="O348" s="10" t="s">
        <v>49</v>
      </c>
      <c r="P348" s="4">
        <v>2710</v>
      </c>
      <c r="Q348" s="4">
        <v>141520</v>
      </c>
      <c r="R348" s="17">
        <v>0.18511871113623515</v>
      </c>
    </row>
    <row r="349" spans="15:18" x14ac:dyDescent="0.2">
      <c r="O349" s="11" t="s">
        <v>16</v>
      </c>
      <c r="P349" s="5">
        <v>1874</v>
      </c>
      <c r="Q349" s="5">
        <v>165818</v>
      </c>
      <c r="R349" s="18">
        <v>5.8335042034037318E-2</v>
      </c>
    </row>
    <row r="350" spans="15:18" x14ac:dyDescent="0.2">
      <c r="O350" s="10" t="s">
        <v>32</v>
      </c>
      <c r="P350" s="4">
        <v>2429</v>
      </c>
      <c r="Q350" s="4">
        <v>101272</v>
      </c>
      <c r="R350" s="17">
        <v>5.5652105221581483E-2</v>
      </c>
    </row>
    <row r="351" spans="15:18" x14ac:dyDescent="0.2">
      <c r="O351" s="11" t="s">
        <v>41</v>
      </c>
      <c r="P351" s="5">
        <v>2703</v>
      </c>
      <c r="Q351" s="5">
        <v>107649</v>
      </c>
      <c r="R351" s="18">
        <v>0.1531737405828201</v>
      </c>
    </row>
    <row r="352" spans="15:18" x14ac:dyDescent="0.2">
      <c r="O352" s="10" t="s">
        <v>44</v>
      </c>
      <c r="P352" s="4">
        <v>888</v>
      </c>
      <c r="Q352" s="4">
        <v>104674</v>
      </c>
      <c r="R352" s="17">
        <v>0.24061371496264594</v>
      </c>
    </row>
    <row r="353" spans="15:18" x14ac:dyDescent="0.2">
      <c r="O353" s="11" t="s">
        <v>44</v>
      </c>
      <c r="P353" s="5">
        <v>2312</v>
      </c>
      <c r="Q353" s="5">
        <v>184832</v>
      </c>
      <c r="R353" s="18">
        <v>0.10829293628808864</v>
      </c>
    </row>
    <row r="354" spans="15:18" x14ac:dyDescent="0.2">
      <c r="O354" s="10" t="s">
        <v>32</v>
      </c>
      <c r="P354" s="4">
        <v>1847</v>
      </c>
      <c r="Q354" s="4">
        <v>192999</v>
      </c>
      <c r="R354" s="17">
        <v>0.12912502137316773</v>
      </c>
    </row>
    <row r="355" spans="15:18" x14ac:dyDescent="0.2">
      <c r="O355" s="11" t="s">
        <v>27</v>
      </c>
      <c r="P355" s="5">
        <v>594</v>
      </c>
      <c r="Q355" s="5">
        <v>126475</v>
      </c>
      <c r="R355" s="18">
        <v>6.4684720300454635E-2</v>
      </c>
    </row>
    <row r="356" spans="15:18" x14ac:dyDescent="0.2">
      <c r="O356" s="10" t="s">
        <v>16</v>
      </c>
      <c r="P356" s="4">
        <v>2285</v>
      </c>
      <c r="Q356" s="4">
        <v>101367</v>
      </c>
      <c r="R356" s="17">
        <v>8.5718231771681114E-2</v>
      </c>
    </row>
    <row r="357" spans="15:18" x14ac:dyDescent="0.2">
      <c r="O357" s="11" t="s">
        <v>49</v>
      </c>
      <c r="P357" s="5">
        <v>1547</v>
      </c>
      <c r="Q357" s="5">
        <v>183660</v>
      </c>
      <c r="R357" s="18">
        <v>9.0574975498203203E-2</v>
      </c>
    </row>
    <row r="358" spans="15:18" x14ac:dyDescent="0.2">
      <c r="O358" s="10" t="s">
        <v>32</v>
      </c>
      <c r="P358" s="4">
        <v>1848</v>
      </c>
      <c r="Q358" s="4">
        <v>161750</v>
      </c>
      <c r="R358" s="17">
        <v>8.7845440494590421E-2</v>
      </c>
    </row>
    <row r="359" spans="15:18" x14ac:dyDescent="0.2">
      <c r="O359" s="11" t="s">
        <v>27</v>
      </c>
      <c r="P359" s="5">
        <v>1990</v>
      </c>
      <c r="Q359" s="5">
        <v>158154</v>
      </c>
      <c r="R359" s="18">
        <v>4.5683321319726342E-2</v>
      </c>
    </row>
    <row r="360" spans="15:18" x14ac:dyDescent="0.2">
      <c r="O360" s="10" t="s">
        <v>44</v>
      </c>
      <c r="P360" s="4">
        <v>1436</v>
      </c>
      <c r="Q360" s="4">
        <v>223305</v>
      </c>
      <c r="R360" s="17">
        <v>7.8063634938760881E-2</v>
      </c>
    </row>
    <row r="361" spans="15:18" x14ac:dyDescent="0.2">
      <c r="O361" s="11" t="s">
        <v>44</v>
      </c>
      <c r="P361" s="5">
        <v>1556</v>
      </c>
      <c r="Q361" s="5">
        <v>84738</v>
      </c>
      <c r="R361" s="18">
        <v>0.13390686586891359</v>
      </c>
    </row>
    <row r="362" spans="15:18" x14ac:dyDescent="0.2">
      <c r="O362" s="10" t="s">
        <v>72</v>
      </c>
      <c r="P362" s="4">
        <v>2364</v>
      </c>
      <c r="Q362" s="4">
        <v>73397</v>
      </c>
      <c r="R362" s="17">
        <v>0.23480523727127811</v>
      </c>
    </row>
    <row r="363" spans="15:18" x14ac:dyDescent="0.2">
      <c r="O363" s="11" t="s">
        <v>32</v>
      </c>
      <c r="P363" s="5">
        <v>659</v>
      </c>
      <c r="Q363" s="5">
        <v>122189</v>
      </c>
      <c r="R363" s="18">
        <v>0.16149571565361859</v>
      </c>
    </row>
    <row r="364" spans="15:18" x14ac:dyDescent="0.2">
      <c r="O364" s="10" t="s">
        <v>16</v>
      </c>
      <c r="P364" s="4">
        <v>999</v>
      </c>
      <c r="Q364" s="4">
        <v>116367</v>
      </c>
      <c r="R364" s="17">
        <v>0.11749035379446063</v>
      </c>
    </row>
    <row r="365" spans="15:18" x14ac:dyDescent="0.2">
      <c r="O365" s="11" t="s">
        <v>37</v>
      </c>
      <c r="P365" s="5">
        <v>747</v>
      </c>
      <c r="Q365" s="5">
        <v>242332</v>
      </c>
      <c r="R365" s="18">
        <v>8.6113266097750191E-2</v>
      </c>
    </row>
    <row r="366" spans="15:18" x14ac:dyDescent="0.2">
      <c r="O366" s="10" t="s">
        <v>16</v>
      </c>
      <c r="P366" s="4">
        <v>2712</v>
      </c>
      <c r="Q366" s="4">
        <v>160585</v>
      </c>
      <c r="R366" s="17">
        <v>4.9357038328611019E-2</v>
      </c>
    </row>
    <row r="367" spans="15:18" x14ac:dyDescent="0.2">
      <c r="O367" s="11" t="s">
        <v>44</v>
      </c>
      <c r="P367" s="5">
        <v>974</v>
      </c>
      <c r="Q367" s="5">
        <v>116619</v>
      </c>
      <c r="R367" s="18">
        <v>0.12041777068916729</v>
      </c>
    </row>
    <row r="368" spans="15:18" x14ac:dyDescent="0.2">
      <c r="O368" s="10" t="s">
        <v>44</v>
      </c>
      <c r="P368" s="4">
        <v>1307</v>
      </c>
      <c r="Q368" s="4">
        <v>151453</v>
      </c>
      <c r="R368" s="17">
        <v>0.14055845707909384</v>
      </c>
    </row>
    <row r="369" spans="15:18" x14ac:dyDescent="0.2">
      <c r="O369" s="11" t="s">
        <v>21</v>
      </c>
      <c r="P369" s="5">
        <v>1649</v>
      </c>
      <c r="Q369" s="5">
        <v>59816</v>
      </c>
      <c r="R369" s="18">
        <v>0.19404507155276179</v>
      </c>
    </row>
    <row r="370" spans="15:18" x14ac:dyDescent="0.2">
      <c r="O370" s="10" t="s">
        <v>44</v>
      </c>
      <c r="P370" s="4">
        <v>2814</v>
      </c>
      <c r="Q370" s="4">
        <v>213312</v>
      </c>
      <c r="R370" s="17">
        <v>5.530396789678968E-2</v>
      </c>
    </row>
    <row r="371" spans="15:18" x14ac:dyDescent="0.2">
      <c r="O371" s="11" t="s">
        <v>49</v>
      </c>
      <c r="P371" s="5">
        <v>2761</v>
      </c>
      <c r="Q371" s="5">
        <v>177348</v>
      </c>
      <c r="R371" s="18">
        <v>4.3073505198818141E-2</v>
      </c>
    </row>
    <row r="372" spans="15:18" x14ac:dyDescent="0.2">
      <c r="O372" s="10" t="s">
        <v>32</v>
      </c>
      <c r="P372" s="4">
        <v>885</v>
      </c>
      <c r="Q372" s="4">
        <v>119530</v>
      </c>
      <c r="R372" s="17">
        <v>0.1120806492094035</v>
      </c>
    </row>
    <row r="373" spans="15:18" x14ac:dyDescent="0.2">
      <c r="O373" s="11" t="s">
        <v>32</v>
      </c>
      <c r="P373" s="5">
        <v>1556</v>
      </c>
      <c r="Q373" s="5">
        <v>194571</v>
      </c>
      <c r="R373" s="18">
        <v>0.13314933880177415</v>
      </c>
    </row>
    <row r="374" spans="15:18" x14ac:dyDescent="0.2">
      <c r="O374" s="10" t="s">
        <v>16</v>
      </c>
      <c r="P374" s="4">
        <v>1547</v>
      </c>
      <c r="Q374" s="4">
        <v>148856</v>
      </c>
      <c r="R374" s="17">
        <v>0.16575751061428495</v>
      </c>
    </row>
    <row r="375" spans="15:18" x14ac:dyDescent="0.2">
      <c r="O375" s="11" t="s">
        <v>32</v>
      </c>
      <c r="P375" s="5">
        <v>1293</v>
      </c>
      <c r="Q375" s="5">
        <v>111635</v>
      </c>
      <c r="R375" s="18">
        <v>0.20473865723115511</v>
      </c>
    </row>
    <row r="376" spans="15:18" x14ac:dyDescent="0.2">
      <c r="O376" s="10" t="s">
        <v>27</v>
      </c>
      <c r="P376" s="4">
        <v>1735</v>
      </c>
      <c r="Q376" s="4">
        <v>147803</v>
      </c>
      <c r="R376" s="17">
        <v>0.15781817689762725</v>
      </c>
    </row>
    <row r="377" spans="15:18" x14ac:dyDescent="0.2">
      <c r="O377" s="11" t="s">
        <v>37</v>
      </c>
      <c r="P377" s="5">
        <v>871</v>
      </c>
      <c r="Q377" s="5">
        <v>75946</v>
      </c>
      <c r="R377" s="18">
        <v>0.24296210465330631</v>
      </c>
    </row>
    <row r="378" spans="15:18" x14ac:dyDescent="0.2">
      <c r="O378" s="10" t="s">
        <v>49</v>
      </c>
      <c r="P378" s="4">
        <v>2682</v>
      </c>
      <c r="Q378" s="4">
        <v>95204</v>
      </c>
      <c r="R378" s="17">
        <v>0.14992017142136885</v>
      </c>
    </row>
    <row r="379" spans="15:18" x14ac:dyDescent="0.2">
      <c r="O379" s="11" t="s">
        <v>41</v>
      </c>
      <c r="P379" s="5">
        <v>1545</v>
      </c>
      <c r="Q379" s="5">
        <v>222958</v>
      </c>
      <c r="R379" s="18">
        <v>2.2165609666394567E-2</v>
      </c>
    </row>
    <row r="380" spans="15:18" x14ac:dyDescent="0.2">
      <c r="O380" s="10" t="s">
        <v>123</v>
      </c>
      <c r="P380" s="4">
        <v>2384</v>
      </c>
      <c r="Q380" s="4">
        <v>242724</v>
      </c>
      <c r="R380" s="17">
        <v>3.9975445361810122E-2</v>
      </c>
    </row>
    <row r="381" spans="15:18" x14ac:dyDescent="0.2">
      <c r="O381" s="11" t="s">
        <v>16</v>
      </c>
      <c r="P381" s="5">
        <v>1288</v>
      </c>
      <c r="Q381" s="5">
        <v>55563</v>
      </c>
      <c r="R381" s="18">
        <v>0.26499649047027696</v>
      </c>
    </row>
    <row r="382" spans="15:18" x14ac:dyDescent="0.2">
      <c r="O382" s="10" t="s">
        <v>32</v>
      </c>
      <c r="P382" s="4">
        <v>577</v>
      </c>
      <c r="Q382" s="4">
        <v>132324</v>
      </c>
      <c r="R382" s="17">
        <v>5.9097367068710133E-2</v>
      </c>
    </row>
    <row r="383" spans="15:18" x14ac:dyDescent="0.2">
      <c r="O383" s="11" t="s">
        <v>41</v>
      </c>
      <c r="P383" s="5">
        <v>1519</v>
      </c>
      <c r="Q383" s="5">
        <v>49847</v>
      </c>
      <c r="R383" s="18">
        <v>0.49054105563022848</v>
      </c>
    </row>
    <row r="384" spans="15:18" x14ac:dyDescent="0.2">
      <c r="O384" s="10" t="s">
        <v>37</v>
      </c>
      <c r="P384" s="4">
        <v>2187</v>
      </c>
      <c r="Q384" s="4">
        <v>66155</v>
      </c>
      <c r="R384" s="17">
        <v>0.29326581513113142</v>
      </c>
    </row>
    <row r="385" spans="15:18" x14ac:dyDescent="0.2">
      <c r="O385" s="11" t="s">
        <v>21</v>
      </c>
      <c r="P385" s="5">
        <v>783</v>
      </c>
      <c r="Q385" s="5">
        <v>119671</v>
      </c>
      <c r="R385" s="18">
        <v>0.13010670922779954</v>
      </c>
    </row>
    <row r="386" spans="15:18" x14ac:dyDescent="0.2">
      <c r="O386" s="10" t="s">
        <v>41</v>
      </c>
      <c r="P386" s="4">
        <v>1565</v>
      </c>
      <c r="Q386" s="4">
        <v>156891</v>
      </c>
      <c r="R386" s="17">
        <v>6.223429004850501E-2</v>
      </c>
    </row>
    <row r="387" spans="15:18" x14ac:dyDescent="0.2">
      <c r="O387" s="11" t="s">
        <v>49</v>
      </c>
      <c r="P387" s="5">
        <v>1030</v>
      </c>
      <c r="Q387" s="5">
        <v>123310</v>
      </c>
      <c r="R387" s="18">
        <v>8.7989619657773091E-2</v>
      </c>
    </row>
    <row r="388" spans="15:18" x14ac:dyDescent="0.2">
      <c r="O388" s="10" t="s">
        <v>49</v>
      </c>
      <c r="P388" s="4">
        <v>2539</v>
      </c>
      <c r="Q388" s="4">
        <v>238350</v>
      </c>
      <c r="R388" s="17">
        <v>5.6026851269142017E-2</v>
      </c>
    </row>
    <row r="389" spans="15:18" x14ac:dyDescent="0.2">
      <c r="O389" s="11" t="s">
        <v>21</v>
      </c>
      <c r="P389" s="5">
        <v>1340</v>
      </c>
      <c r="Q389" s="5">
        <v>189381</v>
      </c>
      <c r="R389" s="18">
        <v>0.13500298340382616</v>
      </c>
    </row>
    <row r="390" spans="15:18" x14ac:dyDescent="0.2">
      <c r="O390" s="10" t="s">
        <v>123</v>
      </c>
      <c r="P390" s="4">
        <v>2871</v>
      </c>
      <c r="Q390" s="4">
        <v>171691</v>
      </c>
      <c r="R390" s="17">
        <v>7.1873307278774071E-2</v>
      </c>
    </row>
    <row r="391" spans="15:18" x14ac:dyDescent="0.2">
      <c r="O391" s="11" t="s">
        <v>32</v>
      </c>
      <c r="P391" s="5">
        <v>1217</v>
      </c>
      <c r="Q391" s="5">
        <v>221180</v>
      </c>
      <c r="R391" s="18">
        <v>4.5293426168731353E-2</v>
      </c>
    </row>
    <row r="392" spans="15:18" x14ac:dyDescent="0.2">
      <c r="O392" s="10" t="s">
        <v>41</v>
      </c>
      <c r="P392" s="4">
        <v>2748</v>
      </c>
      <c r="Q392" s="4">
        <v>74707</v>
      </c>
      <c r="R392" s="17">
        <v>0.17280843829895459</v>
      </c>
    </row>
    <row r="393" spans="15:18" x14ac:dyDescent="0.2">
      <c r="O393" s="11" t="s">
        <v>21</v>
      </c>
      <c r="P393" s="5">
        <v>1185</v>
      </c>
      <c r="Q393" s="5">
        <v>191409</v>
      </c>
      <c r="R393" s="18">
        <v>0.11204802282024356</v>
      </c>
    </row>
    <row r="394" spans="15:18" x14ac:dyDescent="0.2">
      <c r="O394" s="10" t="s">
        <v>49</v>
      </c>
      <c r="P394" s="4">
        <v>321</v>
      </c>
      <c r="Q394" s="4">
        <v>121537</v>
      </c>
      <c r="R394" s="17">
        <v>0.19880365649966678</v>
      </c>
    </row>
    <row r="395" spans="15:18" x14ac:dyDescent="0.2">
      <c r="O395" s="11" t="s">
        <v>49</v>
      </c>
      <c r="P395" s="5">
        <v>773</v>
      </c>
      <c r="Q395" s="5">
        <v>237576</v>
      </c>
      <c r="R395" s="18">
        <v>5.3443950567397383E-2</v>
      </c>
    </row>
    <row r="396" spans="15:18" x14ac:dyDescent="0.2">
      <c r="O396" s="10" t="s">
        <v>32</v>
      </c>
      <c r="P396" s="4">
        <v>2557</v>
      </c>
      <c r="Q396" s="4">
        <v>218686</v>
      </c>
      <c r="R396" s="17">
        <v>0.11443347996671026</v>
      </c>
    </row>
    <row r="397" spans="15:18" x14ac:dyDescent="0.2">
      <c r="O397" s="11" t="s">
        <v>44</v>
      </c>
      <c r="P397" s="5">
        <v>2653</v>
      </c>
      <c r="Q397" s="5">
        <v>131155</v>
      </c>
      <c r="R397" s="18">
        <v>5.6368419046166747E-2</v>
      </c>
    </row>
    <row r="398" spans="15:18" x14ac:dyDescent="0.2">
      <c r="O398" s="10" t="s">
        <v>123</v>
      </c>
      <c r="P398" s="4">
        <v>1003</v>
      </c>
      <c r="Q398" s="4">
        <v>40281</v>
      </c>
      <c r="R398" s="17">
        <v>0.19210049402944315</v>
      </c>
    </row>
    <row r="399" spans="15:18" x14ac:dyDescent="0.2">
      <c r="O399" s="11" t="s">
        <v>41</v>
      </c>
      <c r="P399" s="5">
        <v>986</v>
      </c>
      <c r="Q399" s="5">
        <v>198492</v>
      </c>
      <c r="R399" s="18">
        <v>0.11407008846704149</v>
      </c>
    </row>
    <row r="400" spans="15:18" x14ac:dyDescent="0.2">
      <c r="O400" s="10" t="s">
        <v>41</v>
      </c>
      <c r="P400" s="4">
        <v>584</v>
      </c>
      <c r="Q400" s="4">
        <v>210102</v>
      </c>
      <c r="R400" s="17">
        <v>6.5882285746922925E-2</v>
      </c>
    </row>
    <row r="401" spans="15:18" x14ac:dyDescent="0.2">
      <c r="O401" s="11" t="s">
        <v>37</v>
      </c>
      <c r="P401" s="5">
        <v>1015</v>
      </c>
      <c r="Q401" s="5">
        <v>172130</v>
      </c>
      <c r="R401" s="18">
        <v>0.13062801371056759</v>
      </c>
    </row>
    <row r="402" spans="15:18" x14ac:dyDescent="0.2">
      <c r="O402" s="10" t="s">
        <v>21</v>
      </c>
      <c r="P402" s="4">
        <v>1062</v>
      </c>
      <c r="Q402" s="4">
        <v>116260</v>
      </c>
      <c r="R402" s="17">
        <v>7.7421297092723204E-2</v>
      </c>
    </row>
    <row r="403" spans="15:18" x14ac:dyDescent="0.2">
      <c r="O403" s="11" t="s">
        <v>37</v>
      </c>
      <c r="P403" s="5">
        <v>1550</v>
      </c>
      <c r="Q403" s="5">
        <v>199476</v>
      </c>
      <c r="R403" s="18">
        <v>5.5370069582305642E-2</v>
      </c>
    </row>
    <row r="404" spans="15:18" x14ac:dyDescent="0.2">
      <c r="O404" s="10" t="s">
        <v>21</v>
      </c>
      <c r="P404" s="4">
        <v>1247</v>
      </c>
      <c r="Q404" s="4">
        <v>200928</v>
      </c>
      <c r="R404" s="17">
        <v>9.8433269628921807E-2</v>
      </c>
    </row>
    <row r="405" spans="15:18" x14ac:dyDescent="0.2">
      <c r="O405" s="11" t="s">
        <v>27</v>
      </c>
      <c r="P405" s="5">
        <v>2728</v>
      </c>
      <c r="Q405" s="5">
        <v>180272</v>
      </c>
      <c r="R405" s="18">
        <v>0.1468281263867933</v>
      </c>
    </row>
    <row r="406" spans="15:18" x14ac:dyDescent="0.2">
      <c r="O406" s="10" t="s">
        <v>49</v>
      </c>
      <c r="P406" s="4">
        <v>2807</v>
      </c>
      <c r="Q406" s="4">
        <v>104178</v>
      </c>
      <c r="R406" s="17">
        <v>0.22742805582752595</v>
      </c>
    </row>
    <row r="407" spans="15:18" x14ac:dyDescent="0.2">
      <c r="O407" s="11" t="s">
        <v>44</v>
      </c>
      <c r="P407" s="5">
        <v>1330</v>
      </c>
      <c r="Q407" s="5">
        <v>73997</v>
      </c>
      <c r="R407" s="18">
        <v>0.33664878305877266</v>
      </c>
    </row>
    <row r="408" spans="15:18" x14ac:dyDescent="0.2">
      <c r="O408" s="10" t="s">
        <v>32</v>
      </c>
      <c r="P408" s="4">
        <v>328</v>
      </c>
      <c r="Q408" s="4">
        <v>196683</v>
      </c>
      <c r="R408" s="17">
        <v>0.1183732198512327</v>
      </c>
    </row>
    <row r="409" spans="15:18" x14ac:dyDescent="0.2">
      <c r="O409" s="11" t="s">
        <v>44</v>
      </c>
      <c r="P409" s="5">
        <v>1206</v>
      </c>
      <c r="Q409" s="5">
        <v>159273</v>
      </c>
      <c r="R409" s="18">
        <v>0.14860020216860359</v>
      </c>
    </row>
    <row r="410" spans="15:18" x14ac:dyDescent="0.2">
      <c r="O410" s="10" t="s">
        <v>44</v>
      </c>
      <c r="P410" s="4">
        <v>2426</v>
      </c>
      <c r="Q410" s="4">
        <v>212307</v>
      </c>
      <c r="R410" s="17">
        <v>0.1230670679723231</v>
      </c>
    </row>
    <row r="411" spans="15:18" x14ac:dyDescent="0.2">
      <c r="O411" s="11" t="s">
        <v>44</v>
      </c>
      <c r="P411" s="5">
        <v>2806</v>
      </c>
      <c r="Q411" s="5">
        <v>206129</v>
      </c>
      <c r="R411" s="18">
        <v>3.4468706489625425E-2</v>
      </c>
    </row>
    <row r="412" spans="15:18" x14ac:dyDescent="0.2">
      <c r="O412" s="10" t="s">
        <v>37</v>
      </c>
      <c r="P412" s="4">
        <v>869</v>
      </c>
      <c r="Q412" s="4">
        <v>172311</v>
      </c>
      <c r="R412" s="17">
        <v>6.6786217943137702E-2</v>
      </c>
    </row>
    <row r="413" spans="15:18" x14ac:dyDescent="0.2">
      <c r="O413" s="11" t="s">
        <v>21</v>
      </c>
      <c r="P413" s="5">
        <v>2306</v>
      </c>
      <c r="Q413" s="5">
        <v>236733</v>
      </c>
      <c r="R413" s="18">
        <v>7.6089940988370866E-2</v>
      </c>
    </row>
    <row r="414" spans="15:18" x14ac:dyDescent="0.2">
      <c r="O414" s="10" t="s">
        <v>63</v>
      </c>
      <c r="P414" s="4">
        <v>1753</v>
      </c>
      <c r="Q414" s="4">
        <v>166945</v>
      </c>
      <c r="R414" s="17">
        <v>5.4964209769684629E-2</v>
      </c>
    </row>
    <row r="415" spans="15:18" x14ac:dyDescent="0.2">
      <c r="O415" s="11" t="s">
        <v>27</v>
      </c>
      <c r="P415" s="5">
        <v>1037</v>
      </c>
      <c r="Q415" s="5">
        <v>85272</v>
      </c>
      <c r="R415" s="18">
        <v>9.6549863964724647E-2</v>
      </c>
    </row>
    <row r="416" spans="15:18" x14ac:dyDescent="0.2">
      <c r="O416" s="10" t="s">
        <v>16</v>
      </c>
      <c r="P416" s="4">
        <v>815</v>
      </c>
      <c r="Q416" s="4">
        <v>129393</v>
      </c>
      <c r="R416" s="17">
        <v>7.0768897853825175E-2</v>
      </c>
    </row>
    <row r="417" spans="15:18" x14ac:dyDescent="0.2">
      <c r="O417" s="11" t="s">
        <v>44</v>
      </c>
      <c r="P417" s="5">
        <v>2300</v>
      </c>
      <c r="Q417" s="5">
        <v>101212</v>
      </c>
      <c r="R417" s="18">
        <v>7.6641109749832043E-2</v>
      </c>
    </row>
    <row r="418" spans="15:18" x14ac:dyDescent="0.2">
      <c r="O418" s="10" t="s">
        <v>32</v>
      </c>
      <c r="P418" s="4">
        <v>2744</v>
      </c>
      <c r="Q418" s="4">
        <v>186470</v>
      </c>
      <c r="R418" s="17">
        <v>8.1455462004611998E-2</v>
      </c>
    </row>
    <row r="419" spans="15:18" x14ac:dyDescent="0.2">
      <c r="O419" s="11" t="s">
        <v>37</v>
      </c>
      <c r="P419" s="5">
        <v>338</v>
      </c>
      <c r="Q419" s="5">
        <v>160030</v>
      </c>
      <c r="R419" s="18">
        <v>9.8006623758045364E-2</v>
      </c>
    </row>
    <row r="420" spans="15:18" x14ac:dyDescent="0.2">
      <c r="O420" s="10" t="s">
        <v>123</v>
      </c>
      <c r="P420" s="4">
        <v>1186</v>
      </c>
      <c r="Q420" s="4">
        <v>96503</v>
      </c>
      <c r="R420" s="17">
        <v>0.22627275835984373</v>
      </c>
    </row>
    <row r="421" spans="15:18" x14ac:dyDescent="0.2">
      <c r="O421" s="11" t="s">
        <v>32</v>
      </c>
      <c r="P421" s="5">
        <v>2504</v>
      </c>
      <c r="Q421" s="5">
        <v>177710</v>
      </c>
      <c r="R421" s="18">
        <v>5.5281075910190762E-2</v>
      </c>
    </row>
    <row r="422" spans="15:18" x14ac:dyDescent="0.2">
      <c r="O422" s="10" t="s">
        <v>16</v>
      </c>
      <c r="P422" s="4">
        <v>1398</v>
      </c>
      <c r="Q422" s="4">
        <v>46570</v>
      </c>
      <c r="R422" s="17">
        <v>0.454928065278076</v>
      </c>
    </row>
    <row r="423" spans="15:18" x14ac:dyDescent="0.2">
      <c r="O423" s="11" t="s">
        <v>63</v>
      </c>
      <c r="P423" s="5">
        <v>2123</v>
      </c>
      <c r="Q423" s="5">
        <v>108785</v>
      </c>
      <c r="R423" s="18">
        <v>0.10041825619340902</v>
      </c>
    </row>
    <row r="424" spans="15:18" x14ac:dyDescent="0.2">
      <c r="O424" s="10" t="s">
        <v>32</v>
      </c>
      <c r="P424" s="4">
        <v>2010</v>
      </c>
      <c r="Q424" s="4">
        <v>49110</v>
      </c>
      <c r="R424" s="17">
        <v>0.39401343921808185</v>
      </c>
    </row>
    <row r="425" spans="15:18" x14ac:dyDescent="0.2">
      <c r="O425" s="11" t="s">
        <v>63</v>
      </c>
      <c r="P425" s="5">
        <v>1273</v>
      </c>
      <c r="Q425" s="5">
        <v>119141</v>
      </c>
      <c r="R425" s="18">
        <v>7.7546772311798629E-2</v>
      </c>
    </row>
    <row r="426" spans="15:18" x14ac:dyDescent="0.2">
      <c r="O426" s="10" t="s">
        <v>16</v>
      </c>
      <c r="P426" s="4">
        <v>1862</v>
      </c>
      <c r="Q426" s="4">
        <v>52115</v>
      </c>
      <c r="R426" s="17">
        <v>0.17382711311522595</v>
      </c>
    </row>
    <row r="427" spans="15:18" x14ac:dyDescent="0.2">
      <c r="O427" s="11" t="s">
        <v>44</v>
      </c>
      <c r="P427" s="5">
        <v>1288</v>
      </c>
      <c r="Q427" s="5">
        <v>79062</v>
      </c>
      <c r="R427" s="18">
        <v>0.19367079001290127</v>
      </c>
    </row>
    <row r="428" spans="15:18" x14ac:dyDescent="0.2">
      <c r="O428" s="10" t="s">
        <v>32</v>
      </c>
      <c r="P428" s="4">
        <v>320</v>
      </c>
      <c r="Q428" s="4">
        <v>62911</v>
      </c>
      <c r="R428" s="17">
        <v>0.41655672298962027</v>
      </c>
    </row>
    <row r="429" spans="15:18" x14ac:dyDescent="0.2">
      <c r="O429" s="11" t="s">
        <v>63</v>
      </c>
      <c r="P429" s="5">
        <v>2650</v>
      </c>
      <c r="Q429" s="5">
        <v>144061</v>
      </c>
      <c r="R429" s="18">
        <v>0.11313957281984714</v>
      </c>
    </row>
    <row r="430" spans="15:18" x14ac:dyDescent="0.2">
      <c r="O430" s="10" t="s">
        <v>32</v>
      </c>
      <c r="P430" s="4">
        <v>1168</v>
      </c>
      <c r="Q430" s="4">
        <v>72556</v>
      </c>
      <c r="R430" s="17">
        <v>0.19362974805667346</v>
      </c>
    </row>
    <row r="431" spans="15:18" x14ac:dyDescent="0.2">
      <c r="O431" s="11" t="s">
        <v>21</v>
      </c>
      <c r="P431" s="5">
        <v>383</v>
      </c>
      <c r="Q431" s="5">
        <v>249203</v>
      </c>
      <c r="R431" s="18">
        <v>4.6311641513143903E-2</v>
      </c>
    </row>
    <row r="432" spans="15:18" x14ac:dyDescent="0.2">
      <c r="O432" s="10" t="s">
        <v>49</v>
      </c>
      <c r="P432" s="4">
        <v>1982</v>
      </c>
      <c r="Q432" s="4">
        <v>168335</v>
      </c>
      <c r="R432" s="17">
        <v>0.12516113701844536</v>
      </c>
    </row>
    <row r="433" spans="15:18" x14ac:dyDescent="0.2">
      <c r="O433" s="11" t="s">
        <v>21</v>
      </c>
      <c r="P433" s="5">
        <v>2276</v>
      </c>
      <c r="Q433" s="5">
        <v>41969</v>
      </c>
      <c r="R433" s="18">
        <v>0.1529462222116324</v>
      </c>
    </row>
    <row r="434" spans="15:18" x14ac:dyDescent="0.2">
      <c r="O434" s="10" t="s">
        <v>16</v>
      </c>
      <c r="P434" s="4">
        <v>1710</v>
      </c>
      <c r="Q434" s="4">
        <v>83753</v>
      </c>
      <c r="R434" s="17">
        <v>5.7203921053574198E-2</v>
      </c>
    </row>
    <row r="435" spans="15:18" x14ac:dyDescent="0.2">
      <c r="O435" s="11" t="s">
        <v>37</v>
      </c>
      <c r="P435" s="5">
        <v>1830</v>
      </c>
      <c r="Q435" s="5">
        <v>175542</v>
      </c>
      <c r="R435" s="18">
        <v>4.3345752013763089E-2</v>
      </c>
    </row>
    <row r="436" spans="15:18" x14ac:dyDescent="0.2">
      <c r="O436" s="10" t="s">
        <v>49</v>
      </c>
      <c r="P436" s="4">
        <v>869</v>
      </c>
      <c r="Q436" s="4">
        <v>161863</v>
      </c>
      <c r="R436" s="17">
        <v>0.12648968572187591</v>
      </c>
    </row>
    <row r="437" spans="15:18" x14ac:dyDescent="0.2">
      <c r="O437" s="11" t="s">
        <v>27</v>
      </c>
      <c r="P437" s="5">
        <v>1233</v>
      </c>
      <c r="Q437" s="5">
        <v>50225</v>
      </c>
      <c r="R437" s="18">
        <v>0.27422598307615731</v>
      </c>
    </row>
    <row r="438" spans="15:18" x14ac:dyDescent="0.2">
      <c r="O438" s="10" t="s">
        <v>32</v>
      </c>
      <c r="P438" s="4">
        <v>2280</v>
      </c>
      <c r="Q438" s="4">
        <v>163008</v>
      </c>
      <c r="R438" s="17">
        <v>8.7198174322732622E-2</v>
      </c>
    </row>
    <row r="439" spans="15:18" x14ac:dyDescent="0.2">
      <c r="O439" s="11" t="s">
        <v>27</v>
      </c>
      <c r="P439" s="5">
        <v>2155</v>
      </c>
      <c r="Q439" s="5">
        <v>194268</v>
      </c>
      <c r="R439" s="18">
        <v>0.1278440093067309</v>
      </c>
    </row>
    <row r="440" spans="15:18" x14ac:dyDescent="0.2">
      <c r="O440" s="10" t="s">
        <v>32</v>
      </c>
      <c r="P440" s="4">
        <v>1092</v>
      </c>
      <c r="Q440" s="4">
        <v>145823</v>
      </c>
      <c r="R440" s="17">
        <v>0.17674852389540743</v>
      </c>
    </row>
    <row r="441" spans="15:18" x14ac:dyDescent="0.2">
      <c r="O441" s="11" t="s">
        <v>41</v>
      </c>
      <c r="P441" s="5">
        <v>1091</v>
      </c>
      <c r="Q441" s="5">
        <v>53669</v>
      </c>
      <c r="R441" s="18">
        <v>0.29972609886526674</v>
      </c>
    </row>
    <row r="442" spans="15:18" x14ac:dyDescent="0.2">
      <c r="O442" s="10" t="s">
        <v>49</v>
      </c>
      <c r="P442" s="4">
        <v>2109</v>
      </c>
      <c r="Q442" s="4">
        <v>208452</v>
      </c>
      <c r="R442" s="17">
        <v>3.8114290100358834E-2</v>
      </c>
    </row>
    <row r="443" spans="15:18" x14ac:dyDescent="0.2">
      <c r="O443" s="11" t="s">
        <v>27</v>
      </c>
      <c r="P443" s="5">
        <v>1594</v>
      </c>
      <c r="Q443" s="5">
        <v>164398</v>
      </c>
      <c r="R443" s="18">
        <v>4.2810739790021778E-2</v>
      </c>
    </row>
    <row r="444" spans="15:18" x14ac:dyDescent="0.2">
      <c r="O444" s="10" t="s">
        <v>27</v>
      </c>
      <c r="P444" s="4">
        <v>2839</v>
      </c>
      <c r="Q444" s="4">
        <v>150677</v>
      </c>
      <c r="R444" s="17">
        <v>0.11411164278556117</v>
      </c>
    </row>
    <row r="445" spans="15:18" x14ac:dyDescent="0.2">
      <c r="O445" s="11" t="s">
        <v>63</v>
      </c>
      <c r="P445" s="5">
        <v>2555</v>
      </c>
      <c r="Q445" s="5">
        <v>88320</v>
      </c>
      <c r="R445" s="18">
        <v>0.1232223731884058</v>
      </c>
    </row>
    <row r="446" spans="15:18" x14ac:dyDescent="0.2">
      <c r="O446" s="10" t="s">
        <v>21</v>
      </c>
      <c r="P446" s="4">
        <v>1907</v>
      </c>
      <c r="Q446" s="4">
        <v>218486</v>
      </c>
      <c r="R446" s="17">
        <v>4.5549829279679245E-2</v>
      </c>
    </row>
    <row r="447" spans="15:18" x14ac:dyDescent="0.2">
      <c r="O447" s="11" t="s">
        <v>63</v>
      </c>
      <c r="P447" s="5">
        <v>1383</v>
      </c>
      <c r="Q447" s="5">
        <v>186649</v>
      </c>
      <c r="R447" s="18">
        <v>0.11067297440650634</v>
      </c>
    </row>
    <row r="448" spans="15:18" x14ac:dyDescent="0.2">
      <c r="O448" s="10" t="s">
        <v>49</v>
      </c>
      <c r="P448" s="4">
        <v>2777</v>
      </c>
      <c r="Q448" s="4">
        <v>165354</v>
      </c>
      <c r="R448" s="17">
        <v>0.13333212380710477</v>
      </c>
    </row>
    <row r="449" spans="15:18" x14ac:dyDescent="0.2">
      <c r="O449" s="11" t="s">
        <v>49</v>
      </c>
      <c r="P449" s="5">
        <v>1284</v>
      </c>
      <c r="Q449" s="5">
        <v>128009</v>
      </c>
      <c r="R449" s="18">
        <v>0.17717504237983267</v>
      </c>
    </row>
    <row r="450" spans="15:18" x14ac:dyDescent="0.2">
      <c r="O450" s="10" t="s">
        <v>16</v>
      </c>
      <c r="P450" s="4">
        <v>1980</v>
      </c>
      <c r="Q450" s="4">
        <v>226481</v>
      </c>
      <c r="R450" s="17">
        <v>6.329007731332871E-2</v>
      </c>
    </row>
    <row r="451" spans="15:18" x14ac:dyDescent="0.2">
      <c r="O451" s="11" t="s">
        <v>63</v>
      </c>
      <c r="P451" s="5">
        <v>819</v>
      </c>
      <c r="Q451" s="5">
        <v>68625</v>
      </c>
      <c r="R451" s="18">
        <v>0.25244444444444447</v>
      </c>
    </row>
    <row r="452" spans="15:18" x14ac:dyDescent="0.2">
      <c r="O452" s="10" t="s">
        <v>72</v>
      </c>
      <c r="P452" s="4">
        <v>890</v>
      </c>
      <c r="Q452" s="4">
        <v>64089</v>
      </c>
      <c r="R452" s="17">
        <v>0.30376507669022768</v>
      </c>
    </row>
    <row r="453" spans="15:18" x14ac:dyDescent="0.2">
      <c r="O453" s="11" t="s">
        <v>123</v>
      </c>
      <c r="P453" s="5">
        <v>1350</v>
      </c>
      <c r="Q453" s="5">
        <v>76487</v>
      </c>
      <c r="R453" s="18">
        <v>0.18484186855282597</v>
      </c>
    </row>
    <row r="454" spans="15:18" x14ac:dyDescent="0.2">
      <c r="O454" s="10" t="s">
        <v>21</v>
      </c>
      <c r="P454" s="4">
        <v>2009</v>
      </c>
      <c r="Q454" s="4">
        <v>236910</v>
      </c>
      <c r="R454" s="17">
        <v>0.10874593727575872</v>
      </c>
    </row>
    <row r="455" spans="15:18" x14ac:dyDescent="0.2">
      <c r="O455" s="11" t="s">
        <v>49</v>
      </c>
      <c r="P455" s="5">
        <v>2335</v>
      </c>
      <c r="Q455" s="5">
        <v>150448</v>
      </c>
      <c r="R455" s="18">
        <v>6.3663192598106988E-2</v>
      </c>
    </row>
    <row r="456" spans="15:18" x14ac:dyDescent="0.2">
      <c r="O456" s="10" t="s">
        <v>16</v>
      </c>
      <c r="P456" s="4">
        <v>2546</v>
      </c>
      <c r="Q456" s="4">
        <v>90138</v>
      </c>
      <c r="R456" s="17">
        <v>0.14587632297144379</v>
      </c>
    </row>
    <row r="457" spans="15:18" x14ac:dyDescent="0.2">
      <c r="O457" s="11" t="s">
        <v>41</v>
      </c>
      <c r="P457" s="5">
        <v>2734</v>
      </c>
      <c r="Q457" s="5">
        <v>213895</v>
      </c>
      <c r="R457" s="18">
        <v>6.2151990462610156E-2</v>
      </c>
    </row>
    <row r="458" spans="15:18" x14ac:dyDescent="0.2">
      <c r="O458" s="10" t="s">
        <v>63</v>
      </c>
      <c r="P458" s="4">
        <v>648</v>
      </c>
      <c r="Q458" s="4">
        <v>208280</v>
      </c>
      <c r="R458" s="17">
        <v>0.12316112924908777</v>
      </c>
    </row>
    <row r="459" spans="15:18" x14ac:dyDescent="0.2">
      <c r="O459" s="11" t="s">
        <v>21</v>
      </c>
      <c r="P459" s="5">
        <v>1259</v>
      </c>
      <c r="Q459" s="5">
        <v>94061</v>
      </c>
      <c r="R459" s="18">
        <v>0.1678059982351878</v>
      </c>
    </row>
    <row r="460" spans="15:18" x14ac:dyDescent="0.2">
      <c r="O460" s="10" t="s">
        <v>41</v>
      </c>
      <c r="P460" s="4">
        <v>2263</v>
      </c>
      <c r="Q460" s="4">
        <v>201731</v>
      </c>
      <c r="R460" s="17">
        <v>0.11301683925623726</v>
      </c>
    </row>
    <row r="461" spans="15:18" x14ac:dyDescent="0.2">
      <c r="O461" s="11" t="s">
        <v>63</v>
      </c>
      <c r="P461" s="5">
        <v>992</v>
      </c>
      <c r="Q461" s="5">
        <v>141376</v>
      </c>
      <c r="R461" s="18">
        <v>0.17002885921231325</v>
      </c>
    </row>
    <row r="462" spans="15:18" x14ac:dyDescent="0.2">
      <c r="O462" s="10" t="s">
        <v>27</v>
      </c>
      <c r="P462" s="4">
        <v>1859</v>
      </c>
      <c r="Q462" s="4">
        <v>202962</v>
      </c>
      <c r="R462" s="17">
        <v>0.11355820301337197</v>
      </c>
    </row>
    <row r="463" spans="15:18" x14ac:dyDescent="0.2">
      <c r="O463" s="11" t="s">
        <v>41</v>
      </c>
      <c r="P463" s="5">
        <v>677</v>
      </c>
      <c r="Q463" s="5">
        <v>119134</v>
      </c>
      <c r="R463" s="18">
        <v>6.8846844729464299E-2</v>
      </c>
    </row>
    <row r="464" spans="15:18" x14ac:dyDescent="0.2">
      <c r="O464" s="10" t="s">
        <v>16</v>
      </c>
      <c r="P464" s="4">
        <v>826</v>
      </c>
      <c r="Q464" s="4">
        <v>87055</v>
      </c>
      <c r="R464" s="17">
        <v>0.19849520418126471</v>
      </c>
    </row>
    <row r="465" spans="15:18" x14ac:dyDescent="0.2">
      <c r="O465" s="11" t="s">
        <v>21</v>
      </c>
      <c r="P465" s="5">
        <v>2553</v>
      </c>
      <c r="Q465" s="5">
        <v>59508</v>
      </c>
      <c r="R465" s="18">
        <v>0.30411037171472743</v>
      </c>
    </row>
    <row r="466" spans="15:18" x14ac:dyDescent="0.2">
      <c r="O466" s="10" t="s">
        <v>44</v>
      </c>
      <c r="P466" s="4">
        <v>2802</v>
      </c>
      <c r="Q466" s="4">
        <v>213359</v>
      </c>
      <c r="R466" s="17">
        <v>9.9723939463533293E-2</v>
      </c>
    </row>
    <row r="467" spans="15:18" x14ac:dyDescent="0.2">
      <c r="O467" s="11" t="s">
        <v>32</v>
      </c>
      <c r="P467" s="5">
        <v>1559</v>
      </c>
      <c r="Q467" s="5">
        <v>249988</v>
      </c>
      <c r="R467" s="18">
        <v>0.10099684784869674</v>
      </c>
    </row>
    <row r="468" spans="15:18" x14ac:dyDescent="0.2">
      <c r="O468" s="10" t="s">
        <v>32</v>
      </c>
      <c r="P468" s="4">
        <v>2175</v>
      </c>
      <c r="Q468" s="4">
        <v>198056</v>
      </c>
      <c r="R468" s="17">
        <v>1.6616512501514722E-2</v>
      </c>
    </row>
    <row r="469" spans="15:18" x14ac:dyDescent="0.2">
      <c r="O469" s="11" t="s">
        <v>21</v>
      </c>
      <c r="P469" s="5">
        <v>2063</v>
      </c>
      <c r="Q469" s="5">
        <v>150169</v>
      </c>
      <c r="R469" s="18">
        <v>0.13410224480418728</v>
      </c>
    </row>
    <row r="470" spans="15:18" x14ac:dyDescent="0.2">
      <c r="O470" s="10" t="s">
        <v>41</v>
      </c>
      <c r="P470" s="4">
        <v>820</v>
      </c>
      <c r="Q470" s="4">
        <v>48125</v>
      </c>
      <c r="R470" s="17">
        <v>6.2067532467532466E-2</v>
      </c>
    </row>
    <row r="471" spans="15:18" x14ac:dyDescent="0.2">
      <c r="O471" s="11" t="s">
        <v>63</v>
      </c>
      <c r="P471" s="5">
        <v>2001</v>
      </c>
      <c r="Q471" s="5">
        <v>76059</v>
      </c>
      <c r="R471" s="18">
        <v>0.22216963147030594</v>
      </c>
    </row>
    <row r="472" spans="15:18" x14ac:dyDescent="0.2">
      <c r="O472" s="10" t="s">
        <v>16</v>
      </c>
      <c r="P472" s="4">
        <v>1316</v>
      </c>
      <c r="Q472" s="4">
        <v>240641</v>
      </c>
      <c r="R472" s="17">
        <v>4.9605013277039242E-2</v>
      </c>
    </row>
    <row r="473" spans="15:18" x14ac:dyDescent="0.2">
      <c r="O473" s="11" t="s">
        <v>123</v>
      </c>
      <c r="P473" s="5">
        <v>1313</v>
      </c>
      <c r="Q473" s="5">
        <v>143409</v>
      </c>
      <c r="R473" s="18">
        <v>8.0636501195880311E-2</v>
      </c>
    </row>
    <row r="474" spans="15:18" x14ac:dyDescent="0.2">
      <c r="O474" s="10" t="s">
        <v>32</v>
      </c>
      <c r="P474" s="4">
        <v>2848</v>
      </c>
      <c r="Q474" s="4">
        <v>188159</v>
      </c>
      <c r="R474" s="17">
        <v>3.0867510988047343E-2</v>
      </c>
    </row>
    <row r="475" spans="15:18" x14ac:dyDescent="0.2">
      <c r="O475" s="11" t="s">
        <v>16</v>
      </c>
      <c r="P475" s="5">
        <v>416</v>
      </c>
      <c r="Q475" s="5">
        <v>45704</v>
      </c>
      <c r="R475" s="18">
        <v>0.33614125678277612</v>
      </c>
    </row>
    <row r="476" spans="15:18" x14ac:dyDescent="0.2">
      <c r="O476" s="10" t="s">
        <v>32</v>
      </c>
      <c r="P476" s="4">
        <v>2733</v>
      </c>
      <c r="Q476" s="4">
        <v>231648</v>
      </c>
      <c r="R476" s="17">
        <v>8.0820900676889074E-2</v>
      </c>
    </row>
    <row r="477" spans="15:18" x14ac:dyDescent="0.2">
      <c r="O477" s="11" t="s">
        <v>27</v>
      </c>
      <c r="P477" s="5">
        <v>1667</v>
      </c>
      <c r="Q477" s="5">
        <v>244456</v>
      </c>
      <c r="R477" s="18">
        <v>8.0922538207284747E-2</v>
      </c>
    </row>
    <row r="478" spans="15:18" x14ac:dyDescent="0.2">
      <c r="O478" s="10" t="s">
        <v>63</v>
      </c>
      <c r="P478" s="4">
        <v>883</v>
      </c>
      <c r="Q478" s="4">
        <v>151279</v>
      </c>
      <c r="R478" s="17">
        <v>7.1840771025720687E-2</v>
      </c>
    </row>
    <row r="479" spans="15:18" x14ac:dyDescent="0.2">
      <c r="O479" s="11" t="s">
        <v>27</v>
      </c>
      <c r="P479" s="5">
        <v>694</v>
      </c>
      <c r="Q479" s="5">
        <v>243532</v>
      </c>
      <c r="R479" s="18">
        <v>3.479214230573395E-2</v>
      </c>
    </row>
    <row r="480" spans="15:18" x14ac:dyDescent="0.2">
      <c r="O480" s="10" t="s">
        <v>32</v>
      </c>
      <c r="P480" s="4">
        <v>1387</v>
      </c>
      <c r="Q480" s="4">
        <v>198280</v>
      </c>
      <c r="R480" s="17">
        <v>8.8536413153116805E-2</v>
      </c>
    </row>
    <row r="481" spans="15:18" x14ac:dyDescent="0.2">
      <c r="O481" s="11" t="s">
        <v>44</v>
      </c>
      <c r="P481" s="5">
        <v>371</v>
      </c>
      <c r="Q481" s="5">
        <v>158516</v>
      </c>
      <c r="R481" s="18">
        <v>0.10670847106916652</v>
      </c>
    </row>
    <row r="482" spans="15:18" x14ac:dyDescent="0.2">
      <c r="O482" s="10" t="s">
        <v>44</v>
      </c>
      <c r="P482" s="4">
        <v>573</v>
      </c>
      <c r="Q482" s="4">
        <v>237096</v>
      </c>
      <c r="R482" s="17">
        <v>3.4479704423524646E-2</v>
      </c>
    </row>
    <row r="483" spans="15:18" x14ac:dyDescent="0.2">
      <c r="O483" s="11" t="s">
        <v>27</v>
      </c>
      <c r="P483" s="5">
        <v>2313</v>
      </c>
      <c r="Q483" s="5">
        <v>210954</v>
      </c>
      <c r="R483" s="18">
        <v>4.0326327066564277E-2</v>
      </c>
    </row>
    <row r="484" spans="15:18" x14ac:dyDescent="0.2">
      <c r="O484" s="10" t="s">
        <v>44</v>
      </c>
      <c r="P484" s="4">
        <v>1643</v>
      </c>
      <c r="Q484" s="4">
        <v>196995</v>
      </c>
      <c r="R484" s="17">
        <v>0.10864742759968526</v>
      </c>
    </row>
    <row r="485" spans="15:18" x14ac:dyDescent="0.2">
      <c r="O485" s="11" t="s">
        <v>32</v>
      </c>
      <c r="P485" s="5">
        <v>637</v>
      </c>
      <c r="Q485" s="5">
        <v>154044</v>
      </c>
      <c r="R485" s="18">
        <v>0.13539638025499209</v>
      </c>
    </row>
    <row r="486" spans="15:18" x14ac:dyDescent="0.2">
      <c r="O486" s="10" t="s">
        <v>21</v>
      </c>
      <c r="P486" s="4">
        <v>1689</v>
      </c>
      <c r="Q486" s="4">
        <v>69165</v>
      </c>
      <c r="R486" s="17">
        <v>0.33811899081905589</v>
      </c>
    </row>
    <row r="487" spans="15:18" x14ac:dyDescent="0.2">
      <c r="O487" s="11" t="s">
        <v>27</v>
      </c>
      <c r="P487" s="5">
        <v>906</v>
      </c>
      <c r="Q487" s="5">
        <v>107203</v>
      </c>
      <c r="R487" s="18">
        <v>0.23586093672751696</v>
      </c>
    </row>
    <row r="488" spans="15:18" x14ac:dyDescent="0.2">
      <c r="O488" s="10" t="s">
        <v>123</v>
      </c>
      <c r="P488" s="4">
        <v>465</v>
      </c>
      <c r="Q488" s="4">
        <v>44114</v>
      </c>
      <c r="R488" s="17">
        <v>0.2145350682323072</v>
      </c>
    </row>
    <row r="489" spans="15:18" x14ac:dyDescent="0.2">
      <c r="O489" s="11" t="s">
        <v>123</v>
      </c>
      <c r="P489" s="5">
        <v>1867</v>
      </c>
      <c r="Q489" s="5">
        <v>236037</v>
      </c>
      <c r="R489" s="18">
        <v>2.0280718700881641E-2</v>
      </c>
    </row>
    <row r="490" spans="15:18" x14ac:dyDescent="0.2">
      <c r="O490" s="10" t="s">
        <v>37</v>
      </c>
      <c r="P490" s="4">
        <v>2358</v>
      </c>
      <c r="Q490" s="4">
        <v>76321</v>
      </c>
      <c r="R490" s="17">
        <v>0.15675895231980713</v>
      </c>
    </row>
    <row r="491" spans="15:18" x14ac:dyDescent="0.2">
      <c r="O491" s="11" t="s">
        <v>41</v>
      </c>
      <c r="P491" s="5">
        <v>1624</v>
      </c>
      <c r="Q491" s="5">
        <v>113297</v>
      </c>
      <c r="R491" s="18">
        <v>0.21037626768581694</v>
      </c>
    </row>
    <row r="492" spans="15:18" x14ac:dyDescent="0.2">
      <c r="O492" s="10" t="s">
        <v>63</v>
      </c>
      <c r="P492" s="4">
        <v>1028</v>
      </c>
      <c r="Q492" s="4">
        <v>136652</v>
      </c>
      <c r="R492" s="17">
        <v>7.9852471972601938E-2</v>
      </c>
    </row>
    <row r="493" spans="15:18" x14ac:dyDescent="0.2">
      <c r="O493" s="11" t="s">
        <v>44</v>
      </c>
      <c r="P493" s="5">
        <v>2343</v>
      </c>
      <c r="Q493" s="5">
        <v>139304</v>
      </c>
      <c r="R493" s="18">
        <v>7.1814161833113191E-2</v>
      </c>
    </row>
    <row r="494" spans="15:18" x14ac:dyDescent="0.2">
      <c r="O494" s="10" t="s">
        <v>44</v>
      </c>
      <c r="P494" s="4">
        <v>401</v>
      </c>
      <c r="Q494" s="4">
        <v>196498</v>
      </c>
      <c r="R494" s="17">
        <v>2.8916324848090057E-2</v>
      </c>
    </row>
    <row r="495" spans="15:18" x14ac:dyDescent="0.2">
      <c r="O495" s="11" t="s">
        <v>41</v>
      </c>
      <c r="P495" s="5">
        <v>1715</v>
      </c>
      <c r="Q495" s="5">
        <v>57772</v>
      </c>
      <c r="R495" s="18">
        <v>0.12668766876687668</v>
      </c>
    </row>
    <row r="496" spans="15:18" x14ac:dyDescent="0.2">
      <c r="O496" s="10" t="s">
        <v>49</v>
      </c>
      <c r="P496" s="4">
        <v>1078</v>
      </c>
      <c r="Q496" s="4">
        <v>143754</v>
      </c>
      <c r="R496" s="17">
        <v>0.1127203416948398</v>
      </c>
    </row>
    <row r="497" spans="15:18" x14ac:dyDescent="0.2">
      <c r="O497" s="11" t="s">
        <v>72</v>
      </c>
      <c r="P497" s="5">
        <v>513</v>
      </c>
      <c r="Q497" s="5">
        <v>43712</v>
      </c>
      <c r="R497" s="18">
        <v>0.27733803074670571</v>
      </c>
    </row>
    <row r="498" spans="15:18" x14ac:dyDescent="0.2">
      <c r="O498" s="10" t="s">
        <v>27</v>
      </c>
      <c r="P498" s="4">
        <v>1411</v>
      </c>
      <c r="Q498" s="4">
        <v>172439</v>
      </c>
      <c r="R498" s="17">
        <v>5.3995905798572247E-2</v>
      </c>
    </row>
    <row r="499" spans="15:18" x14ac:dyDescent="0.2">
      <c r="O499" s="11" t="s">
        <v>32</v>
      </c>
      <c r="P499" s="5">
        <v>1876</v>
      </c>
      <c r="Q499" s="5">
        <v>155142</v>
      </c>
      <c r="R499" s="18">
        <v>0.10512949426976577</v>
      </c>
    </row>
    <row r="500" spans="15:18" x14ac:dyDescent="0.2">
      <c r="O500" s="10" t="s">
        <v>44</v>
      </c>
      <c r="P500" s="4">
        <v>2748</v>
      </c>
      <c r="Q500" s="4">
        <v>131736</v>
      </c>
      <c r="R500" s="17">
        <v>0.1081177506528208</v>
      </c>
    </row>
    <row r="501" spans="15:18" x14ac:dyDescent="0.2">
      <c r="O501" s="11" t="s">
        <v>63</v>
      </c>
      <c r="P501" s="5">
        <v>2935</v>
      </c>
      <c r="Q501" s="5">
        <v>91924</v>
      </c>
      <c r="R501" s="18">
        <v>5.1390278926069365E-2</v>
      </c>
    </row>
    <row r="502" spans="15:18" x14ac:dyDescent="0.2">
      <c r="O502" s="10" t="s">
        <v>37</v>
      </c>
      <c r="P502" s="4">
        <v>1995</v>
      </c>
      <c r="Q502" s="4">
        <v>43726</v>
      </c>
      <c r="R502" s="17">
        <v>0.48803915290673738</v>
      </c>
    </row>
    <row r="503" spans="15:18" x14ac:dyDescent="0.2">
      <c r="O503" s="11" t="s">
        <v>123</v>
      </c>
      <c r="P503" s="5">
        <v>891</v>
      </c>
      <c r="Q503" s="5">
        <v>129152</v>
      </c>
      <c r="R503" s="18">
        <v>0.16660214321110009</v>
      </c>
    </row>
    <row r="504" spans="15:18" x14ac:dyDescent="0.2">
      <c r="O504" s="10" t="s">
        <v>44</v>
      </c>
      <c r="P504" s="4">
        <v>1633</v>
      </c>
      <c r="Q504" s="4">
        <v>67723</v>
      </c>
      <c r="R504" s="17">
        <v>0.13818052950991538</v>
      </c>
    </row>
    <row r="505" spans="15:18" x14ac:dyDescent="0.2">
      <c r="O505" s="11" t="s">
        <v>37</v>
      </c>
      <c r="P505" s="5">
        <v>1409</v>
      </c>
      <c r="Q505" s="5">
        <v>166969</v>
      </c>
      <c r="R505" s="18">
        <v>0.11647671124580011</v>
      </c>
    </row>
    <row r="506" spans="15:18" x14ac:dyDescent="0.2">
      <c r="O506" s="10" t="s">
        <v>32</v>
      </c>
      <c r="P506" s="4">
        <v>2439</v>
      </c>
      <c r="Q506" s="4">
        <v>140494</v>
      </c>
      <c r="R506" s="17">
        <v>0.12615485358805359</v>
      </c>
    </row>
    <row r="507" spans="15:18" x14ac:dyDescent="0.2">
      <c r="O507" s="11" t="s">
        <v>32</v>
      </c>
      <c r="P507" s="5">
        <v>1013</v>
      </c>
      <c r="Q507" s="5">
        <v>180180</v>
      </c>
      <c r="R507" s="18">
        <v>4.1131091131091133E-2</v>
      </c>
    </row>
    <row r="508" spans="15:18" x14ac:dyDescent="0.2">
      <c r="O508" s="10" t="s">
        <v>72</v>
      </c>
      <c r="P508" s="4">
        <v>1235</v>
      </c>
      <c r="Q508" s="4">
        <v>248786</v>
      </c>
      <c r="R508" s="17">
        <v>4.2237103373984064E-2</v>
      </c>
    </row>
    <row r="509" spans="15:18" x14ac:dyDescent="0.2">
      <c r="O509" s="11" t="s">
        <v>21</v>
      </c>
      <c r="P509" s="5">
        <v>2251</v>
      </c>
      <c r="Q509" s="5">
        <v>75643</v>
      </c>
      <c r="R509" s="18">
        <v>9.6505955607260427E-2</v>
      </c>
    </row>
    <row r="510" spans="15:18" x14ac:dyDescent="0.2">
      <c r="O510" s="10" t="s">
        <v>32</v>
      </c>
      <c r="P510" s="4">
        <v>541</v>
      </c>
      <c r="Q510" s="4">
        <v>202396</v>
      </c>
      <c r="R510" s="17">
        <v>7.3133856400324118E-2</v>
      </c>
    </row>
    <row r="511" spans="15:18" x14ac:dyDescent="0.2">
      <c r="O511" s="11" t="s">
        <v>49</v>
      </c>
      <c r="P511" s="5">
        <v>2343</v>
      </c>
      <c r="Q511" s="5">
        <v>143896</v>
      </c>
      <c r="R511" s="18">
        <v>6.3393006059932172E-2</v>
      </c>
    </row>
    <row r="512" spans="15:18" x14ac:dyDescent="0.2">
      <c r="O512" s="10" t="s">
        <v>72</v>
      </c>
      <c r="P512" s="4">
        <v>301</v>
      </c>
      <c r="Q512" s="4">
        <v>179999</v>
      </c>
      <c r="R512" s="17">
        <v>7.5372640959116444E-2</v>
      </c>
    </row>
    <row r="513" spans="15:18" x14ac:dyDescent="0.2">
      <c r="O513" s="11" t="s">
        <v>16</v>
      </c>
      <c r="P513" s="5">
        <v>2572</v>
      </c>
      <c r="Q513" s="5">
        <v>133680</v>
      </c>
      <c r="R513" s="18">
        <v>8.0670257330939563E-2</v>
      </c>
    </row>
    <row r="514" spans="15:18" x14ac:dyDescent="0.2">
      <c r="O514" s="10" t="s">
        <v>49</v>
      </c>
      <c r="P514" s="4">
        <v>2068</v>
      </c>
      <c r="Q514" s="4">
        <v>136546</v>
      </c>
      <c r="R514" s="17">
        <v>8.5238674146441498E-2</v>
      </c>
    </row>
    <row r="515" spans="15:18" x14ac:dyDescent="0.2">
      <c r="O515" s="11" t="s">
        <v>27</v>
      </c>
      <c r="P515" s="5">
        <v>2249</v>
      </c>
      <c r="Q515" s="5">
        <v>193515</v>
      </c>
      <c r="R515" s="18">
        <v>0.10659122031883833</v>
      </c>
    </row>
    <row r="516" spans="15:18" x14ac:dyDescent="0.2">
      <c r="O516" s="10" t="s">
        <v>63</v>
      </c>
      <c r="P516" s="4">
        <v>2936</v>
      </c>
      <c r="Q516" s="4">
        <v>119973</v>
      </c>
      <c r="R516" s="17">
        <v>8.2343527293641069E-2</v>
      </c>
    </row>
    <row r="517" spans="15:18" x14ac:dyDescent="0.2">
      <c r="O517" s="11" t="s">
        <v>16</v>
      </c>
      <c r="P517" s="5">
        <v>2463</v>
      </c>
      <c r="Q517" s="5">
        <v>103449</v>
      </c>
      <c r="R517" s="18">
        <v>0.24183897379385011</v>
      </c>
    </row>
    <row r="518" spans="15:18" x14ac:dyDescent="0.2">
      <c r="O518" s="10" t="s">
        <v>16</v>
      </c>
      <c r="P518" s="4">
        <v>1217</v>
      </c>
      <c r="Q518" s="4">
        <v>149834</v>
      </c>
      <c r="R518" s="17">
        <v>0.12222859965027964</v>
      </c>
    </row>
    <row r="519" spans="15:18" x14ac:dyDescent="0.2">
      <c r="O519" s="11" t="s">
        <v>72</v>
      </c>
      <c r="P519" s="5">
        <v>2541</v>
      </c>
      <c r="Q519" s="5">
        <v>247815</v>
      </c>
      <c r="R519" s="18">
        <v>6.4471480741682297E-2</v>
      </c>
    </row>
    <row r="520" spans="15:18" x14ac:dyDescent="0.2">
      <c r="O520" s="10" t="s">
        <v>41</v>
      </c>
      <c r="P520" s="4">
        <v>389</v>
      </c>
      <c r="Q520" s="4">
        <v>231305</v>
      </c>
      <c r="R520" s="17">
        <v>4.9947039623008581E-2</v>
      </c>
    </row>
    <row r="521" spans="15:18" x14ac:dyDescent="0.2">
      <c r="O521" s="11" t="s">
        <v>21</v>
      </c>
      <c r="P521" s="5">
        <v>2009</v>
      </c>
      <c r="Q521" s="5">
        <v>65537</v>
      </c>
      <c r="R521" s="18">
        <v>0.24961472145505592</v>
      </c>
    </row>
    <row r="522" spans="15:18" x14ac:dyDescent="0.2">
      <c r="O522" s="10" t="s">
        <v>41</v>
      </c>
      <c r="P522" s="4">
        <v>2469</v>
      </c>
      <c r="Q522" s="4">
        <v>117576</v>
      </c>
      <c r="R522" s="17">
        <v>0.16521228822208614</v>
      </c>
    </row>
    <row r="523" spans="15:18" x14ac:dyDescent="0.2">
      <c r="O523" s="11" t="s">
        <v>72</v>
      </c>
      <c r="P523" s="5">
        <v>442</v>
      </c>
      <c r="Q523" s="5">
        <v>147522</v>
      </c>
      <c r="R523" s="18">
        <v>6.4817450956467515E-2</v>
      </c>
    </row>
    <row r="524" spans="15:18" x14ac:dyDescent="0.2">
      <c r="O524" s="10" t="s">
        <v>27</v>
      </c>
      <c r="P524" s="4">
        <v>405</v>
      </c>
      <c r="Q524" s="4">
        <v>62612</v>
      </c>
      <c r="R524" s="17">
        <v>0.32075321024723696</v>
      </c>
    </row>
    <row r="525" spans="15:18" x14ac:dyDescent="0.2">
      <c r="O525" s="11" t="s">
        <v>123</v>
      </c>
      <c r="P525" s="5">
        <v>1186</v>
      </c>
      <c r="Q525" s="5">
        <v>46471</v>
      </c>
      <c r="R525" s="18">
        <v>0.14479998278496267</v>
      </c>
    </row>
    <row r="526" spans="15:18" x14ac:dyDescent="0.2">
      <c r="O526" s="10" t="s">
        <v>44</v>
      </c>
      <c r="P526" s="4">
        <v>727</v>
      </c>
      <c r="Q526" s="4">
        <v>206703</v>
      </c>
      <c r="R526" s="17">
        <v>0.11153684271636116</v>
      </c>
    </row>
    <row r="527" spans="15:18" x14ac:dyDescent="0.2">
      <c r="O527" s="11" t="s">
        <v>44</v>
      </c>
      <c r="P527" s="5">
        <v>1628</v>
      </c>
      <c r="Q527" s="5">
        <v>71348</v>
      </c>
      <c r="R527" s="18">
        <v>0.35412345125301342</v>
      </c>
    </row>
    <row r="528" spans="15:18" x14ac:dyDescent="0.2">
      <c r="O528" s="10" t="s">
        <v>21</v>
      </c>
      <c r="P528" s="4">
        <v>2195</v>
      </c>
      <c r="Q528" s="4">
        <v>235804</v>
      </c>
      <c r="R528" s="17">
        <v>7.9812047293514959E-2</v>
      </c>
    </row>
    <row r="529" spans="15:18" x14ac:dyDescent="0.2">
      <c r="O529" s="11" t="s">
        <v>27</v>
      </c>
      <c r="P529" s="5">
        <v>2294</v>
      </c>
      <c r="Q529" s="5">
        <v>41177</v>
      </c>
      <c r="R529" s="18">
        <v>0.11911989702989532</v>
      </c>
    </row>
    <row r="530" spans="15:18" x14ac:dyDescent="0.2">
      <c r="O530" s="10" t="s">
        <v>21</v>
      </c>
      <c r="P530" s="4">
        <v>616</v>
      </c>
      <c r="Q530" s="4">
        <v>175832</v>
      </c>
      <c r="R530" s="17">
        <v>7.2176850630146963E-2</v>
      </c>
    </row>
    <row r="531" spans="15:18" x14ac:dyDescent="0.2">
      <c r="O531" s="11" t="s">
        <v>37</v>
      </c>
      <c r="P531" s="5">
        <v>2286</v>
      </c>
      <c r="Q531" s="5">
        <v>72779</v>
      </c>
      <c r="R531" s="18">
        <v>0.18062902760411656</v>
      </c>
    </row>
    <row r="532" spans="15:18" x14ac:dyDescent="0.2">
      <c r="O532" s="10" t="s">
        <v>41</v>
      </c>
      <c r="P532" s="4">
        <v>934</v>
      </c>
      <c r="Q532" s="4">
        <v>61636</v>
      </c>
      <c r="R532" s="17">
        <v>0.33944448049841003</v>
      </c>
    </row>
    <row r="533" spans="15:18" x14ac:dyDescent="0.2">
      <c r="O533" s="11" t="s">
        <v>44</v>
      </c>
      <c r="P533" s="5">
        <v>2225</v>
      </c>
      <c r="Q533" s="5">
        <v>121889</v>
      </c>
      <c r="R533" s="18">
        <v>0.14571454356012437</v>
      </c>
    </row>
    <row r="534" spans="15:18" x14ac:dyDescent="0.2">
      <c r="O534" s="10" t="s">
        <v>16</v>
      </c>
      <c r="P534" s="4">
        <v>2356</v>
      </c>
      <c r="Q534" s="4">
        <v>93551</v>
      </c>
      <c r="R534" s="17">
        <v>7.5338585370546551E-2</v>
      </c>
    </row>
    <row r="535" spans="15:18" x14ac:dyDescent="0.2">
      <c r="O535" s="11" t="s">
        <v>41</v>
      </c>
      <c r="P535" s="5">
        <v>2570</v>
      </c>
      <c r="Q535" s="5">
        <v>182628</v>
      </c>
      <c r="R535" s="18">
        <v>0.11896313818253498</v>
      </c>
    </row>
    <row r="536" spans="15:18" x14ac:dyDescent="0.2">
      <c r="O536" s="10" t="s">
        <v>32</v>
      </c>
      <c r="P536" s="4">
        <v>1739</v>
      </c>
      <c r="Q536" s="4">
        <v>198670</v>
      </c>
      <c r="R536" s="17">
        <v>0.11060049328031409</v>
      </c>
    </row>
    <row r="537" spans="15:18" x14ac:dyDescent="0.2">
      <c r="O537" s="11" t="s">
        <v>63</v>
      </c>
      <c r="P537" s="5">
        <v>852</v>
      </c>
      <c r="Q537" s="5">
        <v>182635</v>
      </c>
      <c r="R537" s="18">
        <v>2.590960111698196E-2</v>
      </c>
    </row>
    <row r="538" spans="15:18" x14ac:dyDescent="0.2">
      <c r="O538" s="10" t="s">
        <v>27</v>
      </c>
      <c r="P538" s="4">
        <v>1015</v>
      </c>
      <c r="Q538" s="4">
        <v>86819</v>
      </c>
      <c r="R538" s="17">
        <v>0.10217809465669957</v>
      </c>
    </row>
    <row r="539" spans="15:18" x14ac:dyDescent="0.2">
      <c r="O539" s="11" t="s">
        <v>49</v>
      </c>
      <c r="P539" s="5">
        <v>1587</v>
      </c>
      <c r="Q539" s="5">
        <v>113770</v>
      </c>
      <c r="R539" s="18">
        <v>9.2062933989628198E-2</v>
      </c>
    </row>
    <row r="540" spans="15:18" x14ac:dyDescent="0.2">
      <c r="O540" s="10" t="s">
        <v>21</v>
      </c>
      <c r="P540" s="4">
        <v>2013</v>
      </c>
      <c r="Q540" s="4">
        <v>198038</v>
      </c>
      <c r="R540" s="17">
        <v>7.4591745018632791E-2</v>
      </c>
    </row>
    <row r="541" spans="15:18" x14ac:dyDescent="0.2">
      <c r="O541" s="11" t="s">
        <v>41</v>
      </c>
      <c r="P541" s="5">
        <v>2183</v>
      </c>
      <c r="Q541" s="5">
        <v>230961</v>
      </c>
      <c r="R541" s="18">
        <v>0.10362355549205277</v>
      </c>
    </row>
    <row r="542" spans="15:18" x14ac:dyDescent="0.2">
      <c r="O542" s="10" t="s">
        <v>63</v>
      </c>
      <c r="P542" s="4">
        <v>1407</v>
      </c>
      <c r="Q542" s="4">
        <v>198059</v>
      </c>
      <c r="R542" s="17">
        <v>6.7626313371268162E-2</v>
      </c>
    </row>
    <row r="543" spans="15:18" x14ac:dyDescent="0.2">
      <c r="O543" s="11" t="s">
        <v>41</v>
      </c>
      <c r="P543" s="5">
        <v>1641</v>
      </c>
      <c r="Q543" s="5">
        <v>118714</v>
      </c>
      <c r="R543" s="18">
        <v>0.14677291642097814</v>
      </c>
    </row>
    <row r="544" spans="15:18" x14ac:dyDescent="0.2">
      <c r="O544" s="10" t="s">
        <v>49</v>
      </c>
      <c r="P544" s="4">
        <v>410</v>
      </c>
      <c r="Q544" s="4">
        <v>229420</v>
      </c>
      <c r="R544" s="17">
        <v>0.10312963124400662</v>
      </c>
    </row>
    <row r="545" spans="15:18" x14ac:dyDescent="0.2">
      <c r="O545" s="11" t="s">
        <v>63</v>
      </c>
      <c r="P545" s="5">
        <v>550</v>
      </c>
      <c r="Q545" s="5">
        <v>64596</v>
      </c>
      <c r="R545" s="18">
        <v>0.24524738373893121</v>
      </c>
    </row>
    <row r="546" spans="15:18" x14ac:dyDescent="0.2">
      <c r="O546" s="10" t="s">
        <v>32</v>
      </c>
      <c r="P546" s="4">
        <v>2730</v>
      </c>
      <c r="Q546" s="4">
        <v>204246</v>
      </c>
      <c r="R546" s="17">
        <v>2.8308999931455206E-2</v>
      </c>
    </row>
    <row r="547" spans="15:18" x14ac:dyDescent="0.2">
      <c r="O547" s="11" t="s">
        <v>49</v>
      </c>
      <c r="P547" s="5">
        <v>2354</v>
      </c>
      <c r="Q547" s="5">
        <v>104106</v>
      </c>
      <c r="R547" s="18">
        <v>0.19899909707413599</v>
      </c>
    </row>
    <row r="548" spans="15:18" x14ac:dyDescent="0.2">
      <c r="O548" s="10" t="s">
        <v>72</v>
      </c>
      <c r="P548" s="4">
        <v>758</v>
      </c>
      <c r="Q548" s="4">
        <v>241039</v>
      </c>
      <c r="R548" s="17">
        <v>3.1559208260903839E-2</v>
      </c>
    </row>
    <row r="549" spans="15:18" x14ac:dyDescent="0.2">
      <c r="O549" s="11" t="s">
        <v>32</v>
      </c>
      <c r="P549" s="5">
        <v>1407</v>
      </c>
      <c r="Q549" s="5">
        <v>99182</v>
      </c>
      <c r="R549" s="18">
        <v>0.14827287209372669</v>
      </c>
    </row>
    <row r="550" spans="15:18" x14ac:dyDescent="0.2">
      <c r="O550" s="10" t="s">
        <v>72</v>
      </c>
      <c r="P550" s="4">
        <v>507</v>
      </c>
      <c r="Q550" s="4">
        <v>127163</v>
      </c>
      <c r="R550" s="17">
        <v>9.9871818060284834E-2</v>
      </c>
    </row>
    <row r="551" spans="15:18" x14ac:dyDescent="0.2">
      <c r="O551" s="11" t="s">
        <v>44</v>
      </c>
      <c r="P551" s="5">
        <v>1199</v>
      </c>
      <c r="Q551" s="5">
        <v>79310</v>
      </c>
      <c r="R551" s="18">
        <v>0.1153700668263775</v>
      </c>
    </row>
    <row r="552" spans="15:18" x14ac:dyDescent="0.2">
      <c r="O552" s="10" t="s">
        <v>41</v>
      </c>
      <c r="P552" s="4">
        <v>321</v>
      </c>
      <c r="Q552" s="4">
        <v>96088</v>
      </c>
      <c r="R552" s="17">
        <v>0.2051660977437349</v>
      </c>
    </row>
    <row r="553" spans="15:18" x14ac:dyDescent="0.2">
      <c r="O553" s="11" t="s">
        <v>32</v>
      </c>
      <c r="P553" s="5">
        <v>709</v>
      </c>
      <c r="Q553" s="5">
        <v>168803</v>
      </c>
      <c r="R553" s="18">
        <v>7.3511726687321907E-2</v>
      </c>
    </row>
    <row r="554" spans="15:18" x14ac:dyDescent="0.2">
      <c r="O554" s="10" t="s">
        <v>72</v>
      </c>
      <c r="P554" s="4">
        <v>1194</v>
      </c>
      <c r="Q554" s="4">
        <v>179978</v>
      </c>
      <c r="R554" s="17">
        <v>9.757303670448611E-2</v>
      </c>
    </row>
    <row r="555" spans="15:18" x14ac:dyDescent="0.2">
      <c r="O555" s="11" t="s">
        <v>32</v>
      </c>
      <c r="P555" s="5">
        <v>814</v>
      </c>
      <c r="Q555" s="5">
        <v>76914</v>
      </c>
      <c r="R555" s="18">
        <v>0.33122708479600593</v>
      </c>
    </row>
    <row r="556" spans="15:18" x14ac:dyDescent="0.2">
      <c r="O556" s="10" t="s">
        <v>123</v>
      </c>
      <c r="P556" s="4">
        <v>1108</v>
      </c>
      <c r="Q556" s="4">
        <v>150350</v>
      </c>
      <c r="R556" s="17">
        <v>8.4888593282341204E-2</v>
      </c>
    </row>
    <row r="557" spans="15:18" x14ac:dyDescent="0.2">
      <c r="O557" s="11" t="s">
        <v>41</v>
      </c>
      <c r="P557" s="5">
        <v>1173</v>
      </c>
      <c r="Q557" s="5">
        <v>85379</v>
      </c>
      <c r="R557" s="18">
        <v>4.0443200318579509E-2</v>
      </c>
    </row>
    <row r="558" spans="15:18" x14ac:dyDescent="0.2">
      <c r="O558" s="10" t="s">
        <v>32</v>
      </c>
      <c r="P558" s="4">
        <v>313</v>
      </c>
      <c r="Q558" s="4">
        <v>249684</v>
      </c>
      <c r="R558" s="17">
        <v>7.0457057720959296E-2</v>
      </c>
    </row>
    <row r="559" spans="15:18" x14ac:dyDescent="0.2">
      <c r="O559" s="11" t="s">
        <v>16</v>
      </c>
      <c r="P559" s="5">
        <v>1270</v>
      </c>
      <c r="Q559" s="5">
        <v>208722</v>
      </c>
      <c r="R559" s="18">
        <v>0.10978718103506099</v>
      </c>
    </row>
    <row r="560" spans="15:18" x14ac:dyDescent="0.2">
      <c r="O560" s="10" t="s">
        <v>21</v>
      </c>
      <c r="P560" s="4">
        <v>2434</v>
      </c>
      <c r="Q560" s="4">
        <v>217953</v>
      </c>
      <c r="R560" s="17">
        <v>8.5321147219813445E-2</v>
      </c>
    </row>
    <row r="561" spans="15:18" x14ac:dyDescent="0.2">
      <c r="O561" s="11" t="s">
        <v>21</v>
      </c>
      <c r="P561" s="5">
        <v>1860</v>
      </c>
      <c r="Q561" s="5">
        <v>86413</v>
      </c>
      <c r="R561" s="18">
        <v>0.19881267864788862</v>
      </c>
    </row>
    <row r="562" spans="15:18" x14ac:dyDescent="0.2">
      <c r="O562" s="10" t="s">
        <v>16</v>
      </c>
      <c r="P562" s="4">
        <v>1624</v>
      </c>
      <c r="Q562" s="4">
        <v>177084</v>
      </c>
      <c r="R562" s="17">
        <v>5.0524045085947912E-2</v>
      </c>
    </row>
    <row r="563" spans="15:18" x14ac:dyDescent="0.2">
      <c r="O563" s="11" t="s">
        <v>63</v>
      </c>
      <c r="P563" s="5">
        <v>1566</v>
      </c>
      <c r="Q563" s="5">
        <v>221187</v>
      </c>
      <c r="R563" s="18">
        <v>0.10803076130152314</v>
      </c>
    </row>
    <row r="564" spans="15:18" x14ac:dyDescent="0.2">
      <c r="O564" s="10" t="s">
        <v>37</v>
      </c>
      <c r="P564" s="4">
        <v>2469</v>
      </c>
      <c r="Q564" s="4">
        <v>47151</v>
      </c>
      <c r="R564" s="17">
        <v>9.6286399015927546E-2</v>
      </c>
    </row>
    <row r="565" spans="15:18" x14ac:dyDescent="0.2">
      <c r="O565" s="11" t="s">
        <v>63</v>
      </c>
      <c r="P565" s="5">
        <v>1049</v>
      </c>
      <c r="Q565" s="5">
        <v>97716</v>
      </c>
      <c r="R565" s="18">
        <v>0.14930001228048631</v>
      </c>
    </row>
    <row r="566" spans="15:18" x14ac:dyDescent="0.2">
      <c r="O566" s="10" t="s">
        <v>49</v>
      </c>
      <c r="P566" s="4">
        <v>984</v>
      </c>
      <c r="Q566" s="4">
        <v>133747</v>
      </c>
      <c r="R566" s="17">
        <v>0.13251138343289942</v>
      </c>
    </row>
    <row r="567" spans="15:18" x14ac:dyDescent="0.2">
      <c r="O567" s="11" t="s">
        <v>49</v>
      </c>
      <c r="P567" s="5">
        <v>2227</v>
      </c>
      <c r="Q567" s="5">
        <v>207450</v>
      </c>
      <c r="R567" s="18">
        <v>9.0547119787900698E-2</v>
      </c>
    </row>
    <row r="568" spans="15:18" x14ac:dyDescent="0.2">
      <c r="O568" s="10" t="s">
        <v>32</v>
      </c>
      <c r="P568" s="4">
        <v>2656</v>
      </c>
      <c r="Q568" s="4">
        <v>213724</v>
      </c>
      <c r="R568" s="17">
        <v>7.8807246729426739E-2</v>
      </c>
    </row>
    <row r="569" spans="15:18" x14ac:dyDescent="0.2">
      <c r="O569" s="11" t="s">
        <v>72</v>
      </c>
      <c r="P569" s="5">
        <v>994</v>
      </c>
      <c r="Q569" s="5">
        <v>243502</v>
      </c>
      <c r="R569" s="18">
        <v>0.10688207899729776</v>
      </c>
    </row>
    <row r="570" spans="15:18" x14ac:dyDescent="0.2">
      <c r="O570" s="10" t="s">
        <v>72</v>
      </c>
      <c r="P570" s="4">
        <v>2635</v>
      </c>
      <c r="Q570" s="4">
        <v>184539</v>
      </c>
      <c r="R570" s="17">
        <v>5.2102807536618279E-2</v>
      </c>
    </row>
    <row r="571" spans="15:18" x14ac:dyDescent="0.2">
      <c r="O571" s="11" t="s">
        <v>21</v>
      </c>
      <c r="P571" s="5">
        <v>606</v>
      </c>
      <c r="Q571" s="5">
        <v>202082</v>
      </c>
      <c r="R571" s="18">
        <v>6.2088657079799291E-2</v>
      </c>
    </row>
    <row r="572" spans="15:18" x14ac:dyDescent="0.2">
      <c r="O572" s="10" t="s">
        <v>27</v>
      </c>
      <c r="P572" s="4">
        <v>2289</v>
      </c>
      <c r="Q572" s="4">
        <v>161999</v>
      </c>
      <c r="R572" s="17">
        <v>0.12537731714393299</v>
      </c>
    </row>
    <row r="573" spans="15:18" x14ac:dyDescent="0.2">
      <c r="O573" s="11" t="s">
        <v>63</v>
      </c>
      <c r="P573" s="5">
        <v>961</v>
      </c>
      <c r="Q573" s="5">
        <v>154793</v>
      </c>
      <c r="R573" s="18">
        <v>0.10596732410380315</v>
      </c>
    </row>
    <row r="574" spans="15:18" x14ac:dyDescent="0.2">
      <c r="O574" s="10" t="s">
        <v>123</v>
      </c>
      <c r="P574" s="4">
        <v>848</v>
      </c>
      <c r="Q574" s="4">
        <v>225763</v>
      </c>
      <c r="R574" s="17">
        <v>3.207788698768177E-2</v>
      </c>
    </row>
    <row r="575" spans="15:18" x14ac:dyDescent="0.2">
      <c r="O575" s="11" t="s">
        <v>41</v>
      </c>
      <c r="P575" s="5">
        <v>611</v>
      </c>
      <c r="Q575" s="5">
        <v>235229</v>
      </c>
      <c r="R575" s="18">
        <v>4.2048386891072105E-2</v>
      </c>
    </row>
    <row r="576" spans="15:18" x14ac:dyDescent="0.2">
      <c r="O576" s="10" t="s">
        <v>44</v>
      </c>
      <c r="P576" s="4">
        <v>1382</v>
      </c>
      <c r="Q576" s="4">
        <v>148177</v>
      </c>
      <c r="R576" s="17">
        <v>3.8663220337839206E-2</v>
      </c>
    </row>
    <row r="577" spans="15:18" x14ac:dyDescent="0.2">
      <c r="O577" s="11" t="s">
        <v>32</v>
      </c>
      <c r="P577" s="5">
        <v>2037</v>
      </c>
      <c r="Q577" s="5">
        <v>52289</v>
      </c>
      <c r="R577" s="18">
        <v>0.17093461339861157</v>
      </c>
    </row>
    <row r="578" spans="15:18" x14ac:dyDescent="0.2">
      <c r="O578" s="10" t="s">
        <v>72</v>
      </c>
      <c r="P578" s="4">
        <v>1054</v>
      </c>
      <c r="Q578" s="4">
        <v>216048</v>
      </c>
      <c r="R578" s="17">
        <v>7.6848663260016298E-2</v>
      </c>
    </row>
    <row r="579" spans="15:18" x14ac:dyDescent="0.2">
      <c r="O579" s="11" t="s">
        <v>41</v>
      </c>
      <c r="P579" s="5">
        <v>334</v>
      </c>
      <c r="Q579" s="5">
        <v>214668</v>
      </c>
      <c r="R579" s="18">
        <v>7.7063185942944451E-2</v>
      </c>
    </row>
    <row r="580" spans="15:18" x14ac:dyDescent="0.2">
      <c r="O580" s="10" t="s">
        <v>32</v>
      </c>
      <c r="P580" s="4">
        <v>744</v>
      </c>
      <c r="Q580" s="4">
        <v>194243</v>
      </c>
      <c r="R580" s="17">
        <v>6.7889190344053579E-2</v>
      </c>
    </row>
    <row r="581" spans="15:18" x14ac:dyDescent="0.2">
      <c r="O581" s="11" t="s">
        <v>41</v>
      </c>
      <c r="P581" s="5">
        <v>2440</v>
      </c>
      <c r="Q581" s="5">
        <v>126365</v>
      </c>
      <c r="R581" s="18">
        <v>3.5903929094290347E-2</v>
      </c>
    </row>
    <row r="582" spans="15:18" x14ac:dyDescent="0.2">
      <c r="O582" s="10" t="s">
        <v>32</v>
      </c>
      <c r="P582" s="4">
        <v>2282</v>
      </c>
      <c r="Q582" s="4">
        <v>154014</v>
      </c>
      <c r="R582" s="17">
        <v>3.5977248821535704E-2</v>
      </c>
    </row>
    <row r="583" spans="15:18" x14ac:dyDescent="0.2">
      <c r="O583" s="11" t="s">
        <v>32</v>
      </c>
      <c r="P583" s="5">
        <v>1530</v>
      </c>
      <c r="Q583" s="5">
        <v>215211</v>
      </c>
      <c r="R583" s="18">
        <v>0.1100083174187193</v>
      </c>
    </row>
    <row r="584" spans="15:18" x14ac:dyDescent="0.2">
      <c r="O584" s="10" t="s">
        <v>44</v>
      </c>
      <c r="P584" s="4">
        <v>652</v>
      </c>
      <c r="Q584" s="4">
        <v>219785</v>
      </c>
      <c r="R584" s="17">
        <v>4.541711217781013E-2</v>
      </c>
    </row>
    <row r="585" spans="15:18" x14ac:dyDescent="0.2">
      <c r="O585" s="11" t="s">
        <v>41</v>
      </c>
      <c r="P585" s="5">
        <v>1202</v>
      </c>
      <c r="Q585" s="5">
        <v>200806</v>
      </c>
      <c r="R585" s="18">
        <v>0.11062418453631864</v>
      </c>
    </row>
    <row r="586" spans="15:18" x14ac:dyDescent="0.2">
      <c r="O586" s="10" t="s">
        <v>16</v>
      </c>
      <c r="P586" s="4">
        <v>1655</v>
      </c>
      <c r="Q586" s="4">
        <v>112588</v>
      </c>
      <c r="R586" s="17">
        <v>0.16153586527871533</v>
      </c>
    </row>
    <row r="587" spans="15:18" x14ac:dyDescent="0.2">
      <c r="O587" s="11" t="s">
        <v>44</v>
      </c>
      <c r="P587" s="5">
        <v>2048</v>
      </c>
      <c r="Q587" s="5">
        <v>103646</v>
      </c>
      <c r="R587" s="18">
        <v>0.22984003241803833</v>
      </c>
    </row>
    <row r="588" spans="15:18" x14ac:dyDescent="0.2">
      <c r="O588" s="10" t="s">
        <v>32</v>
      </c>
      <c r="P588" s="4">
        <v>458</v>
      </c>
      <c r="Q588" s="4">
        <v>43654</v>
      </c>
      <c r="R588" s="17">
        <v>0.36764099509781462</v>
      </c>
    </row>
    <row r="589" spans="15:18" x14ac:dyDescent="0.2">
      <c r="O589" s="11" t="s">
        <v>44</v>
      </c>
      <c r="P589" s="5">
        <v>2277</v>
      </c>
      <c r="Q589" s="5">
        <v>58743</v>
      </c>
      <c r="R589" s="18">
        <v>5.7709003625963942E-2</v>
      </c>
    </row>
    <row r="590" spans="15:18" x14ac:dyDescent="0.2">
      <c r="O590" s="10" t="s">
        <v>41</v>
      </c>
      <c r="P590" s="4">
        <v>1256</v>
      </c>
      <c r="Q590" s="4">
        <v>88368</v>
      </c>
      <c r="R590" s="17">
        <v>0.23651095419156257</v>
      </c>
    </row>
    <row r="591" spans="15:18" x14ac:dyDescent="0.2">
      <c r="O591" s="11" t="s">
        <v>37</v>
      </c>
      <c r="P591" s="5">
        <v>2371</v>
      </c>
      <c r="Q591" s="5">
        <v>245244</v>
      </c>
      <c r="R591" s="18">
        <v>0.10287713460879777</v>
      </c>
    </row>
    <row r="592" spans="15:18" x14ac:dyDescent="0.2">
      <c r="O592" s="10" t="s">
        <v>41</v>
      </c>
      <c r="P592" s="4">
        <v>703</v>
      </c>
      <c r="Q592" s="4">
        <v>177513</v>
      </c>
      <c r="R592" s="17">
        <v>6.999487361489018E-2</v>
      </c>
    </row>
    <row r="593" spans="15:18" x14ac:dyDescent="0.2">
      <c r="O593" s="11" t="s">
        <v>41</v>
      </c>
      <c r="P593" s="5">
        <v>815</v>
      </c>
      <c r="Q593" s="5">
        <v>159735</v>
      </c>
      <c r="R593" s="18">
        <v>3.2109431245500357E-2</v>
      </c>
    </row>
    <row r="594" spans="15:18" x14ac:dyDescent="0.2">
      <c r="O594" s="10" t="s">
        <v>32</v>
      </c>
      <c r="P594" s="4">
        <v>1687</v>
      </c>
      <c r="Q594" s="4">
        <v>195683</v>
      </c>
      <c r="R594" s="17">
        <v>5.5119760020032396E-2</v>
      </c>
    </row>
    <row r="595" spans="15:18" x14ac:dyDescent="0.2">
      <c r="O595" s="11" t="s">
        <v>63</v>
      </c>
      <c r="P595" s="5">
        <v>2879</v>
      </c>
      <c r="Q595" s="5">
        <v>159891</v>
      </c>
      <c r="R595" s="18">
        <v>0.13050140408153055</v>
      </c>
    </row>
    <row r="596" spans="15:18" x14ac:dyDescent="0.2">
      <c r="O596" s="10" t="s">
        <v>16</v>
      </c>
      <c r="P596" s="4">
        <v>1255</v>
      </c>
      <c r="Q596" s="4">
        <v>147971</v>
      </c>
      <c r="R596" s="17">
        <v>6.2262200025680704E-2</v>
      </c>
    </row>
    <row r="597" spans="15:18" x14ac:dyDescent="0.2">
      <c r="O597" s="11" t="s">
        <v>123</v>
      </c>
      <c r="P597" s="5">
        <v>2499</v>
      </c>
      <c r="Q597" s="5">
        <v>52149</v>
      </c>
      <c r="R597" s="18">
        <v>0.10364532397553165</v>
      </c>
    </row>
    <row r="598" spans="15:18" x14ac:dyDescent="0.2">
      <c r="O598" s="10" t="s">
        <v>72</v>
      </c>
      <c r="P598" s="4">
        <v>2012</v>
      </c>
      <c r="Q598" s="4">
        <v>140102</v>
      </c>
      <c r="R598" s="17">
        <v>8.745770938316369E-2</v>
      </c>
    </row>
    <row r="599" spans="15:18" x14ac:dyDescent="0.2">
      <c r="O599" s="11" t="s">
        <v>49</v>
      </c>
      <c r="P599" s="5">
        <v>907</v>
      </c>
      <c r="Q599" s="5">
        <v>99189</v>
      </c>
      <c r="R599" s="18">
        <v>4.5408260996683103E-2</v>
      </c>
    </row>
    <row r="600" spans="15:18" x14ac:dyDescent="0.2">
      <c r="O600" s="10" t="s">
        <v>63</v>
      </c>
      <c r="P600" s="4">
        <v>2767</v>
      </c>
      <c r="Q600" s="4">
        <v>192747</v>
      </c>
      <c r="R600" s="17">
        <v>6.9427799135654514E-2</v>
      </c>
    </row>
    <row r="601" spans="15:18" x14ac:dyDescent="0.2">
      <c r="O601" s="11" t="s">
        <v>49</v>
      </c>
      <c r="P601" s="5">
        <v>1573</v>
      </c>
      <c r="Q601" s="5">
        <v>111031</v>
      </c>
      <c r="R601" s="18">
        <v>0.19480145184678152</v>
      </c>
    </row>
  </sheetData>
  <autoFilter ref="O1:Q601" xr:uid="{C2C7DA15-D3CB-5F4E-9E28-377C1BBF5DC5}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297F-3B6C-F84B-B757-E18A8929D842}">
  <dimension ref="A1:J201"/>
  <sheetViews>
    <sheetView zoomScaleNormal="100" workbookViewId="0">
      <selection activeCell="K37" sqref="K37"/>
    </sheetView>
  </sheetViews>
  <sheetFormatPr baseColWidth="10" defaultRowHeight="16" x14ac:dyDescent="0.2"/>
  <cols>
    <col min="1" max="1" width="18" bestFit="1" customWidth="1"/>
    <col min="2" max="2" width="11" bestFit="1" customWidth="1"/>
    <col min="3" max="3" width="16.1640625" bestFit="1" customWidth="1"/>
    <col min="4" max="4" width="11.83203125" bestFit="1" customWidth="1"/>
    <col min="5" max="5" width="16.5" bestFit="1" customWidth="1"/>
    <col min="6" max="6" width="18.83203125" bestFit="1" customWidth="1"/>
    <col min="7" max="7" width="11.6640625" bestFit="1" customWidth="1"/>
    <col min="8" max="8" width="22.33203125" bestFit="1" customWidth="1"/>
    <col min="9" max="9" width="14.83203125" bestFit="1" customWidth="1"/>
  </cols>
  <sheetData>
    <row r="1" spans="1:10" x14ac:dyDescent="0.2">
      <c r="A1" t="s">
        <v>346</v>
      </c>
      <c r="B1" t="s">
        <v>1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380</v>
      </c>
      <c r="I1" t="s">
        <v>403</v>
      </c>
      <c r="J1" t="s">
        <v>362</v>
      </c>
    </row>
    <row r="2" spans="1:10" x14ac:dyDescent="0.2">
      <c r="A2" s="2">
        <v>45446</v>
      </c>
      <c r="B2" s="1" t="s">
        <v>25</v>
      </c>
      <c r="C2">
        <v>4138</v>
      </c>
      <c r="D2">
        <v>361</v>
      </c>
      <c r="E2">
        <v>103777</v>
      </c>
      <c r="F2">
        <v>56.64</v>
      </c>
      <c r="G2">
        <v>23944</v>
      </c>
      <c r="H2" s="14">
        <f>(Engagement_Summary[[#This Row],[New_Followers]]-Engagement_Summary[[#This Row],[Unfollows]])/Engagement_Summary[[#This Row],[Total_Followers]]</f>
        <v>3.6395347716738774E-2</v>
      </c>
      <c r="I2">
        <f>Engagement_Summary[[#This Row],[New_Followers]]-Engagement_Summary[[#This Row],[Unfollows]]</f>
        <v>3777</v>
      </c>
      <c r="J2" t="e">
        <v>#N/A</v>
      </c>
    </row>
    <row r="3" spans="1:10" x14ac:dyDescent="0.2">
      <c r="A3" s="2">
        <v>45446</v>
      </c>
      <c r="B3" s="1" t="s">
        <v>48</v>
      </c>
      <c r="C3">
        <v>8693</v>
      </c>
      <c r="D3">
        <v>1261</v>
      </c>
      <c r="E3">
        <v>111209</v>
      </c>
      <c r="F3">
        <v>69.48</v>
      </c>
      <c r="G3">
        <v>29873</v>
      </c>
      <c r="H3" s="14">
        <f>(Engagement_Summary[[#This Row],[New_Followers]]-Engagement_Summary[[#This Row],[Unfollows]])/Engagement_Summary[[#This Row],[Total_Followers]]</f>
        <v>6.6829123542159363E-2</v>
      </c>
      <c r="I3">
        <f>Engagement_Summary[[#This Row],[New_Followers]]-Engagement_Summary[[#This Row],[Unfollows]]</f>
        <v>7432</v>
      </c>
      <c r="J3" t="e">
        <v>#N/A</v>
      </c>
    </row>
    <row r="4" spans="1:10" x14ac:dyDescent="0.2">
      <c r="A4" s="2">
        <v>45446</v>
      </c>
      <c r="B4" s="1" t="s">
        <v>14</v>
      </c>
      <c r="C4">
        <v>9264</v>
      </c>
      <c r="D4">
        <v>1141</v>
      </c>
      <c r="E4">
        <v>119332</v>
      </c>
      <c r="F4">
        <v>92.31</v>
      </c>
      <c r="G4">
        <v>50372</v>
      </c>
      <c r="H4" s="14">
        <f>(Engagement_Summary[[#This Row],[New_Followers]]-Engagement_Summary[[#This Row],[Unfollows]])/Engagement_Summary[[#This Row],[Total_Followers]]</f>
        <v>6.8070592967519189E-2</v>
      </c>
      <c r="I4">
        <f>Engagement_Summary[[#This Row],[New_Followers]]-Engagement_Summary[[#This Row],[Unfollows]]</f>
        <v>8123</v>
      </c>
      <c r="J4" t="e">
        <v>#N/A</v>
      </c>
    </row>
    <row r="5" spans="1:10" x14ac:dyDescent="0.2">
      <c r="A5" s="2">
        <v>45446</v>
      </c>
      <c r="B5" s="1" t="s">
        <v>14</v>
      </c>
      <c r="C5">
        <v>8842</v>
      </c>
      <c r="D5">
        <v>971</v>
      </c>
      <c r="E5">
        <v>127203</v>
      </c>
      <c r="F5">
        <v>16.350000000000001</v>
      </c>
      <c r="G5">
        <v>33928</v>
      </c>
      <c r="H5" s="14">
        <f>(Engagement_Summary[[#This Row],[New_Followers]]-Engagement_Summary[[#This Row],[Unfollows]])/Engagement_Summary[[#This Row],[Total_Followers]]</f>
        <v>6.1877471443283573E-2</v>
      </c>
      <c r="I5">
        <f>Engagement_Summary[[#This Row],[New_Followers]]-Engagement_Summary[[#This Row],[Unfollows]]</f>
        <v>7871</v>
      </c>
      <c r="J5" t="e">
        <v>#N/A</v>
      </c>
    </row>
    <row r="6" spans="1:10" x14ac:dyDescent="0.2">
      <c r="A6" s="2">
        <v>45453</v>
      </c>
      <c r="B6" s="1" t="s">
        <v>25</v>
      </c>
      <c r="C6">
        <v>7721</v>
      </c>
      <c r="D6">
        <v>506</v>
      </c>
      <c r="E6">
        <v>134418</v>
      </c>
      <c r="F6">
        <v>35.58</v>
      </c>
      <c r="G6">
        <v>25379</v>
      </c>
      <c r="H6" s="14">
        <f>(Engagement_Summary[[#This Row],[New_Followers]]-Engagement_Summary[[#This Row],[Unfollows]])/Engagement_Summary[[#This Row],[Total_Followers]]</f>
        <v>5.3675846984778827E-2</v>
      </c>
      <c r="I6">
        <f>Engagement_Summary[[#This Row],[New_Followers]]-Engagement_Summary[[#This Row],[Unfollows]]</f>
        <v>7215</v>
      </c>
      <c r="J6" t="e">
        <v>#N/A</v>
      </c>
    </row>
    <row r="7" spans="1:10" x14ac:dyDescent="0.2">
      <c r="A7" s="2">
        <v>45453</v>
      </c>
      <c r="B7" s="1" t="s">
        <v>14</v>
      </c>
      <c r="C7">
        <v>8002</v>
      </c>
      <c r="D7">
        <v>524</v>
      </c>
      <c r="E7">
        <v>141896</v>
      </c>
      <c r="F7">
        <v>52.06</v>
      </c>
      <c r="G7">
        <v>46751</v>
      </c>
      <c r="H7" s="14">
        <f>(Engagement_Summary[[#This Row],[New_Followers]]-Engagement_Summary[[#This Row],[Unfollows]])/Engagement_Summary[[#This Row],[Total_Followers]]</f>
        <v>5.270056943113266E-2</v>
      </c>
      <c r="I7">
        <f>Engagement_Summary[[#This Row],[New_Followers]]-Engagement_Summary[[#This Row],[Unfollows]]</f>
        <v>7478</v>
      </c>
      <c r="J7" t="e">
        <v>#N/A</v>
      </c>
    </row>
    <row r="8" spans="1:10" x14ac:dyDescent="0.2">
      <c r="A8" s="2">
        <v>45453</v>
      </c>
      <c r="B8" s="1" t="s">
        <v>48</v>
      </c>
      <c r="C8">
        <v>5225</v>
      </c>
      <c r="D8">
        <v>291</v>
      </c>
      <c r="E8">
        <v>146830</v>
      </c>
      <c r="F8">
        <v>19.55</v>
      </c>
      <c r="G8">
        <v>44546</v>
      </c>
      <c r="H8" s="14">
        <f>(Engagement_Summary[[#This Row],[New_Followers]]-Engagement_Summary[[#This Row],[Unfollows]])/Engagement_Summary[[#This Row],[Total_Followers]]</f>
        <v>3.3603487025812166E-2</v>
      </c>
      <c r="I8">
        <f>Engagement_Summary[[#This Row],[New_Followers]]-Engagement_Summary[[#This Row],[Unfollows]]</f>
        <v>4934</v>
      </c>
      <c r="J8">
        <f t="shared" ref="J8:J39" si="0">AVERAGE(I3:I9)</f>
        <v>6641.1428571428569</v>
      </c>
    </row>
    <row r="9" spans="1:10" x14ac:dyDescent="0.2">
      <c r="A9" s="2">
        <v>45453</v>
      </c>
      <c r="B9" s="1" t="s">
        <v>48</v>
      </c>
      <c r="C9">
        <v>3978</v>
      </c>
      <c r="D9">
        <v>543</v>
      </c>
      <c r="E9">
        <v>150265</v>
      </c>
      <c r="F9">
        <v>49.16</v>
      </c>
      <c r="G9">
        <v>34286</v>
      </c>
      <c r="H9" s="14">
        <f>(Engagement_Summary[[#This Row],[New_Followers]]-Engagement_Summary[[#This Row],[Unfollows]])/Engagement_Summary[[#This Row],[Total_Followers]]</f>
        <v>2.2859614680730708E-2</v>
      </c>
      <c r="I9">
        <f>Engagement_Summary[[#This Row],[New_Followers]]-Engagement_Summary[[#This Row],[Unfollows]]</f>
        <v>3435</v>
      </c>
      <c r="J9">
        <f t="shared" si="0"/>
        <v>6644</v>
      </c>
    </row>
    <row r="10" spans="1:10" x14ac:dyDescent="0.2">
      <c r="A10" s="2">
        <v>45460</v>
      </c>
      <c r="B10" s="1" t="s">
        <v>25</v>
      </c>
      <c r="C10">
        <v>8373</v>
      </c>
      <c r="D10">
        <v>921</v>
      </c>
      <c r="E10">
        <v>157717</v>
      </c>
      <c r="F10">
        <v>12.23</v>
      </c>
      <c r="G10">
        <v>15110</v>
      </c>
      <c r="H10" s="14">
        <f>(Engagement_Summary[[#This Row],[New_Followers]]-Engagement_Summary[[#This Row],[Unfollows]])/Engagement_Summary[[#This Row],[Total_Followers]]</f>
        <v>4.7249186834646864E-2</v>
      </c>
      <c r="I10">
        <f>Engagement_Summary[[#This Row],[New_Followers]]-Engagement_Summary[[#This Row],[Unfollows]]</f>
        <v>7452</v>
      </c>
      <c r="J10">
        <f t="shared" si="0"/>
        <v>6351.1428571428569</v>
      </c>
    </row>
    <row r="11" spans="1:10" x14ac:dyDescent="0.2">
      <c r="A11" s="2">
        <v>45460</v>
      </c>
      <c r="B11" s="1" t="s">
        <v>48</v>
      </c>
      <c r="C11">
        <v>6907</v>
      </c>
      <c r="D11">
        <v>834</v>
      </c>
      <c r="E11">
        <v>163790</v>
      </c>
      <c r="F11">
        <v>54.16</v>
      </c>
      <c r="G11">
        <v>22087</v>
      </c>
      <c r="H11" s="14">
        <f>(Engagement_Summary[[#This Row],[New_Followers]]-Engagement_Summary[[#This Row],[Unfollows]])/Engagement_Summary[[#This Row],[Total_Followers]]</f>
        <v>3.7077965687770928E-2</v>
      </c>
      <c r="I11">
        <f>Engagement_Summary[[#This Row],[New_Followers]]-Engagement_Summary[[#This Row],[Unfollows]]</f>
        <v>6073</v>
      </c>
      <c r="J11">
        <f t="shared" si="0"/>
        <v>6187.8571428571431</v>
      </c>
    </row>
    <row r="12" spans="1:10" x14ac:dyDescent="0.2">
      <c r="A12" s="2">
        <v>45460</v>
      </c>
      <c r="B12" s="1" t="s">
        <v>20</v>
      </c>
      <c r="C12">
        <v>7097</v>
      </c>
      <c r="D12">
        <v>369</v>
      </c>
      <c r="E12">
        <v>170518</v>
      </c>
      <c r="F12">
        <v>9.25</v>
      </c>
      <c r="G12">
        <v>33762</v>
      </c>
      <c r="H12" s="14">
        <f>(Engagement_Summary[[#This Row],[New_Followers]]-Engagement_Summary[[#This Row],[Unfollows]])/Engagement_Summary[[#This Row],[Total_Followers]]</f>
        <v>3.9456245088495059E-2</v>
      </c>
      <c r="I12">
        <f>Engagement_Summary[[#This Row],[New_Followers]]-Engagement_Summary[[#This Row],[Unfollows]]</f>
        <v>6728</v>
      </c>
      <c r="J12">
        <f t="shared" si="0"/>
        <v>5968.2857142857147</v>
      </c>
    </row>
    <row r="13" spans="1:10" x14ac:dyDescent="0.2">
      <c r="A13" s="2">
        <v>45460</v>
      </c>
      <c r="B13" s="1" t="s">
        <v>25</v>
      </c>
      <c r="C13">
        <v>6656</v>
      </c>
      <c r="D13">
        <v>978</v>
      </c>
      <c r="E13">
        <v>176196</v>
      </c>
      <c r="F13">
        <v>60.43</v>
      </c>
      <c r="G13">
        <v>27081</v>
      </c>
      <c r="H13" s="14">
        <f>(Engagement_Summary[[#This Row],[New_Followers]]-Engagement_Summary[[#This Row],[Unfollows]])/Engagement_Summary[[#This Row],[Total_Followers]]</f>
        <v>3.2225476174260484E-2</v>
      </c>
      <c r="I13">
        <f>Engagement_Summary[[#This Row],[New_Followers]]-Engagement_Summary[[#This Row],[Unfollows]]</f>
        <v>5678</v>
      </c>
      <c r="J13">
        <f t="shared" si="0"/>
        <v>6136.2857142857147</v>
      </c>
    </row>
    <row r="14" spans="1:10" x14ac:dyDescent="0.2">
      <c r="A14" s="2">
        <v>45467</v>
      </c>
      <c r="B14" s="1" t="s">
        <v>48</v>
      </c>
      <c r="C14">
        <v>9984</v>
      </c>
      <c r="D14">
        <v>1330</v>
      </c>
      <c r="E14">
        <v>184850</v>
      </c>
      <c r="F14">
        <v>57.52</v>
      </c>
      <c r="G14">
        <v>44947</v>
      </c>
      <c r="H14" s="14">
        <f>(Engagement_Summary[[#This Row],[New_Followers]]-Engagement_Summary[[#This Row],[Unfollows]])/Engagement_Summary[[#This Row],[Total_Followers]]</f>
        <v>4.6816337571003515E-2</v>
      </c>
      <c r="I14">
        <f>Engagement_Summary[[#This Row],[New_Followers]]-Engagement_Summary[[#This Row],[Unfollows]]</f>
        <v>8654</v>
      </c>
      <c r="J14">
        <f t="shared" si="0"/>
        <v>6129.2857142857147</v>
      </c>
    </row>
    <row r="15" spans="1:10" x14ac:dyDescent="0.2">
      <c r="A15" s="2">
        <v>45467</v>
      </c>
      <c r="B15" s="1" t="s">
        <v>25</v>
      </c>
      <c r="C15">
        <v>5259</v>
      </c>
      <c r="D15">
        <v>374</v>
      </c>
      <c r="E15">
        <v>189735</v>
      </c>
      <c r="F15">
        <v>14.83</v>
      </c>
      <c r="G15">
        <v>19596</v>
      </c>
      <c r="H15" s="14">
        <f>(Engagement_Summary[[#This Row],[New_Followers]]-Engagement_Summary[[#This Row],[Unfollows]])/Engagement_Summary[[#This Row],[Total_Followers]]</f>
        <v>2.5746435818378266E-2</v>
      </c>
      <c r="I15">
        <f>Engagement_Summary[[#This Row],[New_Followers]]-Engagement_Summary[[#This Row],[Unfollows]]</f>
        <v>4885</v>
      </c>
      <c r="J15">
        <f t="shared" si="0"/>
        <v>6874.7142857142853</v>
      </c>
    </row>
    <row r="16" spans="1:10" x14ac:dyDescent="0.2">
      <c r="A16" s="2">
        <v>45467</v>
      </c>
      <c r="B16" s="1" t="s">
        <v>14</v>
      </c>
      <c r="C16">
        <v>9286</v>
      </c>
      <c r="D16">
        <v>633</v>
      </c>
      <c r="E16">
        <v>198388</v>
      </c>
      <c r="F16">
        <v>5.43</v>
      </c>
      <c r="G16">
        <v>48019</v>
      </c>
      <c r="H16" s="14">
        <f>(Engagement_Summary[[#This Row],[New_Followers]]-Engagement_Summary[[#This Row],[Unfollows]])/Engagement_Summary[[#This Row],[Total_Followers]]</f>
        <v>4.3616549388067825E-2</v>
      </c>
      <c r="I16">
        <f>Engagement_Summary[[#This Row],[New_Followers]]-Engagement_Summary[[#This Row],[Unfollows]]</f>
        <v>8653</v>
      </c>
      <c r="J16">
        <f t="shared" si="0"/>
        <v>6728.7142857142853</v>
      </c>
    </row>
    <row r="17" spans="1:10" x14ac:dyDescent="0.2">
      <c r="A17" s="2">
        <v>45467</v>
      </c>
      <c r="B17" s="1" t="s">
        <v>48</v>
      </c>
      <c r="C17">
        <v>6901</v>
      </c>
      <c r="D17">
        <v>471</v>
      </c>
      <c r="E17">
        <v>204818</v>
      </c>
      <c r="F17">
        <v>60.83</v>
      </c>
      <c r="G17">
        <v>52003</v>
      </c>
      <c r="H17" s="14">
        <f>(Engagement_Summary[[#This Row],[New_Followers]]-Engagement_Summary[[#This Row],[Unfollows]])/Engagement_Summary[[#This Row],[Total_Followers]]</f>
        <v>3.1393725160874533E-2</v>
      </c>
      <c r="I17">
        <f>Engagement_Summary[[#This Row],[New_Followers]]-Engagement_Summary[[#This Row],[Unfollows]]</f>
        <v>6430</v>
      </c>
      <c r="J17">
        <f t="shared" si="0"/>
        <v>6638.5714285714284</v>
      </c>
    </row>
    <row r="18" spans="1:10" x14ac:dyDescent="0.2">
      <c r="A18" s="2">
        <v>45474</v>
      </c>
      <c r="B18" s="1" t="s">
        <v>20</v>
      </c>
      <c r="C18">
        <v>5917</v>
      </c>
      <c r="D18">
        <v>475</v>
      </c>
      <c r="E18">
        <v>210260</v>
      </c>
      <c r="F18">
        <v>17.89</v>
      </c>
      <c r="G18">
        <v>28313</v>
      </c>
      <c r="H18" s="14">
        <f>(Engagement_Summary[[#This Row],[New_Followers]]-Engagement_Summary[[#This Row],[Unfollows]])/Engagement_Summary[[#This Row],[Total_Followers]]</f>
        <v>2.5882241034909159E-2</v>
      </c>
      <c r="I18">
        <f>Engagement_Summary[[#This Row],[New_Followers]]-Engagement_Summary[[#This Row],[Unfollows]]</f>
        <v>5442</v>
      </c>
      <c r="J18">
        <f t="shared" si="0"/>
        <v>6886.4285714285716</v>
      </c>
    </row>
    <row r="19" spans="1:10" x14ac:dyDescent="0.2">
      <c r="A19" s="2">
        <v>45474</v>
      </c>
      <c r="B19" s="1" t="s">
        <v>48</v>
      </c>
      <c r="C19">
        <v>9429</v>
      </c>
      <c r="D19">
        <v>966</v>
      </c>
      <c r="E19">
        <v>218723</v>
      </c>
      <c r="F19">
        <v>7.69</v>
      </c>
      <c r="G19">
        <v>57639</v>
      </c>
      <c r="H19" s="14">
        <f>(Engagement_Summary[[#This Row],[New_Followers]]-Engagement_Summary[[#This Row],[Unfollows]])/Engagement_Summary[[#This Row],[Total_Followers]]</f>
        <v>3.8692775794040866E-2</v>
      </c>
      <c r="I19">
        <f>Engagement_Summary[[#This Row],[New_Followers]]-Engagement_Summary[[#This Row],[Unfollows]]</f>
        <v>8463</v>
      </c>
      <c r="J19">
        <f t="shared" si="0"/>
        <v>6532.7142857142853</v>
      </c>
    </row>
    <row r="20" spans="1:10" x14ac:dyDescent="0.2">
      <c r="A20" s="2">
        <v>45474</v>
      </c>
      <c r="B20" s="1" t="s">
        <v>25</v>
      </c>
      <c r="C20">
        <v>3530</v>
      </c>
      <c r="D20">
        <v>328</v>
      </c>
      <c r="E20">
        <v>221925</v>
      </c>
      <c r="F20">
        <v>12.84</v>
      </c>
      <c r="G20">
        <v>11013</v>
      </c>
      <c r="H20" s="14">
        <f>(Engagement_Summary[[#This Row],[New_Followers]]-Engagement_Summary[[#This Row],[Unfollows]])/Engagement_Summary[[#This Row],[Total_Followers]]</f>
        <v>1.4428297848372199E-2</v>
      </c>
      <c r="I20">
        <f>Engagement_Summary[[#This Row],[New_Followers]]-Engagement_Summary[[#This Row],[Unfollows]]</f>
        <v>3202</v>
      </c>
      <c r="J20">
        <f t="shared" si="0"/>
        <v>5685.8571428571431</v>
      </c>
    </row>
    <row r="21" spans="1:10" x14ac:dyDescent="0.2">
      <c r="A21" s="2">
        <v>45474</v>
      </c>
      <c r="B21" s="1" t="s">
        <v>25</v>
      </c>
      <c r="C21">
        <v>2960</v>
      </c>
      <c r="D21">
        <v>234</v>
      </c>
      <c r="E21">
        <v>224651</v>
      </c>
      <c r="F21">
        <v>17.41</v>
      </c>
      <c r="G21">
        <v>59378</v>
      </c>
      <c r="H21" s="14">
        <f>(Engagement_Summary[[#This Row],[New_Followers]]-Engagement_Summary[[#This Row],[Unfollows]])/Engagement_Summary[[#This Row],[Total_Followers]]</f>
        <v>1.213437732304775E-2</v>
      </c>
      <c r="I21">
        <f>Engagement_Summary[[#This Row],[New_Followers]]-Engagement_Summary[[#This Row],[Unfollows]]</f>
        <v>2726</v>
      </c>
      <c r="J21">
        <f t="shared" si="0"/>
        <v>6009.5714285714284</v>
      </c>
    </row>
    <row r="22" spans="1:10" x14ac:dyDescent="0.2">
      <c r="A22" s="2">
        <v>45481</v>
      </c>
      <c r="B22" s="1" t="s">
        <v>48</v>
      </c>
      <c r="C22">
        <v>8045</v>
      </c>
      <c r="D22">
        <v>894</v>
      </c>
      <c r="E22">
        <v>231802</v>
      </c>
      <c r="F22">
        <v>47.63</v>
      </c>
      <c r="G22">
        <v>33705</v>
      </c>
      <c r="H22" s="14">
        <f>(Engagement_Summary[[#This Row],[New_Followers]]-Engagement_Summary[[#This Row],[Unfollows]])/Engagement_Summary[[#This Row],[Total_Followers]]</f>
        <v>3.084960440375838E-2</v>
      </c>
      <c r="I22">
        <f>Engagement_Summary[[#This Row],[New_Followers]]-Engagement_Summary[[#This Row],[Unfollows]]</f>
        <v>7151</v>
      </c>
      <c r="J22">
        <f t="shared" si="0"/>
        <v>5047.4285714285716</v>
      </c>
    </row>
    <row r="23" spans="1:10" x14ac:dyDescent="0.2">
      <c r="A23" s="2">
        <v>45481</v>
      </c>
      <c r="B23" s="1" t="s">
        <v>20</v>
      </c>
      <c r="C23">
        <v>2048</v>
      </c>
      <c r="D23">
        <v>130</v>
      </c>
      <c r="E23">
        <v>233720</v>
      </c>
      <c r="F23">
        <v>39.28</v>
      </c>
      <c r="G23">
        <v>11828</v>
      </c>
      <c r="H23" s="14">
        <f>(Engagement_Summary[[#This Row],[New_Followers]]-Engagement_Summary[[#This Row],[Unfollows]])/Engagement_Summary[[#This Row],[Total_Followers]]</f>
        <v>8.2064008214958063E-3</v>
      </c>
      <c r="I23">
        <f>Engagement_Summary[[#This Row],[New_Followers]]-Engagement_Summary[[#This Row],[Unfollows]]</f>
        <v>1918</v>
      </c>
      <c r="J23">
        <f t="shared" si="0"/>
        <v>5019.7142857142853</v>
      </c>
    </row>
    <row r="24" spans="1:10" x14ac:dyDescent="0.2">
      <c r="A24" s="2">
        <v>45481</v>
      </c>
      <c r="B24" s="1" t="s">
        <v>20</v>
      </c>
      <c r="C24">
        <v>6772</v>
      </c>
      <c r="D24">
        <v>536</v>
      </c>
      <c r="E24">
        <v>239956</v>
      </c>
      <c r="F24">
        <v>9.82</v>
      </c>
      <c r="G24">
        <v>17909</v>
      </c>
      <c r="H24" s="14">
        <f>(Engagement_Summary[[#This Row],[New_Followers]]-Engagement_Summary[[#This Row],[Unfollows]])/Engagement_Summary[[#This Row],[Total_Followers]]</f>
        <v>2.5988097817933289E-2</v>
      </c>
      <c r="I24">
        <f>Engagement_Summary[[#This Row],[New_Followers]]-Engagement_Summary[[#This Row],[Unfollows]]</f>
        <v>6236</v>
      </c>
      <c r="J24">
        <f t="shared" si="0"/>
        <v>4702.8571428571431</v>
      </c>
    </row>
    <row r="25" spans="1:10" x14ac:dyDescent="0.2">
      <c r="A25" s="2">
        <v>45481</v>
      </c>
      <c r="B25" s="1" t="s">
        <v>20</v>
      </c>
      <c r="C25">
        <v>3529</v>
      </c>
      <c r="D25">
        <v>305</v>
      </c>
      <c r="E25">
        <v>243180</v>
      </c>
      <c r="F25">
        <v>41.61</v>
      </c>
      <c r="G25">
        <v>48356</v>
      </c>
      <c r="H25" s="14">
        <f>(Engagement_Summary[[#This Row],[New_Followers]]-Engagement_Summary[[#This Row],[Unfollows]])/Engagement_Summary[[#This Row],[Total_Followers]]</f>
        <v>1.3257669216218439E-2</v>
      </c>
      <c r="I25">
        <f>Engagement_Summary[[#This Row],[New_Followers]]-Engagement_Summary[[#This Row],[Unfollows]]</f>
        <v>3224</v>
      </c>
      <c r="J25">
        <f t="shared" si="0"/>
        <v>4006.1428571428573</v>
      </c>
    </row>
    <row r="26" spans="1:10" x14ac:dyDescent="0.2">
      <c r="A26" s="2">
        <v>45488</v>
      </c>
      <c r="B26" s="1" t="s">
        <v>25</v>
      </c>
      <c r="C26">
        <v>3964</v>
      </c>
      <c r="D26">
        <v>378</v>
      </c>
      <c r="E26">
        <v>246766</v>
      </c>
      <c r="F26">
        <v>13.64</v>
      </c>
      <c r="G26">
        <v>23109</v>
      </c>
      <c r="H26" s="14">
        <f>(Engagement_Summary[[#This Row],[New_Followers]]-Engagement_Summary[[#This Row],[Unfollows]])/Engagement_Summary[[#This Row],[Total_Followers]]</f>
        <v>1.453198576789347E-2</v>
      </c>
      <c r="I26">
        <f>Engagement_Summary[[#This Row],[New_Followers]]-Engagement_Summary[[#This Row],[Unfollows]]</f>
        <v>3586</v>
      </c>
      <c r="J26">
        <f t="shared" si="0"/>
        <v>4561.8571428571431</v>
      </c>
    </row>
    <row r="27" spans="1:10" x14ac:dyDescent="0.2">
      <c r="A27" s="2">
        <v>45488</v>
      </c>
      <c r="B27" s="1" t="s">
        <v>48</v>
      </c>
      <c r="C27">
        <v>8137</v>
      </c>
      <c r="D27">
        <v>1045</v>
      </c>
      <c r="E27">
        <v>253858</v>
      </c>
      <c r="F27">
        <v>20.47</v>
      </c>
      <c r="G27">
        <v>12023</v>
      </c>
      <c r="H27" s="14">
        <f>(Engagement_Summary[[#This Row],[New_Followers]]-Engagement_Summary[[#This Row],[Unfollows]])/Engagement_Summary[[#This Row],[Total_Followers]]</f>
        <v>2.7936878097203948E-2</v>
      </c>
      <c r="I27">
        <f>Engagement_Summary[[#This Row],[New_Followers]]-Engagement_Summary[[#This Row],[Unfollows]]</f>
        <v>7092</v>
      </c>
      <c r="J27">
        <f t="shared" si="0"/>
        <v>4433.2857142857147</v>
      </c>
    </row>
    <row r="28" spans="1:10" x14ac:dyDescent="0.2">
      <c r="A28" s="2">
        <v>45488</v>
      </c>
      <c r="B28" s="1" t="s">
        <v>14</v>
      </c>
      <c r="C28">
        <v>1963</v>
      </c>
      <c r="D28">
        <v>137</v>
      </c>
      <c r="E28">
        <v>255684</v>
      </c>
      <c r="F28">
        <v>11.21</v>
      </c>
      <c r="G28">
        <v>24537</v>
      </c>
      <c r="H28" s="14">
        <f>(Engagement_Summary[[#This Row],[New_Followers]]-Engagement_Summary[[#This Row],[Unfollows]])/Engagement_Summary[[#This Row],[Total_Followers]]</f>
        <v>7.1416279469970747E-3</v>
      </c>
      <c r="I28">
        <f>Engagement_Summary[[#This Row],[New_Followers]]-Engagement_Summary[[#This Row],[Unfollows]]</f>
        <v>1826</v>
      </c>
      <c r="J28">
        <f t="shared" si="0"/>
        <v>3609</v>
      </c>
    </row>
    <row r="29" spans="1:10" x14ac:dyDescent="0.2">
      <c r="A29" s="2">
        <v>45488</v>
      </c>
      <c r="B29" s="1" t="s">
        <v>25</v>
      </c>
      <c r="C29">
        <v>1536</v>
      </c>
      <c r="D29">
        <v>155</v>
      </c>
      <c r="E29">
        <v>257065</v>
      </c>
      <c r="F29">
        <v>12.16</v>
      </c>
      <c r="G29">
        <v>36661</v>
      </c>
      <c r="H29" s="14">
        <f>(Engagement_Summary[[#This Row],[New_Followers]]-Engagement_Summary[[#This Row],[Unfollows]])/Engagement_Summary[[#This Row],[Total_Followers]]</f>
        <v>5.3721821329235798E-3</v>
      </c>
      <c r="I29">
        <f>Engagement_Summary[[#This Row],[New_Followers]]-Engagement_Summary[[#This Row],[Unfollows]]</f>
        <v>1381</v>
      </c>
      <c r="J29">
        <f t="shared" si="0"/>
        <v>4396.2857142857147</v>
      </c>
    </row>
    <row r="30" spans="1:10" x14ac:dyDescent="0.2">
      <c r="A30" s="2">
        <v>45495</v>
      </c>
      <c r="B30" s="1" t="s">
        <v>20</v>
      </c>
      <c r="C30">
        <v>8340</v>
      </c>
      <c r="D30">
        <v>911</v>
      </c>
      <c r="E30">
        <v>264494</v>
      </c>
      <c r="F30">
        <v>37.299999999999997</v>
      </c>
      <c r="G30">
        <v>48659</v>
      </c>
      <c r="H30" s="14">
        <f>(Engagement_Summary[[#This Row],[New_Followers]]-Engagement_Summary[[#This Row],[Unfollows]])/Engagement_Summary[[#This Row],[Total_Followers]]</f>
        <v>2.8087593669421613E-2</v>
      </c>
      <c r="I30">
        <f>Engagement_Summary[[#This Row],[New_Followers]]-Engagement_Summary[[#This Row],[Unfollows]]</f>
        <v>7429</v>
      </c>
      <c r="J30">
        <f t="shared" si="0"/>
        <v>4610.1428571428569</v>
      </c>
    </row>
    <row r="31" spans="1:10" x14ac:dyDescent="0.2">
      <c r="A31" s="2">
        <v>45495</v>
      </c>
      <c r="B31" s="1" t="s">
        <v>48</v>
      </c>
      <c r="C31">
        <v>8179</v>
      </c>
      <c r="D31">
        <v>446</v>
      </c>
      <c r="E31">
        <v>272227</v>
      </c>
      <c r="F31">
        <v>41.82</v>
      </c>
      <c r="G31">
        <v>43848</v>
      </c>
      <c r="H31" s="14">
        <f>(Engagement_Summary[[#This Row],[New_Followers]]-Engagement_Summary[[#This Row],[Unfollows]])/Engagement_Summary[[#This Row],[Total_Followers]]</f>
        <v>2.8406440213498294E-2</v>
      </c>
      <c r="I31">
        <f>Engagement_Summary[[#This Row],[New_Followers]]-Engagement_Summary[[#This Row],[Unfollows]]</f>
        <v>7733</v>
      </c>
      <c r="J31">
        <f t="shared" si="0"/>
        <v>5288.7142857142853</v>
      </c>
    </row>
    <row r="32" spans="1:10" x14ac:dyDescent="0.2">
      <c r="A32" s="2">
        <v>45495</v>
      </c>
      <c r="B32" s="1" t="s">
        <v>20</v>
      </c>
      <c r="C32">
        <v>8967</v>
      </c>
      <c r="D32">
        <v>993</v>
      </c>
      <c r="E32">
        <v>280201</v>
      </c>
      <c r="F32">
        <v>52.79</v>
      </c>
      <c r="G32">
        <v>47804</v>
      </c>
      <c r="H32" s="14">
        <f>(Engagement_Summary[[#This Row],[New_Followers]]-Engagement_Summary[[#This Row],[Unfollows]])/Engagement_Summary[[#This Row],[Total_Followers]]</f>
        <v>2.8458142547671136E-2</v>
      </c>
      <c r="I32">
        <f>Engagement_Summary[[#This Row],[New_Followers]]-Engagement_Summary[[#This Row],[Unfollows]]</f>
        <v>7974</v>
      </c>
      <c r="J32">
        <f t="shared" si="0"/>
        <v>6073.8571428571431</v>
      </c>
    </row>
    <row r="33" spans="1:10" x14ac:dyDescent="0.2">
      <c r="A33" s="2">
        <v>45495</v>
      </c>
      <c r="B33" s="1" t="s">
        <v>14</v>
      </c>
      <c r="C33">
        <v>9734</v>
      </c>
      <c r="D33">
        <v>652</v>
      </c>
      <c r="E33">
        <v>289283</v>
      </c>
      <c r="F33">
        <v>49.65</v>
      </c>
      <c r="G33">
        <v>25379</v>
      </c>
      <c r="H33" s="14">
        <f>(Engagement_Summary[[#This Row],[New_Followers]]-Engagement_Summary[[#This Row],[Unfollows]])/Engagement_Summary[[#This Row],[Total_Followers]]</f>
        <v>3.1394862470314533E-2</v>
      </c>
      <c r="I33">
        <f>Engagement_Summary[[#This Row],[New_Followers]]-Engagement_Summary[[#This Row],[Unfollows]]</f>
        <v>9082</v>
      </c>
      <c r="J33">
        <f t="shared" si="0"/>
        <v>5309.4285714285716</v>
      </c>
    </row>
    <row r="34" spans="1:10" x14ac:dyDescent="0.2">
      <c r="A34" s="2">
        <v>45502</v>
      </c>
      <c r="B34" s="1" t="s">
        <v>20</v>
      </c>
      <c r="C34">
        <v>1845</v>
      </c>
      <c r="D34">
        <v>104</v>
      </c>
      <c r="E34">
        <v>291024</v>
      </c>
      <c r="F34">
        <v>28.16</v>
      </c>
      <c r="G34">
        <v>37766</v>
      </c>
      <c r="H34" s="14">
        <f>(Engagement_Summary[[#This Row],[New_Followers]]-Engagement_Summary[[#This Row],[Unfollows]])/Engagement_Summary[[#This Row],[Total_Followers]]</f>
        <v>5.9823244818296775E-3</v>
      </c>
      <c r="I34">
        <f>Engagement_Summary[[#This Row],[New_Followers]]-Engagement_Summary[[#This Row],[Unfollows]]</f>
        <v>1741</v>
      </c>
      <c r="J34">
        <f t="shared" si="0"/>
        <v>5876.5714285714284</v>
      </c>
    </row>
    <row r="35" spans="1:10" x14ac:dyDescent="0.2">
      <c r="A35" s="2">
        <v>45502</v>
      </c>
      <c r="B35" s="1" t="s">
        <v>20</v>
      </c>
      <c r="C35">
        <v>6777</v>
      </c>
      <c r="D35">
        <v>981</v>
      </c>
      <c r="E35">
        <v>296820</v>
      </c>
      <c r="F35">
        <v>23.92</v>
      </c>
      <c r="G35">
        <v>53590</v>
      </c>
      <c r="H35" s="14">
        <f>(Engagement_Summary[[#This Row],[New_Followers]]-Engagement_Summary[[#This Row],[Unfollows]])/Engagement_Summary[[#This Row],[Total_Followers]]</f>
        <v>1.952698605215282E-2</v>
      </c>
      <c r="I35">
        <f>Engagement_Summary[[#This Row],[New_Followers]]-Engagement_Summary[[#This Row],[Unfollows]]</f>
        <v>5796</v>
      </c>
      <c r="J35">
        <f t="shared" si="0"/>
        <v>6171.4285714285716</v>
      </c>
    </row>
    <row r="36" spans="1:10" x14ac:dyDescent="0.2">
      <c r="A36" s="2">
        <v>45502</v>
      </c>
      <c r="B36" s="1" t="s">
        <v>14</v>
      </c>
      <c r="C36">
        <v>4036</v>
      </c>
      <c r="D36">
        <v>591</v>
      </c>
      <c r="E36">
        <v>300265</v>
      </c>
      <c r="F36">
        <v>44.22</v>
      </c>
      <c r="G36">
        <v>12563</v>
      </c>
      <c r="H36" s="14">
        <f>(Engagement_Summary[[#This Row],[New_Followers]]-Engagement_Summary[[#This Row],[Unfollows]])/Engagement_Summary[[#This Row],[Total_Followers]]</f>
        <v>1.1473198674504187E-2</v>
      </c>
      <c r="I36">
        <f>Engagement_Summary[[#This Row],[New_Followers]]-Engagement_Summary[[#This Row],[Unfollows]]</f>
        <v>3445</v>
      </c>
      <c r="J36">
        <f t="shared" si="0"/>
        <v>5972.8571428571431</v>
      </c>
    </row>
    <row r="37" spans="1:10" x14ac:dyDescent="0.2">
      <c r="A37" s="2">
        <v>45502</v>
      </c>
      <c r="B37" s="1" t="s">
        <v>48</v>
      </c>
      <c r="C37">
        <v>6947</v>
      </c>
      <c r="D37">
        <v>908</v>
      </c>
      <c r="E37">
        <v>306304</v>
      </c>
      <c r="F37">
        <v>14.12</v>
      </c>
      <c r="G37">
        <v>46060</v>
      </c>
      <c r="H37" s="14">
        <f>(Engagement_Summary[[#This Row],[New_Followers]]-Engagement_Summary[[#This Row],[Unfollows]])/Engagement_Summary[[#This Row],[Total_Followers]]</f>
        <v>1.9715707271207691E-2</v>
      </c>
      <c r="I37">
        <f>Engagement_Summary[[#This Row],[New_Followers]]-Engagement_Summary[[#This Row],[Unfollows]]</f>
        <v>6039</v>
      </c>
      <c r="J37">
        <f t="shared" si="0"/>
        <v>5327.1428571428569</v>
      </c>
    </row>
    <row r="38" spans="1:10" x14ac:dyDescent="0.2">
      <c r="A38" s="2">
        <v>45509</v>
      </c>
      <c r="B38" s="1" t="s">
        <v>25</v>
      </c>
      <c r="C38">
        <v>3494</v>
      </c>
      <c r="D38">
        <v>281</v>
      </c>
      <c r="E38">
        <v>309517</v>
      </c>
      <c r="F38">
        <v>27.77</v>
      </c>
      <c r="G38">
        <v>39197</v>
      </c>
      <c r="H38" s="14">
        <f>(Engagement_Summary[[#This Row],[New_Followers]]-Engagement_Summary[[#This Row],[Unfollows]])/Engagement_Summary[[#This Row],[Total_Followers]]</f>
        <v>1.0380689913639638E-2</v>
      </c>
      <c r="I38">
        <f>Engagement_Summary[[#This Row],[New_Followers]]-Engagement_Summary[[#This Row],[Unfollows]]</f>
        <v>3213</v>
      </c>
      <c r="J38">
        <f t="shared" si="0"/>
        <v>4687.5714285714284</v>
      </c>
    </row>
    <row r="39" spans="1:10" x14ac:dyDescent="0.2">
      <c r="A39" s="2">
        <v>45509</v>
      </c>
      <c r="B39" s="1" t="s">
        <v>48</v>
      </c>
      <c r="C39">
        <v>3719</v>
      </c>
      <c r="D39">
        <v>222</v>
      </c>
      <c r="E39">
        <v>313014</v>
      </c>
      <c r="F39">
        <v>21.67</v>
      </c>
      <c r="G39">
        <v>13586</v>
      </c>
      <c r="H39" s="14">
        <f>(Engagement_Summary[[#This Row],[New_Followers]]-Engagement_Summary[[#This Row],[Unfollows]])/Engagement_Summary[[#This Row],[Total_Followers]]</f>
        <v>1.1172024254506188E-2</v>
      </c>
      <c r="I39">
        <f>Engagement_Summary[[#This Row],[New_Followers]]-Engagement_Summary[[#This Row],[Unfollows]]</f>
        <v>3497</v>
      </c>
      <c r="J39">
        <f t="shared" si="0"/>
        <v>3753.4285714285716</v>
      </c>
    </row>
    <row r="40" spans="1:10" x14ac:dyDescent="0.2">
      <c r="A40" s="2">
        <v>45509</v>
      </c>
      <c r="B40" s="1" t="s">
        <v>14</v>
      </c>
      <c r="C40">
        <v>2884</v>
      </c>
      <c r="D40">
        <v>341</v>
      </c>
      <c r="E40">
        <v>315557</v>
      </c>
      <c r="F40">
        <v>47</v>
      </c>
      <c r="G40">
        <v>26087</v>
      </c>
      <c r="H40" s="14">
        <f>(Engagement_Summary[[#This Row],[New_Followers]]-Engagement_Summary[[#This Row],[Unfollows]])/Engagement_Summary[[#This Row],[Total_Followers]]</f>
        <v>8.058765928184131E-3</v>
      </c>
      <c r="I40">
        <f>Engagement_Summary[[#This Row],[New_Followers]]-Engagement_Summary[[#This Row],[Unfollows]]</f>
        <v>2543</v>
      </c>
      <c r="J40">
        <f t="shared" ref="J40:J71" si="1">AVERAGE(I35:I41)</f>
        <v>4197.1428571428569</v>
      </c>
    </row>
    <row r="41" spans="1:10" x14ac:dyDescent="0.2">
      <c r="A41" s="2">
        <v>45509</v>
      </c>
      <c r="B41" s="1" t="s">
        <v>20</v>
      </c>
      <c r="C41">
        <v>5349</v>
      </c>
      <c r="D41">
        <v>502</v>
      </c>
      <c r="E41">
        <v>320404</v>
      </c>
      <c r="F41">
        <v>5.22</v>
      </c>
      <c r="G41">
        <v>58868</v>
      </c>
      <c r="H41" s="14">
        <f>(Engagement_Summary[[#This Row],[New_Followers]]-Engagement_Summary[[#This Row],[Unfollows]])/Engagement_Summary[[#This Row],[Total_Followers]]</f>
        <v>1.5127776182569505E-2</v>
      </c>
      <c r="I41">
        <f>Engagement_Summary[[#This Row],[New_Followers]]-Engagement_Summary[[#This Row],[Unfollows]]</f>
        <v>4847</v>
      </c>
      <c r="J41">
        <f t="shared" si="1"/>
        <v>4197</v>
      </c>
    </row>
    <row r="42" spans="1:10" x14ac:dyDescent="0.2">
      <c r="A42" s="2">
        <v>45516</v>
      </c>
      <c r="B42" s="1" t="s">
        <v>48</v>
      </c>
      <c r="C42">
        <v>6179</v>
      </c>
      <c r="D42">
        <v>384</v>
      </c>
      <c r="E42">
        <v>326199</v>
      </c>
      <c r="F42">
        <v>14.71</v>
      </c>
      <c r="G42">
        <v>33225</v>
      </c>
      <c r="H42" s="14">
        <f>(Engagement_Summary[[#This Row],[New_Followers]]-Engagement_Summary[[#This Row],[Unfollows]])/Engagement_Summary[[#This Row],[Total_Followers]]</f>
        <v>1.7765229200580015E-2</v>
      </c>
      <c r="I42">
        <f>Engagement_Summary[[#This Row],[New_Followers]]-Engagement_Summary[[#This Row],[Unfollows]]</f>
        <v>5795</v>
      </c>
      <c r="J42">
        <f t="shared" si="1"/>
        <v>4683.8571428571431</v>
      </c>
    </row>
    <row r="43" spans="1:10" x14ac:dyDescent="0.2">
      <c r="A43" s="2">
        <v>45516</v>
      </c>
      <c r="B43" s="1" t="s">
        <v>25</v>
      </c>
      <c r="C43">
        <v>7610</v>
      </c>
      <c r="D43">
        <v>757</v>
      </c>
      <c r="E43">
        <v>333052</v>
      </c>
      <c r="F43">
        <v>44.45</v>
      </c>
      <c r="G43">
        <v>39750</v>
      </c>
      <c r="H43" s="14">
        <f>(Engagement_Summary[[#This Row],[New_Followers]]-Engagement_Summary[[#This Row],[Unfollows]])/Engagement_Summary[[#This Row],[Total_Followers]]</f>
        <v>2.0576366453286574E-2</v>
      </c>
      <c r="I43">
        <f>Engagement_Summary[[#This Row],[New_Followers]]-Engagement_Summary[[#This Row],[Unfollows]]</f>
        <v>6853</v>
      </c>
      <c r="J43">
        <f t="shared" si="1"/>
        <v>4825.8571428571431</v>
      </c>
    </row>
    <row r="44" spans="1:10" x14ac:dyDescent="0.2">
      <c r="A44" s="2">
        <v>45516</v>
      </c>
      <c r="B44" s="1" t="s">
        <v>14</v>
      </c>
      <c r="C44">
        <v>7430</v>
      </c>
      <c r="D44">
        <v>397</v>
      </c>
      <c r="E44">
        <v>340085</v>
      </c>
      <c r="F44">
        <v>28.07</v>
      </c>
      <c r="G44">
        <v>16643</v>
      </c>
      <c r="H44" s="14">
        <f>(Engagement_Summary[[#This Row],[New_Followers]]-Engagement_Summary[[#This Row],[Unfollows]])/Engagement_Summary[[#This Row],[Total_Followers]]</f>
        <v>2.0680124086625402E-2</v>
      </c>
      <c r="I44">
        <f>Engagement_Summary[[#This Row],[New_Followers]]-Engagement_Summary[[#This Row],[Unfollows]]</f>
        <v>7033</v>
      </c>
      <c r="J44">
        <f t="shared" si="1"/>
        <v>5367.5714285714284</v>
      </c>
    </row>
    <row r="45" spans="1:10" x14ac:dyDescent="0.2">
      <c r="A45" s="2">
        <v>45516</v>
      </c>
      <c r="B45" s="1" t="s">
        <v>48</v>
      </c>
      <c r="C45">
        <v>8154</v>
      </c>
      <c r="D45">
        <v>1149</v>
      </c>
      <c r="E45">
        <v>347090</v>
      </c>
      <c r="F45">
        <v>26</v>
      </c>
      <c r="G45">
        <v>37523</v>
      </c>
      <c r="H45" s="14">
        <f>(Engagement_Summary[[#This Row],[New_Followers]]-Engagement_Summary[[#This Row],[Unfollows]])/Engagement_Summary[[#This Row],[Total_Followers]]</f>
        <v>2.0182085338096747E-2</v>
      </c>
      <c r="I45">
        <f>Engagement_Summary[[#This Row],[New_Followers]]-Engagement_Summary[[#This Row],[Unfollows]]</f>
        <v>7005</v>
      </c>
      <c r="J45">
        <f t="shared" si="1"/>
        <v>5856.5714285714284</v>
      </c>
    </row>
    <row r="46" spans="1:10" x14ac:dyDescent="0.2">
      <c r="A46" s="2">
        <v>45523</v>
      </c>
      <c r="B46" s="1" t="s">
        <v>25</v>
      </c>
      <c r="C46">
        <v>7488</v>
      </c>
      <c r="D46">
        <v>568</v>
      </c>
      <c r="E46">
        <v>354010</v>
      </c>
      <c r="F46">
        <v>13.48</v>
      </c>
      <c r="G46">
        <v>46727</v>
      </c>
      <c r="H46" s="14">
        <f>(Engagement_Summary[[#This Row],[New_Followers]]-Engagement_Summary[[#This Row],[Unfollows]])/Engagement_Summary[[#This Row],[Total_Followers]]</f>
        <v>1.9547470410440384E-2</v>
      </c>
      <c r="I46">
        <f>Engagement_Summary[[#This Row],[New_Followers]]-Engagement_Summary[[#This Row],[Unfollows]]</f>
        <v>6920</v>
      </c>
      <c r="J46">
        <f t="shared" si="1"/>
        <v>6217.7142857142853</v>
      </c>
    </row>
    <row r="47" spans="1:10" x14ac:dyDescent="0.2">
      <c r="A47" s="2">
        <v>45523</v>
      </c>
      <c r="B47" s="1" t="s">
        <v>14</v>
      </c>
      <c r="C47">
        <v>5737</v>
      </c>
      <c r="D47">
        <v>666</v>
      </c>
      <c r="E47">
        <v>359081</v>
      </c>
      <c r="F47">
        <v>4.5999999999999996</v>
      </c>
      <c r="G47">
        <v>21005</v>
      </c>
      <c r="H47" s="14">
        <f>(Engagement_Summary[[#This Row],[New_Followers]]-Engagement_Summary[[#This Row],[Unfollows]])/Engagement_Summary[[#This Row],[Total_Followers]]</f>
        <v>1.4122161852061233E-2</v>
      </c>
      <c r="I47">
        <f>Engagement_Summary[[#This Row],[New_Followers]]-Engagement_Summary[[#This Row],[Unfollows]]</f>
        <v>5071</v>
      </c>
      <c r="J47">
        <f t="shared" si="1"/>
        <v>6513.1428571428569</v>
      </c>
    </row>
    <row r="48" spans="1:10" x14ac:dyDescent="0.2">
      <c r="A48" s="2">
        <v>45523</v>
      </c>
      <c r="B48" s="1" t="s">
        <v>25</v>
      </c>
      <c r="C48">
        <v>7525</v>
      </c>
      <c r="D48">
        <v>610</v>
      </c>
      <c r="E48">
        <v>365996</v>
      </c>
      <c r="F48">
        <v>5.77</v>
      </c>
      <c r="G48">
        <v>53543</v>
      </c>
      <c r="H48" s="14">
        <f>(Engagement_Summary[[#This Row],[New_Followers]]-Engagement_Summary[[#This Row],[Unfollows]])/Engagement_Summary[[#This Row],[Total_Followers]]</f>
        <v>1.8893649110919244E-2</v>
      </c>
      <c r="I48">
        <f>Engagement_Summary[[#This Row],[New_Followers]]-Engagement_Summary[[#This Row],[Unfollows]]</f>
        <v>6915</v>
      </c>
      <c r="J48">
        <f t="shared" si="1"/>
        <v>6307.5714285714284</v>
      </c>
    </row>
    <row r="49" spans="1:10" x14ac:dyDescent="0.2">
      <c r="A49" s="2">
        <v>45523</v>
      </c>
      <c r="B49" s="1" t="s">
        <v>14</v>
      </c>
      <c r="C49">
        <v>4850</v>
      </c>
      <c r="D49">
        <v>494</v>
      </c>
      <c r="E49">
        <v>370352</v>
      </c>
      <c r="F49">
        <v>20.47</v>
      </c>
      <c r="G49">
        <v>10161</v>
      </c>
      <c r="H49" s="14">
        <f>(Engagement_Summary[[#This Row],[New_Followers]]-Engagement_Summary[[#This Row],[Unfollows]])/Engagement_Summary[[#This Row],[Total_Followers]]</f>
        <v>1.176178338445587E-2</v>
      </c>
      <c r="I49">
        <f>Engagement_Summary[[#This Row],[New_Followers]]-Engagement_Summary[[#This Row],[Unfollows]]</f>
        <v>4356</v>
      </c>
      <c r="J49">
        <f t="shared" si="1"/>
        <v>5544.7142857142853</v>
      </c>
    </row>
    <row r="50" spans="1:10" x14ac:dyDescent="0.2">
      <c r="A50" s="2">
        <v>45530</v>
      </c>
      <c r="B50" s="1" t="s">
        <v>20</v>
      </c>
      <c r="C50">
        <v>1689</v>
      </c>
      <c r="D50">
        <v>176</v>
      </c>
      <c r="E50">
        <v>371865</v>
      </c>
      <c r="F50">
        <v>38.01</v>
      </c>
      <c r="G50">
        <v>26029</v>
      </c>
      <c r="H50" s="14">
        <f>(Engagement_Summary[[#This Row],[New_Followers]]-Engagement_Summary[[#This Row],[Unfollows]])/Engagement_Summary[[#This Row],[Total_Followers]]</f>
        <v>4.068680838476329E-3</v>
      </c>
      <c r="I50">
        <f>Engagement_Summary[[#This Row],[New_Followers]]-Engagement_Summary[[#This Row],[Unfollows]]</f>
        <v>1513</v>
      </c>
      <c r="J50">
        <f t="shared" si="1"/>
        <v>5361.8571428571431</v>
      </c>
    </row>
    <row r="51" spans="1:10" x14ac:dyDescent="0.2">
      <c r="A51" s="2">
        <v>45530</v>
      </c>
      <c r="B51" s="1" t="s">
        <v>48</v>
      </c>
      <c r="C51">
        <v>6175</v>
      </c>
      <c r="D51">
        <v>422</v>
      </c>
      <c r="E51">
        <v>377618</v>
      </c>
      <c r="F51">
        <v>37.86</v>
      </c>
      <c r="G51">
        <v>59745</v>
      </c>
      <c r="H51" s="14">
        <f>(Engagement_Summary[[#This Row],[New_Followers]]-Engagement_Summary[[#This Row],[Unfollows]])/Engagement_Summary[[#This Row],[Total_Followers]]</f>
        <v>1.523497290913039E-2</v>
      </c>
      <c r="I51">
        <f>Engagement_Summary[[#This Row],[New_Followers]]-Engagement_Summary[[#This Row],[Unfollows]]</f>
        <v>5753</v>
      </c>
      <c r="J51">
        <f t="shared" si="1"/>
        <v>5537</v>
      </c>
    </row>
    <row r="52" spans="1:10" x14ac:dyDescent="0.2">
      <c r="A52" s="2">
        <v>45530</v>
      </c>
      <c r="B52" s="1" t="s">
        <v>25</v>
      </c>
      <c r="C52">
        <v>9648</v>
      </c>
      <c r="D52">
        <v>1417</v>
      </c>
      <c r="E52">
        <v>385849</v>
      </c>
      <c r="F52">
        <v>3.66</v>
      </c>
      <c r="G52">
        <v>24226</v>
      </c>
      <c r="H52" s="14">
        <f>(Engagement_Summary[[#This Row],[New_Followers]]-Engagement_Summary[[#This Row],[Unfollows]])/Engagement_Summary[[#This Row],[Total_Followers]]</f>
        <v>2.1332179168534842E-2</v>
      </c>
      <c r="I52">
        <f>Engagement_Summary[[#This Row],[New_Followers]]-Engagement_Summary[[#This Row],[Unfollows]]</f>
        <v>8231</v>
      </c>
      <c r="J52">
        <f t="shared" si="1"/>
        <v>5306</v>
      </c>
    </row>
    <row r="53" spans="1:10" x14ac:dyDescent="0.2">
      <c r="A53" s="2">
        <v>45530</v>
      </c>
      <c r="B53" s="1" t="s">
        <v>14</v>
      </c>
      <c r="C53">
        <v>6078</v>
      </c>
      <c r="D53">
        <v>775</v>
      </c>
      <c r="E53">
        <v>391152</v>
      </c>
      <c r="F53">
        <v>37.76</v>
      </c>
      <c r="G53">
        <v>38731</v>
      </c>
      <c r="H53" s="14">
        <f>(Engagement_Summary[[#This Row],[New_Followers]]-Engagement_Summary[[#This Row],[Unfollows]])/Engagement_Summary[[#This Row],[Total_Followers]]</f>
        <v>1.3557389454738823E-2</v>
      </c>
      <c r="I53">
        <f>Engagement_Summary[[#This Row],[New_Followers]]-Engagement_Summary[[#This Row],[Unfollows]]</f>
        <v>5303</v>
      </c>
      <c r="J53">
        <f t="shared" si="1"/>
        <v>5370.1428571428569</v>
      </c>
    </row>
    <row r="54" spans="1:10" x14ac:dyDescent="0.2">
      <c r="A54" s="2">
        <v>45537</v>
      </c>
      <c r="B54" s="1" t="s">
        <v>25</v>
      </c>
      <c r="C54">
        <v>6448</v>
      </c>
      <c r="D54">
        <v>928</v>
      </c>
      <c r="E54">
        <v>396672</v>
      </c>
      <c r="F54">
        <v>30.12</v>
      </c>
      <c r="G54">
        <v>53922</v>
      </c>
      <c r="H54" s="14">
        <f>(Engagement_Summary[[#This Row],[New_Followers]]-Engagement_Summary[[#This Row],[Unfollows]])/Engagement_Summary[[#This Row],[Total_Followers]]</f>
        <v>1.3915779283639884E-2</v>
      </c>
      <c r="I54">
        <f>Engagement_Summary[[#This Row],[New_Followers]]-Engagement_Summary[[#This Row],[Unfollows]]</f>
        <v>5520</v>
      </c>
      <c r="J54">
        <f t="shared" si="1"/>
        <v>4650.2857142857147</v>
      </c>
    </row>
    <row r="55" spans="1:10" x14ac:dyDescent="0.2">
      <c r="A55" s="2">
        <v>45537</v>
      </c>
      <c r="B55" s="1" t="s">
        <v>25</v>
      </c>
      <c r="C55">
        <v>2179</v>
      </c>
      <c r="D55">
        <v>303</v>
      </c>
      <c r="E55">
        <v>398548</v>
      </c>
      <c r="F55">
        <v>33.909999999999997</v>
      </c>
      <c r="G55">
        <v>54848</v>
      </c>
      <c r="H55" s="14">
        <f>(Engagement_Summary[[#This Row],[New_Followers]]-Engagement_Summary[[#This Row],[Unfollows]])/Engagement_Summary[[#This Row],[Total_Followers]]</f>
        <v>4.7070867248110645E-3</v>
      </c>
      <c r="I55">
        <f>Engagement_Summary[[#This Row],[New_Followers]]-Engagement_Summary[[#This Row],[Unfollows]]</f>
        <v>1876</v>
      </c>
      <c r="J55">
        <f t="shared" si="1"/>
        <v>4969.8571428571431</v>
      </c>
    </row>
    <row r="56" spans="1:10" x14ac:dyDescent="0.2">
      <c r="A56" s="2">
        <v>45537</v>
      </c>
      <c r="B56" s="1" t="s">
        <v>48</v>
      </c>
      <c r="C56">
        <v>7406</v>
      </c>
      <c r="D56">
        <v>813</v>
      </c>
      <c r="E56">
        <v>405141</v>
      </c>
      <c r="F56">
        <v>24.46</v>
      </c>
      <c r="G56">
        <v>13390</v>
      </c>
      <c r="H56" s="14">
        <f>(Engagement_Summary[[#This Row],[New_Followers]]-Engagement_Summary[[#This Row],[Unfollows]])/Engagement_Summary[[#This Row],[Total_Followers]]</f>
        <v>1.6273346810122897E-2</v>
      </c>
      <c r="I56">
        <f>Engagement_Summary[[#This Row],[New_Followers]]-Engagement_Summary[[#This Row],[Unfollows]]</f>
        <v>6593</v>
      </c>
      <c r="J56">
        <f t="shared" si="1"/>
        <v>5929.1428571428569</v>
      </c>
    </row>
    <row r="57" spans="1:10" x14ac:dyDescent="0.2">
      <c r="A57" s="2">
        <v>45537</v>
      </c>
      <c r="B57" s="1" t="s">
        <v>20</v>
      </c>
      <c r="C57">
        <v>9591</v>
      </c>
      <c r="D57">
        <v>1363</v>
      </c>
      <c r="E57">
        <v>413369</v>
      </c>
      <c r="F57">
        <v>10.49</v>
      </c>
      <c r="G57">
        <v>15997</v>
      </c>
      <c r="H57" s="14">
        <f>(Engagement_Summary[[#This Row],[New_Followers]]-Engagement_Summary[[#This Row],[Unfollows]])/Engagement_Summary[[#This Row],[Total_Followers]]</f>
        <v>1.9904734026983156E-2</v>
      </c>
      <c r="I57">
        <f>Engagement_Summary[[#This Row],[New_Followers]]-Engagement_Summary[[#This Row],[Unfollows]]</f>
        <v>8228</v>
      </c>
      <c r="J57">
        <f t="shared" si="1"/>
        <v>6170.4285714285716</v>
      </c>
    </row>
    <row r="58" spans="1:10" x14ac:dyDescent="0.2">
      <c r="A58" s="2">
        <v>45544</v>
      </c>
      <c r="B58" s="1" t="s">
        <v>25</v>
      </c>
      <c r="C58">
        <v>7907</v>
      </c>
      <c r="D58">
        <v>465</v>
      </c>
      <c r="E58">
        <v>420811</v>
      </c>
      <c r="F58">
        <v>33.26</v>
      </c>
      <c r="G58">
        <v>22693</v>
      </c>
      <c r="H58" s="14">
        <f>(Engagement_Summary[[#This Row],[New_Followers]]-Engagement_Summary[[#This Row],[Unfollows]])/Engagement_Summary[[#This Row],[Total_Followers]]</f>
        <v>1.76848989213685E-2</v>
      </c>
      <c r="I58">
        <f>Engagement_Summary[[#This Row],[New_Followers]]-Engagement_Summary[[#This Row],[Unfollows]]</f>
        <v>7442</v>
      </c>
      <c r="J58">
        <f t="shared" si="1"/>
        <v>6297.1428571428569</v>
      </c>
    </row>
    <row r="59" spans="1:10" x14ac:dyDescent="0.2">
      <c r="A59" s="2">
        <v>45544</v>
      </c>
      <c r="B59" s="1" t="s">
        <v>14</v>
      </c>
      <c r="C59">
        <v>9800</v>
      </c>
      <c r="D59">
        <v>682</v>
      </c>
      <c r="E59">
        <v>429929</v>
      </c>
      <c r="F59">
        <v>6.3</v>
      </c>
      <c r="G59">
        <v>59815</v>
      </c>
      <c r="H59" s="14">
        <f>(Engagement_Summary[[#This Row],[New_Followers]]-Engagement_Summary[[#This Row],[Unfollows]])/Engagement_Summary[[#This Row],[Total_Followers]]</f>
        <v>2.1208152974095722E-2</v>
      </c>
      <c r="I59">
        <f>Engagement_Summary[[#This Row],[New_Followers]]-Engagement_Summary[[#This Row],[Unfollows]]</f>
        <v>9118</v>
      </c>
      <c r="J59">
        <f t="shared" si="1"/>
        <v>5896</v>
      </c>
    </row>
    <row r="60" spans="1:10" x14ac:dyDescent="0.2">
      <c r="A60" s="2">
        <v>45544</v>
      </c>
      <c r="B60" s="1" t="s">
        <v>14</v>
      </c>
      <c r="C60">
        <v>2638</v>
      </c>
      <c r="D60">
        <v>143</v>
      </c>
      <c r="E60">
        <v>432424</v>
      </c>
      <c r="F60">
        <v>6.95</v>
      </c>
      <c r="G60">
        <v>52092</v>
      </c>
      <c r="H60" s="14">
        <f>(Engagement_Summary[[#This Row],[New_Followers]]-Engagement_Summary[[#This Row],[Unfollows]])/Engagement_Summary[[#This Row],[Total_Followers]]</f>
        <v>5.7698000111002165E-3</v>
      </c>
      <c r="I60">
        <f>Engagement_Summary[[#This Row],[New_Followers]]-Engagement_Summary[[#This Row],[Unfollows]]</f>
        <v>2495</v>
      </c>
      <c r="J60">
        <f t="shared" si="1"/>
        <v>5981.8571428571431</v>
      </c>
    </row>
    <row r="61" spans="1:10" x14ac:dyDescent="0.2">
      <c r="A61" s="2">
        <v>45544</v>
      </c>
      <c r="B61" s="1" t="s">
        <v>20</v>
      </c>
      <c r="C61">
        <v>6671</v>
      </c>
      <c r="D61">
        <v>550</v>
      </c>
      <c r="E61">
        <v>438545</v>
      </c>
      <c r="F61">
        <v>17.75</v>
      </c>
      <c r="G61">
        <v>10541</v>
      </c>
      <c r="H61" s="14">
        <f>(Engagement_Summary[[#This Row],[New_Followers]]-Engagement_Summary[[#This Row],[Unfollows]])/Engagement_Summary[[#This Row],[Total_Followers]]</f>
        <v>1.3957518612685129E-2</v>
      </c>
      <c r="I61">
        <f>Engagement_Summary[[#This Row],[New_Followers]]-Engagement_Summary[[#This Row],[Unfollows]]</f>
        <v>6121</v>
      </c>
      <c r="J61">
        <f t="shared" si="1"/>
        <v>6745.8571428571431</v>
      </c>
    </row>
    <row r="62" spans="1:10" x14ac:dyDescent="0.2">
      <c r="A62" s="2">
        <v>45551</v>
      </c>
      <c r="B62" s="1" t="s">
        <v>14</v>
      </c>
      <c r="C62">
        <v>7928</v>
      </c>
      <c r="D62">
        <v>704</v>
      </c>
      <c r="E62">
        <v>445769</v>
      </c>
      <c r="F62">
        <v>11.19</v>
      </c>
      <c r="G62">
        <v>31817</v>
      </c>
      <c r="H62" s="14">
        <f>(Engagement_Summary[[#This Row],[New_Followers]]-Engagement_Summary[[#This Row],[Unfollows]])/Engagement_Summary[[#This Row],[Total_Followers]]</f>
        <v>1.6205702953772022E-2</v>
      </c>
      <c r="I62">
        <f>Engagement_Summary[[#This Row],[New_Followers]]-Engagement_Summary[[#This Row],[Unfollows]]</f>
        <v>7224</v>
      </c>
      <c r="J62">
        <f t="shared" si="1"/>
        <v>6118.1428571428569</v>
      </c>
    </row>
    <row r="63" spans="1:10" x14ac:dyDescent="0.2">
      <c r="A63" s="2">
        <v>45551</v>
      </c>
      <c r="B63" s="1" t="s">
        <v>20</v>
      </c>
      <c r="C63">
        <v>2382</v>
      </c>
      <c r="D63">
        <v>183</v>
      </c>
      <c r="E63">
        <v>447968</v>
      </c>
      <c r="F63">
        <v>4.7300000000000004</v>
      </c>
      <c r="G63">
        <v>47861</v>
      </c>
      <c r="H63" s="14">
        <f>(Engagement_Summary[[#This Row],[New_Followers]]-Engagement_Summary[[#This Row],[Unfollows]])/Engagement_Summary[[#This Row],[Total_Followers]]</f>
        <v>4.9088327737695546E-3</v>
      </c>
      <c r="I63">
        <f>Engagement_Summary[[#This Row],[New_Followers]]-Engagement_Summary[[#This Row],[Unfollows]]</f>
        <v>2199</v>
      </c>
      <c r="J63">
        <f t="shared" si="1"/>
        <v>5240.4285714285716</v>
      </c>
    </row>
    <row r="64" spans="1:10" x14ac:dyDescent="0.2">
      <c r="A64" s="2">
        <v>45551</v>
      </c>
      <c r="B64" s="1" t="s">
        <v>14</v>
      </c>
      <c r="C64">
        <v>2403</v>
      </c>
      <c r="D64">
        <v>319</v>
      </c>
      <c r="E64">
        <v>450052</v>
      </c>
      <c r="F64">
        <v>29.92</v>
      </c>
      <c r="G64">
        <v>23428</v>
      </c>
      <c r="H64" s="14">
        <f>(Engagement_Summary[[#This Row],[New_Followers]]-Engagement_Summary[[#This Row],[Unfollows]])/Engagement_Summary[[#This Row],[Total_Followers]]</f>
        <v>4.6305760223263092E-3</v>
      </c>
      <c r="I64">
        <f>Engagement_Summary[[#This Row],[New_Followers]]-Engagement_Summary[[#This Row],[Unfollows]]</f>
        <v>2084</v>
      </c>
      <c r="J64">
        <f t="shared" si="1"/>
        <v>4738</v>
      </c>
    </row>
    <row r="65" spans="1:10" x14ac:dyDescent="0.2">
      <c r="A65" s="2">
        <v>45551</v>
      </c>
      <c r="B65" s="1" t="s">
        <v>48</v>
      </c>
      <c r="C65">
        <v>4292</v>
      </c>
      <c r="D65">
        <v>367</v>
      </c>
      <c r="E65">
        <v>453977</v>
      </c>
      <c r="F65">
        <v>3.5</v>
      </c>
      <c r="G65">
        <v>53934</v>
      </c>
      <c r="H65" s="14">
        <f>(Engagement_Summary[[#This Row],[New_Followers]]-Engagement_Summary[[#This Row],[Unfollows]])/Engagement_Summary[[#This Row],[Total_Followers]]</f>
        <v>8.6458124530537899E-3</v>
      </c>
      <c r="I65">
        <f>Engagement_Summary[[#This Row],[New_Followers]]-Engagement_Summary[[#This Row],[Unfollows]]</f>
        <v>3925</v>
      </c>
      <c r="J65">
        <f t="shared" si="1"/>
        <v>3622.4285714285716</v>
      </c>
    </row>
    <row r="66" spans="1:10" x14ac:dyDescent="0.2">
      <c r="A66" s="2">
        <v>45558</v>
      </c>
      <c r="B66" s="1" t="s">
        <v>25</v>
      </c>
      <c r="C66">
        <v>1419</v>
      </c>
      <c r="D66">
        <v>110</v>
      </c>
      <c r="E66">
        <v>455286</v>
      </c>
      <c r="F66">
        <v>31.55</v>
      </c>
      <c r="G66">
        <v>58831</v>
      </c>
      <c r="H66" s="14">
        <f>(Engagement_Summary[[#This Row],[New_Followers]]-Engagement_Summary[[#This Row],[Unfollows]])/Engagement_Summary[[#This Row],[Total_Followers]]</f>
        <v>2.8751158612388694E-3</v>
      </c>
      <c r="I66">
        <f>Engagement_Summary[[#This Row],[New_Followers]]-Engagement_Summary[[#This Row],[Unfollows]]</f>
        <v>1309</v>
      </c>
      <c r="J66">
        <f t="shared" si="1"/>
        <v>3972</v>
      </c>
    </row>
    <row r="67" spans="1:10" x14ac:dyDescent="0.2">
      <c r="A67" s="2">
        <v>45558</v>
      </c>
      <c r="B67" s="1" t="s">
        <v>48</v>
      </c>
      <c r="C67">
        <v>5517</v>
      </c>
      <c r="D67">
        <v>575</v>
      </c>
      <c r="E67">
        <v>460228</v>
      </c>
      <c r="F67">
        <v>29.46</v>
      </c>
      <c r="G67">
        <v>20258</v>
      </c>
      <c r="H67" s="14">
        <f>(Engagement_Summary[[#This Row],[New_Followers]]-Engagement_Summary[[#This Row],[Unfollows]])/Engagement_Summary[[#This Row],[Total_Followers]]</f>
        <v>1.07381558705685E-2</v>
      </c>
      <c r="I67">
        <f>Engagement_Summary[[#This Row],[New_Followers]]-Engagement_Summary[[#This Row],[Unfollows]]</f>
        <v>4942</v>
      </c>
      <c r="J67">
        <f t="shared" si="1"/>
        <v>3672.8571428571427</v>
      </c>
    </row>
    <row r="68" spans="1:10" x14ac:dyDescent="0.2">
      <c r="A68" s="2">
        <v>45558</v>
      </c>
      <c r="B68" s="1" t="s">
        <v>25</v>
      </c>
      <c r="C68">
        <v>4302</v>
      </c>
      <c r="D68">
        <v>275</v>
      </c>
      <c r="E68">
        <v>464255</v>
      </c>
      <c r="F68">
        <v>15.72</v>
      </c>
      <c r="G68">
        <v>26044</v>
      </c>
      <c r="H68" s="14">
        <f>(Engagement_Summary[[#This Row],[New_Followers]]-Engagement_Summary[[#This Row],[Unfollows]])/Engagement_Summary[[#This Row],[Total_Followers]]</f>
        <v>8.6741122874282456E-3</v>
      </c>
      <c r="I68">
        <f>Engagement_Summary[[#This Row],[New_Followers]]-Engagement_Summary[[#This Row],[Unfollows]]</f>
        <v>4027</v>
      </c>
      <c r="J68">
        <f t="shared" si="1"/>
        <v>3741.4285714285716</v>
      </c>
    </row>
    <row r="69" spans="1:10" x14ac:dyDescent="0.2">
      <c r="A69" s="2">
        <v>45558</v>
      </c>
      <c r="B69" s="1" t="s">
        <v>25</v>
      </c>
      <c r="C69">
        <v>8857</v>
      </c>
      <c r="D69">
        <v>1153</v>
      </c>
      <c r="E69">
        <v>471959</v>
      </c>
      <c r="F69">
        <v>19.21</v>
      </c>
      <c r="G69">
        <v>39411</v>
      </c>
      <c r="H69" s="14">
        <f>(Engagement_Summary[[#This Row],[New_Followers]]-Engagement_Summary[[#This Row],[Unfollows]])/Engagement_Summary[[#This Row],[Total_Followers]]</f>
        <v>1.6323451825264481E-2</v>
      </c>
      <c r="I69">
        <f>Engagement_Summary[[#This Row],[New_Followers]]-Engagement_Summary[[#This Row],[Unfollows]]</f>
        <v>7704</v>
      </c>
      <c r="J69">
        <f t="shared" si="1"/>
        <v>4621.7142857142853</v>
      </c>
    </row>
    <row r="70" spans="1:10" x14ac:dyDescent="0.2">
      <c r="A70" s="2">
        <v>45565</v>
      </c>
      <c r="B70" s="1" t="s">
        <v>25</v>
      </c>
      <c r="C70">
        <v>8870</v>
      </c>
      <c r="D70">
        <v>509</v>
      </c>
      <c r="E70">
        <v>480320</v>
      </c>
      <c r="F70">
        <v>25.08</v>
      </c>
      <c r="G70">
        <v>15469</v>
      </c>
      <c r="H70" s="14">
        <f>(Engagement_Summary[[#This Row],[New_Followers]]-Engagement_Summary[[#This Row],[Unfollows]])/Engagement_Summary[[#This Row],[Total_Followers]]</f>
        <v>1.7407145236508995E-2</v>
      </c>
      <c r="I70">
        <f>Engagement_Summary[[#This Row],[New_Followers]]-Engagement_Summary[[#This Row],[Unfollows]]</f>
        <v>8361</v>
      </c>
      <c r="J70">
        <f t="shared" si="1"/>
        <v>5138</v>
      </c>
    </row>
    <row r="71" spans="1:10" x14ac:dyDescent="0.2">
      <c r="A71" s="2">
        <v>45565</v>
      </c>
      <c r="B71" s="1" t="s">
        <v>48</v>
      </c>
      <c r="C71">
        <v>6693</v>
      </c>
      <c r="D71">
        <v>995</v>
      </c>
      <c r="E71">
        <v>486018</v>
      </c>
      <c r="F71">
        <v>23.76</v>
      </c>
      <c r="G71">
        <v>38854</v>
      </c>
      <c r="H71" s="14">
        <f>(Engagement_Summary[[#This Row],[New_Followers]]-Engagement_Summary[[#This Row],[Unfollows]])/Engagement_Summary[[#This Row],[Total_Followers]]</f>
        <v>1.1723845618886543E-2</v>
      </c>
      <c r="I71">
        <f>Engagement_Summary[[#This Row],[New_Followers]]-Engagement_Summary[[#This Row],[Unfollows]]</f>
        <v>5698</v>
      </c>
      <c r="J71">
        <f t="shared" si="1"/>
        <v>4797.7142857142853</v>
      </c>
    </row>
    <row r="72" spans="1:10" x14ac:dyDescent="0.2">
      <c r="A72" s="2">
        <v>45565</v>
      </c>
      <c r="B72" s="1" t="s">
        <v>25</v>
      </c>
      <c r="C72">
        <v>1767</v>
      </c>
      <c r="D72">
        <v>224</v>
      </c>
      <c r="E72">
        <v>487561</v>
      </c>
      <c r="F72">
        <v>13.21</v>
      </c>
      <c r="G72">
        <v>16256</v>
      </c>
      <c r="H72" s="14">
        <f>(Engagement_Summary[[#This Row],[New_Followers]]-Engagement_Summary[[#This Row],[Unfollows]])/Engagement_Summary[[#This Row],[Total_Followers]]</f>
        <v>3.1647322078673231E-3</v>
      </c>
      <c r="I72">
        <f>Engagement_Summary[[#This Row],[New_Followers]]-Engagement_Summary[[#This Row],[Unfollows]]</f>
        <v>1543</v>
      </c>
      <c r="J72">
        <f t="shared" ref="J72:J103" si="2">AVERAGE(I67:I73)</f>
        <v>5015.2857142857147</v>
      </c>
    </row>
    <row r="73" spans="1:10" x14ac:dyDescent="0.2">
      <c r="A73" s="2">
        <v>45565</v>
      </c>
      <c r="B73" s="1" t="s">
        <v>48</v>
      </c>
      <c r="C73">
        <v>3044</v>
      </c>
      <c r="D73">
        <v>212</v>
      </c>
      <c r="E73">
        <v>490393</v>
      </c>
      <c r="F73">
        <v>8.5299999999999994</v>
      </c>
      <c r="G73">
        <v>20720</v>
      </c>
      <c r="H73" s="14">
        <f>(Engagement_Summary[[#This Row],[New_Followers]]-Engagement_Summary[[#This Row],[Unfollows]])/Engagement_Summary[[#This Row],[Total_Followers]]</f>
        <v>5.7749600830354431E-3</v>
      </c>
      <c r="I73">
        <f>Engagement_Summary[[#This Row],[New_Followers]]-Engagement_Summary[[#This Row],[Unfollows]]</f>
        <v>2832</v>
      </c>
      <c r="J73">
        <f t="shared" si="2"/>
        <v>4655.1428571428569</v>
      </c>
    </row>
    <row r="74" spans="1:10" x14ac:dyDescent="0.2">
      <c r="A74" s="2">
        <v>45572</v>
      </c>
      <c r="B74" s="1" t="s">
        <v>20</v>
      </c>
      <c r="C74">
        <v>2549</v>
      </c>
      <c r="D74">
        <v>128</v>
      </c>
      <c r="E74">
        <v>492814</v>
      </c>
      <c r="F74">
        <v>12.73</v>
      </c>
      <c r="G74">
        <v>43937</v>
      </c>
      <c r="H74" s="14">
        <f>(Engagement_Summary[[#This Row],[New_Followers]]-Engagement_Summary[[#This Row],[Unfollows]])/Engagement_Summary[[#This Row],[Total_Followers]]</f>
        <v>4.9126039438814641E-3</v>
      </c>
      <c r="I74">
        <f>Engagement_Summary[[#This Row],[New_Followers]]-Engagement_Summary[[#This Row],[Unfollows]]</f>
        <v>2421</v>
      </c>
      <c r="J74">
        <f t="shared" si="2"/>
        <v>4965.7142857142853</v>
      </c>
    </row>
    <row r="75" spans="1:10" x14ac:dyDescent="0.2">
      <c r="A75" s="2">
        <v>45572</v>
      </c>
      <c r="B75" s="1" t="s">
        <v>14</v>
      </c>
      <c r="C75">
        <v>7140</v>
      </c>
      <c r="D75">
        <v>939</v>
      </c>
      <c r="E75">
        <v>499015</v>
      </c>
      <c r="F75">
        <v>25.12</v>
      </c>
      <c r="G75">
        <v>43598</v>
      </c>
      <c r="H75" s="14">
        <f>(Engagement_Summary[[#This Row],[New_Followers]]-Engagement_Summary[[#This Row],[Unfollows]])/Engagement_Summary[[#This Row],[Total_Followers]]</f>
        <v>1.2426480165926877E-2</v>
      </c>
      <c r="I75">
        <f>Engagement_Summary[[#This Row],[New_Followers]]-Engagement_Summary[[#This Row],[Unfollows]]</f>
        <v>6201</v>
      </c>
      <c r="J75">
        <f t="shared" si="2"/>
        <v>4457.5714285714284</v>
      </c>
    </row>
    <row r="76" spans="1:10" x14ac:dyDescent="0.2">
      <c r="A76" s="2">
        <v>45572</v>
      </c>
      <c r="B76" s="1" t="s">
        <v>14</v>
      </c>
      <c r="C76">
        <v>4716</v>
      </c>
      <c r="D76">
        <v>569</v>
      </c>
      <c r="E76">
        <v>503162</v>
      </c>
      <c r="F76">
        <v>25.65</v>
      </c>
      <c r="G76">
        <v>11651</v>
      </c>
      <c r="H76" s="14">
        <f>(Engagement_Summary[[#This Row],[New_Followers]]-Engagement_Summary[[#This Row],[Unfollows]])/Engagement_Summary[[#This Row],[Total_Followers]]</f>
        <v>8.2418783612434963E-3</v>
      </c>
      <c r="I76">
        <f>Engagement_Summary[[#This Row],[New_Followers]]-Engagement_Summary[[#This Row],[Unfollows]]</f>
        <v>4147</v>
      </c>
      <c r="J76">
        <f t="shared" si="2"/>
        <v>3950</v>
      </c>
    </row>
    <row r="77" spans="1:10" x14ac:dyDescent="0.2">
      <c r="A77" s="2">
        <v>45572</v>
      </c>
      <c r="B77" s="1" t="s">
        <v>25</v>
      </c>
      <c r="C77">
        <v>5481</v>
      </c>
      <c r="D77">
        <v>673</v>
      </c>
      <c r="E77">
        <v>507970</v>
      </c>
      <c r="F77">
        <v>13.09</v>
      </c>
      <c r="G77">
        <v>29194</v>
      </c>
      <c r="H77" s="14">
        <f>(Engagement_Summary[[#This Row],[New_Followers]]-Engagement_Summary[[#This Row],[Unfollows]])/Engagement_Summary[[#This Row],[Total_Followers]]</f>
        <v>9.4651258932614123E-3</v>
      </c>
      <c r="I77">
        <f>Engagement_Summary[[#This Row],[New_Followers]]-Engagement_Summary[[#This Row],[Unfollows]]</f>
        <v>4808</v>
      </c>
      <c r="J77">
        <f t="shared" si="2"/>
        <v>4245.5714285714284</v>
      </c>
    </row>
    <row r="78" spans="1:10" x14ac:dyDescent="0.2">
      <c r="A78" s="2">
        <v>45579</v>
      </c>
      <c r="B78" s="1" t="s">
        <v>48</v>
      </c>
      <c r="C78">
        <v>8898</v>
      </c>
      <c r="D78">
        <v>1131</v>
      </c>
      <c r="E78">
        <v>515737</v>
      </c>
      <c r="F78">
        <v>2.19</v>
      </c>
      <c r="G78">
        <v>35051</v>
      </c>
      <c r="H78" s="14">
        <f>(Engagement_Summary[[#This Row],[New_Followers]]-Engagement_Summary[[#This Row],[Unfollows]])/Engagement_Summary[[#This Row],[Total_Followers]]</f>
        <v>1.5060001512398761E-2</v>
      </c>
      <c r="I78">
        <f>Engagement_Summary[[#This Row],[New_Followers]]-Engagement_Summary[[#This Row],[Unfollows]]</f>
        <v>7767</v>
      </c>
      <c r="J78">
        <f t="shared" si="2"/>
        <v>5041.5714285714284</v>
      </c>
    </row>
    <row r="79" spans="1:10" x14ac:dyDescent="0.2">
      <c r="A79" s="2">
        <v>45579</v>
      </c>
      <c r="B79" s="1" t="s">
        <v>14</v>
      </c>
      <c r="C79">
        <v>7548</v>
      </c>
      <c r="D79">
        <v>433</v>
      </c>
      <c r="E79">
        <v>522852</v>
      </c>
      <c r="F79">
        <v>8.36</v>
      </c>
      <c r="G79">
        <v>37386</v>
      </c>
      <c r="H79" s="14">
        <f>(Engagement_Summary[[#This Row],[New_Followers]]-Engagement_Summary[[#This Row],[Unfollows]])/Engagement_Summary[[#This Row],[Total_Followers]]</f>
        <v>1.3608057347012157E-2</v>
      </c>
      <c r="I79">
        <f>Engagement_Summary[[#This Row],[New_Followers]]-Engagement_Summary[[#This Row],[Unfollows]]</f>
        <v>7115</v>
      </c>
      <c r="J79">
        <f t="shared" si="2"/>
        <v>5067.1428571428569</v>
      </c>
    </row>
    <row r="80" spans="1:10" x14ac:dyDescent="0.2">
      <c r="A80" s="2">
        <v>45579</v>
      </c>
      <c r="B80" s="1" t="s">
        <v>48</v>
      </c>
      <c r="C80">
        <v>3293</v>
      </c>
      <c r="D80">
        <v>282</v>
      </c>
      <c r="E80">
        <v>525863</v>
      </c>
      <c r="F80">
        <v>27.04</v>
      </c>
      <c r="G80">
        <v>19518</v>
      </c>
      <c r="H80" s="14">
        <f>(Engagement_Summary[[#This Row],[New_Followers]]-Engagement_Summary[[#This Row],[Unfollows]])/Engagement_Summary[[#This Row],[Total_Followers]]</f>
        <v>5.7258259280458983E-3</v>
      </c>
      <c r="I80">
        <f>Engagement_Summary[[#This Row],[New_Followers]]-Engagement_Summary[[#This Row],[Unfollows]]</f>
        <v>3011</v>
      </c>
      <c r="J80">
        <f t="shared" si="2"/>
        <v>5503.8571428571431</v>
      </c>
    </row>
    <row r="81" spans="1:10" x14ac:dyDescent="0.2">
      <c r="A81" s="2">
        <v>45579</v>
      </c>
      <c r="B81" s="1" t="s">
        <v>48</v>
      </c>
      <c r="C81">
        <v>5837</v>
      </c>
      <c r="D81">
        <v>359</v>
      </c>
      <c r="E81">
        <v>531341</v>
      </c>
      <c r="F81">
        <v>6.81</v>
      </c>
      <c r="G81">
        <v>56026</v>
      </c>
      <c r="H81" s="14">
        <f>(Engagement_Summary[[#This Row],[New_Followers]]-Engagement_Summary[[#This Row],[Unfollows]])/Engagement_Summary[[#This Row],[Total_Followers]]</f>
        <v>1.0309763409938251E-2</v>
      </c>
      <c r="I81">
        <f>Engagement_Summary[[#This Row],[New_Followers]]-Engagement_Summary[[#This Row],[Unfollows]]</f>
        <v>5478</v>
      </c>
      <c r="J81">
        <f t="shared" si="2"/>
        <v>5698.7142857142853</v>
      </c>
    </row>
    <row r="82" spans="1:10" x14ac:dyDescent="0.2">
      <c r="A82" s="2">
        <v>45586</v>
      </c>
      <c r="B82" s="1" t="s">
        <v>25</v>
      </c>
      <c r="C82">
        <v>8758</v>
      </c>
      <c r="D82">
        <v>1193</v>
      </c>
      <c r="E82">
        <v>538906</v>
      </c>
      <c r="F82">
        <v>3.42</v>
      </c>
      <c r="G82">
        <v>26184</v>
      </c>
      <c r="H82" s="14">
        <f>(Engagement_Summary[[#This Row],[New_Followers]]-Engagement_Summary[[#This Row],[Unfollows]])/Engagement_Summary[[#This Row],[Total_Followers]]</f>
        <v>1.4037698596786824E-2</v>
      </c>
      <c r="I82">
        <f>Engagement_Summary[[#This Row],[New_Followers]]-Engagement_Summary[[#This Row],[Unfollows]]</f>
        <v>7565</v>
      </c>
      <c r="J82">
        <f t="shared" si="2"/>
        <v>6094.5714285714284</v>
      </c>
    </row>
    <row r="83" spans="1:10" x14ac:dyDescent="0.2">
      <c r="A83" s="2">
        <v>45586</v>
      </c>
      <c r="B83" s="1" t="s">
        <v>14</v>
      </c>
      <c r="C83">
        <v>7793</v>
      </c>
      <c r="D83">
        <v>875</v>
      </c>
      <c r="E83">
        <v>545824</v>
      </c>
      <c r="F83">
        <v>5.51</v>
      </c>
      <c r="G83">
        <v>43787</v>
      </c>
      <c r="H83" s="14">
        <f>(Engagement_Summary[[#This Row],[New_Followers]]-Engagement_Summary[[#This Row],[Unfollows]])/Engagement_Summary[[#This Row],[Total_Followers]]</f>
        <v>1.267441519610717E-2</v>
      </c>
      <c r="I83">
        <f>Engagement_Summary[[#This Row],[New_Followers]]-Engagement_Summary[[#This Row],[Unfollows]]</f>
        <v>6918</v>
      </c>
      <c r="J83">
        <f t="shared" si="2"/>
        <v>6539.2857142857147</v>
      </c>
    </row>
    <row r="84" spans="1:10" x14ac:dyDescent="0.2">
      <c r="A84" s="2">
        <v>45586</v>
      </c>
      <c r="B84" s="1" t="s">
        <v>25</v>
      </c>
      <c r="C84">
        <v>8638</v>
      </c>
      <c r="D84">
        <v>717</v>
      </c>
      <c r="E84">
        <v>553745</v>
      </c>
      <c r="F84">
        <v>26.92</v>
      </c>
      <c r="G84">
        <v>31621</v>
      </c>
      <c r="H84" s="14">
        <f>(Engagement_Summary[[#This Row],[New_Followers]]-Engagement_Summary[[#This Row],[Unfollows]])/Engagement_Summary[[#This Row],[Total_Followers]]</f>
        <v>1.4304418098583283E-2</v>
      </c>
      <c r="I84">
        <f>Engagement_Summary[[#This Row],[New_Followers]]-Engagement_Summary[[#This Row],[Unfollows]]</f>
        <v>7921</v>
      </c>
      <c r="J84">
        <f t="shared" si="2"/>
        <v>6642.1428571428569</v>
      </c>
    </row>
    <row r="85" spans="1:10" x14ac:dyDescent="0.2">
      <c r="A85" s="2">
        <v>45586</v>
      </c>
      <c r="B85" s="1" t="s">
        <v>25</v>
      </c>
      <c r="C85">
        <v>8993</v>
      </c>
      <c r="D85">
        <v>506</v>
      </c>
      <c r="E85">
        <v>562232</v>
      </c>
      <c r="F85">
        <v>3.51</v>
      </c>
      <c r="G85">
        <v>20028</v>
      </c>
      <c r="H85" s="14">
        <f>(Engagement_Summary[[#This Row],[New_Followers]]-Engagement_Summary[[#This Row],[Unfollows]])/Engagement_Summary[[#This Row],[Total_Followers]]</f>
        <v>1.509519202037593E-2</v>
      </c>
      <c r="I85">
        <f>Engagement_Summary[[#This Row],[New_Followers]]-Engagement_Summary[[#This Row],[Unfollows]]</f>
        <v>8487</v>
      </c>
      <c r="J85">
        <f t="shared" si="2"/>
        <v>6545.5714285714284</v>
      </c>
    </row>
    <row r="86" spans="1:10" x14ac:dyDescent="0.2">
      <c r="A86" s="2">
        <v>45593</v>
      </c>
      <c r="B86" s="1" t="s">
        <v>14</v>
      </c>
      <c r="C86">
        <v>7007</v>
      </c>
      <c r="D86">
        <v>568</v>
      </c>
      <c r="E86">
        <v>568671</v>
      </c>
      <c r="F86">
        <v>11.51</v>
      </c>
      <c r="G86">
        <v>22448</v>
      </c>
      <c r="H86" s="14">
        <f>(Engagement_Summary[[#This Row],[New_Followers]]-Engagement_Summary[[#This Row],[Unfollows]])/Engagement_Summary[[#This Row],[Total_Followers]]</f>
        <v>1.1322891443382905E-2</v>
      </c>
      <c r="I86">
        <f>Engagement_Summary[[#This Row],[New_Followers]]-Engagement_Summary[[#This Row],[Unfollows]]</f>
        <v>6439</v>
      </c>
      <c r="J86">
        <f t="shared" si="2"/>
        <v>6973</v>
      </c>
    </row>
    <row r="87" spans="1:10" x14ac:dyDescent="0.2">
      <c r="A87" s="2">
        <v>45593</v>
      </c>
      <c r="B87" s="1" t="s">
        <v>14</v>
      </c>
      <c r="C87">
        <v>6542</v>
      </c>
      <c r="D87">
        <v>539</v>
      </c>
      <c r="E87">
        <v>574674</v>
      </c>
      <c r="F87">
        <v>6.41</v>
      </c>
      <c r="G87">
        <v>55253</v>
      </c>
      <c r="H87" s="14">
        <f>(Engagement_Summary[[#This Row],[New_Followers]]-Engagement_Summary[[#This Row],[Unfollows]])/Engagement_Summary[[#This Row],[Total_Followers]]</f>
        <v>1.0445922383821088E-2</v>
      </c>
      <c r="I87">
        <f>Engagement_Summary[[#This Row],[New_Followers]]-Engagement_Summary[[#This Row],[Unfollows]]</f>
        <v>6003</v>
      </c>
      <c r="J87">
        <f t="shared" si="2"/>
        <v>7112.1428571428569</v>
      </c>
    </row>
    <row r="88" spans="1:10" x14ac:dyDescent="0.2">
      <c r="A88" s="2">
        <v>45593</v>
      </c>
      <c r="B88" s="1" t="s">
        <v>20</v>
      </c>
      <c r="C88">
        <v>7356</v>
      </c>
      <c r="D88">
        <v>904</v>
      </c>
      <c r="E88">
        <v>581126</v>
      </c>
      <c r="F88">
        <v>17.559999999999999</v>
      </c>
      <c r="G88">
        <v>44051</v>
      </c>
      <c r="H88" s="14">
        <f>(Engagement_Summary[[#This Row],[New_Followers]]-Engagement_Summary[[#This Row],[Unfollows]])/Engagement_Summary[[#This Row],[Total_Followers]]</f>
        <v>1.1102583604932494E-2</v>
      </c>
      <c r="I88">
        <f>Engagement_Summary[[#This Row],[New_Followers]]-Engagement_Summary[[#This Row],[Unfollows]]</f>
        <v>6452</v>
      </c>
      <c r="J88">
        <f t="shared" si="2"/>
        <v>7225.7142857142853</v>
      </c>
    </row>
    <row r="89" spans="1:10" x14ac:dyDescent="0.2">
      <c r="A89" s="2">
        <v>45593</v>
      </c>
      <c r="B89" s="1" t="s">
        <v>20</v>
      </c>
      <c r="C89">
        <v>9433</v>
      </c>
      <c r="D89">
        <v>1073</v>
      </c>
      <c r="E89">
        <v>589486</v>
      </c>
      <c r="F89">
        <v>7.29</v>
      </c>
      <c r="G89">
        <v>59811</v>
      </c>
      <c r="H89" s="14">
        <f>(Engagement_Summary[[#This Row],[New_Followers]]-Engagement_Summary[[#This Row],[Unfollows]])/Engagement_Summary[[#This Row],[Total_Followers]]</f>
        <v>1.4181846557848703E-2</v>
      </c>
      <c r="I89">
        <f>Engagement_Summary[[#This Row],[New_Followers]]-Engagement_Summary[[#This Row],[Unfollows]]</f>
        <v>8360</v>
      </c>
      <c r="J89">
        <f t="shared" si="2"/>
        <v>7268.5714285714284</v>
      </c>
    </row>
    <row r="90" spans="1:10" x14ac:dyDescent="0.2">
      <c r="A90" s="2">
        <v>45600</v>
      </c>
      <c r="B90" s="1" t="s">
        <v>48</v>
      </c>
      <c r="C90">
        <v>8380</v>
      </c>
      <c r="D90">
        <v>1162</v>
      </c>
      <c r="E90">
        <v>596704</v>
      </c>
      <c r="F90">
        <v>18.059999999999999</v>
      </c>
      <c r="G90">
        <v>40447</v>
      </c>
      <c r="H90" s="14">
        <f>(Engagement_Summary[[#This Row],[New_Followers]]-Engagement_Summary[[#This Row],[Unfollows]])/Engagement_Summary[[#This Row],[Total_Followers]]</f>
        <v>1.2096449831072022E-2</v>
      </c>
      <c r="I90">
        <f>Engagement_Summary[[#This Row],[New_Followers]]-Engagement_Summary[[#This Row],[Unfollows]]</f>
        <v>7218</v>
      </c>
      <c r="J90">
        <f t="shared" si="2"/>
        <v>6573.5714285714284</v>
      </c>
    </row>
    <row r="91" spans="1:10" x14ac:dyDescent="0.2">
      <c r="A91" s="2">
        <v>45600</v>
      </c>
      <c r="B91" s="1" t="s">
        <v>14</v>
      </c>
      <c r="C91">
        <v>3385</v>
      </c>
      <c r="D91">
        <v>329</v>
      </c>
      <c r="E91">
        <v>599760</v>
      </c>
      <c r="F91">
        <v>17.62</v>
      </c>
      <c r="G91">
        <v>28394</v>
      </c>
      <c r="H91" s="14">
        <f>(Engagement_Summary[[#This Row],[New_Followers]]-Engagement_Summary[[#This Row],[Unfollows]])/Engagement_Summary[[#This Row],[Total_Followers]]</f>
        <v>5.0953714819261036E-3</v>
      </c>
      <c r="I91">
        <f>Engagement_Summary[[#This Row],[New_Followers]]-Engagement_Summary[[#This Row],[Unfollows]]</f>
        <v>3056</v>
      </c>
      <c r="J91">
        <f t="shared" si="2"/>
        <v>6067.1428571428569</v>
      </c>
    </row>
    <row r="92" spans="1:10" x14ac:dyDescent="0.2">
      <c r="A92" s="2">
        <v>45600</v>
      </c>
      <c r="B92" s="1" t="s">
        <v>20</v>
      </c>
      <c r="C92">
        <v>5268</v>
      </c>
      <c r="D92">
        <v>326</v>
      </c>
      <c r="E92">
        <v>604702</v>
      </c>
      <c r="F92">
        <v>23.44</v>
      </c>
      <c r="G92">
        <v>44501</v>
      </c>
      <c r="H92" s="14">
        <f>(Engagement_Summary[[#This Row],[New_Followers]]-Engagement_Summary[[#This Row],[Unfollows]])/Engagement_Summary[[#This Row],[Total_Followers]]</f>
        <v>8.1726205635172366E-3</v>
      </c>
      <c r="I92">
        <f>Engagement_Summary[[#This Row],[New_Followers]]-Engagement_Summary[[#This Row],[Unfollows]]</f>
        <v>4942</v>
      </c>
      <c r="J92">
        <f t="shared" si="2"/>
        <v>5357.1428571428569</v>
      </c>
    </row>
    <row r="93" spans="1:10" x14ac:dyDescent="0.2">
      <c r="A93" s="2">
        <v>45600</v>
      </c>
      <c r="B93" s="1" t="s">
        <v>48</v>
      </c>
      <c r="C93">
        <v>1671</v>
      </c>
      <c r="D93">
        <v>202</v>
      </c>
      <c r="E93">
        <v>606171</v>
      </c>
      <c r="F93">
        <v>15.15</v>
      </c>
      <c r="G93">
        <v>40254</v>
      </c>
      <c r="H93" s="14">
        <f>(Engagement_Summary[[#This Row],[New_Followers]]-Engagement_Summary[[#This Row],[Unfollows]])/Engagement_Summary[[#This Row],[Total_Followers]]</f>
        <v>2.4234085761278583E-3</v>
      </c>
      <c r="I93">
        <f>Engagement_Summary[[#This Row],[New_Followers]]-Engagement_Summary[[#This Row],[Unfollows]]</f>
        <v>1469</v>
      </c>
      <c r="J93">
        <f t="shared" si="2"/>
        <v>4644.8571428571431</v>
      </c>
    </row>
    <row r="94" spans="1:10" x14ac:dyDescent="0.2">
      <c r="A94" s="2">
        <v>45607</v>
      </c>
      <c r="B94" s="1" t="s">
        <v>48</v>
      </c>
      <c r="C94">
        <v>1163</v>
      </c>
      <c r="D94">
        <v>146</v>
      </c>
      <c r="E94">
        <v>607188</v>
      </c>
      <c r="F94">
        <v>21.78</v>
      </c>
      <c r="G94">
        <v>28509</v>
      </c>
      <c r="H94" s="14">
        <f>(Engagement_Summary[[#This Row],[New_Followers]]-Engagement_Summary[[#This Row],[Unfollows]])/Engagement_Summary[[#This Row],[Total_Followers]]</f>
        <v>1.6749342872388782E-3</v>
      </c>
      <c r="I94">
        <f>Engagement_Summary[[#This Row],[New_Followers]]-Engagement_Summary[[#This Row],[Unfollows]]</f>
        <v>1017</v>
      </c>
      <c r="J94">
        <f t="shared" si="2"/>
        <v>4956.2857142857147</v>
      </c>
    </row>
    <row r="95" spans="1:10" x14ac:dyDescent="0.2">
      <c r="A95" s="2">
        <v>45607</v>
      </c>
      <c r="B95" s="1" t="s">
        <v>48</v>
      </c>
      <c r="C95">
        <v>9656</v>
      </c>
      <c r="D95">
        <v>1024</v>
      </c>
      <c r="E95">
        <v>615820</v>
      </c>
      <c r="F95">
        <v>8.73</v>
      </c>
      <c r="G95">
        <v>58998</v>
      </c>
      <c r="H95" s="14">
        <f>(Engagement_Summary[[#This Row],[New_Followers]]-Engagement_Summary[[#This Row],[Unfollows]])/Engagement_Summary[[#This Row],[Total_Followers]]</f>
        <v>1.401708291383846E-2</v>
      </c>
      <c r="I95">
        <f>Engagement_Summary[[#This Row],[New_Followers]]-Engagement_Summary[[#This Row],[Unfollows]]</f>
        <v>8632</v>
      </c>
      <c r="J95">
        <f t="shared" si="2"/>
        <v>4459.4285714285716</v>
      </c>
    </row>
    <row r="96" spans="1:10" x14ac:dyDescent="0.2">
      <c r="A96" s="2">
        <v>45607</v>
      </c>
      <c r="B96" s="1" t="s">
        <v>20</v>
      </c>
      <c r="C96">
        <v>5592</v>
      </c>
      <c r="D96">
        <v>710</v>
      </c>
      <c r="E96">
        <v>620702</v>
      </c>
      <c r="F96">
        <v>9.07</v>
      </c>
      <c r="G96">
        <v>24472</v>
      </c>
      <c r="H96" s="14">
        <f>(Engagement_Summary[[#This Row],[New_Followers]]-Engagement_Summary[[#This Row],[Unfollows]])/Engagement_Summary[[#This Row],[Total_Followers]]</f>
        <v>7.8652880126050834E-3</v>
      </c>
      <c r="I96">
        <f>Engagement_Summary[[#This Row],[New_Followers]]-Engagement_Summary[[#This Row],[Unfollows]]</f>
        <v>4882</v>
      </c>
      <c r="J96">
        <f t="shared" si="2"/>
        <v>4174</v>
      </c>
    </row>
    <row r="97" spans="1:10" x14ac:dyDescent="0.2">
      <c r="A97" s="2">
        <v>45607</v>
      </c>
      <c r="B97" s="1" t="s">
        <v>14</v>
      </c>
      <c r="C97">
        <v>5795</v>
      </c>
      <c r="D97">
        <v>575</v>
      </c>
      <c r="E97">
        <v>625922</v>
      </c>
      <c r="F97">
        <v>3.09</v>
      </c>
      <c r="G97">
        <v>55657</v>
      </c>
      <c r="H97" s="14">
        <f>(Engagement_Summary[[#This Row],[New_Followers]]-Engagement_Summary[[#This Row],[Unfollows]])/Engagement_Summary[[#This Row],[Total_Followers]]</f>
        <v>8.3396972785746461E-3</v>
      </c>
      <c r="I97">
        <f>Engagement_Summary[[#This Row],[New_Followers]]-Engagement_Summary[[#This Row],[Unfollows]]</f>
        <v>5220</v>
      </c>
      <c r="J97">
        <f t="shared" si="2"/>
        <v>4481.1428571428569</v>
      </c>
    </row>
    <row r="98" spans="1:10" x14ac:dyDescent="0.2">
      <c r="A98" s="2">
        <v>45614</v>
      </c>
      <c r="B98" s="1" t="s">
        <v>25</v>
      </c>
      <c r="C98">
        <v>5798</v>
      </c>
      <c r="D98">
        <v>592</v>
      </c>
      <c r="E98">
        <v>631128</v>
      </c>
      <c r="F98">
        <v>1.68</v>
      </c>
      <c r="G98">
        <v>13471</v>
      </c>
      <c r="H98" s="14">
        <f>(Engagement_Summary[[#This Row],[New_Followers]]-Engagement_Summary[[#This Row],[Unfollows]])/Engagement_Summary[[#This Row],[Total_Followers]]</f>
        <v>8.2487229214992831E-3</v>
      </c>
      <c r="I98">
        <f>Engagement_Summary[[#This Row],[New_Followers]]-Engagement_Summary[[#This Row],[Unfollows]]</f>
        <v>5206</v>
      </c>
      <c r="J98">
        <f t="shared" si="2"/>
        <v>4687.1428571428569</v>
      </c>
    </row>
    <row r="99" spans="1:10" x14ac:dyDescent="0.2">
      <c r="A99" s="2">
        <v>45614</v>
      </c>
      <c r="B99" s="1" t="s">
        <v>48</v>
      </c>
      <c r="C99">
        <v>7036</v>
      </c>
      <c r="D99">
        <v>652</v>
      </c>
      <c r="E99">
        <v>637512</v>
      </c>
      <c r="F99">
        <v>3.57</v>
      </c>
      <c r="G99">
        <v>51796</v>
      </c>
      <c r="H99" s="14">
        <f>(Engagement_Summary[[#This Row],[New_Followers]]-Engagement_Summary[[#This Row],[Unfollows]])/Engagement_Summary[[#This Row],[Total_Followers]]</f>
        <v>1.0013929149568949E-2</v>
      </c>
      <c r="I99">
        <f>Engagement_Summary[[#This Row],[New_Followers]]-Engagement_Summary[[#This Row],[Unfollows]]</f>
        <v>6384</v>
      </c>
      <c r="J99">
        <f t="shared" si="2"/>
        <v>4931.4285714285716</v>
      </c>
    </row>
    <row r="100" spans="1:10" x14ac:dyDescent="0.2">
      <c r="A100" s="2">
        <v>45614</v>
      </c>
      <c r="B100" s="1" t="s">
        <v>20</v>
      </c>
      <c r="C100">
        <v>3355</v>
      </c>
      <c r="D100">
        <v>176</v>
      </c>
      <c r="E100">
        <v>640691</v>
      </c>
      <c r="F100">
        <v>12.43</v>
      </c>
      <c r="G100">
        <v>40268</v>
      </c>
      <c r="H100" s="14">
        <f>(Engagement_Summary[[#This Row],[New_Followers]]-Engagement_Summary[[#This Row],[Unfollows]])/Engagement_Summary[[#This Row],[Total_Followers]]</f>
        <v>4.9618302738761748E-3</v>
      </c>
      <c r="I100">
        <f>Engagement_Summary[[#This Row],[New_Followers]]-Engagement_Summary[[#This Row],[Unfollows]]</f>
        <v>3179</v>
      </c>
      <c r="J100">
        <f t="shared" si="2"/>
        <v>5710.2857142857147</v>
      </c>
    </row>
    <row r="101" spans="1:10" x14ac:dyDescent="0.2">
      <c r="A101" s="2">
        <v>45614</v>
      </c>
      <c r="B101" s="1" t="s">
        <v>20</v>
      </c>
      <c r="C101">
        <v>6887</v>
      </c>
      <c r="D101">
        <v>418</v>
      </c>
      <c r="E101">
        <v>647160</v>
      </c>
      <c r="F101">
        <v>20.239999999999998</v>
      </c>
      <c r="G101">
        <v>18329</v>
      </c>
      <c r="H101" s="14">
        <f>(Engagement_Summary[[#This Row],[New_Followers]]-Engagement_Summary[[#This Row],[Unfollows]])/Engagement_Summary[[#This Row],[Total_Followers]]</f>
        <v>9.9959824463811114E-3</v>
      </c>
      <c r="I101">
        <f>Engagement_Summary[[#This Row],[New_Followers]]-Engagement_Summary[[#This Row],[Unfollows]]</f>
        <v>6469</v>
      </c>
      <c r="J101">
        <f t="shared" si="2"/>
        <v>5689.2857142857147</v>
      </c>
    </row>
    <row r="102" spans="1:10" x14ac:dyDescent="0.2">
      <c r="A102" s="2">
        <v>45621</v>
      </c>
      <c r="B102" s="1" t="s">
        <v>25</v>
      </c>
      <c r="C102">
        <v>8961</v>
      </c>
      <c r="D102">
        <v>476</v>
      </c>
      <c r="E102">
        <v>655645</v>
      </c>
      <c r="F102">
        <v>15.46</v>
      </c>
      <c r="G102">
        <v>44865</v>
      </c>
      <c r="H102" s="14">
        <f>(Engagement_Summary[[#This Row],[New_Followers]]-Engagement_Summary[[#This Row],[Unfollows]])/Engagement_Summary[[#This Row],[Total_Followers]]</f>
        <v>1.2941454598143812E-2</v>
      </c>
      <c r="I102">
        <f>Engagement_Summary[[#This Row],[New_Followers]]-Engagement_Summary[[#This Row],[Unfollows]]</f>
        <v>8485</v>
      </c>
      <c r="J102">
        <f t="shared" si="2"/>
        <v>5856.4285714285716</v>
      </c>
    </row>
    <row r="103" spans="1:10" x14ac:dyDescent="0.2">
      <c r="A103" s="2">
        <v>45621</v>
      </c>
      <c r="B103" s="1" t="s">
        <v>25</v>
      </c>
      <c r="C103">
        <v>6827</v>
      </c>
      <c r="D103">
        <v>775</v>
      </c>
      <c r="E103">
        <v>661697</v>
      </c>
      <c r="F103">
        <v>15.97</v>
      </c>
      <c r="G103">
        <v>56850</v>
      </c>
      <c r="H103" s="14">
        <f>(Engagement_Summary[[#This Row],[New_Followers]]-Engagement_Summary[[#This Row],[Unfollows]])/Engagement_Summary[[#This Row],[Total_Followers]]</f>
        <v>9.1461802003031598E-3</v>
      </c>
      <c r="I103">
        <f>Engagement_Summary[[#This Row],[New_Followers]]-Engagement_Summary[[#This Row],[Unfollows]]</f>
        <v>6052</v>
      </c>
      <c r="J103">
        <f t="shared" si="2"/>
        <v>6388.5714285714284</v>
      </c>
    </row>
    <row r="104" spans="1:10" x14ac:dyDescent="0.2">
      <c r="A104" s="2">
        <v>45621</v>
      </c>
      <c r="B104" s="1" t="s">
        <v>20</v>
      </c>
      <c r="C104">
        <v>9737</v>
      </c>
      <c r="D104">
        <v>792</v>
      </c>
      <c r="E104">
        <v>670642</v>
      </c>
      <c r="F104">
        <v>5.3</v>
      </c>
      <c r="G104">
        <v>56698</v>
      </c>
      <c r="H104" s="14">
        <f>(Engagement_Summary[[#This Row],[New_Followers]]-Engagement_Summary[[#This Row],[Unfollows]])/Engagement_Summary[[#This Row],[Total_Followers]]</f>
        <v>1.3337965710468476E-2</v>
      </c>
      <c r="I104">
        <f>Engagement_Summary[[#This Row],[New_Followers]]-Engagement_Summary[[#This Row],[Unfollows]]</f>
        <v>8945</v>
      </c>
      <c r="J104">
        <f t="shared" ref="J104:J135" si="3">AVERAGE(I99:I105)</f>
        <v>6379.5714285714284</v>
      </c>
    </row>
    <row r="105" spans="1:10" x14ac:dyDescent="0.2">
      <c r="A105" s="2">
        <v>45621</v>
      </c>
      <c r="B105" s="1" t="s">
        <v>14</v>
      </c>
      <c r="C105">
        <v>5719</v>
      </c>
      <c r="D105">
        <v>576</v>
      </c>
      <c r="E105">
        <v>675785</v>
      </c>
      <c r="F105">
        <v>10.220000000000001</v>
      </c>
      <c r="G105">
        <v>38272</v>
      </c>
      <c r="H105" s="14">
        <f>(Engagement_Summary[[#This Row],[New_Followers]]-Engagement_Summary[[#This Row],[Unfollows]])/Engagement_Summary[[#This Row],[Total_Followers]]</f>
        <v>7.6104086358827145E-3</v>
      </c>
      <c r="I105">
        <f>Engagement_Summary[[#This Row],[New_Followers]]-Engagement_Summary[[#This Row],[Unfollows]]</f>
        <v>5143</v>
      </c>
      <c r="J105">
        <f t="shared" si="3"/>
        <v>5663.1428571428569</v>
      </c>
    </row>
    <row r="106" spans="1:10" x14ac:dyDescent="0.2">
      <c r="A106" s="2">
        <v>45628</v>
      </c>
      <c r="B106" s="1" t="s">
        <v>25</v>
      </c>
      <c r="C106">
        <v>1593</v>
      </c>
      <c r="D106">
        <v>224</v>
      </c>
      <c r="E106">
        <v>677154</v>
      </c>
      <c r="F106">
        <v>4.1500000000000004</v>
      </c>
      <c r="G106">
        <v>52845</v>
      </c>
      <c r="H106" s="14">
        <f>(Engagement_Summary[[#This Row],[New_Followers]]-Engagement_Summary[[#This Row],[Unfollows]])/Engagement_Summary[[#This Row],[Total_Followers]]</f>
        <v>2.0216966893793729E-3</v>
      </c>
      <c r="I106">
        <f>Engagement_Summary[[#This Row],[New_Followers]]-Engagement_Summary[[#This Row],[Unfollows]]</f>
        <v>1369</v>
      </c>
      <c r="J106">
        <f t="shared" si="3"/>
        <v>5980.7142857142853</v>
      </c>
    </row>
    <row r="107" spans="1:10" x14ac:dyDescent="0.2">
      <c r="A107" s="2">
        <v>45628</v>
      </c>
      <c r="B107" s="1" t="s">
        <v>20</v>
      </c>
      <c r="C107">
        <v>5839</v>
      </c>
      <c r="D107">
        <v>437</v>
      </c>
      <c r="E107">
        <v>682556</v>
      </c>
      <c r="F107">
        <v>17.45</v>
      </c>
      <c r="G107">
        <v>16397</v>
      </c>
      <c r="H107" s="14">
        <f>(Engagement_Summary[[#This Row],[New_Followers]]-Engagement_Summary[[#This Row],[Unfollows]])/Engagement_Summary[[#This Row],[Total_Followers]]</f>
        <v>7.9143689309009082E-3</v>
      </c>
      <c r="I107">
        <f>Engagement_Summary[[#This Row],[New_Followers]]-Engagement_Summary[[#This Row],[Unfollows]]</f>
        <v>5402</v>
      </c>
      <c r="J107">
        <f t="shared" si="3"/>
        <v>6146.5714285714284</v>
      </c>
    </row>
    <row r="108" spans="1:10" x14ac:dyDescent="0.2">
      <c r="A108" s="2">
        <v>45628</v>
      </c>
      <c r="B108" s="1" t="s">
        <v>25</v>
      </c>
      <c r="C108">
        <v>8394</v>
      </c>
      <c r="D108">
        <v>764</v>
      </c>
      <c r="E108">
        <v>690186</v>
      </c>
      <c r="F108">
        <v>6.36</v>
      </c>
      <c r="G108">
        <v>42373</v>
      </c>
      <c r="H108" s="14">
        <f>(Engagement_Summary[[#This Row],[New_Followers]]-Engagement_Summary[[#This Row],[Unfollows]])/Engagement_Summary[[#This Row],[Total_Followers]]</f>
        <v>1.1054990973447738E-2</v>
      </c>
      <c r="I108">
        <f>Engagement_Summary[[#This Row],[New_Followers]]-Engagement_Summary[[#This Row],[Unfollows]]</f>
        <v>7630</v>
      </c>
      <c r="J108">
        <f t="shared" si="3"/>
        <v>5495.7142857142853</v>
      </c>
    </row>
    <row r="109" spans="1:10" x14ac:dyDescent="0.2">
      <c r="A109" s="2">
        <v>45628</v>
      </c>
      <c r="B109" s="1" t="s">
        <v>14</v>
      </c>
      <c r="C109">
        <v>4493</v>
      </c>
      <c r="D109">
        <v>564</v>
      </c>
      <c r="E109">
        <v>694115</v>
      </c>
      <c r="F109">
        <v>16.63</v>
      </c>
      <c r="G109">
        <v>45525</v>
      </c>
      <c r="H109" s="14">
        <f>(Engagement_Summary[[#This Row],[New_Followers]]-Engagement_Summary[[#This Row],[Unfollows]])/Engagement_Summary[[#This Row],[Total_Followers]]</f>
        <v>5.660445315257558E-3</v>
      </c>
      <c r="I109">
        <f>Engagement_Summary[[#This Row],[New_Followers]]-Engagement_Summary[[#This Row],[Unfollows]]</f>
        <v>3929</v>
      </c>
      <c r="J109">
        <f t="shared" si="3"/>
        <v>5580</v>
      </c>
    </row>
    <row r="110" spans="1:10" x14ac:dyDescent="0.2">
      <c r="A110" s="2">
        <v>45635</v>
      </c>
      <c r="B110" s="1" t="s">
        <v>48</v>
      </c>
      <c r="C110">
        <v>7164</v>
      </c>
      <c r="D110">
        <v>522</v>
      </c>
      <c r="E110">
        <v>700757</v>
      </c>
      <c r="F110">
        <v>13.45</v>
      </c>
      <c r="G110">
        <v>34570</v>
      </c>
      <c r="H110" s="14">
        <f>(Engagement_Summary[[#This Row],[New_Followers]]-Engagement_Summary[[#This Row],[Unfollows]])/Engagement_Summary[[#This Row],[Total_Followers]]</f>
        <v>9.4783213011072308E-3</v>
      </c>
      <c r="I110">
        <f>Engagement_Summary[[#This Row],[New_Followers]]-Engagement_Summary[[#This Row],[Unfollows]]</f>
        <v>6642</v>
      </c>
      <c r="J110">
        <f t="shared" si="3"/>
        <v>4796.5714285714284</v>
      </c>
    </row>
    <row r="111" spans="1:10" x14ac:dyDescent="0.2">
      <c r="A111" s="2">
        <v>45635</v>
      </c>
      <c r="B111" s="1" t="s">
        <v>25</v>
      </c>
      <c r="C111">
        <v>3672</v>
      </c>
      <c r="D111">
        <v>211</v>
      </c>
      <c r="E111">
        <v>704218</v>
      </c>
      <c r="F111">
        <v>12.35</v>
      </c>
      <c r="G111">
        <v>28284</v>
      </c>
      <c r="H111" s="14">
        <f>(Engagement_Summary[[#This Row],[New_Followers]]-Engagement_Summary[[#This Row],[Unfollows]])/Engagement_Summary[[#This Row],[Total_Followers]]</f>
        <v>4.9146713091684675E-3</v>
      </c>
      <c r="I111">
        <f>Engagement_Summary[[#This Row],[New_Followers]]-Engagement_Summary[[#This Row],[Unfollows]]</f>
        <v>3461</v>
      </c>
      <c r="J111">
        <f t="shared" si="3"/>
        <v>4746.1428571428569</v>
      </c>
    </row>
    <row r="112" spans="1:10" x14ac:dyDescent="0.2">
      <c r="A112" s="2">
        <v>45635</v>
      </c>
      <c r="B112" s="1" t="s">
        <v>14</v>
      </c>
      <c r="C112">
        <v>5200</v>
      </c>
      <c r="D112">
        <v>410</v>
      </c>
      <c r="E112">
        <v>709008</v>
      </c>
      <c r="F112">
        <v>12.91</v>
      </c>
      <c r="G112">
        <v>28994</v>
      </c>
      <c r="H112" s="14">
        <f>(Engagement_Summary[[#This Row],[New_Followers]]-Engagement_Summary[[#This Row],[Unfollows]])/Engagement_Summary[[#This Row],[Total_Followers]]</f>
        <v>6.7559181278631555E-3</v>
      </c>
      <c r="I112">
        <f>Engagement_Summary[[#This Row],[New_Followers]]-Engagement_Summary[[#This Row],[Unfollows]]</f>
        <v>4790</v>
      </c>
      <c r="J112">
        <f t="shared" si="3"/>
        <v>4686.1428571428569</v>
      </c>
    </row>
    <row r="113" spans="1:10" x14ac:dyDescent="0.2">
      <c r="A113" s="2">
        <v>45635</v>
      </c>
      <c r="B113" s="1" t="s">
        <v>20</v>
      </c>
      <c r="C113">
        <v>1016</v>
      </c>
      <c r="D113">
        <v>67</v>
      </c>
      <c r="E113">
        <v>709957</v>
      </c>
      <c r="F113">
        <v>20.77</v>
      </c>
      <c r="G113">
        <v>33284</v>
      </c>
      <c r="H113" s="14">
        <f>(Engagement_Summary[[#This Row],[New_Followers]]-Engagement_Summary[[#This Row],[Unfollows]])/Engagement_Summary[[#This Row],[Total_Followers]]</f>
        <v>1.3367006734210664E-3</v>
      </c>
      <c r="I113">
        <f>Engagement_Summary[[#This Row],[New_Followers]]-Engagement_Summary[[#This Row],[Unfollows]]</f>
        <v>949</v>
      </c>
      <c r="J113">
        <f t="shared" si="3"/>
        <v>4427.5714285714284</v>
      </c>
    </row>
    <row r="114" spans="1:10" x14ac:dyDescent="0.2">
      <c r="A114" s="2">
        <v>45642</v>
      </c>
      <c r="B114" s="1" t="s">
        <v>25</v>
      </c>
      <c r="C114">
        <v>4191</v>
      </c>
      <c r="D114">
        <v>599</v>
      </c>
      <c r="E114">
        <v>713549</v>
      </c>
      <c r="F114">
        <v>11.56</v>
      </c>
      <c r="G114">
        <v>27833</v>
      </c>
      <c r="H114" s="14">
        <f>(Engagement_Summary[[#This Row],[New_Followers]]-Engagement_Summary[[#This Row],[Unfollows]])/Engagement_Summary[[#This Row],[Total_Followers]]</f>
        <v>5.033992059410076E-3</v>
      </c>
      <c r="I114">
        <f>Engagement_Summary[[#This Row],[New_Followers]]-Engagement_Summary[[#This Row],[Unfollows]]</f>
        <v>3592</v>
      </c>
      <c r="J114">
        <f t="shared" si="3"/>
        <v>3510.4285714285716</v>
      </c>
    </row>
    <row r="115" spans="1:10" x14ac:dyDescent="0.2">
      <c r="A115" s="2">
        <v>45642</v>
      </c>
      <c r="B115" s="1" t="s">
        <v>25</v>
      </c>
      <c r="C115">
        <v>1392</v>
      </c>
      <c r="D115">
        <v>182</v>
      </c>
      <c r="E115">
        <v>714759</v>
      </c>
      <c r="F115">
        <v>5.96</v>
      </c>
      <c r="G115">
        <v>35122</v>
      </c>
      <c r="H115" s="14">
        <f>(Engagement_Summary[[#This Row],[New_Followers]]-Engagement_Summary[[#This Row],[Unfollows]])/Engagement_Summary[[#This Row],[Total_Followers]]</f>
        <v>1.6928782988391892E-3</v>
      </c>
      <c r="I115">
        <f>Engagement_Summary[[#This Row],[New_Followers]]-Engagement_Summary[[#This Row],[Unfollows]]</f>
        <v>1210</v>
      </c>
      <c r="J115">
        <f t="shared" si="3"/>
        <v>4167.2857142857147</v>
      </c>
    </row>
    <row r="116" spans="1:10" x14ac:dyDescent="0.2">
      <c r="A116" s="2">
        <v>45642</v>
      </c>
      <c r="B116" s="1" t="s">
        <v>20</v>
      </c>
      <c r="C116">
        <v>9616</v>
      </c>
      <c r="D116">
        <v>1089</v>
      </c>
      <c r="E116">
        <v>723286</v>
      </c>
      <c r="F116">
        <v>19.260000000000002</v>
      </c>
      <c r="G116">
        <v>15017</v>
      </c>
      <c r="H116" s="14">
        <f>(Engagement_Summary[[#This Row],[New_Followers]]-Engagement_Summary[[#This Row],[Unfollows]])/Engagement_Summary[[#This Row],[Total_Followers]]</f>
        <v>1.178925072516266E-2</v>
      </c>
      <c r="I116">
        <f>Engagement_Summary[[#This Row],[New_Followers]]-Engagement_Summary[[#This Row],[Unfollows]]</f>
        <v>8527</v>
      </c>
      <c r="J116">
        <f t="shared" si="3"/>
        <v>4114.8571428571431</v>
      </c>
    </row>
    <row r="117" spans="1:10" x14ac:dyDescent="0.2">
      <c r="A117" s="2">
        <v>45642</v>
      </c>
      <c r="B117" s="1" t="s">
        <v>48</v>
      </c>
      <c r="C117">
        <v>7272</v>
      </c>
      <c r="D117">
        <v>997</v>
      </c>
      <c r="E117">
        <v>729561</v>
      </c>
      <c r="F117">
        <v>13.43</v>
      </c>
      <c r="G117">
        <v>26370</v>
      </c>
      <c r="H117" s="14">
        <f>(Engagement_Summary[[#This Row],[New_Followers]]-Engagement_Summary[[#This Row],[Unfollows]])/Engagement_Summary[[#This Row],[Total_Followers]]</f>
        <v>8.6010628309353167E-3</v>
      </c>
      <c r="I117">
        <f>Engagement_Summary[[#This Row],[New_Followers]]-Engagement_Summary[[#This Row],[Unfollows]]</f>
        <v>6275</v>
      </c>
      <c r="J117">
        <f t="shared" si="3"/>
        <v>3815.7142857142858</v>
      </c>
    </row>
    <row r="118" spans="1:10" x14ac:dyDescent="0.2">
      <c r="A118" s="2">
        <v>45649</v>
      </c>
      <c r="B118" s="1" t="s">
        <v>20</v>
      </c>
      <c r="C118">
        <v>1571</v>
      </c>
      <c r="D118">
        <v>204</v>
      </c>
      <c r="E118">
        <v>730928</v>
      </c>
      <c r="F118">
        <v>19.45</v>
      </c>
      <c r="G118">
        <v>39252</v>
      </c>
      <c r="H118" s="14">
        <f>(Engagement_Summary[[#This Row],[New_Followers]]-Engagement_Summary[[#This Row],[Unfollows]])/Engagement_Summary[[#This Row],[Total_Followers]]</f>
        <v>1.8702252479040344E-3</v>
      </c>
      <c r="I118">
        <f>Engagement_Summary[[#This Row],[New_Followers]]-Engagement_Summary[[#This Row],[Unfollows]]</f>
        <v>1367</v>
      </c>
      <c r="J118">
        <f t="shared" si="3"/>
        <v>3747.7142857142858</v>
      </c>
    </row>
    <row r="119" spans="1:10" x14ac:dyDescent="0.2">
      <c r="A119" s="2">
        <v>45649</v>
      </c>
      <c r="B119" s="1" t="s">
        <v>25</v>
      </c>
      <c r="C119">
        <v>4631</v>
      </c>
      <c r="D119">
        <v>317</v>
      </c>
      <c r="E119">
        <v>735242</v>
      </c>
      <c r="F119">
        <v>1.38</v>
      </c>
      <c r="G119">
        <v>17999</v>
      </c>
      <c r="H119" s="14">
        <f>(Engagement_Summary[[#This Row],[New_Followers]]-Engagement_Summary[[#This Row],[Unfollows]])/Engagement_Summary[[#This Row],[Total_Followers]]</f>
        <v>5.8674558852731479E-3</v>
      </c>
      <c r="I119">
        <f>Engagement_Summary[[#This Row],[New_Followers]]-Engagement_Summary[[#This Row],[Unfollows]]</f>
        <v>4314</v>
      </c>
      <c r="J119">
        <f t="shared" si="3"/>
        <v>4494.1428571428569</v>
      </c>
    </row>
    <row r="120" spans="1:10" x14ac:dyDescent="0.2">
      <c r="A120" s="2">
        <v>45649</v>
      </c>
      <c r="B120" s="1" t="s">
        <v>20</v>
      </c>
      <c r="C120">
        <v>7172</v>
      </c>
      <c r="D120">
        <v>998</v>
      </c>
      <c r="E120">
        <v>741416</v>
      </c>
      <c r="F120">
        <v>18.07</v>
      </c>
      <c r="G120">
        <v>32436</v>
      </c>
      <c r="H120" s="14">
        <f>(Engagement_Summary[[#This Row],[New_Followers]]-Engagement_Summary[[#This Row],[Unfollows]])/Engagement_Summary[[#This Row],[Total_Followers]]</f>
        <v>8.32730882527488E-3</v>
      </c>
      <c r="I120">
        <f>Engagement_Summary[[#This Row],[New_Followers]]-Engagement_Summary[[#This Row],[Unfollows]]</f>
        <v>6174</v>
      </c>
      <c r="J120">
        <f t="shared" si="3"/>
        <v>5027.8571428571431</v>
      </c>
    </row>
    <row r="121" spans="1:10" x14ac:dyDescent="0.2">
      <c r="A121" s="2">
        <v>45649</v>
      </c>
      <c r="B121" s="1" t="s">
        <v>14</v>
      </c>
      <c r="C121">
        <v>8177</v>
      </c>
      <c r="D121">
        <v>849</v>
      </c>
      <c r="E121">
        <v>748744</v>
      </c>
      <c r="F121">
        <v>10.35</v>
      </c>
      <c r="G121">
        <v>52963</v>
      </c>
      <c r="H121" s="14">
        <f>(Engagement_Summary[[#This Row],[New_Followers]]-Engagement_Summary[[#This Row],[Unfollows]])/Engagement_Summary[[#This Row],[Total_Followers]]</f>
        <v>9.7870567243276748E-3</v>
      </c>
      <c r="I121">
        <f>Engagement_Summary[[#This Row],[New_Followers]]-Engagement_Summary[[#This Row],[Unfollows]]</f>
        <v>7328</v>
      </c>
      <c r="J121">
        <f t="shared" si="3"/>
        <v>6026.4285714285716</v>
      </c>
    </row>
    <row r="122" spans="1:10" x14ac:dyDescent="0.2">
      <c r="A122" s="2">
        <v>45656</v>
      </c>
      <c r="B122" s="1" t="s">
        <v>20</v>
      </c>
      <c r="C122">
        <v>9433</v>
      </c>
      <c r="D122">
        <v>1233</v>
      </c>
      <c r="E122">
        <v>756944</v>
      </c>
      <c r="F122">
        <v>11.39</v>
      </c>
      <c r="G122">
        <v>12096</v>
      </c>
      <c r="H122" s="14">
        <f>(Engagement_Summary[[#This Row],[New_Followers]]-Engagement_Summary[[#This Row],[Unfollows]])/Engagement_Summary[[#This Row],[Total_Followers]]</f>
        <v>1.0833033883616226E-2</v>
      </c>
      <c r="I122">
        <f>Engagement_Summary[[#This Row],[New_Followers]]-Engagement_Summary[[#This Row],[Unfollows]]</f>
        <v>8200</v>
      </c>
      <c r="J122">
        <f t="shared" si="3"/>
        <v>5410.2857142857147</v>
      </c>
    </row>
    <row r="123" spans="1:10" x14ac:dyDescent="0.2">
      <c r="A123" s="2">
        <v>45656</v>
      </c>
      <c r="B123" s="1" t="s">
        <v>25</v>
      </c>
      <c r="C123">
        <v>4897</v>
      </c>
      <c r="D123">
        <v>683</v>
      </c>
      <c r="E123">
        <v>761158</v>
      </c>
      <c r="F123">
        <v>15.06</v>
      </c>
      <c r="G123">
        <v>58201</v>
      </c>
      <c r="H123" s="14">
        <f>(Engagement_Summary[[#This Row],[New_Followers]]-Engagement_Summary[[#This Row],[Unfollows]])/Engagement_Summary[[#This Row],[Total_Followers]]</f>
        <v>5.5363012672795921E-3</v>
      </c>
      <c r="I123">
        <f>Engagement_Summary[[#This Row],[New_Followers]]-Engagement_Summary[[#This Row],[Unfollows]]</f>
        <v>4214</v>
      </c>
      <c r="J123">
        <f t="shared" si="3"/>
        <v>5710.5714285714284</v>
      </c>
    </row>
    <row r="124" spans="1:10" x14ac:dyDescent="0.2">
      <c r="A124" s="2">
        <v>45656</v>
      </c>
      <c r="B124" s="1" t="s">
        <v>20</v>
      </c>
      <c r="C124">
        <v>9123</v>
      </c>
      <c r="D124">
        <v>746</v>
      </c>
      <c r="E124">
        <v>769535</v>
      </c>
      <c r="F124">
        <v>6.31</v>
      </c>
      <c r="G124">
        <v>35279</v>
      </c>
      <c r="H124" s="14">
        <f>(Engagement_Summary[[#This Row],[New_Followers]]-Engagement_Summary[[#This Row],[Unfollows]])/Engagement_Summary[[#This Row],[Total_Followers]]</f>
        <v>1.0885794668208723E-2</v>
      </c>
      <c r="I124">
        <f>Engagement_Summary[[#This Row],[New_Followers]]-Engagement_Summary[[#This Row],[Unfollows]]</f>
        <v>8377</v>
      </c>
      <c r="J124">
        <f t="shared" si="3"/>
        <v>5955.1428571428569</v>
      </c>
    </row>
    <row r="125" spans="1:10" x14ac:dyDescent="0.2">
      <c r="A125" s="2">
        <v>45656</v>
      </c>
      <c r="B125" s="1" t="s">
        <v>48</v>
      </c>
      <c r="C125">
        <v>3279</v>
      </c>
      <c r="D125">
        <v>200</v>
      </c>
      <c r="E125">
        <v>772614</v>
      </c>
      <c r="F125">
        <v>5.0199999999999996</v>
      </c>
      <c r="G125">
        <v>53363</v>
      </c>
      <c r="H125" s="14">
        <f>(Engagement_Summary[[#This Row],[New_Followers]]-Engagement_Summary[[#This Row],[Unfollows]])/Engagement_Summary[[#This Row],[Total_Followers]]</f>
        <v>3.9851724146857288E-3</v>
      </c>
      <c r="I125">
        <f>Engagement_Summary[[#This Row],[New_Followers]]-Engagement_Summary[[#This Row],[Unfollows]]</f>
        <v>3079</v>
      </c>
      <c r="J125">
        <f t="shared" si="3"/>
        <v>6660.8571428571431</v>
      </c>
    </row>
    <row r="126" spans="1:10" x14ac:dyDescent="0.2">
      <c r="A126" s="2">
        <v>45663</v>
      </c>
      <c r="B126" s="1" t="s">
        <v>20</v>
      </c>
      <c r="C126">
        <v>9980</v>
      </c>
      <c r="D126">
        <v>726</v>
      </c>
      <c r="E126">
        <v>781868</v>
      </c>
      <c r="F126">
        <v>4.0199999999999996</v>
      </c>
      <c r="G126">
        <v>58709</v>
      </c>
      <c r="H126" s="14">
        <f>(Engagement_Summary[[#This Row],[New_Followers]]-Engagement_Summary[[#This Row],[Unfollows]])/Engagement_Summary[[#This Row],[Total_Followers]]</f>
        <v>1.1835757442432739E-2</v>
      </c>
      <c r="I126">
        <f>Engagement_Summary[[#This Row],[New_Followers]]-Engagement_Summary[[#This Row],[Unfollows]]</f>
        <v>9254</v>
      </c>
      <c r="J126">
        <f t="shared" si="3"/>
        <v>6874.2857142857147</v>
      </c>
    </row>
    <row r="127" spans="1:10" x14ac:dyDescent="0.2">
      <c r="A127" s="2">
        <v>45663</v>
      </c>
      <c r="B127" s="1" t="s">
        <v>48</v>
      </c>
      <c r="C127">
        <v>8451</v>
      </c>
      <c r="D127">
        <v>783</v>
      </c>
      <c r="E127">
        <v>789536</v>
      </c>
      <c r="F127">
        <v>12.41</v>
      </c>
      <c r="G127">
        <v>36201</v>
      </c>
      <c r="H127" s="14">
        <f>(Engagement_Summary[[#This Row],[New_Followers]]-Engagement_Summary[[#This Row],[Unfollows]])/Engagement_Summary[[#This Row],[Total_Followers]]</f>
        <v>9.7120333968305442E-3</v>
      </c>
      <c r="I127">
        <f>Engagement_Summary[[#This Row],[New_Followers]]-Engagement_Summary[[#This Row],[Unfollows]]</f>
        <v>7668</v>
      </c>
      <c r="J127">
        <f t="shared" si="3"/>
        <v>7056.1428571428569</v>
      </c>
    </row>
    <row r="128" spans="1:10" x14ac:dyDescent="0.2">
      <c r="A128" s="2">
        <v>45663</v>
      </c>
      <c r="B128" s="1" t="s">
        <v>14</v>
      </c>
      <c r="C128">
        <v>9906</v>
      </c>
      <c r="D128">
        <v>1305</v>
      </c>
      <c r="E128">
        <v>798137</v>
      </c>
      <c r="F128">
        <v>9.18</v>
      </c>
      <c r="G128">
        <v>29715</v>
      </c>
      <c r="H128" s="14">
        <f>(Engagement_Summary[[#This Row],[New_Followers]]-Engagement_Summary[[#This Row],[Unfollows]])/Engagement_Summary[[#This Row],[Total_Followers]]</f>
        <v>1.0776345414383746E-2</v>
      </c>
      <c r="I128">
        <f>Engagement_Summary[[#This Row],[New_Followers]]-Engagement_Summary[[#This Row],[Unfollows]]</f>
        <v>8601</v>
      </c>
      <c r="J128">
        <f t="shared" si="3"/>
        <v>6103.8571428571431</v>
      </c>
    </row>
    <row r="129" spans="1:10" x14ac:dyDescent="0.2">
      <c r="A129" s="2">
        <v>45663</v>
      </c>
      <c r="B129" s="1" t="s">
        <v>48</v>
      </c>
      <c r="C129">
        <v>1775</v>
      </c>
      <c r="D129">
        <v>241</v>
      </c>
      <c r="E129">
        <v>799671</v>
      </c>
      <c r="F129">
        <v>8.14</v>
      </c>
      <c r="G129">
        <v>39309</v>
      </c>
      <c r="H129" s="14">
        <f>(Engagement_Summary[[#This Row],[New_Followers]]-Engagement_Summary[[#This Row],[Unfollows]])/Engagement_Summary[[#This Row],[Total_Followers]]</f>
        <v>1.918288896308607E-3</v>
      </c>
      <c r="I129">
        <f>Engagement_Summary[[#This Row],[New_Followers]]-Engagement_Summary[[#This Row],[Unfollows]]</f>
        <v>1534</v>
      </c>
      <c r="J129">
        <f t="shared" si="3"/>
        <v>6569.1428571428569</v>
      </c>
    </row>
    <row r="130" spans="1:10" x14ac:dyDescent="0.2">
      <c r="A130" s="2">
        <v>45670</v>
      </c>
      <c r="B130" s="1" t="s">
        <v>20</v>
      </c>
      <c r="C130">
        <v>7869</v>
      </c>
      <c r="D130">
        <v>398</v>
      </c>
      <c r="E130">
        <v>807142</v>
      </c>
      <c r="F130">
        <v>15.21</v>
      </c>
      <c r="G130">
        <v>25078</v>
      </c>
      <c r="H130" s="14">
        <f>(Engagement_Summary[[#This Row],[New_Followers]]-Engagement_Summary[[#This Row],[Unfollows]])/Engagement_Summary[[#This Row],[Total_Followers]]</f>
        <v>9.2561160241940079E-3</v>
      </c>
      <c r="I130">
        <f>Engagement_Summary[[#This Row],[New_Followers]]-Engagement_Summary[[#This Row],[Unfollows]]</f>
        <v>7471</v>
      </c>
      <c r="J130">
        <f t="shared" si="3"/>
        <v>5789.4285714285716</v>
      </c>
    </row>
    <row r="131" spans="1:10" x14ac:dyDescent="0.2">
      <c r="A131" s="2">
        <v>45670</v>
      </c>
      <c r="B131" s="1" t="s">
        <v>25</v>
      </c>
      <c r="C131">
        <v>3247</v>
      </c>
      <c r="D131">
        <v>328</v>
      </c>
      <c r="E131">
        <v>810061</v>
      </c>
      <c r="F131">
        <v>13.94</v>
      </c>
      <c r="G131">
        <v>15105</v>
      </c>
      <c r="H131" s="14">
        <f>(Engagement_Summary[[#This Row],[New_Followers]]-Engagement_Summary[[#This Row],[Unfollows]])/Engagement_Summary[[#This Row],[Total_Followers]]</f>
        <v>3.6034323341081723E-3</v>
      </c>
      <c r="I131">
        <f>Engagement_Summary[[#This Row],[New_Followers]]-Engagement_Summary[[#This Row],[Unfollows]]</f>
        <v>2919</v>
      </c>
      <c r="J131">
        <f t="shared" si="3"/>
        <v>6399</v>
      </c>
    </row>
    <row r="132" spans="1:10" x14ac:dyDescent="0.2">
      <c r="A132" s="2">
        <v>45670</v>
      </c>
      <c r="B132" s="1" t="s">
        <v>48</v>
      </c>
      <c r="C132">
        <v>8088</v>
      </c>
      <c r="D132">
        <v>742</v>
      </c>
      <c r="E132">
        <v>817407</v>
      </c>
      <c r="F132">
        <v>14.66</v>
      </c>
      <c r="G132">
        <v>39312</v>
      </c>
      <c r="H132" s="14">
        <f>(Engagement_Summary[[#This Row],[New_Followers]]-Engagement_Summary[[#This Row],[Unfollows]])/Engagement_Summary[[#This Row],[Total_Followers]]</f>
        <v>8.9869550909155421E-3</v>
      </c>
      <c r="I132">
        <f>Engagement_Summary[[#This Row],[New_Followers]]-Engagement_Summary[[#This Row],[Unfollows]]</f>
        <v>7346</v>
      </c>
      <c r="J132">
        <f t="shared" si="3"/>
        <v>5220</v>
      </c>
    </row>
    <row r="133" spans="1:10" x14ac:dyDescent="0.2">
      <c r="A133" s="2">
        <v>45670</v>
      </c>
      <c r="B133" s="1" t="s">
        <v>14</v>
      </c>
      <c r="C133">
        <v>1078</v>
      </c>
      <c r="D133">
        <v>77</v>
      </c>
      <c r="E133">
        <v>818408</v>
      </c>
      <c r="F133">
        <v>18.239999999999998</v>
      </c>
      <c r="G133">
        <v>12839</v>
      </c>
      <c r="H133" s="14">
        <f>(Engagement_Summary[[#This Row],[New_Followers]]-Engagement_Summary[[#This Row],[Unfollows]])/Engagement_Summary[[#This Row],[Total_Followers]]</f>
        <v>1.2231063234963489E-3</v>
      </c>
      <c r="I133">
        <f>Engagement_Summary[[#This Row],[New_Followers]]-Engagement_Summary[[#This Row],[Unfollows]]</f>
        <v>1001</v>
      </c>
      <c r="J133">
        <f t="shared" si="3"/>
        <v>5341.4285714285716</v>
      </c>
    </row>
    <row r="134" spans="1:10" x14ac:dyDescent="0.2">
      <c r="A134" s="2">
        <v>45677</v>
      </c>
      <c r="B134" s="1" t="s">
        <v>48</v>
      </c>
      <c r="C134">
        <v>9080</v>
      </c>
      <c r="D134">
        <v>562</v>
      </c>
      <c r="E134">
        <v>826926</v>
      </c>
      <c r="F134">
        <v>7.11</v>
      </c>
      <c r="G134">
        <v>13384</v>
      </c>
      <c r="H134" s="14">
        <f>(Engagement_Summary[[#This Row],[New_Followers]]-Engagement_Summary[[#This Row],[Unfollows]])/Engagement_Summary[[#This Row],[Total_Followers]]</f>
        <v>1.0300800797169276E-2</v>
      </c>
      <c r="I134">
        <f>Engagement_Summary[[#This Row],[New_Followers]]-Engagement_Summary[[#This Row],[Unfollows]]</f>
        <v>8518</v>
      </c>
      <c r="J134">
        <f t="shared" si="3"/>
        <v>5172.8571428571431</v>
      </c>
    </row>
    <row r="135" spans="1:10" x14ac:dyDescent="0.2">
      <c r="A135" s="2">
        <v>45677</v>
      </c>
      <c r="B135" s="1" t="s">
        <v>48</v>
      </c>
      <c r="C135">
        <v>8099</v>
      </c>
      <c r="D135">
        <v>678</v>
      </c>
      <c r="E135">
        <v>834347</v>
      </c>
      <c r="F135">
        <v>7.65</v>
      </c>
      <c r="G135">
        <v>53619</v>
      </c>
      <c r="H135" s="14">
        <f>(Engagement_Summary[[#This Row],[New_Followers]]-Engagement_Summary[[#This Row],[Unfollows]])/Engagement_Summary[[#This Row],[Total_Followers]]</f>
        <v>8.8943808751035247E-3</v>
      </c>
      <c r="I135">
        <f>Engagement_Summary[[#This Row],[New_Followers]]-Engagement_Summary[[#This Row],[Unfollows]]</f>
        <v>7421</v>
      </c>
      <c r="J135">
        <f t="shared" si="3"/>
        <v>5556</v>
      </c>
    </row>
    <row r="136" spans="1:10" x14ac:dyDescent="0.2">
      <c r="A136" s="2">
        <v>45677</v>
      </c>
      <c r="B136" s="1" t="s">
        <v>48</v>
      </c>
      <c r="C136">
        <v>4926</v>
      </c>
      <c r="D136">
        <v>710</v>
      </c>
      <c r="E136">
        <v>838563</v>
      </c>
      <c r="F136">
        <v>12.96</v>
      </c>
      <c r="G136">
        <v>52821</v>
      </c>
      <c r="H136" s="14">
        <f>(Engagement_Summary[[#This Row],[New_Followers]]-Engagement_Summary[[#This Row],[Unfollows]])/Engagement_Summary[[#This Row],[Total_Followers]]</f>
        <v>5.0276484891415433E-3</v>
      </c>
      <c r="I136">
        <f>Engagement_Summary[[#This Row],[New_Followers]]-Engagement_Summary[[#This Row],[Unfollows]]</f>
        <v>4216</v>
      </c>
      <c r="J136">
        <f t="shared" ref="J136:J167" si="4">AVERAGE(I131:I137)</f>
        <v>5582.1428571428569</v>
      </c>
    </row>
    <row r="137" spans="1:10" x14ac:dyDescent="0.2">
      <c r="A137" s="2">
        <v>45677</v>
      </c>
      <c r="B137" s="1" t="s">
        <v>14</v>
      </c>
      <c r="C137">
        <v>8340</v>
      </c>
      <c r="D137">
        <v>686</v>
      </c>
      <c r="E137">
        <v>846217</v>
      </c>
      <c r="F137">
        <v>7.2</v>
      </c>
      <c r="G137">
        <v>23493</v>
      </c>
      <c r="H137" s="14">
        <f>(Engagement_Summary[[#This Row],[New_Followers]]-Engagement_Summary[[#This Row],[Unfollows]])/Engagement_Summary[[#This Row],[Total_Followers]]</f>
        <v>9.0449612806171465E-3</v>
      </c>
      <c r="I137">
        <f>Engagement_Summary[[#This Row],[New_Followers]]-Engagement_Summary[[#This Row],[Unfollows]]</f>
        <v>7654</v>
      </c>
      <c r="J137">
        <f t="shared" si="4"/>
        <v>6202.2857142857147</v>
      </c>
    </row>
    <row r="138" spans="1:10" x14ac:dyDescent="0.2">
      <c r="A138" s="2">
        <v>45684</v>
      </c>
      <c r="B138" s="1" t="s">
        <v>20</v>
      </c>
      <c r="C138">
        <v>8083</v>
      </c>
      <c r="D138">
        <v>823</v>
      </c>
      <c r="E138">
        <v>853477</v>
      </c>
      <c r="F138">
        <v>4.63</v>
      </c>
      <c r="G138">
        <v>27069</v>
      </c>
      <c r="H138" s="14">
        <f>(Engagement_Summary[[#This Row],[New_Followers]]-Engagement_Summary[[#This Row],[Unfollows]])/Engagement_Summary[[#This Row],[Total_Followers]]</f>
        <v>8.5063803711172073E-3</v>
      </c>
      <c r="I138">
        <f>Engagement_Summary[[#This Row],[New_Followers]]-Engagement_Summary[[#This Row],[Unfollows]]</f>
        <v>7260</v>
      </c>
      <c r="J138">
        <f t="shared" si="4"/>
        <v>6061.5714285714284</v>
      </c>
    </row>
    <row r="139" spans="1:10" x14ac:dyDescent="0.2">
      <c r="A139" s="2">
        <v>45684</v>
      </c>
      <c r="B139" s="1" t="s">
        <v>48</v>
      </c>
      <c r="C139">
        <v>7230</v>
      </c>
      <c r="D139">
        <v>869</v>
      </c>
      <c r="E139">
        <v>859838</v>
      </c>
      <c r="F139">
        <v>7.01</v>
      </c>
      <c r="G139">
        <v>56907</v>
      </c>
      <c r="H139" s="14">
        <f>(Engagement_Summary[[#This Row],[New_Followers]]-Engagement_Summary[[#This Row],[Unfollows]])/Engagement_Summary[[#This Row],[Total_Followers]]</f>
        <v>7.397905186791E-3</v>
      </c>
      <c r="I139">
        <f>Engagement_Summary[[#This Row],[New_Followers]]-Engagement_Summary[[#This Row],[Unfollows]]</f>
        <v>6361</v>
      </c>
      <c r="J139">
        <f t="shared" si="4"/>
        <v>6694</v>
      </c>
    </row>
    <row r="140" spans="1:10" x14ac:dyDescent="0.2">
      <c r="A140" s="2">
        <v>45684</v>
      </c>
      <c r="B140" s="1" t="s">
        <v>48</v>
      </c>
      <c r="C140">
        <v>5940</v>
      </c>
      <c r="D140">
        <v>512</v>
      </c>
      <c r="E140">
        <v>865266</v>
      </c>
      <c r="F140">
        <v>15.8</v>
      </c>
      <c r="G140">
        <v>17531</v>
      </c>
      <c r="H140" s="14">
        <f>(Engagement_Summary[[#This Row],[New_Followers]]-Engagement_Summary[[#This Row],[Unfollows]])/Engagement_Summary[[#This Row],[Total_Followers]]</f>
        <v>6.2732154042803023E-3</v>
      </c>
      <c r="I140">
        <f>Engagement_Summary[[#This Row],[New_Followers]]-Engagement_Summary[[#This Row],[Unfollows]]</f>
        <v>5428</v>
      </c>
      <c r="J140">
        <f t="shared" si="4"/>
        <v>5997.5714285714284</v>
      </c>
    </row>
    <row r="141" spans="1:10" x14ac:dyDescent="0.2">
      <c r="A141" s="2">
        <v>45684</v>
      </c>
      <c r="B141" s="1" t="s">
        <v>25</v>
      </c>
      <c r="C141">
        <v>4271</v>
      </c>
      <c r="D141">
        <v>628</v>
      </c>
      <c r="E141">
        <v>868909</v>
      </c>
      <c r="F141">
        <v>11.12</v>
      </c>
      <c r="G141">
        <v>47051</v>
      </c>
      <c r="H141" s="14">
        <f>(Engagement_Summary[[#This Row],[New_Followers]]-Engagement_Summary[[#This Row],[Unfollows]])/Engagement_Summary[[#This Row],[Total_Followers]]</f>
        <v>4.1926139561219876E-3</v>
      </c>
      <c r="I141">
        <f>Engagement_Summary[[#This Row],[New_Followers]]-Engagement_Summary[[#This Row],[Unfollows]]</f>
        <v>3643</v>
      </c>
      <c r="J141">
        <f t="shared" si="4"/>
        <v>5481</v>
      </c>
    </row>
    <row r="142" spans="1:10" x14ac:dyDescent="0.2">
      <c r="A142" s="2">
        <v>45691</v>
      </c>
      <c r="B142" s="1" t="s">
        <v>14</v>
      </c>
      <c r="C142">
        <v>4456</v>
      </c>
      <c r="D142">
        <v>651</v>
      </c>
      <c r="E142">
        <v>872714</v>
      </c>
      <c r="F142">
        <v>9.51</v>
      </c>
      <c r="G142">
        <v>17736</v>
      </c>
      <c r="H142" s="14">
        <f>(Engagement_Summary[[#This Row],[New_Followers]]-Engagement_Summary[[#This Row],[Unfollows]])/Engagement_Summary[[#This Row],[Total_Followers]]</f>
        <v>4.3599621410908961E-3</v>
      </c>
      <c r="I142">
        <f>Engagement_Summary[[#This Row],[New_Followers]]-Engagement_Summary[[#This Row],[Unfollows]]</f>
        <v>3805</v>
      </c>
      <c r="J142">
        <f t="shared" si="4"/>
        <v>6039.8571428571431</v>
      </c>
    </row>
    <row r="143" spans="1:10" x14ac:dyDescent="0.2">
      <c r="A143" s="2">
        <v>45691</v>
      </c>
      <c r="B143" s="1" t="s">
        <v>48</v>
      </c>
      <c r="C143">
        <v>8788</v>
      </c>
      <c r="D143">
        <v>660</v>
      </c>
      <c r="E143">
        <v>880842</v>
      </c>
      <c r="F143">
        <v>3.72</v>
      </c>
      <c r="G143">
        <v>17710</v>
      </c>
      <c r="H143" s="14">
        <f>(Engagement_Summary[[#This Row],[New_Followers]]-Engagement_Summary[[#This Row],[Unfollows]])/Engagement_Summary[[#This Row],[Total_Followers]]</f>
        <v>9.2275345635199051E-3</v>
      </c>
      <c r="I143">
        <f>Engagement_Summary[[#This Row],[New_Followers]]-Engagement_Summary[[#This Row],[Unfollows]]</f>
        <v>8128</v>
      </c>
      <c r="J143">
        <f t="shared" si="4"/>
        <v>6181</v>
      </c>
    </row>
    <row r="144" spans="1:10" x14ac:dyDescent="0.2">
      <c r="A144" s="2">
        <v>45691</v>
      </c>
      <c r="B144" s="1" t="s">
        <v>14</v>
      </c>
      <c r="C144">
        <v>9599</v>
      </c>
      <c r="D144">
        <v>957</v>
      </c>
      <c r="E144">
        <v>889484</v>
      </c>
      <c r="F144">
        <v>8.77</v>
      </c>
      <c r="G144">
        <v>11619</v>
      </c>
      <c r="H144" s="14">
        <f>(Engagement_Summary[[#This Row],[New_Followers]]-Engagement_Summary[[#This Row],[Unfollows]])/Engagement_Summary[[#This Row],[Total_Followers]]</f>
        <v>9.7157453085159485E-3</v>
      </c>
      <c r="I144">
        <f>Engagement_Summary[[#This Row],[New_Followers]]-Engagement_Summary[[#This Row],[Unfollows]]</f>
        <v>8642</v>
      </c>
      <c r="J144">
        <f t="shared" si="4"/>
        <v>6280.7142857142853</v>
      </c>
    </row>
    <row r="145" spans="1:10" x14ac:dyDescent="0.2">
      <c r="A145" s="2">
        <v>45691</v>
      </c>
      <c r="B145" s="1" t="s">
        <v>48</v>
      </c>
      <c r="C145">
        <v>8650</v>
      </c>
      <c r="D145">
        <v>692</v>
      </c>
      <c r="E145">
        <v>897442</v>
      </c>
      <c r="F145">
        <v>7.67</v>
      </c>
      <c r="G145">
        <v>23975</v>
      </c>
      <c r="H145" s="14">
        <f>(Engagement_Summary[[#This Row],[New_Followers]]-Engagement_Summary[[#This Row],[Unfollows]])/Engagement_Summary[[#This Row],[Total_Followers]]</f>
        <v>8.8674254157928862E-3</v>
      </c>
      <c r="I145">
        <f>Engagement_Summary[[#This Row],[New_Followers]]-Engagement_Summary[[#This Row],[Unfollows]]</f>
        <v>7958</v>
      </c>
      <c r="J145">
        <f t="shared" si="4"/>
        <v>5860.5714285714284</v>
      </c>
    </row>
    <row r="146" spans="1:10" x14ac:dyDescent="0.2">
      <c r="A146" s="2">
        <v>45698</v>
      </c>
      <c r="B146" s="1" t="s">
        <v>20</v>
      </c>
      <c r="C146">
        <v>3711</v>
      </c>
      <c r="D146">
        <v>291</v>
      </c>
      <c r="E146">
        <v>900862</v>
      </c>
      <c r="F146">
        <v>14.25</v>
      </c>
      <c r="G146">
        <v>55603</v>
      </c>
      <c r="H146" s="14">
        <f>(Engagement_Summary[[#This Row],[New_Followers]]-Engagement_Summary[[#This Row],[Unfollows]])/Engagement_Summary[[#This Row],[Total_Followers]]</f>
        <v>3.7963639269943676E-3</v>
      </c>
      <c r="I146">
        <f>Engagement_Summary[[#This Row],[New_Followers]]-Engagement_Summary[[#This Row],[Unfollows]]</f>
        <v>3420</v>
      </c>
      <c r="J146">
        <f t="shared" si="4"/>
        <v>5445.8571428571431</v>
      </c>
    </row>
    <row r="147" spans="1:10" x14ac:dyDescent="0.2">
      <c r="A147" s="2">
        <v>45698</v>
      </c>
      <c r="B147" s="1" t="s">
        <v>20</v>
      </c>
      <c r="C147">
        <v>2668</v>
      </c>
      <c r="D147">
        <v>143</v>
      </c>
      <c r="E147">
        <v>903387</v>
      </c>
      <c r="F147">
        <v>15.9</v>
      </c>
      <c r="G147">
        <v>33252</v>
      </c>
      <c r="H147" s="14">
        <f>(Engagement_Summary[[#This Row],[New_Followers]]-Engagement_Summary[[#This Row],[Unfollows]])/Engagement_Summary[[#This Row],[Total_Followers]]</f>
        <v>2.795036900021807E-3</v>
      </c>
      <c r="I147">
        <f>Engagement_Summary[[#This Row],[New_Followers]]-Engagement_Summary[[#This Row],[Unfollows]]</f>
        <v>2525</v>
      </c>
      <c r="J147">
        <f t="shared" si="4"/>
        <v>5071.1428571428569</v>
      </c>
    </row>
    <row r="148" spans="1:10" x14ac:dyDescent="0.2">
      <c r="A148" s="2">
        <v>45698</v>
      </c>
      <c r="B148" s="1" t="s">
        <v>48</v>
      </c>
      <c r="C148">
        <v>1147</v>
      </c>
      <c r="D148">
        <v>127</v>
      </c>
      <c r="E148">
        <v>904407</v>
      </c>
      <c r="F148">
        <v>1.4</v>
      </c>
      <c r="G148">
        <v>25261</v>
      </c>
      <c r="H148" s="14">
        <f>(Engagement_Summary[[#This Row],[New_Followers]]-Engagement_Summary[[#This Row],[Unfollows]])/Engagement_Summary[[#This Row],[Total_Followers]]</f>
        <v>1.1278108196862695E-3</v>
      </c>
      <c r="I148">
        <f>Engagement_Summary[[#This Row],[New_Followers]]-Engagement_Summary[[#This Row],[Unfollows]]</f>
        <v>1020</v>
      </c>
      <c r="J148">
        <f t="shared" si="4"/>
        <v>5481.4285714285716</v>
      </c>
    </row>
    <row r="149" spans="1:10" x14ac:dyDescent="0.2">
      <c r="A149" s="2">
        <v>45698</v>
      </c>
      <c r="B149" s="1" t="s">
        <v>20</v>
      </c>
      <c r="C149">
        <v>7420</v>
      </c>
      <c r="D149">
        <v>743</v>
      </c>
      <c r="E149">
        <v>911084</v>
      </c>
      <c r="F149">
        <v>10.59</v>
      </c>
      <c r="G149">
        <v>11431</v>
      </c>
      <c r="H149" s="14">
        <f>(Engagement_Summary[[#This Row],[New_Followers]]-Engagement_Summary[[#This Row],[Unfollows]])/Engagement_Summary[[#This Row],[Total_Followers]]</f>
        <v>7.3286327056561193E-3</v>
      </c>
      <c r="I149">
        <f>Engagement_Summary[[#This Row],[New_Followers]]-Engagement_Summary[[#This Row],[Unfollows]]</f>
        <v>6677</v>
      </c>
      <c r="J149">
        <f t="shared" si="4"/>
        <v>4504.5714285714284</v>
      </c>
    </row>
    <row r="150" spans="1:10" x14ac:dyDescent="0.2">
      <c r="A150" s="2">
        <v>45705</v>
      </c>
      <c r="B150" s="1" t="s">
        <v>48</v>
      </c>
      <c r="C150">
        <v>1365</v>
      </c>
      <c r="D150">
        <v>75</v>
      </c>
      <c r="E150">
        <v>912374</v>
      </c>
      <c r="F150">
        <v>9.27</v>
      </c>
      <c r="G150">
        <v>19067</v>
      </c>
      <c r="H150" s="14">
        <f>(Engagement_Summary[[#This Row],[New_Followers]]-Engagement_Summary[[#This Row],[Unfollows]])/Engagement_Summary[[#This Row],[Total_Followers]]</f>
        <v>1.4138938637006315E-3</v>
      </c>
      <c r="I150">
        <f>Engagement_Summary[[#This Row],[New_Followers]]-Engagement_Summary[[#This Row],[Unfollows]]</f>
        <v>1290</v>
      </c>
      <c r="J150">
        <f t="shared" si="4"/>
        <v>3998.7142857142858</v>
      </c>
    </row>
    <row r="151" spans="1:10" x14ac:dyDescent="0.2">
      <c r="A151" s="2">
        <v>45705</v>
      </c>
      <c r="B151" s="1" t="s">
        <v>20</v>
      </c>
      <c r="C151">
        <v>5531</v>
      </c>
      <c r="D151">
        <v>430</v>
      </c>
      <c r="E151">
        <v>917475</v>
      </c>
      <c r="F151">
        <v>2.73</v>
      </c>
      <c r="G151">
        <v>47481</v>
      </c>
      <c r="H151" s="14">
        <f>(Engagement_Summary[[#This Row],[New_Followers]]-Engagement_Summary[[#This Row],[Unfollows]])/Engagement_Summary[[#This Row],[Total_Followers]]</f>
        <v>5.5598245183792472E-3</v>
      </c>
      <c r="I151">
        <f>Engagement_Summary[[#This Row],[New_Followers]]-Engagement_Summary[[#This Row],[Unfollows]]</f>
        <v>5101</v>
      </c>
      <c r="J151">
        <f t="shared" si="4"/>
        <v>3638.8571428571427</v>
      </c>
    </row>
    <row r="152" spans="1:10" x14ac:dyDescent="0.2">
      <c r="A152" s="2">
        <v>45705</v>
      </c>
      <c r="B152" s="1" t="s">
        <v>25</v>
      </c>
      <c r="C152">
        <v>6330</v>
      </c>
      <c r="D152">
        <v>891</v>
      </c>
      <c r="E152">
        <v>922914</v>
      </c>
      <c r="F152">
        <v>14.79</v>
      </c>
      <c r="G152">
        <v>37037</v>
      </c>
      <c r="H152" s="14">
        <f>(Engagement_Summary[[#This Row],[New_Followers]]-Engagement_Summary[[#This Row],[Unfollows]])/Engagement_Summary[[#This Row],[Total_Followers]]</f>
        <v>5.8932901657142486E-3</v>
      </c>
      <c r="I152">
        <f>Engagement_Summary[[#This Row],[New_Followers]]-Engagement_Summary[[#This Row],[Unfollows]]</f>
        <v>5439</v>
      </c>
      <c r="J152">
        <f t="shared" si="4"/>
        <v>4011.5714285714284</v>
      </c>
    </row>
    <row r="153" spans="1:10" x14ac:dyDescent="0.2">
      <c r="A153" s="2">
        <v>45705</v>
      </c>
      <c r="B153" s="1" t="s">
        <v>25</v>
      </c>
      <c r="C153">
        <v>6510</v>
      </c>
      <c r="D153">
        <v>481</v>
      </c>
      <c r="E153">
        <v>928943</v>
      </c>
      <c r="F153">
        <v>2.38</v>
      </c>
      <c r="G153">
        <v>19557</v>
      </c>
      <c r="H153" s="14">
        <f>(Engagement_Summary[[#This Row],[New_Followers]]-Engagement_Summary[[#This Row],[Unfollows]])/Engagement_Summary[[#This Row],[Total_Followers]]</f>
        <v>6.4901721634158397E-3</v>
      </c>
      <c r="I153">
        <f>Engagement_Summary[[#This Row],[New_Followers]]-Engagement_Summary[[#This Row],[Unfollows]]</f>
        <v>6029</v>
      </c>
      <c r="J153">
        <f t="shared" si="4"/>
        <v>4954.4285714285716</v>
      </c>
    </row>
    <row r="154" spans="1:10" x14ac:dyDescent="0.2">
      <c r="A154" s="2">
        <v>45712</v>
      </c>
      <c r="B154" s="1" t="s">
        <v>25</v>
      </c>
      <c r="C154">
        <v>9754</v>
      </c>
      <c r="D154">
        <v>629</v>
      </c>
      <c r="E154">
        <v>938068</v>
      </c>
      <c r="F154">
        <v>3.41</v>
      </c>
      <c r="G154">
        <v>19435</v>
      </c>
      <c r="H154" s="14">
        <f>(Engagement_Summary[[#This Row],[New_Followers]]-Engagement_Summary[[#This Row],[Unfollows]])/Engagement_Summary[[#This Row],[Total_Followers]]</f>
        <v>9.7274398018054129E-3</v>
      </c>
      <c r="I154">
        <f>Engagement_Summary[[#This Row],[New_Followers]]-Engagement_Summary[[#This Row],[Unfollows]]</f>
        <v>9125</v>
      </c>
      <c r="J154">
        <f t="shared" si="4"/>
        <v>6091.4285714285716</v>
      </c>
    </row>
    <row r="155" spans="1:10" x14ac:dyDescent="0.2">
      <c r="A155" s="2">
        <v>45712</v>
      </c>
      <c r="B155" s="1" t="s">
        <v>14</v>
      </c>
      <c r="C155">
        <v>9964</v>
      </c>
      <c r="D155">
        <v>985</v>
      </c>
      <c r="E155">
        <v>947047</v>
      </c>
      <c r="F155">
        <v>1.98</v>
      </c>
      <c r="G155">
        <v>47766</v>
      </c>
      <c r="H155" s="14">
        <f>(Engagement_Summary[[#This Row],[New_Followers]]-Engagement_Summary[[#This Row],[Unfollows]])/Engagement_Summary[[#This Row],[Total_Followers]]</f>
        <v>9.4810500429228957E-3</v>
      </c>
      <c r="I155">
        <f>Engagement_Summary[[#This Row],[New_Followers]]-Engagement_Summary[[#This Row],[Unfollows]]</f>
        <v>8979</v>
      </c>
      <c r="J155">
        <f t="shared" si="4"/>
        <v>6049</v>
      </c>
    </row>
    <row r="156" spans="1:10" x14ac:dyDescent="0.2">
      <c r="A156" s="2">
        <v>45712</v>
      </c>
      <c r="B156" s="1" t="s">
        <v>14</v>
      </c>
      <c r="C156">
        <v>7493</v>
      </c>
      <c r="D156">
        <v>1113</v>
      </c>
      <c r="E156">
        <v>953427</v>
      </c>
      <c r="F156">
        <v>15.68</v>
      </c>
      <c r="G156">
        <v>10162</v>
      </c>
      <c r="H156" s="14">
        <f>(Engagement_Summary[[#This Row],[New_Followers]]-Engagement_Summary[[#This Row],[Unfollows]])/Engagement_Summary[[#This Row],[Total_Followers]]</f>
        <v>6.6916502259743013E-3</v>
      </c>
      <c r="I156">
        <f>Engagement_Summary[[#This Row],[New_Followers]]-Engagement_Summary[[#This Row],[Unfollows]]</f>
        <v>6380</v>
      </c>
      <c r="J156">
        <f t="shared" si="4"/>
        <v>6716.4285714285716</v>
      </c>
    </row>
    <row r="157" spans="1:10" x14ac:dyDescent="0.2">
      <c r="A157" s="2">
        <v>45712</v>
      </c>
      <c r="B157" s="1" t="s">
        <v>25</v>
      </c>
      <c r="C157">
        <v>6439</v>
      </c>
      <c r="D157">
        <v>477</v>
      </c>
      <c r="E157">
        <v>959389</v>
      </c>
      <c r="F157">
        <v>7.47</v>
      </c>
      <c r="G157">
        <v>44742</v>
      </c>
      <c r="H157" s="14">
        <f>(Engagement_Summary[[#This Row],[New_Followers]]-Engagement_Summary[[#This Row],[Unfollows]])/Engagement_Summary[[#This Row],[Total_Followers]]</f>
        <v>6.2143718554204808E-3</v>
      </c>
      <c r="I157">
        <f>Engagement_Summary[[#This Row],[New_Followers]]-Engagement_Summary[[#This Row],[Unfollows]]</f>
        <v>5962</v>
      </c>
      <c r="J157">
        <f t="shared" si="4"/>
        <v>6935</v>
      </c>
    </row>
    <row r="158" spans="1:10" x14ac:dyDescent="0.2">
      <c r="A158" s="2">
        <v>45719</v>
      </c>
      <c r="B158" s="1" t="s">
        <v>14</v>
      </c>
      <c r="C158">
        <v>7511</v>
      </c>
      <c r="D158">
        <v>880</v>
      </c>
      <c r="E158">
        <v>966020</v>
      </c>
      <c r="F158">
        <v>4.6100000000000003</v>
      </c>
      <c r="G158">
        <v>29675</v>
      </c>
      <c r="H158" s="14">
        <f>(Engagement_Summary[[#This Row],[New_Followers]]-Engagement_Summary[[#This Row],[Unfollows]])/Engagement_Summary[[#This Row],[Total_Followers]]</f>
        <v>6.8642471170369144E-3</v>
      </c>
      <c r="I158">
        <f>Engagement_Summary[[#This Row],[New_Followers]]-Engagement_Summary[[#This Row],[Unfollows]]</f>
        <v>6631</v>
      </c>
      <c r="J158">
        <f t="shared" si="4"/>
        <v>7219.7142857142853</v>
      </c>
    </row>
    <row r="159" spans="1:10" x14ac:dyDescent="0.2">
      <c r="A159" s="2">
        <v>45719</v>
      </c>
      <c r="B159" s="1" t="s">
        <v>20</v>
      </c>
      <c r="C159">
        <v>8504</v>
      </c>
      <c r="D159">
        <v>1072</v>
      </c>
      <c r="E159">
        <v>973452</v>
      </c>
      <c r="F159">
        <v>6.57</v>
      </c>
      <c r="G159">
        <v>18461</v>
      </c>
      <c r="H159" s="14">
        <f>(Engagement_Summary[[#This Row],[New_Followers]]-Engagement_Summary[[#This Row],[Unfollows]])/Engagement_Summary[[#This Row],[Total_Followers]]</f>
        <v>7.6346856342171983E-3</v>
      </c>
      <c r="I159">
        <f>Engagement_Summary[[#This Row],[New_Followers]]-Engagement_Summary[[#This Row],[Unfollows]]</f>
        <v>7432</v>
      </c>
      <c r="J159">
        <f t="shared" si="4"/>
        <v>6655.7142857142853</v>
      </c>
    </row>
    <row r="160" spans="1:10" x14ac:dyDescent="0.2">
      <c r="A160" s="2">
        <v>45719</v>
      </c>
      <c r="B160" s="1" t="s">
        <v>48</v>
      </c>
      <c r="C160">
        <v>2246</v>
      </c>
      <c r="D160">
        <v>165</v>
      </c>
      <c r="E160">
        <v>975533</v>
      </c>
      <c r="F160">
        <v>2.91</v>
      </c>
      <c r="G160">
        <v>27015</v>
      </c>
      <c r="H160" s="14">
        <f>(Engagement_Summary[[#This Row],[New_Followers]]-Engagement_Summary[[#This Row],[Unfollows]])/Engagement_Summary[[#This Row],[Total_Followers]]</f>
        <v>2.1331928289458173E-3</v>
      </c>
      <c r="I160">
        <f>Engagement_Summary[[#This Row],[New_Followers]]-Engagement_Summary[[#This Row],[Unfollows]]</f>
        <v>2081</v>
      </c>
      <c r="J160">
        <f t="shared" si="4"/>
        <v>5958.5714285714284</v>
      </c>
    </row>
    <row r="161" spans="1:10" x14ac:dyDescent="0.2">
      <c r="A161" s="2">
        <v>45719</v>
      </c>
      <c r="B161" s="1" t="s">
        <v>48</v>
      </c>
      <c r="C161">
        <v>4839</v>
      </c>
      <c r="D161">
        <v>594</v>
      </c>
      <c r="E161">
        <v>979778</v>
      </c>
      <c r="F161">
        <v>2.58</v>
      </c>
      <c r="G161">
        <v>42591</v>
      </c>
      <c r="H161" s="14">
        <f>(Engagement_Summary[[#This Row],[New_Followers]]-Engagement_Summary[[#This Row],[Unfollows]])/Engagement_Summary[[#This Row],[Total_Followers]]</f>
        <v>4.3326141227910814E-3</v>
      </c>
      <c r="I161">
        <f>Engagement_Summary[[#This Row],[New_Followers]]-Engagement_Summary[[#This Row],[Unfollows]]</f>
        <v>4245</v>
      </c>
      <c r="J161">
        <f t="shared" si="4"/>
        <v>5922</v>
      </c>
    </row>
    <row r="162" spans="1:10" x14ac:dyDescent="0.2">
      <c r="A162" s="2">
        <v>45726</v>
      </c>
      <c r="B162" s="1" t="s">
        <v>48</v>
      </c>
      <c r="C162">
        <v>9551</v>
      </c>
      <c r="D162">
        <v>828</v>
      </c>
      <c r="E162">
        <v>988501</v>
      </c>
      <c r="F162">
        <v>1.53</v>
      </c>
      <c r="G162">
        <v>38047</v>
      </c>
      <c r="H162" s="14">
        <f>(Engagement_Summary[[#This Row],[New_Followers]]-Engagement_Summary[[#This Row],[Unfollows]])/Engagement_Summary[[#This Row],[Total_Followers]]</f>
        <v>8.8244726105487E-3</v>
      </c>
      <c r="I162">
        <f>Engagement_Summary[[#This Row],[New_Followers]]-Engagement_Summary[[#This Row],[Unfollows]]</f>
        <v>8723</v>
      </c>
      <c r="J162">
        <f t="shared" si="4"/>
        <v>5438.2857142857147</v>
      </c>
    </row>
    <row r="163" spans="1:10" x14ac:dyDescent="0.2">
      <c r="A163" s="2">
        <v>45726</v>
      </c>
      <c r="B163" s="1" t="s">
        <v>25</v>
      </c>
      <c r="C163">
        <v>3376</v>
      </c>
      <c r="D163">
        <v>382</v>
      </c>
      <c r="E163">
        <v>991495</v>
      </c>
      <c r="F163">
        <v>3.87</v>
      </c>
      <c r="G163">
        <v>44782</v>
      </c>
      <c r="H163" s="14">
        <f>(Engagement_Summary[[#This Row],[New_Followers]]-Engagement_Summary[[#This Row],[Unfollows]])/Engagement_Summary[[#This Row],[Total_Followers]]</f>
        <v>3.0196823988018094E-3</v>
      </c>
      <c r="I163">
        <f>Engagement_Summary[[#This Row],[New_Followers]]-Engagement_Summary[[#This Row],[Unfollows]]</f>
        <v>2994</v>
      </c>
      <c r="J163">
        <f t="shared" si="4"/>
        <v>5094.4285714285716</v>
      </c>
    </row>
    <row r="164" spans="1:10" x14ac:dyDescent="0.2">
      <c r="A164" s="2">
        <v>45726</v>
      </c>
      <c r="B164" s="1" t="s">
        <v>14</v>
      </c>
      <c r="C164">
        <v>4009</v>
      </c>
      <c r="D164">
        <v>454</v>
      </c>
      <c r="E164">
        <v>995050</v>
      </c>
      <c r="F164">
        <v>2.11</v>
      </c>
      <c r="G164">
        <v>19833</v>
      </c>
      <c r="H164" s="14">
        <f>(Engagement_Summary[[#This Row],[New_Followers]]-Engagement_Summary[[#This Row],[Unfollows]])/Engagement_Summary[[#This Row],[Total_Followers]]</f>
        <v>3.5726847897090599E-3</v>
      </c>
      <c r="I164">
        <f>Engagement_Summary[[#This Row],[New_Followers]]-Engagement_Summary[[#This Row],[Unfollows]]</f>
        <v>3555</v>
      </c>
      <c r="J164">
        <f t="shared" si="4"/>
        <v>4509.2857142857147</v>
      </c>
    </row>
    <row r="165" spans="1:10" x14ac:dyDescent="0.2">
      <c r="A165" s="2">
        <v>45726</v>
      </c>
      <c r="B165" s="1" t="s">
        <v>20</v>
      </c>
      <c r="C165">
        <v>2827</v>
      </c>
      <c r="D165">
        <v>292</v>
      </c>
      <c r="E165">
        <v>997585</v>
      </c>
      <c r="F165">
        <v>2.4</v>
      </c>
      <c r="G165">
        <v>17896</v>
      </c>
      <c r="H165" s="14">
        <f>(Engagement_Summary[[#This Row],[New_Followers]]-Engagement_Summary[[#This Row],[Unfollows]])/Engagement_Summary[[#This Row],[Total_Followers]]</f>
        <v>2.5411368454818384E-3</v>
      </c>
      <c r="I165">
        <f>Engagement_Summary[[#This Row],[New_Followers]]-Engagement_Summary[[#This Row],[Unfollows]]</f>
        <v>2535</v>
      </c>
      <c r="J165">
        <f t="shared" si="4"/>
        <v>4520.2857142857147</v>
      </c>
    </row>
    <row r="166" spans="1:10" x14ac:dyDescent="0.2">
      <c r="A166" s="2">
        <v>45733</v>
      </c>
      <c r="B166" s="1" t="s">
        <v>20</v>
      </c>
      <c r="C166">
        <v>7979</v>
      </c>
      <c r="D166">
        <v>470</v>
      </c>
      <c r="E166">
        <v>1005094</v>
      </c>
      <c r="F166">
        <v>10.43</v>
      </c>
      <c r="G166">
        <v>42972</v>
      </c>
      <c r="H166" s="14">
        <f>(Engagement_Summary[[#This Row],[New_Followers]]-Engagement_Summary[[#This Row],[Unfollows]])/Engagement_Summary[[#This Row],[Total_Followers]]</f>
        <v>7.4709430162750948E-3</v>
      </c>
      <c r="I166">
        <f>Engagement_Summary[[#This Row],[New_Followers]]-Engagement_Summary[[#This Row],[Unfollows]]</f>
        <v>7509</v>
      </c>
      <c r="J166">
        <f t="shared" si="4"/>
        <v>5407.5714285714284</v>
      </c>
    </row>
    <row r="167" spans="1:10" x14ac:dyDescent="0.2">
      <c r="A167" s="2">
        <v>45733</v>
      </c>
      <c r="B167" s="1" t="s">
        <v>25</v>
      </c>
      <c r="C167">
        <v>9569</v>
      </c>
      <c r="D167">
        <v>1277</v>
      </c>
      <c r="E167">
        <v>1013386</v>
      </c>
      <c r="F167">
        <v>12.46</v>
      </c>
      <c r="G167">
        <v>59733</v>
      </c>
      <c r="H167" s="14">
        <f>(Engagement_Summary[[#This Row],[New_Followers]]-Engagement_Summary[[#This Row],[Unfollows]])/Engagement_Summary[[#This Row],[Total_Followers]]</f>
        <v>8.1824694637581338E-3</v>
      </c>
      <c r="I167">
        <f>Engagement_Summary[[#This Row],[New_Followers]]-Engagement_Summary[[#This Row],[Unfollows]]</f>
        <v>8292</v>
      </c>
      <c r="J167">
        <f t="shared" si="4"/>
        <v>5494.2857142857147</v>
      </c>
    </row>
    <row r="168" spans="1:10" x14ac:dyDescent="0.2">
      <c r="A168" s="2">
        <v>45733</v>
      </c>
      <c r="B168" s="1" t="s">
        <v>20</v>
      </c>
      <c r="C168">
        <v>5285</v>
      </c>
      <c r="D168">
        <v>433</v>
      </c>
      <c r="E168">
        <v>1018238</v>
      </c>
      <c r="F168">
        <v>8.6999999999999993</v>
      </c>
      <c r="G168">
        <v>51800</v>
      </c>
      <c r="H168" s="14">
        <f>(Engagement_Summary[[#This Row],[New_Followers]]-Engagement_Summary[[#This Row],[Unfollows]])/Engagement_Summary[[#This Row],[Total_Followers]]</f>
        <v>4.7650942117658151E-3</v>
      </c>
      <c r="I168">
        <f>Engagement_Summary[[#This Row],[New_Followers]]-Engagement_Summary[[#This Row],[Unfollows]]</f>
        <v>4852</v>
      </c>
      <c r="J168">
        <f t="shared" ref="J168:J199" si="5">AVERAGE(I163:I169)</f>
        <v>5300.5714285714284</v>
      </c>
    </row>
    <row r="169" spans="1:10" x14ac:dyDescent="0.2">
      <c r="A169" s="2">
        <v>45733</v>
      </c>
      <c r="B169" s="1" t="s">
        <v>20</v>
      </c>
      <c r="C169">
        <v>7910</v>
      </c>
      <c r="D169">
        <v>543</v>
      </c>
      <c r="E169">
        <v>1025605</v>
      </c>
      <c r="F169">
        <v>6.06</v>
      </c>
      <c r="G169">
        <v>40508</v>
      </c>
      <c r="H169" s="14">
        <f>(Engagement_Summary[[#This Row],[New_Followers]]-Engagement_Summary[[#This Row],[Unfollows]])/Engagement_Summary[[#This Row],[Total_Followers]]</f>
        <v>7.183077305590359E-3</v>
      </c>
      <c r="I169">
        <f>Engagement_Summary[[#This Row],[New_Followers]]-Engagement_Summary[[#This Row],[Unfollows]]</f>
        <v>7367</v>
      </c>
      <c r="J169">
        <f t="shared" si="5"/>
        <v>6164.8571428571431</v>
      </c>
    </row>
    <row r="170" spans="1:10" x14ac:dyDescent="0.2">
      <c r="A170" s="2">
        <v>45740</v>
      </c>
      <c r="B170" s="1" t="s">
        <v>20</v>
      </c>
      <c r="C170">
        <v>9561</v>
      </c>
      <c r="D170">
        <v>517</v>
      </c>
      <c r="E170">
        <v>1034649</v>
      </c>
      <c r="F170">
        <v>6.41</v>
      </c>
      <c r="G170">
        <v>15347</v>
      </c>
      <c r="H170" s="14">
        <f>(Engagement_Summary[[#This Row],[New_Followers]]-Engagement_Summary[[#This Row],[Unfollows]])/Engagement_Summary[[#This Row],[Total_Followers]]</f>
        <v>8.741128633961856E-3</v>
      </c>
      <c r="I170">
        <f>Engagement_Summary[[#This Row],[New_Followers]]-Engagement_Summary[[#This Row],[Unfollows]]</f>
        <v>9044</v>
      </c>
      <c r="J170">
        <f t="shared" si="5"/>
        <v>6063.8571428571431</v>
      </c>
    </row>
    <row r="171" spans="1:10" x14ac:dyDescent="0.2">
      <c r="A171" s="2">
        <v>45740</v>
      </c>
      <c r="B171" s="1" t="s">
        <v>20</v>
      </c>
      <c r="C171">
        <v>3196</v>
      </c>
      <c r="D171">
        <v>348</v>
      </c>
      <c r="E171">
        <v>1037497</v>
      </c>
      <c r="F171">
        <v>14.03</v>
      </c>
      <c r="G171">
        <v>40314</v>
      </c>
      <c r="H171" s="14">
        <f>(Engagement_Summary[[#This Row],[New_Followers]]-Engagement_Summary[[#This Row],[Unfollows]])/Engagement_Summary[[#This Row],[Total_Followers]]</f>
        <v>2.7450681785103955E-3</v>
      </c>
      <c r="I171">
        <f>Engagement_Summary[[#This Row],[New_Followers]]-Engagement_Summary[[#This Row],[Unfollows]]</f>
        <v>2848</v>
      </c>
      <c r="J171">
        <f t="shared" si="5"/>
        <v>6300.1428571428569</v>
      </c>
    </row>
    <row r="172" spans="1:10" x14ac:dyDescent="0.2">
      <c r="A172" s="2">
        <v>45740</v>
      </c>
      <c r="B172" s="1" t="s">
        <v>14</v>
      </c>
      <c r="C172">
        <v>4747</v>
      </c>
      <c r="D172">
        <v>558</v>
      </c>
      <c r="E172">
        <v>1041686</v>
      </c>
      <c r="F172">
        <v>5.77</v>
      </c>
      <c r="G172">
        <v>12643</v>
      </c>
      <c r="H172" s="14">
        <f>(Engagement_Summary[[#This Row],[New_Followers]]-Engagement_Summary[[#This Row],[Unfollows]])/Engagement_Summary[[#This Row],[Total_Followers]]</f>
        <v>4.021365363458854E-3</v>
      </c>
      <c r="I172">
        <f>Engagement_Summary[[#This Row],[New_Followers]]-Engagement_Summary[[#This Row],[Unfollows]]</f>
        <v>4189</v>
      </c>
      <c r="J172">
        <f t="shared" si="5"/>
        <v>6561</v>
      </c>
    </row>
    <row r="173" spans="1:10" x14ac:dyDescent="0.2">
      <c r="A173" s="2">
        <v>45740</v>
      </c>
      <c r="B173" s="1" t="s">
        <v>20</v>
      </c>
      <c r="C173">
        <v>9843</v>
      </c>
      <c r="D173">
        <v>508</v>
      </c>
      <c r="E173">
        <v>1051021</v>
      </c>
      <c r="F173">
        <v>4.21</v>
      </c>
      <c r="G173">
        <v>50785</v>
      </c>
      <c r="H173" s="14">
        <f>(Engagement_Summary[[#This Row],[New_Followers]]-Engagement_Summary[[#This Row],[Unfollows]])/Engagement_Summary[[#This Row],[Total_Followers]]</f>
        <v>8.8818396587699005E-3</v>
      </c>
      <c r="I173">
        <f>Engagement_Summary[[#This Row],[New_Followers]]-Engagement_Summary[[#This Row],[Unfollows]]</f>
        <v>9335</v>
      </c>
      <c r="J173">
        <f t="shared" si="5"/>
        <v>6272.4285714285716</v>
      </c>
    </row>
    <row r="174" spans="1:10" x14ac:dyDescent="0.2">
      <c r="A174" s="2">
        <v>45747</v>
      </c>
      <c r="B174" s="1" t="s">
        <v>48</v>
      </c>
      <c r="C174">
        <v>6978</v>
      </c>
      <c r="D174">
        <v>706</v>
      </c>
      <c r="E174">
        <v>1057293</v>
      </c>
      <c r="F174">
        <v>5.0599999999999996</v>
      </c>
      <c r="G174">
        <v>28681</v>
      </c>
      <c r="H174" s="14">
        <f>(Engagement_Summary[[#This Row],[New_Followers]]-Engagement_Summary[[#This Row],[Unfollows]])/Engagement_Summary[[#This Row],[Total_Followers]]</f>
        <v>5.9321304501212058E-3</v>
      </c>
      <c r="I174">
        <f>Engagement_Summary[[#This Row],[New_Followers]]-Engagement_Summary[[#This Row],[Unfollows]]</f>
        <v>6272</v>
      </c>
      <c r="J174">
        <f t="shared" si="5"/>
        <v>6454.7142857142853</v>
      </c>
    </row>
    <row r="175" spans="1:10" x14ac:dyDescent="0.2">
      <c r="A175" s="2">
        <v>45747</v>
      </c>
      <c r="B175" s="1" t="s">
        <v>25</v>
      </c>
      <c r="C175">
        <v>6607</v>
      </c>
      <c r="D175">
        <v>479</v>
      </c>
      <c r="E175">
        <v>1063421</v>
      </c>
      <c r="F175">
        <v>5.59</v>
      </c>
      <c r="G175">
        <v>48328</v>
      </c>
      <c r="H175" s="14">
        <f>(Engagement_Summary[[#This Row],[New_Followers]]-Engagement_Summary[[#This Row],[Unfollows]])/Engagement_Summary[[#This Row],[Total_Followers]]</f>
        <v>5.7625343114345116E-3</v>
      </c>
      <c r="I175">
        <f>Engagement_Summary[[#This Row],[New_Followers]]-Engagement_Summary[[#This Row],[Unfollows]]</f>
        <v>6128</v>
      </c>
      <c r="J175">
        <f t="shared" si="5"/>
        <v>5626.1428571428569</v>
      </c>
    </row>
    <row r="176" spans="1:10" x14ac:dyDescent="0.2">
      <c r="A176" s="2">
        <v>45747</v>
      </c>
      <c r="B176" s="1" t="s">
        <v>14</v>
      </c>
      <c r="C176">
        <v>1769</v>
      </c>
      <c r="D176">
        <v>202</v>
      </c>
      <c r="E176">
        <v>1064988</v>
      </c>
      <c r="F176">
        <v>6.55</v>
      </c>
      <c r="G176">
        <v>25892</v>
      </c>
      <c r="H176" s="14">
        <f>(Engagement_Summary[[#This Row],[New_Followers]]-Engagement_Summary[[#This Row],[Unfollows]])/Engagement_Summary[[#This Row],[Total_Followers]]</f>
        <v>1.4713780812553757E-3</v>
      </c>
      <c r="I176">
        <f>Engagement_Summary[[#This Row],[New_Followers]]-Engagement_Summary[[#This Row],[Unfollows]]</f>
        <v>1567</v>
      </c>
      <c r="J176">
        <f t="shared" si="5"/>
        <v>4571.2857142857147</v>
      </c>
    </row>
    <row r="177" spans="1:10" x14ac:dyDescent="0.2">
      <c r="A177" s="2">
        <v>45747</v>
      </c>
      <c r="B177" s="1" t="s">
        <v>20</v>
      </c>
      <c r="C177">
        <v>1780</v>
      </c>
      <c r="D177">
        <v>120</v>
      </c>
      <c r="E177">
        <v>1066648</v>
      </c>
      <c r="F177">
        <v>13.86</v>
      </c>
      <c r="G177">
        <v>57299</v>
      </c>
      <c r="H177" s="14">
        <f>(Engagement_Summary[[#This Row],[New_Followers]]-Engagement_Summary[[#This Row],[Unfollows]])/Engagement_Summary[[#This Row],[Total_Followers]]</f>
        <v>1.55627723485161E-3</v>
      </c>
      <c r="I177">
        <f>Engagement_Summary[[#This Row],[New_Followers]]-Engagement_Summary[[#This Row],[Unfollows]]</f>
        <v>1660</v>
      </c>
      <c r="J177">
        <f t="shared" si="5"/>
        <v>5083.5714285714284</v>
      </c>
    </row>
    <row r="178" spans="1:10" x14ac:dyDescent="0.2">
      <c r="A178" s="2">
        <v>45754</v>
      </c>
      <c r="B178" s="1" t="s">
        <v>14</v>
      </c>
      <c r="C178">
        <v>7303</v>
      </c>
      <c r="D178">
        <v>869</v>
      </c>
      <c r="E178">
        <v>1073082</v>
      </c>
      <c r="F178">
        <v>8.1199999999999992</v>
      </c>
      <c r="G178">
        <v>27073</v>
      </c>
      <c r="H178" s="14">
        <f>(Engagement_Summary[[#This Row],[New_Followers]]-Engagement_Summary[[#This Row],[Unfollows]])/Engagement_Summary[[#This Row],[Total_Followers]]</f>
        <v>5.9958139266151145E-3</v>
      </c>
      <c r="I178">
        <f>Engagement_Summary[[#This Row],[New_Followers]]-Engagement_Summary[[#This Row],[Unfollows]]</f>
        <v>6434</v>
      </c>
      <c r="J178">
        <f t="shared" si="5"/>
        <v>5134</v>
      </c>
    </row>
    <row r="179" spans="1:10" x14ac:dyDescent="0.2">
      <c r="A179" s="2">
        <v>45754</v>
      </c>
      <c r="B179" s="1" t="s">
        <v>20</v>
      </c>
      <c r="C179">
        <v>4983</v>
      </c>
      <c r="D179">
        <v>441</v>
      </c>
      <c r="E179">
        <v>1077624</v>
      </c>
      <c r="F179">
        <v>6.9</v>
      </c>
      <c r="G179">
        <v>46768</v>
      </c>
      <c r="H179" s="14">
        <f>(Engagement_Summary[[#This Row],[New_Followers]]-Engagement_Summary[[#This Row],[Unfollows]])/Engagement_Summary[[#This Row],[Total_Followers]]</f>
        <v>4.2148281775461569E-3</v>
      </c>
      <c r="I179">
        <f>Engagement_Summary[[#This Row],[New_Followers]]-Engagement_Summary[[#This Row],[Unfollows]]</f>
        <v>4542</v>
      </c>
      <c r="J179">
        <f t="shared" si="5"/>
        <v>4988.8571428571431</v>
      </c>
    </row>
    <row r="180" spans="1:10" x14ac:dyDescent="0.2">
      <c r="A180" s="2">
        <v>45754</v>
      </c>
      <c r="B180" s="1" t="s">
        <v>48</v>
      </c>
      <c r="C180">
        <v>9714</v>
      </c>
      <c r="D180">
        <v>1395</v>
      </c>
      <c r="E180">
        <v>1085943</v>
      </c>
      <c r="F180">
        <v>5.22</v>
      </c>
      <c r="G180">
        <v>40682</v>
      </c>
      <c r="H180" s="14">
        <f>(Engagement_Summary[[#This Row],[New_Followers]]-Engagement_Summary[[#This Row],[Unfollows]])/Engagement_Summary[[#This Row],[Total_Followers]]</f>
        <v>7.6606230713766746E-3</v>
      </c>
      <c r="I180">
        <f>Engagement_Summary[[#This Row],[New_Followers]]-Engagement_Summary[[#This Row],[Unfollows]]</f>
        <v>8319</v>
      </c>
      <c r="J180">
        <f t="shared" si="5"/>
        <v>4296.4285714285716</v>
      </c>
    </row>
    <row r="181" spans="1:10" x14ac:dyDescent="0.2">
      <c r="A181" s="2">
        <v>45754</v>
      </c>
      <c r="B181" s="1" t="s">
        <v>25</v>
      </c>
      <c r="C181">
        <v>1521</v>
      </c>
      <c r="D181">
        <v>96</v>
      </c>
      <c r="E181">
        <v>1087368</v>
      </c>
      <c r="F181">
        <v>12.71</v>
      </c>
      <c r="G181">
        <v>42262</v>
      </c>
      <c r="H181" s="14">
        <f>(Engagement_Summary[[#This Row],[New_Followers]]-Engagement_Summary[[#This Row],[Unfollows]])/Engagement_Summary[[#This Row],[Total_Followers]]</f>
        <v>1.3105038956452645E-3</v>
      </c>
      <c r="I181">
        <f>Engagement_Summary[[#This Row],[New_Followers]]-Engagement_Summary[[#This Row],[Unfollows]]</f>
        <v>1425</v>
      </c>
      <c r="J181">
        <f t="shared" si="5"/>
        <v>4542.2857142857147</v>
      </c>
    </row>
    <row r="182" spans="1:10" x14ac:dyDescent="0.2">
      <c r="A182" s="2">
        <v>45761</v>
      </c>
      <c r="B182" s="1" t="s">
        <v>20</v>
      </c>
      <c r="C182">
        <v>8569</v>
      </c>
      <c r="D182">
        <v>720</v>
      </c>
      <c r="E182">
        <v>1095217</v>
      </c>
      <c r="F182">
        <v>9.59</v>
      </c>
      <c r="G182">
        <v>41358</v>
      </c>
      <c r="H182" s="14">
        <f>(Engagement_Summary[[#This Row],[New_Followers]]-Engagement_Summary[[#This Row],[Unfollows]])/Engagement_Summary[[#This Row],[Total_Followers]]</f>
        <v>7.1666162961312686E-3</v>
      </c>
      <c r="I182">
        <f>Engagement_Summary[[#This Row],[New_Followers]]-Engagement_Summary[[#This Row],[Unfollows]]</f>
        <v>7849</v>
      </c>
      <c r="J182">
        <f t="shared" si="5"/>
        <v>5228.1428571428569</v>
      </c>
    </row>
    <row r="183" spans="1:10" x14ac:dyDescent="0.2">
      <c r="A183" s="2">
        <v>45761</v>
      </c>
      <c r="B183" s="1" t="s">
        <v>20</v>
      </c>
      <c r="C183">
        <v>6784</v>
      </c>
      <c r="D183">
        <v>416</v>
      </c>
      <c r="E183">
        <v>1101585</v>
      </c>
      <c r="F183">
        <v>9.3000000000000007</v>
      </c>
      <c r="G183">
        <v>24289</v>
      </c>
      <c r="H183" s="14">
        <f>(Engagement_Summary[[#This Row],[New_Followers]]-Engagement_Summary[[#This Row],[Unfollows]])/Engagement_Summary[[#This Row],[Total_Followers]]</f>
        <v>5.7807613574985131E-3</v>
      </c>
      <c r="I183">
        <f>Engagement_Summary[[#This Row],[New_Followers]]-Engagement_Summary[[#This Row],[Unfollows]]</f>
        <v>6368</v>
      </c>
      <c r="J183">
        <f t="shared" si="5"/>
        <v>5675</v>
      </c>
    </row>
    <row r="184" spans="1:10" x14ac:dyDescent="0.2">
      <c r="A184" s="2">
        <v>45761</v>
      </c>
      <c r="B184" s="1" t="s">
        <v>20</v>
      </c>
      <c r="C184">
        <v>5583</v>
      </c>
      <c r="D184">
        <v>795</v>
      </c>
      <c r="E184">
        <v>1106373</v>
      </c>
      <c r="F184">
        <v>12.22</v>
      </c>
      <c r="G184">
        <v>59823</v>
      </c>
      <c r="H184" s="14">
        <f>(Engagement_Summary[[#This Row],[New_Followers]]-Engagement_Summary[[#This Row],[Unfollows]])/Engagement_Summary[[#This Row],[Total_Followers]]</f>
        <v>4.327654416729259E-3</v>
      </c>
      <c r="I184">
        <f>Engagement_Summary[[#This Row],[New_Followers]]-Engagement_Summary[[#This Row],[Unfollows]]</f>
        <v>4788</v>
      </c>
      <c r="J184">
        <f t="shared" si="5"/>
        <v>5611.5714285714284</v>
      </c>
    </row>
    <row r="185" spans="1:10" x14ac:dyDescent="0.2">
      <c r="A185" s="2">
        <v>45761</v>
      </c>
      <c r="B185" s="1" t="s">
        <v>20</v>
      </c>
      <c r="C185">
        <v>6946</v>
      </c>
      <c r="D185">
        <v>956</v>
      </c>
      <c r="E185">
        <v>1112363</v>
      </c>
      <c r="F185">
        <v>1.64</v>
      </c>
      <c r="G185">
        <v>17927</v>
      </c>
      <c r="H185" s="14">
        <f>(Engagement_Summary[[#This Row],[New_Followers]]-Engagement_Summary[[#This Row],[Unfollows]])/Engagement_Summary[[#This Row],[Total_Followers]]</f>
        <v>5.3849327962185002E-3</v>
      </c>
      <c r="I185">
        <f>Engagement_Summary[[#This Row],[New_Followers]]-Engagement_Summary[[#This Row],[Unfollows]]</f>
        <v>5990</v>
      </c>
      <c r="J185">
        <f t="shared" si="5"/>
        <v>5747.1428571428569</v>
      </c>
    </row>
    <row r="186" spans="1:10" x14ac:dyDescent="0.2">
      <c r="A186" s="2">
        <v>45768</v>
      </c>
      <c r="B186" s="1" t="s">
        <v>25</v>
      </c>
      <c r="C186">
        <v>5941</v>
      </c>
      <c r="D186">
        <v>450</v>
      </c>
      <c r="E186">
        <v>1117854</v>
      </c>
      <c r="F186">
        <v>12.41</v>
      </c>
      <c r="G186">
        <v>58330</v>
      </c>
      <c r="H186" s="14">
        <f>(Engagement_Summary[[#This Row],[New_Followers]]-Engagement_Summary[[#This Row],[Unfollows]])/Engagement_Summary[[#This Row],[Total_Followers]]</f>
        <v>4.9120904876665469E-3</v>
      </c>
      <c r="I186">
        <f>Engagement_Summary[[#This Row],[New_Followers]]-Engagement_Summary[[#This Row],[Unfollows]]</f>
        <v>5491</v>
      </c>
      <c r="J186">
        <f t="shared" si="5"/>
        <v>5476.5714285714284</v>
      </c>
    </row>
    <row r="187" spans="1:10" x14ac:dyDescent="0.2">
      <c r="A187" s="2">
        <v>45768</v>
      </c>
      <c r="B187" s="1" t="s">
        <v>25</v>
      </c>
      <c r="C187">
        <v>7267</v>
      </c>
      <c r="D187">
        <v>842</v>
      </c>
      <c r="E187">
        <v>1124279</v>
      </c>
      <c r="F187">
        <v>2.21</v>
      </c>
      <c r="G187">
        <v>11171</v>
      </c>
      <c r="H187" s="14">
        <f>(Engagement_Summary[[#This Row],[New_Followers]]-Engagement_Summary[[#This Row],[Unfollows]])/Engagement_Summary[[#This Row],[Total_Followers]]</f>
        <v>5.7147736460433753E-3</v>
      </c>
      <c r="I187">
        <f>Engagement_Summary[[#This Row],[New_Followers]]-Engagement_Summary[[#This Row],[Unfollows]]</f>
        <v>6425</v>
      </c>
      <c r="J187">
        <f t="shared" si="5"/>
        <v>6281.2857142857147</v>
      </c>
    </row>
    <row r="188" spans="1:10" x14ac:dyDescent="0.2">
      <c r="A188" s="2">
        <v>45768</v>
      </c>
      <c r="B188" s="1" t="s">
        <v>48</v>
      </c>
      <c r="C188">
        <v>8128</v>
      </c>
      <c r="D188">
        <v>1070</v>
      </c>
      <c r="E188">
        <v>1131337</v>
      </c>
      <c r="F188">
        <v>8.11</v>
      </c>
      <c r="G188">
        <v>21918</v>
      </c>
      <c r="H188" s="14">
        <f>(Engagement_Summary[[#This Row],[New_Followers]]-Engagement_Summary[[#This Row],[Unfollows]])/Engagement_Summary[[#This Row],[Total_Followers]]</f>
        <v>6.2386362330587612E-3</v>
      </c>
      <c r="I188">
        <f>Engagement_Summary[[#This Row],[New_Followers]]-Engagement_Summary[[#This Row],[Unfollows]]</f>
        <v>7058</v>
      </c>
      <c r="J188">
        <f t="shared" si="5"/>
        <v>5602.2857142857147</v>
      </c>
    </row>
    <row r="189" spans="1:10" x14ac:dyDescent="0.2">
      <c r="A189" s="2">
        <v>45768</v>
      </c>
      <c r="B189" s="1" t="s">
        <v>25</v>
      </c>
      <c r="C189">
        <v>3461</v>
      </c>
      <c r="D189">
        <v>365</v>
      </c>
      <c r="E189">
        <v>1134433</v>
      </c>
      <c r="F189">
        <v>10.23</v>
      </c>
      <c r="G189">
        <v>51903</v>
      </c>
      <c r="H189" s="14">
        <f>(Engagement_Summary[[#This Row],[New_Followers]]-Engagement_Summary[[#This Row],[Unfollows]])/Engagement_Summary[[#This Row],[Total_Followers]]</f>
        <v>2.7291166600407427E-3</v>
      </c>
      <c r="I189">
        <f>Engagement_Summary[[#This Row],[New_Followers]]-Engagement_Summary[[#This Row],[Unfollows]]</f>
        <v>3096</v>
      </c>
      <c r="J189">
        <f t="shared" si="5"/>
        <v>4908.5714285714284</v>
      </c>
    </row>
    <row r="190" spans="1:10" x14ac:dyDescent="0.2">
      <c r="A190" s="2">
        <v>45775</v>
      </c>
      <c r="B190" s="1" t="s">
        <v>20</v>
      </c>
      <c r="C190">
        <v>1685</v>
      </c>
      <c r="D190">
        <v>173</v>
      </c>
      <c r="E190">
        <v>1135945</v>
      </c>
      <c r="F190">
        <v>8.7799999999999994</v>
      </c>
      <c r="G190">
        <v>49110</v>
      </c>
      <c r="H190" s="14">
        <f>(Engagement_Summary[[#This Row],[New_Followers]]-Engagement_Summary[[#This Row],[Unfollows]])/Engagement_Summary[[#This Row],[Total_Followers]]</f>
        <v>1.331050358952238E-3</v>
      </c>
      <c r="I190">
        <f>Engagement_Summary[[#This Row],[New_Followers]]-Engagement_Summary[[#This Row],[Unfollows]]</f>
        <v>1512</v>
      </c>
      <c r="J190">
        <f t="shared" si="5"/>
        <v>4642.5714285714284</v>
      </c>
    </row>
    <row r="191" spans="1:10" x14ac:dyDescent="0.2">
      <c r="A191" s="2">
        <v>45775</v>
      </c>
      <c r="B191" s="1" t="s">
        <v>48</v>
      </c>
      <c r="C191">
        <v>3160</v>
      </c>
      <c r="D191">
        <v>234</v>
      </c>
      <c r="E191">
        <v>1138871</v>
      </c>
      <c r="F191">
        <v>5.7</v>
      </c>
      <c r="G191">
        <v>21929</v>
      </c>
      <c r="H191" s="14">
        <f>(Engagement_Summary[[#This Row],[New_Followers]]-Engagement_Summary[[#This Row],[Unfollows]])/Engagement_Summary[[#This Row],[Total_Followers]]</f>
        <v>2.5692110871204906E-3</v>
      </c>
      <c r="I191">
        <f>Engagement_Summary[[#This Row],[New_Followers]]-Engagement_Summary[[#This Row],[Unfollows]]</f>
        <v>2926</v>
      </c>
      <c r="J191">
        <f t="shared" si="5"/>
        <v>4866.1428571428569</v>
      </c>
    </row>
    <row r="192" spans="1:10" x14ac:dyDescent="0.2">
      <c r="A192" s="2">
        <v>45775</v>
      </c>
      <c r="B192" s="1" t="s">
        <v>48</v>
      </c>
      <c r="C192">
        <v>8031</v>
      </c>
      <c r="D192">
        <v>476</v>
      </c>
      <c r="E192">
        <v>1146426</v>
      </c>
      <c r="F192">
        <v>11.94</v>
      </c>
      <c r="G192">
        <v>12539</v>
      </c>
      <c r="H192" s="14">
        <f>(Engagement_Summary[[#This Row],[New_Followers]]-Engagement_Summary[[#This Row],[Unfollows]])/Engagement_Summary[[#This Row],[Total_Followers]]</f>
        <v>6.5900459340594159E-3</v>
      </c>
      <c r="I192">
        <f>Engagement_Summary[[#This Row],[New_Followers]]-Engagement_Summary[[#This Row],[Unfollows]]</f>
        <v>7555</v>
      </c>
      <c r="J192">
        <f t="shared" si="5"/>
        <v>4861.1428571428569</v>
      </c>
    </row>
    <row r="193" spans="1:10" x14ac:dyDescent="0.2">
      <c r="A193" s="2">
        <v>45775</v>
      </c>
      <c r="B193" s="1" t="s">
        <v>48</v>
      </c>
      <c r="C193">
        <v>6341</v>
      </c>
      <c r="D193">
        <v>885</v>
      </c>
      <c r="E193">
        <v>1151882</v>
      </c>
      <c r="F193">
        <v>6.35</v>
      </c>
      <c r="G193">
        <v>46727</v>
      </c>
      <c r="H193" s="14">
        <f>(Engagement_Summary[[#This Row],[New_Followers]]-Engagement_Summary[[#This Row],[Unfollows]])/Engagement_Summary[[#This Row],[Total_Followers]]</f>
        <v>4.7365962832998515E-3</v>
      </c>
      <c r="I193">
        <f>Engagement_Summary[[#This Row],[New_Followers]]-Engagement_Summary[[#This Row],[Unfollows]]</f>
        <v>5456</v>
      </c>
      <c r="J193">
        <f t="shared" si="5"/>
        <v>4070.8571428571427</v>
      </c>
    </row>
    <row r="194" spans="1:10" x14ac:dyDescent="0.2">
      <c r="A194" s="2">
        <v>45782</v>
      </c>
      <c r="B194" s="1" t="s">
        <v>20</v>
      </c>
      <c r="C194">
        <v>1038</v>
      </c>
      <c r="D194">
        <v>145</v>
      </c>
      <c r="E194">
        <v>1152775</v>
      </c>
      <c r="F194">
        <v>11.09</v>
      </c>
      <c r="G194">
        <v>55951</v>
      </c>
      <c r="H194" s="14">
        <f>(Engagement_Summary[[#This Row],[New_Followers]]-Engagement_Summary[[#This Row],[Unfollows]])/Engagement_Summary[[#This Row],[Total_Followers]]</f>
        <v>7.7465246904209403E-4</v>
      </c>
      <c r="I194">
        <f>Engagement_Summary[[#This Row],[New_Followers]]-Engagement_Summary[[#This Row],[Unfollows]]</f>
        <v>893</v>
      </c>
      <c r="J194">
        <f t="shared" si="5"/>
        <v>3806.8571428571427</v>
      </c>
    </row>
    <row r="195" spans="1:10" x14ac:dyDescent="0.2">
      <c r="A195" s="2">
        <v>45782</v>
      </c>
      <c r="B195" s="1" t="s">
        <v>14</v>
      </c>
      <c r="C195">
        <v>5875</v>
      </c>
      <c r="D195">
        <v>665</v>
      </c>
      <c r="E195">
        <v>1157985</v>
      </c>
      <c r="F195">
        <v>6.99</v>
      </c>
      <c r="G195">
        <v>32669</v>
      </c>
      <c r="H195" s="14">
        <f>(Engagement_Summary[[#This Row],[New_Followers]]-Engagement_Summary[[#This Row],[Unfollows]])/Engagement_Summary[[#This Row],[Total_Followers]]</f>
        <v>4.4991947218659999E-3</v>
      </c>
      <c r="I195">
        <f>Engagement_Summary[[#This Row],[New_Followers]]-Engagement_Summary[[#This Row],[Unfollows]]</f>
        <v>5210</v>
      </c>
      <c r="J195">
        <f t="shared" si="5"/>
        <v>3659.8571428571427</v>
      </c>
    </row>
    <row r="196" spans="1:10" x14ac:dyDescent="0.2">
      <c r="A196" s="2">
        <v>45782</v>
      </c>
      <c r="B196" s="1" t="s">
        <v>20</v>
      </c>
      <c r="C196">
        <v>2256</v>
      </c>
      <c r="D196">
        <v>189</v>
      </c>
      <c r="E196">
        <v>1160052</v>
      </c>
      <c r="F196">
        <v>2.89</v>
      </c>
      <c r="G196">
        <v>15432</v>
      </c>
      <c r="H196" s="14">
        <f>(Engagement_Summary[[#This Row],[New_Followers]]-Engagement_Summary[[#This Row],[Unfollows]])/Engagement_Summary[[#This Row],[Total_Followers]]</f>
        <v>1.7818166771834366E-3</v>
      </c>
      <c r="I196">
        <f>Engagement_Summary[[#This Row],[New_Followers]]-Engagement_Summary[[#This Row],[Unfollows]]</f>
        <v>2067</v>
      </c>
      <c r="J196">
        <f t="shared" si="5"/>
        <v>4580.8571428571431</v>
      </c>
    </row>
    <row r="197" spans="1:10" x14ac:dyDescent="0.2">
      <c r="A197" s="2">
        <v>45782</v>
      </c>
      <c r="B197" s="1" t="s">
        <v>25</v>
      </c>
      <c r="C197">
        <v>8697</v>
      </c>
      <c r="D197">
        <v>738</v>
      </c>
      <c r="E197">
        <v>1168011</v>
      </c>
      <c r="F197">
        <v>3.88</v>
      </c>
      <c r="G197">
        <v>30644</v>
      </c>
      <c r="H197" s="14">
        <f>(Engagement_Summary[[#This Row],[New_Followers]]-Engagement_Summary[[#This Row],[Unfollows]])/Engagement_Summary[[#This Row],[Total_Followers]]</f>
        <v>6.8141481544266276E-3</v>
      </c>
      <c r="I197">
        <f>Engagement_Summary[[#This Row],[New_Followers]]-Engagement_Summary[[#This Row],[Unfollows]]</f>
        <v>7959</v>
      </c>
      <c r="J197">
        <f t="shared" si="5"/>
        <v>4563.5714285714284</v>
      </c>
    </row>
    <row r="198" spans="1:10" x14ac:dyDescent="0.2">
      <c r="A198" s="2">
        <v>45789</v>
      </c>
      <c r="B198" s="1" t="s">
        <v>25</v>
      </c>
      <c r="C198">
        <v>3196</v>
      </c>
      <c r="D198">
        <v>391</v>
      </c>
      <c r="E198">
        <v>1170816</v>
      </c>
      <c r="F198">
        <v>7.24</v>
      </c>
      <c r="G198">
        <v>28745</v>
      </c>
      <c r="H198" s="14">
        <f>(Engagement_Summary[[#This Row],[New_Followers]]-Engagement_Summary[[#This Row],[Unfollows]])/Engagement_Summary[[#This Row],[Total_Followers]]</f>
        <v>2.3957650049196456E-3</v>
      </c>
      <c r="I198">
        <f>Engagement_Summary[[#This Row],[New_Followers]]-Engagement_Summary[[#This Row],[Unfollows]]</f>
        <v>2805</v>
      </c>
      <c r="J198">
        <f t="shared" si="5"/>
        <v>4487.8571428571431</v>
      </c>
    </row>
    <row r="199" spans="1:10" x14ac:dyDescent="0.2">
      <c r="A199" s="2">
        <v>45789</v>
      </c>
      <c r="B199" s="1" t="s">
        <v>20</v>
      </c>
      <c r="C199">
        <v>8165</v>
      </c>
      <c r="D199">
        <v>1140</v>
      </c>
      <c r="E199">
        <v>1177841</v>
      </c>
      <c r="F199">
        <v>9.1</v>
      </c>
      <c r="G199">
        <v>38228</v>
      </c>
      <c r="H199" s="14">
        <f>(Engagement_Summary[[#This Row],[New_Followers]]-Engagement_Summary[[#This Row],[Unfollows]])/Engagement_Summary[[#This Row],[Total_Followers]]</f>
        <v>5.9643024822535473E-3</v>
      </c>
      <c r="I199">
        <f>Engagement_Summary[[#This Row],[New_Followers]]-Engagement_Summary[[#This Row],[Unfollows]]</f>
        <v>7025</v>
      </c>
      <c r="J199">
        <f t="shared" si="5"/>
        <v>3868.5714285714284</v>
      </c>
    </row>
    <row r="200" spans="1:10" x14ac:dyDescent="0.2">
      <c r="A200" s="2">
        <v>45789</v>
      </c>
      <c r="B200" s="1" t="s">
        <v>20</v>
      </c>
      <c r="C200">
        <v>1301</v>
      </c>
      <c r="D200">
        <v>180</v>
      </c>
      <c r="E200">
        <v>1178962</v>
      </c>
      <c r="F200">
        <v>5.23</v>
      </c>
      <c r="G200">
        <v>44521</v>
      </c>
      <c r="H200" s="14">
        <f>(Engagement_Summary[[#This Row],[New_Followers]]-Engagement_Summary[[#This Row],[Unfollows]])/Engagement_Summary[[#This Row],[Total_Followers]]</f>
        <v>9.5083641372665107E-4</v>
      </c>
      <c r="I200">
        <f>Engagement_Summary[[#This Row],[New_Followers]]-Engagement_Summary[[#This Row],[Unfollows]]</f>
        <v>1121</v>
      </c>
      <c r="J200">
        <f t="shared" ref="J200:J231" si="6">AVERAGE(I195:I201)</f>
        <v>4803.2857142857147</v>
      </c>
    </row>
    <row r="201" spans="1:10" x14ac:dyDescent="0.2">
      <c r="A201" s="2">
        <v>45789</v>
      </c>
      <c r="B201" s="1" t="s">
        <v>48</v>
      </c>
      <c r="C201">
        <v>8527</v>
      </c>
      <c r="D201">
        <v>1091</v>
      </c>
      <c r="E201">
        <v>1186398</v>
      </c>
      <c r="F201">
        <v>1.68</v>
      </c>
      <c r="G201">
        <v>41703</v>
      </c>
      <c r="H201" s="14">
        <f>(Engagement_Summary[[#This Row],[New_Followers]]-Engagement_Summary[[#This Row],[Unfollows]])/Engagement_Summary[[#This Row],[Total_Followers]]</f>
        <v>6.267711172810473E-3</v>
      </c>
      <c r="I201">
        <f>Engagement_Summary[[#This Row],[New_Followers]]-Engagement_Summary[[#This Row],[Unfollows]]</f>
        <v>7436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1655-F30B-B243-8BB6-9140A64DC012}">
  <dimension ref="A1:L45"/>
  <sheetViews>
    <sheetView workbookViewId="0">
      <selection activeCell="I16" sqref="I16"/>
    </sheetView>
  </sheetViews>
  <sheetFormatPr baseColWidth="10" defaultRowHeight="16" x14ac:dyDescent="0.2"/>
  <cols>
    <col min="1" max="1" width="26.1640625" bestFit="1" customWidth="1"/>
    <col min="2" max="2" width="13.83203125" bestFit="1" customWidth="1"/>
    <col min="3" max="3" width="18.5" bestFit="1" customWidth="1"/>
    <col min="4" max="4" width="23.6640625" bestFit="1" customWidth="1"/>
    <col min="5" max="5" width="11.6640625" bestFit="1" customWidth="1"/>
    <col min="6" max="6" width="14" bestFit="1" customWidth="1"/>
    <col min="7" max="7" width="19.5" bestFit="1" customWidth="1"/>
    <col min="8" max="8" width="22.5" bestFit="1" customWidth="1"/>
    <col min="9" max="9" width="24.6640625" bestFit="1" customWidth="1"/>
    <col min="11" max="11" width="10.5" bestFit="1" customWidth="1"/>
    <col min="12" max="12" width="19.5" bestFit="1" customWidth="1"/>
  </cols>
  <sheetData>
    <row r="1" spans="1:12" x14ac:dyDescent="0.2">
      <c r="A1" t="s">
        <v>352</v>
      </c>
      <c r="B1" t="s">
        <v>353</v>
      </c>
      <c r="C1" t="s">
        <v>354</v>
      </c>
      <c r="D1" t="s">
        <v>355</v>
      </c>
      <c r="E1" t="s">
        <v>351</v>
      </c>
      <c r="F1" t="s">
        <v>11</v>
      </c>
      <c r="G1" s="13" t="s">
        <v>356</v>
      </c>
      <c r="H1" t="s">
        <v>641</v>
      </c>
      <c r="I1" t="s">
        <v>640</v>
      </c>
      <c r="K1" s="113" t="s">
        <v>636</v>
      </c>
      <c r="L1" s="114"/>
    </row>
    <row r="2" spans="1:12" x14ac:dyDescent="0.2">
      <c r="A2" s="1" t="s">
        <v>34</v>
      </c>
      <c r="B2" s="2">
        <v>45458</v>
      </c>
      <c r="C2" s="2">
        <v>45488</v>
      </c>
      <c r="D2" s="1" t="s">
        <v>357</v>
      </c>
      <c r="E2">
        <v>85000</v>
      </c>
      <c r="F2">
        <v>950000</v>
      </c>
      <c r="G2">
        <v>0.45</v>
      </c>
      <c r="H2" s="22">
        <f>'Campaign Metadata'!L8+'Campaign Metadata'!L9+'Campaign Metadata'!L11+'Campaign Metadata'!L12+'Campaign Metadata'!L13</f>
        <v>106800</v>
      </c>
      <c r="I2">
        <f>SUMIFS('Engagement Summary'!I:I,'Engagement Summary'!A:A,"&gt;="&amp;B2,'Engagement Summary'!A:A,"&lt;="&amp;C2)</f>
        <v>106800</v>
      </c>
    </row>
    <row r="3" spans="1:12" x14ac:dyDescent="0.2">
      <c r="A3" s="1" t="s">
        <v>53</v>
      </c>
      <c r="B3" s="2">
        <v>45566</v>
      </c>
      <c r="C3" s="2">
        <v>45596</v>
      </c>
      <c r="D3" s="1" t="s">
        <v>358</v>
      </c>
      <c r="E3">
        <v>60000</v>
      </c>
      <c r="F3">
        <v>780000</v>
      </c>
      <c r="G3">
        <v>0.38</v>
      </c>
      <c r="H3" s="22">
        <f>SUM('Campaign Metadata'!L19:L22)</f>
        <v>99093</v>
      </c>
      <c r="I3">
        <f>SUMIFS('Engagement Summary'!I:I,'Engagement Summary'!A:A,"&gt;="&amp;B3,'Engagement Summary'!A:A,"&lt;="&amp;C3)</f>
        <v>99093</v>
      </c>
      <c r="K3" s="139" t="s">
        <v>364</v>
      </c>
      <c r="L3" s="140" t="s">
        <v>639</v>
      </c>
    </row>
    <row r="4" spans="1:12" x14ac:dyDescent="0.2">
      <c r="A4" s="1" t="s">
        <v>18</v>
      </c>
      <c r="B4" s="2">
        <v>45651</v>
      </c>
      <c r="C4" s="2">
        <v>45667</v>
      </c>
      <c r="D4" s="1" t="s">
        <v>359</v>
      </c>
      <c r="E4">
        <v>55000</v>
      </c>
      <c r="F4">
        <v>700000</v>
      </c>
      <c r="G4">
        <v>0.41</v>
      </c>
      <c r="H4" s="22">
        <f>SUM('Campaign Metadata'!L29:L32)</f>
        <v>50927</v>
      </c>
      <c r="I4">
        <f>SUMIFS('Engagement Summary'!I:I,'Engagement Summary'!A:A,"&gt;="&amp;B4,'Engagement Summary'!A:A,"&lt;="&amp;C4)</f>
        <v>50927</v>
      </c>
      <c r="K4" s="141" t="s">
        <v>389</v>
      </c>
      <c r="L4" s="60"/>
    </row>
    <row r="5" spans="1:12" x14ac:dyDescent="0.2">
      <c r="A5" s="1" t="s">
        <v>29</v>
      </c>
      <c r="B5" s="2">
        <v>45717</v>
      </c>
      <c r="C5" s="2">
        <v>45747</v>
      </c>
      <c r="D5" s="1" t="s">
        <v>360</v>
      </c>
      <c r="E5">
        <v>40000</v>
      </c>
      <c r="F5">
        <v>550000</v>
      </c>
      <c r="G5">
        <v>0.32</v>
      </c>
      <c r="H5" s="22">
        <f>SUM('Campaign Metadata'!L38:L42)</f>
        <v>107259</v>
      </c>
      <c r="I5">
        <f>SUMIFS('Engagement Summary'!I:I,'Engagement Summary'!A:A,"&gt;="&amp;B5,'Engagement Summary'!A:A,"&lt;="&amp;C5)</f>
        <v>107259</v>
      </c>
      <c r="K5" s="142" t="s">
        <v>396</v>
      </c>
      <c r="L5" s="143"/>
    </row>
    <row r="6" spans="1:12" x14ac:dyDescent="0.2">
      <c r="A6" s="1" t="s">
        <v>23</v>
      </c>
      <c r="B6" s="2">
        <v>45901</v>
      </c>
      <c r="C6" s="2">
        <v>45930</v>
      </c>
      <c r="D6" s="1" t="s">
        <v>361</v>
      </c>
      <c r="E6">
        <v>75000</v>
      </c>
      <c r="F6">
        <v>880000</v>
      </c>
      <c r="G6">
        <v>0.47</v>
      </c>
      <c r="H6" s="26">
        <v>0</v>
      </c>
      <c r="I6">
        <f>SUMIFS('Engagement Summary'!I:I,'Engagement Summary'!A:A,"&gt;="&amp;B6,'Engagement Summary'!A:A,"&lt;="&amp;C6)</f>
        <v>0</v>
      </c>
      <c r="K6" s="126">
        <v>45446</v>
      </c>
      <c r="L6" s="60">
        <v>27203</v>
      </c>
    </row>
    <row r="7" spans="1:12" x14ac:dyDescent="0.2">
      <c r="K7" s="126">
        <v>45453</v>
      </c>
      <c r="L7" s="60">
        <v>23062</v>
      </c>
    </row>
    <row r="8" spans="1:12" x14ac:dyDescent="0.2">
      <c r="K8" s="126">
        <v>45460</v>
      </c>
      <c r="L8" s="60">
        <v>25931</v>
      </c>
    </row>
    <row r="9" spans="1:12" x14ac:dyDescent="0.2">
      <c r="K9" s="126">
        <v>45467</v>
      </c>
      <c r="L9" s="60">
        <v>28622</v>
      </c>
    </row>
    <row r="10" spans="1:12" x14ac:dyDescent="0.2">
      <c r="K10" s="144" t="s">
        <v>397</v>
      </c>
      <c r="L10" s="143"/>
    </row>
    <row r="11" spans="1:12" x14ac:dyDescent="0.2">
      <c r="K11" s="126">
        <v>45474</v>
      </c>
      <c r="L11" s="60">
        <v>19833</v>
      </c>
    </row>
    <row r="12" spans="1:12" x14ac:dyDescent="0.2">
      <c r="K12" s="126">
        <v>45481</v>
      </c>
      <c r="L12" s="60">
        <v>18529</v>
      </c>
    </row>
    <row r="13" spans="1:12" x14ac:dyDescent="0.2">
      <c r="K13" s="126">
        <v>45488</v>
      </c>
      <c r="L13" s="60">
        <v>13885</v>
      </c>
    </row>
    <row r="14" spans="1:12" x14ac:dyDescent="0.2">
      <c r="K14" s="126">
        <v>45495</v>
      </c>
      <c r="L14" s="60">
        <v>32218</v>
      </c>
    </row>
    <row r="15" spans="1:12" x14ac:dyDescent="0.2">
      <c r="K15" s="126">
        <v>45502</v>
      </c>
      <c r="L15" s="60">
        <v>17021</v>
      </c>
    </row>
    <row r="16" spans="1:12" x14ac:dyDescent="0.2">
      <c r="K16" s="142" t="s">
        <v>398</v>
      </c>
      <c r="L16" s="145">
        <v>84848</v>
      </c>
    </row>
    <row r="17" spans="11:12" x14ac:dyDescent="0.2">
      <c r="K17" s="142" t="s">
        <v>399</v>
      </c>
      <c r="L17" s="143">
        <v>99241</v>
      </c>
    </row>
    <row r="18" spans="11:12" x14ac:dyDescent="0.2">
      <c r="K18" s="142" t="s">
        <v>400</v>
      </c>
      <c r="L18" s="143"/>
    </row>
    <row r="19" spans="11:12" x14ac:dyDescent="0.2">
      <c r="K19" s="126">
        <v>45572</v>
      </c>
      <c r="L19" s="60">
        <v>17577</v>
      </c>
    </row>
    <row r="20" spans="11:12" x14ac:dyDescent="0.2">
      <c r="K20" s="126">
        <v>45579</v>
      </c>
      <c r="L20" s="60">
        <v>23371</v>
      </c>
    </row>
    <row r="21" spans="11:12" x14ac:dyDescent="0.2">
      <c r="K21" s="126">
        <v>45586</v>
      </c>
      <c r="L21" s="60">
        <v>30891</v>
      </c>
    </row>
    <row r="22" spans="11:12" x14ac:dyDescent="0.2">
      <c r="K22" s="126">
        <v>45593</v>
      </c>
      <c r="L22" s="60">
        <v>27254</v>
      </c>
    </row>
    <row r="23" spans="11:12" x14ac:dyDescent="0.2">
      <c r="K23" s="142" t="s">
        <v>401</v>
      </c>
      <c r="L23" s="143">
        <v>86299</v>
      </c>
    </row>
    <row r="24" spans="11:12" x14ac:dyDescent="0.2">
      <c r="K24" s="142" t="s">
        <v>402</v>
      </c>
      <c r="L24" s="143"/>
    </row>
    <row r="25" spans="11:12" x14ac:dyDescent="0.2">
      <c r="K25" s="126">
        <v>45628</v>
      </c>
      <c r="L25" s="60">
        <v>18330</v>
      </c>
    </row>
    <row r="26" spans="11:12" x14ac:dyDescent="0.2">
      <c r="K26" s="126">
        <v>45635</v>
      </c>
      <c r="L26" s="60">
        <v>15842</v>
      </c>
    </row>
    <row r="27" spans="11:12" x14ac:dyDescent="0.2">
      <c r="K27" s="126">
        <v>45642</v>
      </c>
      <c r="L27" s="60">
        <v>19604</v>
      </c>
    </row>
    <row r="28" spans="11:12" x14ac:dyDescent="0.2">
      <c r="K28" s="126">
        <v>45649</v>
      </c>
      <c r="L28" s="60">
        <v>19183</v>
      </c>
    </row>
    <row r="29" spans="11:12" x14ac:dyDescent="0.2">
      <c r="K29" s="126">
        <v>45656</v>
      </c>
      <c r="L29" s="60">
        <v>23870</v>
      </c>
    </row>
    <row r="30" spans="11:12" x14ac:dyDescent="0.2">
      <c r="K30" s="146">
        <v>2025</v>
      </c>
      <c r="L30" s="60"/>
    </row>
    <row r="31" spans="11:12" x14ac:dyDescent="0.2">
      <c r="K31" s="142" t="s">
        <v>391</v>
      </c>
      <c r="L31" s="60"/>
    </row>
    <row r="32" spans="11:12" x14ac:dyDescent="0.2">
      <c r="K32" s="126">
        <v>45663</v>
      </c>
      <c r="L32" s="60">
        <v>27057</v>
      </c>
    </row>
    <row r="33" spans="11:12" x14ac:dyDescent="0.2">
      <c r="K33" s="126">
        <v>45670</v>
      </c>
      <c r="L33" s="60">
        <v>18737</v>
      </c>
    </row>
    <row r="34" spans="11:12" x14ac:dyDescent="0.2">
      <c r="K34" s="126">
        <v>45677</v>
      </c>
      <c r="L34" s="60">
        <v>27809</v>
      </c>
    </row>
    <row r="35" spans="11:12" x14ac:dyDescent="0.2">
      <c r="K35" s="126">
        <v>45684</v>
      </c>
      <c r="L35" s="60">
        <v>22692</v>
      </c>
    </row>
    <row r="36" spans="11:12" x14ac:dyDescent="0.2">
      <c r="K36" s="144" t="s">
        <v>392</v>
      </c>
      <c r="L36" s="143">
        <v>90480</v>
      </c>
    </row>
    <row r="37" spans="11:12" x14ac:dyDescent="0.2">
      <c r="K37" s="142" t="s">
        <v>393</v>
      </c>
      <c r="L37" s="143"/>
    </row>
    <row r="38" spans="11:12" x14ac:dyDescent="0.2">
      <c r="K38" s="126">
        <v>45719</v>
      </c>
      <c r="L38" s="60">
        <v>20389</v>
      </c>
    </row>
    <row r="39" spans="11:12" x14ac:dyDescent="0.2">
      <c r="K39" s="126">
        <v>45726</v>
      </c>
      <c r="L39" s="60">
        <v>17807</v>
      </c>
    </row>
    <row r="40" spans="11:12" x14ac:dyDescent="0.2">
      <c r="K40" s="126">
        <v>45733</v>
      </c>
      <c r="L40" s="60">
        <v>28020</v>
      </c>
    </row>
    <row r="41" spans="11:12" x14ac:dyDescent="0.2">
      <c r="K41" s="126">
        <v>45740</v>
      </c>
      <c r="L41" s="60">
        <v>25416</v>
      </c>
    </row>
    <row r="42" spans="11:12" x14ac:dyDescent="0.2">
      <c r="K42" s="126">
        <v>45747</v>
      </c>
      <c r="L42" s="60">
        <v>15627</v>
      </c>
    </row>
    <row r="43" spans="11:12" x14ac:dyDescent="0.2">
      <c r="K43" s="142" t="s">
        <v>394</v>
      </c>
      <c r="L43" s="143">
        <v>85234</v>
      </c>
    </row>
    <row r="44" spans="11:12" x14ac:dyDescent="0.2">
      <c r="K44" s="142" t="s">
        <v>395</v>
      </c>
      <c r="L44" s="145">
        <v>34516</v>
      </c>
    </row>
    <row r="45" spans="11:12" x14ac:dyDescent="0.2">
      <c r="K45" s="147" t="s">
        <v>365</v>
      </c>
      <c r="L45" s="148">
        <v>1086398</v>
      </c>
    </row>
  </sheetData>
  <mergeCells count="1">
    <mergeCell ref="K1:L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837A-911E-4D45-94F9-062CFB2B73DC}">
  <dimension ref="O3:Q3"/>
  <sheetViews>
    <sheetView zoomScale="95" zoomScaleNormal="95" workbookViewId="0">
      <selection activeCell="P25" sqref="P25"/>
    </sheetView>
  </sheetViews>
  <sheetFormatPr baseColWidth="10" defaultRowHeight="16" x14ac:dyDescent="0.2"/>
  <sheetData>
    <row r="3" spans="15:17" x14ac:dyDescent="0.2">
      <c r="O3" s="6"/>
      <c r="P3" s="6"/>
      <c r="Q3" s="6"/>
    </row>
  </sheetData>
  <mergeCells count="1">
    <mergeCell ref="O3:Q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2DD1-E6BD-6842-B8B9-901AD3F908CB}">
  <dimension ref="A1:M50"/>
  <sheetViews>
    <sheetView zoomScale="79" zoomScaleNormal="79" workbookViewId="0">
      <selection activeCell="J26" sqref="J26"/>
    </sheetView>
  </sheetViews>
  <sheetFormatPr baseColWidth="10" defaultRowHeight="16" x14ac:dyDescent="0.2"/>
  <cols>
    <col min="1" max="1" width="3.1640625" customWidth="1"/>
    <col min="2" max="2" width="15.1640625" customWidth="1"/>
    <col min="3" max="3" width="41.1640625" customWidth="1"/>
    <col min="4" max="4" width="3.6640625" customWidth="1"/>
    <col min="5" max="5" width="26.5" bestFit="1" customWidth="1"/>
    <col min="6" max="6" width="20.6640625" bestFit="1" customWidth="1"/>
    <col min="7" max="7" width="16.1640625" customWidth="1"/>
    <col min="8" max="8" width="18.6640625" customWidth="1"/>
    <col min="9" max="9" width="4.6640625" customWidth="1"/>
    <col min="10" max="10" width="20.83203125" customWidth="1"/>
    <col min="11" max="11" width="29.6640625" customWidth="1"/>
    <col min="13" max="13" width="15.5" bestFit="1" customWidth="1"/>
    <col min="14" max="14" width="20.6640625" bestFit="1" customWidth="1"/>
    <col min="15" max="16" width="12.1640625" bestFit="1" customWidth="1"/>
    <col min="17" max="17" width="15.83203125" bestFit="1" customWidth="1"/>
    <col min="18" max="18" width="18.33203125" bestFit="1" customWidth="1"/>
    <col min="19" max="19" width="14.6640625" bestFit="1" customWidth="1"/>
    <col min="20" max="20" width="11.1640625" bestFit="1" customWidth="1"/>
  </cols>
  <sheetData>
    <row r="1" spans="1:12" ht="17" thickBot="1" x14ac:dyDescent="0.25">
      <c r="B1" s="44"/>
      <c r="C1" s="44"/>
      <c r="E1" s="45"/>
      <c r="J1" s="44"/>
      <c r="K1" s="44"/>
    </row>
    <row r="2" spans="1:12" ht="18" thickTop="1" thickBot="1" x14ac:dyDescent="0.25">
      <c r="B2" s="47" t="s">
        <v>610</v>
      </c>
      <c r="C2" s="49"/>
      <c r="D2" s="43"/>
      <c r="E2" s="47" t="s">
        <v>612</v>
      </c>
      <c r="F2" s="48"/>
      <c r="G2" s="48"/>
      <c r="H2" s="49"/>
      <c r="J2" s="47" t="s">
        <v>613</v>
      </c>
      <c r="K2" s="49"/>
      <c r="L2" s="43"/>
    </row>
    <row r="3" spans="1:12" ht="17" thickTop="1" x14ac:dyDescent="0.2">
      <c r="B3" s="46"/>
      <c r="E3" s="45"/>
      <c r="J3" s="45"/>
    </row>
    <row r="4" spans="1:12" x14ac:dyDescent="0.2">
      <c r="B4" s="51" t="s">
        <v>1</v>
      </c>
      <c r="C4" s="52" t="s">
        <v>387</v>
      </c>
      <c r="E4" s="55" t="s">
        <v>617</v>
      </c>
      <c r="F4" s="56" t="s">
        <v>369</v>
      </c>
      <c r="G4" s="56" t="s">
        <v>368</v>
      </c>
      <c r="H4" s="57" t="s">
        <v>367</v>
      </c>
      <c r="J4" s="51" t="s">
        <v>372</v>
      </c>
      <c r="K4" s="52" t="s">
        <v>377</v>
      </c>
    </row>
    <row r="5" spans="1:12" x14ac:dyDescent="0.2">
      <c r="B5" s="52" t="s">
        <v>14</v>
      </c>
      <c r="C5" s="65">
        <v>0.11218828039990528</v>
      </c>
      <c r="E5" s="58" t="s">
        <v>14</v>
      </c>
      <c r="F5" s="59">
        <v>42629</v>
      </c>
      <c r="G5" s="59">
        <v>67460</v>
      </c>
      <c r="H5" s="60">
        <v>948258</v>
      </c>
      <c r="J5" s="77" t="s">
        <v>27</v>
      </c>
      <c r="K5" s="74">
        <v>1592.72</v>
      </c>
    </row>
    <row r="6" spans="1:12" x14ac:dyDescent="0.2">
      <c r="B6" s="52" t="s">
        <v>48</v>
      </c>
      <c r="C6" s="65">
        <v>0.13887772583296515</v>
      </c>
      <c r="E6" s="61" t="s">
        <v>40</v>
      </c>
      <c r="F6" s="59">
        <v>13714</v>
      </c>
      <c r="G6" s="59">
        <v>24668</v>
      </c>
      <c r="H6" s="60">
        <v>279732</v>
      </c>
      <c r="J6" s="78" t="s">
        <v>124</v>
      </c>
      <c r="K6" s="75">
        <v>1459.3076923076924</v>
      </c>
    </row>
    <row r="7" spans="1:12" x14ac:dyDescent="0.2">
      <c r="B7" s="52" t="s">
        <v>20</v>
      </c>
      <c r="C7" s="65">
        <v>0.12413746843755116</v>
      </c>
      <c r="E7" s="61" t="s">
        <v>15</v>
      </c>
      <c r="F7" s="59">
        <v>8277</v>
      </c>
      <c r="G7" s="59">
        <v>10604</v>
      </c>
      <c r="H7" s="60">
        <v>195079</v>
      </c>
      <c r="J7" s="78" t="s">
        <v>32</v>
      </c>
      <c r="K7" s="75">
        <v>1639.2249999999999</v>
      </c>
    </row>
    <row r="8" spans="1:12" x14ac:dyDescent="0.2">
      <c r="B8" s="52" t="s">
        <v>25</v>
      </c>
      <c r="C8" s="65">
        <v>0.11777135601638941</v>
      </c>
      <c r="E8" s="61" t="s">
        <v>26</v>
      </c>
      <c r="F8" s="59">
        <v>8101</v>
      </c>
      <c r="G8" s="59">
        <v>14136</v>
      </c>
      <c r="H8" s="60">
        <v>187129</v>
      </c>
      <c r="J8" s="78" t="s">
        <v>22</v>
      </c>
      <c r="K8" s="75">
        <v>1680.3571428571429</v>
      </c>
    </row>
    <row r="9" spans="1:12" x14ac:dyDescent="0.2">
      <c r="B9" s="52" t="s">
        <v>365</v>
      </c>
      <c r="C9" s="65">
        <v>0.12284132745362931</v>
      </c>
      <c r="E9" s="61" t="s">
        <v>31</v>
      </c>
      <c r="F9" s="59">
        <v>12537</v>
      </c>
      <c r="G9" s="59">
        <v>18052</v>
      </c>
      <c r="H9" s="60">
        <v>286318</v>
      </c>
      <c r="J9" s="78" t="s">
        <v>42</v>
      </c>
      <c r="K9" s="75">
        <v>1463.2941176470588</v>
      </c>
    </row>
    <row r="10" spans="1:12" x14ac:dyDescent="0.2">
      <c r="C10" s="45"/>
      <c r="E10" s="58" t="s">
        <v>48</v>
      </c>
      <c r="F10" s="59">
        <v>39273</v>
      </c>
      <c r="G10" s="59">
        <v>59661</v>
      </c>
      <c r="H10" s="60">
        <v>1037623</v>
      </c>
      <c r="J10" s="78" t="s">
        <v>41</v>
      </c>
      <c r="K10" s="75">
        <v>1463.2941176470588</v>
      </c>
    </row>
    <row r="11" spans="1:12" x14ac:dyDescent="0.2">
      <c r="A11" s="45"/>
      <c r="B11" s="45"/>
      <c r="C11" s="45"/>
      <c r="D11" s="45"/>
      <c r="E11" s="61" t="s">
        <v>40</v>
      </c>
      <c r="F11" s="59">
        <v>14381</v>
      </c>
      <c r="G11" s="59">
        <v>21298</v>
      </c>
      <c r="H11" s="60">
        <v>394886</v>
      </c>
      <c r="J11" s="78" t="s">
        <v>44</v>
      </c>
      <c r="K11" s="75">
        <v>1711.5135135135135</v>
      </c>
    </row>
    <row r="12" spans="1:12" ht="17" thickBot="1" x14ac:dyDescent="0.25">
      <c r="B12" s="45"/>
      <c r="C12" s="45"/>
      <c r="E12" s="61" t="s">
        <v>15</v>
      </c>
      <c r="F12" s="59">
        <v>6092</v>
      </c>
      <c r="G12" s="59">
        <v>7832</v>
      </c>
      <c r="H12" s="60">
        <v>148676</v>
      </c>
      <c r="J12" s="78" t="s">
        <v>16</v>
      </c>
      <c r="K12" s="75">
        <v>1674.96</v>
      </c>
    </row>
    <row r="13" spans="1:12" ht="18" thickTop="1" thickBot="1" x14ac:dyDescent="0.25">
      <c r="B13" s="47" t="s">
        <v>611</v>
      </c>
      <c r="C13" s="49"/>
      <c r="E13" s="61" t="s">
        <v>26</v>
      </c>
      <c r="F13" s="59">
        <v>9160</v>
      </c>
      <c r="G13" s="59">
        <v>15862</v>
      </c>
      <c r="H13" s="60">
        <v>249305</v>
      </c>
      <c r="J13" s="78" t="s">
        <v>45</v>
      </c>
      <c r="K13" s="75">
        <v>1711.5135135135135</v>
      </c>
    </row>
    <row r="14" spans="1:12" ht="17" thickTop="1" x14ac:dyDescent="0.2">
      <c r="E14" s="61" t="s">
        <v>31</v>
      </c>
      <c r="F14" s="59">
        <v>9640</v>
      </c>
      <c r="G14" s="59">
        <v>14669</v>
      </c>
      <c r="H14" s="60">
        <v>244756</v>
      </c>
      <c r="J14" s="78" t="s">
        <v>17</v>
      </c>
      <c r="K14" s="75">
        <v>1674.96</v>
      </c>
    </row>
    <row r="15" spans="1:12" x14ac:dyDescent="0.2">
      <c r="B15" s="51" t="s">
        <v>616</v>
      </c>
      <c r="C15" s="52" t="s">
        <v>366</v>
      </c>
      <c r="E15" s="58" t="s">
        <v>20</v>
      </c>
      <c r="F15" s="59">
        <v>49700</v>
      </c>
      <c r="G15" s="59">
        <v>70960</v>
      </c>
      <c r="H15" s="60">
        <v>1134366</v>
      </c>
      <c r="J15" s="78" t="s">
        <v>28</v>
      </c>
      <c r="K15" s="75">
        <v>1592.72</v>
      </c>
    </row>
    <row r="16" spans="1:12" x14ac:dyDescent="0.2">
      <c r="B16" s="50" t="s">
        <v>127</v>
      </c>
      <c r="C16" s="66">
        <v>0.49054105563022848</v>
      </c>
      <c r="E16" s="61" t="s">
        <v>40</v>
      </c>
      <c r="F16" s="59">
        <v>12611</v>
      </c>
      <c r="G16" s="59">
        <v>18856</v>
      </c>
      <c r="H16" s="60">
        <v>246297</v>
      </c>
      <c r="J16" s="78" t="s">
        <v>33</v>
      </c>
      <c r="K16" s="75">
        <v>1477.2631578947369</v>
      </c>
    </row>
    <row r="17" spans="2:13" x14ac:dyDescent="0.2">
      <c r="B17" s="50" t="s">
        <v>246</v>
      </c>
      <c r="C17" s="66">
        <v>0.48803915290673738</v>
      </c>
      <c r="E17" s="61" t="s">
        <v>15</v>
      </c>
      <c r="F17" s="59">
        <v>14305</v>
      </c>
      <c r="G17" s="59">
        <v>19905</v>
      </c>
      <c r="H17" s="60">
        <v>329722</v>
      </c>
      <c r="J17" s="78" t="s">
        <v>58</v>
      </c>
      <c r="K17" s="75">
        <v>1579.4375</v>
      </c>
    </row>
    <row r="18" spans="2:13" x14ac:dyDescent="0.2">
      <c r="B18" s="50" t="s">
        <v>166</v>
      </c>
      <c r="C18" s="66">
        <v>0.454928065278076</v>
      </c>
      <c r="E18" s="61" t="s">
        <v>26</v>
      </c>
      <c r="F18" s="59">
        <v>11014</v>
      </c>
      <c r="G18" s="59">
        <v>17963</v>
      </c>
      <c r="H18" s="60">
        <v>279588</v>
      </c>
      <c r="J18" s="78" t="s">
        <v>49</v>
      </c>
      <c r="K18" s="75">
        <v>1811.3103448275863</v>
      </c>
    </row>
    <row r="19" spans="2:13" x14ac:dyDescent="0.2">
      <c r="B19" s="50" t="s">
        <v>172</v>
      </c>
      <c r="C19" s="66">
        <v>0.41655672298962027</v>
      </c>
      <c r="E19" s="61" t="s">
        <v>31</v>
      </c>
      <c r="F19" s="59">
        <v>11770</v>
      </c>
      <c r="G19" s="59">
        <v>14236</v>
      </c>
      <c r="H19" s="60">
        <v>278759</v>
      </c>
      <c r="J19" s="78" t="s">
        <v>63</v>
      </c>
      <c r="K19" s="75">
        <v>1706.76</v>
      </c>
    </row>
    <row r="20" spans="2:13" x14ac:dyDescent="0.2">
      <c r="B20" s="50" t="s">
        <v>52</v>
      </c>
      <c r="C20" s="66">
        <v>0.40382152376337016</v>
      </c>
      <c r="E20" s="58" t="s">
        <v>25</v>
      </c>
      <c r="F20" s="59">
        <v>40786</v>
      </c>
      <c r="G20" s="59">
        <v>63205</v>
      </c>
      <c r="H20" s="60">
        <v>947196</v>
      </c>
      <c r="J20" s="78" t="s">
        <v>21</v>
      </c>
      <c r="K20" s="75">
        <v>1680.3571428571429</v>
      </c>
    </row>
    <row r="21" spans="2:13" x14ac:dyDescent="0.2">
      <c r="B21" s="50" t="s">
        <v>168</v>
      </c>
      <c r="C21" s="66">
        <v>0.39401343921808185</v>
      </c>
      <c r="E21" s="61" t="s">
        <v>40</v>
      </c>
      <c r="F21" s="59">
        <v>13676</v>
      </c>
      <c r="G21" s="59">
        <v>16508</v>
      </c>
      <c r="H21" s="60">
        <v>278757</v>
      </c>
      <c r="J21" s="78" t="s">
        <v>72</v>
      </c>
      <c r="K21" s="75">
        <v>1289.4117647058824</v>
      </c>
    </row>
    <row r="22" spans="2:13" x14ac:dyDescent="0.2">
      <c r="B22" s="50" t="s">
        <v>332</v>
      </c>
      <c r="C22" s="66">
        <v>0.36764099509781462</v>
      </c>
      <c r="E22" s="61" t="s">
        <v>15</v>
      </c>
      <c r="F22" s="59">
        <v>10389</v>
      </c>
      <c r="G22" s="59">
        <v>18753</v>
      </c>
      <c r="H22" s="60">
        <v>218031</v>
      </c>
      <c r="J22" s="78" t="s">
        <v>37</v>
      </c>
      <c r="K22" s="75">
        <v>1662.3414634146341</v>
      </c>
    </row>
    <row r="23" spans="2:13" x14ac:dyDescent="0.2">
      <c r="B23" s="50" t="s">
        <v>271</v>
      </c>
      <c r="C23" s="66">
        <v>0.35412345125301342</v>
      </c>
      <c r="E23" s="61" t="s">
        <v>26</v>
      </c>
      <c r="F23" s="59">
        <v>9295</v>
      </c>
      <c r="G23" s="59">
        <v>14750</v>
      </c>
      <c r="H23" s="60">
        <v>206053</v>
      </c>
      <c r="J23" s="79" t="s">
        <v>123</v>
      </c>
      <c r="K23" s="75">
        <v>1459.3076923076924</v>
      </c>
    </row>
    <row r="24" spans="2:13" x14ac:dyDescent="0.2">
      <c r="B24" s="50" t="s">
        <v>276</v>
      </c>
      <c r="C24" s="66">
        <v>0.33944448049841003</v>
      </c>
      <c r="E24" s="61" t="s">
        <v>31</v>
      </c>
      <c r="F24" s="59">
        <v>7426</v>
      </c>
      <c r="G24" s="59">
        <v>13194</v>
      </c>
      <c r="H24" s="60">
        <v>244355</v>
      </c>
      <c r="J24" s="53" t="s">
        <v>365</v>
      </c>
      <c r="K24" s="76">
        <v>1616.5837742504409</v>
      </c>
    </row>
    <row r="25" spans="2:13" x14ac:dyDescent="0.2">
      <c r="B25" s="50" t="s">
        <v>230</v>
      </c>
      <c r="C25" s="66">
        <v>0.33811899081905589</v>
      </c>
      <c r="E25" s="62" t="s">
        <v>365</v>
      </c>
      <c r="F25" s="63">
        <v>172388</v>
      </c>
      <c r="G25" s="63">
        <v>261286</v>
      </c>
      <c r="H25" s="64">
        <v>4067443</v>
      </c>
    </row>
    <row r="26" spans="2:13" x14ac:dyDescent="0.2">
      <c r="B26" s="53" t="s">
        <v>365</v>
      </c>
      <c r="C26" s="65">
        <v>4.0472278774544082</v>
      </c>
    </row>
    <row r="27" spans="2:13" ht="17" thickBot="1" x14ac:dyDescent="0.25">
      <c r="H27" s="44"/>
      <c r="I27" s="44"/>
      <c r="J27" s="44"/>
      <c r="K27" s="44"/>
    </row>
    <row r="28" spans="2:13" ht="20" thickTop="1" thickBot="1" x14ac:dyDescent="0.25">
      <c r="E28" s="67" t="s">
        <v>614</v>
      </c>
      <c r="F28" s="68"/>
      <c r="G28" s="71"/>
      <c r="H28" s="69" t="s">
        <v>615</v>
      </c>
      <c r="I28" s="83"/>
      <c r="J28" s="83"/>
      <c r="K28" s="70"/>
      <c r="L28" s="43"/>
    </row>
    <row r="29" spans="2:13" x14ac:dyDescent="0.2">
      <c r="H29" s="45"/>
      <c r="I29" s="45"/>
      <c r="J29" s="45"/>
      <c r="M29" s="82"/>
    </row>
    <row r="30" spans="2:13" x14ac:dyDescent="0.2">
      <c r="E30" s="51" t="s">
        <v>372</v>
      </c>
      <c r="F30" s="52" t="s">
        <v>379</v>
      </c>
    </row>
    <row r="31" spans="2:13" x14ac:dyDescent="0.2">
      <c r="E31" s="58" t="s">
        <v>27</v>
      </c>
      <c r="F31" s="74">
        <v>152305.92000000001</v>
      </c>
    </row>
    <row r="32" spans="2:13" x14ac:dyDescent="0.2">
      <c r="E32" s="58" t="s">
        <v>124</v>
      </c>
      <c r="F32" s="75">
        <v>127317.76923076923</v>
      </c>
    </row>
    <row r="33" spans="5:6" x14ac:dyDescent="0.2">
      <c r="E33" s="58" t="s">
        <v>32</v>
      </c>
      <c r="F33" s="75">
        <v>155223.70000000001</v>
      </c>
    </row>
    <row r="34" spans="5:6" x14ac:dyDescent="0.2">
      <c r="E34" s="58" t="s">
        <v>22</v>
      </c>
      <c r="F34" s="75">
        <v>152129.10714285713</v>
      </c>
    </row>
    <row r="35" spans="5:6" x14ac:dyDescent="0.2">
      <c r="E35" s="58" t="s">
        <v>42</v>
      </c>
      <c r="F35" s="75">
        <v>142767</v>
      </c>
    </row>
    <row r="36" spans="5:6" x14ac:dyDescent="0.2">
      <c r="E36" s="58" t="s">
        <v>41</v>
      </c>
      <c r="F36" s="75">
        <v>142767</v>
      </c>
    </row>
    <row r="37" spans="5:6" x14ac:dyDescent="0.2">
      <c r="E37" s="80" t="s">
        <v>44</v>
      </c>
      <c r="F37" s="81">
        <v>156354.51351351352</v>
      </c>
    </row>
    <row r="38" spans="5:6" x14ac:dyDescent="0.2">
      <c r="E38" s="58" t="s">
        <v>16</v>
      </c>
      <c r="F38" s="75">
        <v>126552.08</v>
      </c>
    </row>
    <row r="39" spans="5:6" x14ac:dyDescent="0.2">
      <c r="E39" s="80" t="s">
        <v>45</v>
      </c>
      <c r="F39" s="81">
        <v>156354.51351351352</v>
      </c>
    </row>
    <row r="40" spans="5:6" x14ac:dyDescent="0.2">
      <c r="E40" s="58" t="s">
        <v>17</v>
      </c>
      <c r="F40" s="75">
        <v>126552.08</v>
      </c>
    </row>
    <row r="41" spans="5:6" x14ac:dyDescent="0.2">
      <c r="E41" s="58" t="s">
        <v>28</v>
      </c>
      <c r="F41" s="75">
        <v>152305.92000000001</v>
      </c>
    </row>
    <row r="42" spans="5:6" x14ac:dyDescent="0.2">
      <c r="E42" s="80" t="s">
        <v>33</v>
      </c>
      <c r="F42" s="81">
        <v>155947.84210526315</v>
      </c>
    </row>
    <row r="43" spans="5:6" x14ac:dyDescent="0.2">
      <c r="E43" s="58" t="s">
        <v>58</v>
      </c>
      <c r="F43" s="75">
        <v>153926.875</v>
      </c>
    </row>
    <row r="44" spans="5:6" x14ac:dyDescent="0.2">
      <c r="E44" s="80" t="s">
        <v>49</v>
      </c>
      <c r="F44" s="81">
        <v>156180.24137931035</v>
      </c>
    </row>
    <row r="45" spans="5:6" x14ac:dyDescent="0.2">
      <c r="E45" s="58" t="s">
        <v>63</v>
      </c>
      <c r="F45" s="75">
        <v>141537.32</v>
      </c>
    </row>
    <row r="46" spans="5:6" x14ac:dyDescent="0.2">
      <c r="E46" s="58" t="s">
        <v>21</v>
      </c>
      <c r="F46" s="75">
        <v>152129.10714285713</v>
      </c>
    </row>
    <row r="47" spans="5:6" x14ac:dyDescent="0.2">
      <c r="E47" s="80" t="s">
        <v>72</v>
      </c>
      <c r="F47" s="81">
        <v>168232</v>
      </c>
    </row>
    <row r="48" spans="5:6" x14ac:dyDescent="0.2">
      <c r="E48" s="58" t="s">
        <v>37</v>
      </c>
      <c r="F48" s="75">
        <v>140454.53658536586</v>
      </c>
    </row>
    <row r="49" spans="5:6" x14ac:dyDescent="0.2">
      <c r="E49" s="58" t="s">
        <v>123</v>
      </c>
      <c r="F49" s="75">
        <v>127317.76923076923</v>
      </c>
    </row>
    <row r="50" spans="5:6" x14ac:dyDescent="0.2">
      <c r="E50" s="53" t="s">
        <v>365</v>
      </c>
      <c r="F50" s="76">
        <v>148225.02116402116</v>
      </c>
    </row>
  </sheetData>
  <mergeCells count="6">
    <mergeCell ref="B2:C2"/>
    <mergeCell ref="B13:C13"/>
    <mergeCell ref="E2:H2"/>
    <mergeCell ref="J2:K2"/>
    <mergeCell ref="E28:F28"/>
    <mergeCell ref="H28:K28"/>
  </mergeCells>
  <conditionalFormatting pivot="1" sqref="C5:C9">
    <cfRule type="beginsWith" dxfId="0" priority="1" operator="beginsWith" text="i">
      <formula>LEFT(C5,LEN("i"))="i"</formula>
    </cfRule>
  </conditionalFormatting>
  <pageMargins left="0.7" right="0.7" top="0.75" bottom="0.75" header="0.3" footer="0.3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195D-5230-914C-8242-1EBE3A9FE9FF}">
  <dimension ref="B2:J45"/>
  <sheetViews>
    <sheetView zoomScale="90" zoomScaleNormal="90" workbookViewId="0">
      <selection activeCell="E18" sqref="E18"/>
    </sheetView>
  </sheetViews>
  <sheetFormatPr baseColWidth="10" defaultRowHeight="16" x14ac:dyDescent="0.2"/>
  <cols>
    <col min="1" max="1" width="3.83203125" customWidth="1"/>
    <col min="2" max="2" width="26.1640625" bestFit="1" customWidth="1"/>
    <col min="3" max="3" width="26.33203125" bestFit="1" customWidth="1"/>
    <col min="4" max="4" width="19.1640625" bestFit="1" customWidth="1"/>
    <col min="5" max="5" width="15" customWidth="1"/>
    <col min="6" max="6" width="20.83203125" customWidth="1"/>
    <col min="7" max="7" width="30.33203125" bestFit="1" customWidth="1"/>
    <col min="8" max="8" width="27.33203125" customWidth="1"/>
    <col min="9" max="9" width="25.6640625" customWidth="1"/>
    <col min="10" max="10" width="38.5" customWidth="1"/>
    <col min="11" max="14" width="13.5" bestFit="1" customWidth="1"/>
    <col min="15" max="15" width="24.6640625" bestFit="1" customWidth="1"/>
    <col min="16" max="16" width="23.83203125" bestFit="1" customWidth="1"/>
    <col min="17" max="17" width="15.5" bestFit="1" customWidth="1"/>
    <col min="18" max="18" width="23.5" bestFit="1" customWidth="1"/>
    <col min="19" max="19" width="27" bestFit="1" customWidth="1"/>
    <col min="20" max="20" width="12.1640625" bestFit="1" customWidth="1"/>
    <col min="21" max="21" width="24.6640625" bestFit="1" customWidth="1"/>
    <col min="22" max="22" width="23.83203125" bestFit="1" customWidth="1"/>
    <col min="23" max="23" width="15.5" bestFit="1" customWidth="1"/>
    <col min="24" max="24" width="23.5" bestFit="1" customWidth="1"/>
    <col min="25" max="25" width="27" bestFit="1" customWidth="1"/>
    <col min="26" max="27" width="12.1640625" bestFit="1" customWidth="1"/>
  </cols>
  <sheetData>
    <row r="2" spans="2:10" ht="18" x14ac:dyDescent="0.2">
      <c r="B2" s="85" t="s">
        <v>619</v>
      </c>
      <c r="C2" s="86"/>
      <c r="D2" s="86"/>
      <c r="E2" s="86"/>
      <c r="F2" s="86"/>
      <c r="G2" s="87"/>
      <c r="I2" s="100" t="s">
        <v>620</v>
      </c>
      <c r="J2" s="101"/>
    </row>
    <row r="4" spans="2:10" x14ac:dyDescent="0.2">
      <c r="B4" s="51" t="s">
        <v>387</v>
      </c>
      <c r="C4" s="88" t="s">
        <v>376</v>
      </c>
      <c r="D4" s="56"/>
      <c r="E4" s="56"/>
      <c r="F4" s="56"/>
      <c r="G4" s="57"/>
      <c r="I4" s="51" t="s">
        <v>622</v>
      </c>
      <c r="J4" s="52" t="s">
        <v>382</v>
      </c>
    </row>
    <row r="5" spans="2:10" x14ac:dyDescent="0.2">
      <c r="B5" s="89" t="s">
        <v>618</v>
      </c>
      <c r="C5" s="45" t="s">
        <v>25</v>
      </c>
      <c r="D5" s="45" t="s">
        <v>20</v>
      </c>
      <c r="E5" s="45" t="s">
        <v>48</v>
      </c>
      <c r="F5" s="45" t="s">
        <v>14</v>
      </c>
      <c r="G5" s="90" t="s">
        <v>365</v>
      </c>
      <c r="I5" s="77" t="s">
        <v>25</v>
      </c>
      <c r="J5" s="167">
        <v>1.2030686217981618E-2</v>
      </c>
    </row>
    <row r="6" spans="2:10" x14ac:dyDescent="0.2">
      <c r="B6" s="58" t="s">
        <v>23</v>
      </c>
      <c r="C6" s="91">
        <v>0.13193785434850408</v>
      </c>
      <c r="D6" s="92">
        <v>0.11210848008990078</v>
      </c>
      <c r="E6" s="93">
        <v>0.14856462389631164</v>
      </c>
      <c r="F6" s="91">
        <v>0.10380076283527789</v>
      </c>
      <c r="G6" s="94">
        <v>0.12042552997462418</v>
      </c>
      <c r="I6" s="78" t="s">
        <v>20</v>
      </c>
      <c r="J6" s="168">
        <v>9.4286447506565681E-3</v>
      </c>
    </row>
    <row r="7" spans="2:10" x14ac:dyDescent="0.2">
      <c r="B7" s="58" t="s">
        <v>18</v>
      </c>
      <c r="C7" s="91">
        <v>0.1367993410290253</v>
      </c>
      <c r="D7" s="95">
        <v>0.14411910434722347</v>
      </c>
      <c r="E7" s="91">
        <v>0.14307309794424536</v>
      </c>
      <c r="F7" s="91">
        <v>0.1197374769780114</v>
      </c>
      <c r="G7" s="94">
        <v>0.13683820377947528</v>
      </c>
      <c r="I7" s="78" t="s">
        <v>48</v>
      </c>
      <c r="J7" s="168">
        <v>1.3764361711969262E-2</v>
      </c>
    </row>
    <row r="8" spans="2:10" x14ac:dyDescent="0.2">
      <c r="B8" s="58" t="s">
        <v>34</v>
      </c>
      <c r="C8" s="91">
        <v>9.6402731063359989E-2</v>
      </c>
      <c r="D8" s="91">
        <v>0.12843164970490339</v>
      </c>
      <c r="E8" s="95">
        <v>0.13526760440979538</v>
      </c>
      <c r="F8" s="91">
        <v>0.11995588178006254</v>
      </c>
      <c r="G8" s="94">
        <v>0.12196384626120532</v>
      </c>
      <c r="I8" s="79" t="s">
        <v>14</v>
      </c>
      <c r="J8" s="168">
        <v>1.4194033565547487E-2</v>
      </c>
    </row>
    <row r="9" spans="2:10" x14ac:dyDescent="0.2">
      <c r="B9" s="58" t="s">
        <v>53</v>
      </c>
      <c r="C9" s="91">
        <v>9.5602169814834673E-2</v>
      </c>
      <c r="D9" s="92">
        <v>0.12478605127228286</v>
      </c>
      <c r="E9" s="95">
        <v>0.14429364934468705</v>
      </c>
      <c r="F9" s="91">
        <v>0.11559352954993427</v>
      </c>
      <c r="G9" s="94">
        <v>0.11861255274661907</v>
      </c>
      <c r="I9" s="53" t="s">
        <v>365</v>
      </c>
      <c r="J9" s="169">
        <v>1.2218035026624961E-2</v>
      </c>
    </row>
    <row r="10" spans="2:10" x14ac:dyDescent="0.2">
      <c r="B10" s="58" t="s">
        <v>29</v>
      </c>
      <c r="C10" s="95">
        <v>0.11414924007707968</v>
      </c>
      <c r="D10" s="91">
        <v>0.10208449749241448</v>
      </c>
      <c r="E10" s="91">
        <v>0.1271869444053508</v>
      </c>
      <c r="F10" s="91">
        <v>0.10497763485843797</v>
      </c>
      <c r="G10" s="94">
        <v>0.11314309212807622</v>
      </c>
    </row>
    <row r="11" spans="2:10" x14ac:dyDescent="0.2">
      <c r="B11" s="62" t="s">
        <v>365</v>
      </c>
      <c r="C11" s="96">
        <v>0.11777135601638941</v>
      </c>
      <c r="D11" s="96">
        <v>0.12413746843755118</v>
      </c>
      <c r="E11" s="96">
        <v>0.13887772583296512</v>
      </c>
      <c r="F11" s="96">
        <v>0.11218828039990528</v>
      </c>
      <c r="G11" s="97">
        <v>0.12284132745362934</v>
      </c>
    </row>
    <row r="14" spans="2:10" x14ac:dyDescent="0.2">
      <c r="B14" s="98" t="s">
        <v>621</v>
      </c>
      <c r="C14" s="102"/>
      <c r="D14" s="99"/>
      <c r="F14" s="98" t="s">
        <v>623</v>
      </c>
      <c r="G14" s="102"/>
      <c r="H14" s="99"/>
    </row>
    <row r="16" spans="2:10" x14ac:dyDescent="0.2">
      <c r="B16" s="51" t="s">
        <v>622</v>
      </c>
      <c r="C16" s="159" t="s">
        <v>385</v>
      </c>
      <c r="D16" s="109" t="s">
        <v>384</v>
      </c>
      <c r="E16" s="56"/>
      <c r="F16" s="51" t="s">
        <v>622</v>
      </c>
      <c r="G16" s="159" t="s">
        <v>382</v>
      </c>
      <c r="H16" s="109" t="s">
        <v>384</v>
      </c>
    </row>
    <row r="17" spans="2:8" x14ac:dyDescent="0.2">
      <c r="B17" s="77" t="s">
        <v>25</v>
      </c>
      <c r="C17" s="164">
        <v>15.559411764705887</v>
      </c>
      <c r="D17" s="161">
        <v>34821.23529411765</v>
      </c>
      <c r="E17" s="45"/>
      <c r="F17" s="77" t="s">
        <v>25</v>
      </c>
      <c r="G17" s="160">
        <v>1.2030686217981618E-2</v>
      </c>
      <c r="H17" s="161">
        <v>34821.23529411765</v>
      </c>
    </row>
    <row r="18" spans="2:8" x14ac:dyDescent="0.2">
      <c r="B18" s="78" t="s">
        <v>20</v>
      </c>
      <c r="C18" s="165">
        <v>14.067636363636364</v>
      </c>
      <c r="D18" s="72">
        <v>36191.327272727271</v>
      </c>
      <c r="E18" s="45"/>
      <c r="F18" s="78" t="s">
        <v>20</v>
      </c>
      <c r="G18" s="162">
        <v>9.4286447506565681E-3</v>
      </c>
      <c r="H18" s="72">
        <v>36191.327272727271</v>
      </c>
    </row>
    <row r="19" spans="2:8" x14ac:dyDescent="0.2">
      <c r="B19" s="78" t="s">
        <v>48</v>
      </c>
      <c r="C19" s="165">
        <v>17.480943396226412</v>
      </c>
      <c r="D19" s="72">
        <v>35360.056603773584</v>
      </c>
      <c r="E19" s="45"/>
      <c r="F19" s="78" t="s">
        <v>48</v>
      </c>
      <c r="G19" s="162">
        <v>1.3764361711969262E-2</v>
      </c>
      <c r="H19" s="72">
        <v>35360.056603773584</v>
      </c>
    </row>
    <row r="20" spans="2:8" x14ac:dyDescent="0.2">
      <c r="B20" s="79" t="s">
        <v>14</v>
      </c>
      <c r="C20" s="165">
        <v>17.59951219512195</v>
      </c>
      <c r="D20" s="72">
        <v>31374.90243902439</v>
      </c>
      <c r="E20" s="45"/>
      <c r="F20" s="79" t="s">
        <v>14</v>
      </c>
      <c r="G20" s="163">
        <v>1.4194033565547487E-2</v>
      </c>
      <c r="H20" s="73">
        <v>31374.90243902439</v>
      </c>
    </row>
    <row r="21" spans="2:8" x14ac:dyDescent="0.2">
      <c r="B21" s="53" t="s">
        <v>365</v>
      </c>
      <c r="C21" s="166">
        <v>16.076599999999999</v>
      </c>
      <c r="D21" s="73">
        <v>34634.300000000003</v>
      </c>
      <c r="E21" s="106"/>
      <c r="F21" s="53" t="s">
        <v>365</v>
      </c>
      <c r="G21" s="163">
        <v>1.2218035026624961E-2</v>
      </c>
      <c r="H21" s="73">
        <v>34634.300000000003</v>
      </c>
    </row>
    <row r="45" spans="2:8" ht="20" x14ac:dyDescent="0.2">
      <c r="B45" s="103" t="s">
        <v>648</v>
      </c>
      <c r="C45" s="104"/>
      <c r="D45" s="105"/>
      <c r="F45" s="85" t="s">
        <v>624</v>
      </c>
      <c r="G45" s="86"/>
      <c r="H45" s="87"/>
    </row>
  </sheetData>
  <mergeCells count="6">
    <mergeCell ref="B2:G2"/>
    <mergeCell ref="I2:J2"/>
    <mergeCell ref="B14:D14"/>
    <mergeCell ref="F14:H14"/>
    <mergeCell ref="B45:D45"/>
    <mergeCell ref="F45:H45"/>
  </mergeCells>
  <conditionalFormatting pivot="1" sqref="C17:C2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{3282C3BE-4932-3A45-9DDE-1CA77EC7EC85}</x14:id>
        </ext>
      </extLst>
    </cfRule>
  </conditionalFormatting>
  <conditionalFormatting pivot="1" sqref="D17:D2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{50A3E403-70B1-764B-A5C6-782C3EEFA0D1}</x14:id>
        </ext>
      </extLst>
    </cfRule>
  </conditionalFormatting>
  <conditionalFormatting pivot="1" sqref="G17:G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{5ECAD6C9-EADA-2244-BB67-3231D1CF6BED}</x14:id>
        </ext>
      </extLst>
    </cfRule>
  </conditionalFormatting>
  <conditionalFormatting pivot="1" sqref="H17:H2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{1A0105ED-C465-894C-8538-49DABD3E09C6}</x14:id>
        </ext>
      </extLs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282C3BE-4932-3A45-9DDE-1CA77EC7E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C17:C20</xm:sqref>
        </x14:conditionalFormatting>
        <x14:conditionalFormatting xmlns:xm="http://schemas.microsoft.com/office/excel/2006/main" pivot="1">
          <x14:cfRule type="dataBar" id="{50A3E403-70B1-764B-A5C6-782C3EEFA0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D17:D20</xm:sqref>
        </x14:conditionalFormatting>
        <x14:conditionalFormatting xmlns:xm="http://schemas.microsoft.com/office/excel/2006/main" pivot="1">
          <x14:cfRule type="dataBar" id="{5ECAD6C9-EADA-2244-BB67-3231D1CF6B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G17:G20</xm:sqref>
        </x14:conditionalFormatting>
        <x14:conditionalFormatting xmlns:xm="http://schemas.microsoft.com/office/excel/2006/main" pivot="1">
          <x14:cfRule type="dataBar" id="{1A0105ED-C465-894C-8538-49DABD3E09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H17:H20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ED0E-1408-1B48-A7C4-7709F72AB723}">
  <dimension ref="B1:I53"/>
  <sheetViews>
    <sheetView topLeftCell="A3" zoomScale="80" zoomScaleNormal="80" workbookViewId="0">
      <selection activeCell="F60" sqref="F60"/>
    </sheetView>
  </sheetViews>
  <sheetFormatPr baseColWidth="10" defaultRowHeight="16" x14ac:dyDescent="0.2"/>
  <cols>
    <col min="1" max="1" width="3.33203125" customWidth="1"/>
    <col min="2" max="2" width="30" bestFit="1" customWidth="1"/>
    <col min="3" max="3" width="26.1640625" bestFit="1" customWidth="1"/>
    <col min="4" max="4" width="10.5" customWidth="1"/>
    <col min="5" max="5" width="20.83203125" style="45" customWidth="1"/>
    <col min="6" max="6" width="34.83203125" customWidth="1"/>
    <col min="7" max="7" width="3.83203125" customWidth="1"/>
    <col min="8" max="8" width="17.5" customWidth="1"/>
    <col min="9" max="9" width="35.6640625" customWidth="1"/>
    <col min="10" max="10" width="11.33203125" customWidth="1"/>
    <col min="11" max="11" width="12.83203125" bestFit="1" customWidth="1"/>
    <col min="12" max="12" width="11.83203125" bestFit="1" customWidth="1"/>
    <col min="13" max="14" width="12.83203125" bestFit="1" customWidth="1"/>
    <col min="15" max="15" width="9.83203125" bestFit="1" customWidth="1"/>
    <col min="16" max="25" width="12.83203125" bestFit="1" customWidth="1"/>
    <col min="26" max="28" width="11.83203125" bestFit="1" customWidth="1"/>
    <col min="29" max="31" width="12.83203125" bestFit="1" customWidth="1"/>
    <col min="33" max="35" width="12.83203125" bestFit="1" customWidth="1"/>
    <col min="36" max="36" width="11.83203125" bestFit="1" customWidth="1"/>
    <col min="37" max="48" width="12.83203125" bestFit="1" customWidth="1"/>
    <col min="49" max="49" width="11.83203125" bestFit="1" customWidth="1"/>
    <col min="50" max="59" width="12.83203125" bestFit="1" customWidth="1"/>
    <col min="60" max="61" width="11.83203125" bestFit="1" customWidth="1"/>
    <col min="62" max="63" width="12.83203125" bestFit="1" customWidth="1"/>
    <col min="64" max="64" width="11.83203125" bestFit="1" customWidth="1"/>
    <col min="65" max="77" width="12.83203125" bestFit="1" customWidth="1"/>
    <col min="78" max="79" width="11.83203125" bestFit="1" customWidth="1"/>
    <col min="81" max="84" width="12.83203125" bestFit="1" customWidth="1"/>
    <col min="85" max="85" width="11.83203125" bestFit="1" customWidth="1"/>
    <col min="86" max="89" width="12.83203125" bestFit="1" customWidth="1"/>
    <col min="90" max="90" width="11.83203125" bestFit="1" customWidth="1"/>
    <col min="91" max="109" width="12.83203125" bestFit="1" customWidth="1"/>
    <col min="110" max="110" width="11.83203125" bestFit="1" customWidth="1"/>
    <col min="111" max="136" width="12.83203125" bestFit="1" customWidth="1"/>
    <col min="137" max="138" width="11.83203125" bestFit="1" customWidth="1"/>
    <col min="139" max="140" width="12.83203125" bestFit="1" customWidth="1"/>
    <col min="141" max="141" width="11.83203125" bestFit="1" customWidth="1"/>
    <col min="142" max="150" width="12.83203125" bestFit="1" customWidth="1"/>
    <col min="151" max="151" width="11.83203125" bestFit="1" customWidth="1"/>
    <col min="152" max="163" width="12.83203125" bestFit="1" customWidth="1"/>
    <col min="164" max="164" width="11.83203125" bestFit="1" customWidth="1"/>
    <col min="165" max="189" width="12.83203125" bestFit="1" customWidth="1"/>
    <col min="190" max="190" width="11.83203125" bestFit="1" customWidth="1"/>
    <col min="191" max="193" width="12.83203125" bestFit="1" customWidth="1"/>
    <col min="194" max="194" width="11.83203125" bestFit="1" customWidth="1"/>
    <col min="195" max="197" width="12.83203125" bestFit="1" customWidth="1"/>
    <col min="199" max="222" width="12.83203125" bestFit="1" customWidth="1"/>
    <col min="223" max="224" width="11.83203125" bestFit="1" customWidth="1"/>
    <col min="225" max="234" width="12.83203125" bestFit="1" customWidth="1"/>
    <col min="235" max="235" width="11.83203125" bestFit="1" customWidth="1"/>
    <col min="236" max="258" width="12.83203125" bestFit="1" customWidth="1"/>
    <col min="259" max="259" width="11.83203125" bestFit="1" customWidth="1"/>
    <col min="260" max="265" width="12.83203125" bestFit="1" customWidth="1"/>
    <col min="266" max="266" width="11.83203125" bestFit="1" customWidth="1"/>
    <col min="267" max="286" width="12.83203125" bestFit="1" customWidth="1"/>
    <col min="287" max="287" width="11.83203125" bestFit="1" customWidth="1"/>
    <col min="289" max="294" width="12.83203125" bestFit="1" customWidth="1"/>
    <col min="295" max="295" width="11.83203125" bestFit="1" customWidth="1"/>
    <col min="296" max="299" width="12.83203125" bestFit="1" customWidth="1"/>
    <col min="300" max="300" width="11.83203125" bestFit="1" customWidth="1"/>
    <col min="301" max="308" width="12.83203125" bestFit="1" customWidth="1"/>
    <col min="309" max="309" width="11.1640625" bestFit="1" customWidth="1"/>
  </cols>
  <sheetData>
    <row r="1" spans="2:9" x14ac:dyDescent="0.2">
      <c r="E1" s="111"/>
    </row>
    <row r="2" spans="2:9" x14ac:dyDescent="0.2">
      <c r="B2" s="112" t="s">
        <v>625</v>
      </c>
      <c r="C2" s="112"/>
      <c r="E2" s="113" t="s">
        <v>626</v>
      </c>
      <c r="F2" s="114"/>
      <c r="H2" s="113" t="s">
        <v>631</v>
      </c>
      <c r="I2" s="114"/>
    </row>
    <row r="4" spans="2:9" x14ac:dyDescent="0.2">
      <c r="B4" s="55" t="s">
        <v>627</v>
      </c>
      <c r="C4" s="57" t="s">
        <v>386</v>
      </c>
      <c r="E4" s="55" t="s">
        <v>627</v>
      </c>
      <c r="F4" s="109" t="s">
        <v>387</v>
      </c>
      <c r="H4" s="118" t="s">
        <v>630</v>
      </c>
      <c r="I4" s="57" t="s">
        <v>387</v>
      </c>
    </row>
    <row r="5" spans="2:9" x14ac:dyDescent="0.2">
      <c r="B5" s="58" t="s">
        <v>32</v>
      </c>
      <c r="C5" s="60">
        <v>80</v>
      </c>
      <c r="E5" s="58" t="s">
        <v>27</v>
      </c>
      <c r="F5" s="110">
        <v>0.11135741315150897</v>
      </c>
      <c r="H5" s="58" t="s">
        <v>31</v>
      </c>
      <c r="I5" s="94">
        <v>0.13929223385583647</v>
      </c>
    </row>
    <row r="6" spans="2:9" x14ac:dyDescent="0.2">
      <c r="B6" s="58" t="s">
        <v>37</v>
      </c>
      <c r="C6" s="60">
        <v>41</v>
      </c>
      <c r="E6" s="58" t="s">
        <v>124</v>
      </c>
      <c r="F6" s="107">
        <v>0.12019462245795258</v>
      </c>
      <c r="H6" s="58" t="s">
        <v>26</v>
      </c>
      <c r="I6" s="94">
        <v>0.11357604941562141</v>
      </c>
    </row>
    <row r="7" spans="2:9" x14ac:dyDescent="0.2">
      <c r="B7" s="58" t="s">
        <v>44</v>
      </c>
      <c r="C7" s="60">
        <v>37</v>
      </c>
      <c r="E7" s="58" t="s">
        <v>32</v>
      </c>
      <c r="F7" s="107">
        <v>0.11852150483225596</v>
      </c>
      <c r="H7" s="58" t="s">
        <v>15</v>
      </c>
      <c r="I7" s="94">
        <v>0.11546428615108939</v>
      </c>
    </row>
    <row r="8" spans="2:9" x14ac:dyDescent="0.2">
      <c r="B8" s="58" t="s">
        <v>45</v>
      </c>
      <c r="C8" s="60">
        <v>37</v>
      </c>
      <c r="E8" s="58" t="s">
        <v>22</v>
      </c>
      <c r="F8" s="107">
        <v>0.11789410371289014</v>
      </c>
      <c r="H8" s="58" t="s">
        <v>40</v>
      </c>
      <c r="I8" s="94">
        <v>0.12254707352578756</v>
      </c>
    </row>
    <row r="9" spans="2:9" x14ac:dyDescent="0.2">
      <c r="B9" s="58" t="s">
        <v>41</v>
      </c>
      <c r="C9" s="60">
        <v>34</v>
      </c>
      <c r="E9" s="58" t="s">
        <v>42</v>
      </c>
      <c r="F9" s="107">
        <v>0.13494947381413458</v>
      </c>
      <c r="H9" s="62" t="s">
        <v>365</v>
      </c>
      <c r="I9" s="97">
        <v>0.1228413274536293</v>
      </c>
    </row>
    <row r="10" spans="2:9" x14ac:dyDescent="0.2">
      <c r="B10" s="58" t="s">
        <v>42</v>
      </c>
      <c r="C10" s="60">
        <v>34</v>
      </c>
      <c r="E10" s="58" t="s">
        <v>41</v>
      </c>
      <c r="F10" s="107">
        <v>0.13494947381413458</v>
      </c>
    </row>
    <row r="11" spans="2:9" x14ac:dyDescent="0.2">
      <c r="B11" s="58" t="s">
        <v>58</v>
      </c>
      <c r="C11" s="60">
        <v>32</v>
      </c>
      <c r="E11" s="58" t="s">
        <v>44</v>
      </c>
      <c r="F11" s="107">
        <v>0.11399721676928393</v>
      </c>
    </row>
    <row r="12" spans="2:9" x14ac:dyDescent="0.2">
      <c r="B12" s="58" t="s">
        <v>49</v>
      </c>
      <c r="C12" s="60">
        <v>29</v>
      </c>
      <c r="E12" s="58" t="s">
        <v>16</v>
      </c>
      <c r="F12" s="107">
        <v>0.14380411271271717</v>
      </c>
    </row>
    <row r="13" spans="2:9" x14ac:dyDescent="0.2">
      <c r="B13" s="58" t="s">
        <v>21</v>
      </c>
      <c r="C13" s="60">
        <v>28</v>
      </c>
      <c r="E13" s="58" t="s">
        <v>45</v>
      </c>
      <c r="F13" s="107">
        <v>0.1139972167692839</v>
      </c>
    </row>
    <row r="14" spans="2:9" x14ac:dyDescent="0.2">
      <c r="B14" s="58" t="s">
        <v>22</v>
      </c>
      <c r="C14" s="60">
        <v>28</v>
      </c>
      <c r="E14" s="58" t="s">
        <v>17</v>
      </c>
      <c r="F14" s="107">
        <v>0.14380411271271717</v>
      </c>
    </row>
    <row r="15" spans="2:9" x14ac:dyDescent="0.2">
      <c r="B15" s="58" t="s">
        <v>16</v>
      </c>
      <c r="C15" s="60">
        <v>25</v>
      </c>
      <c r="E15" s="58" t="s">
        <v>28</v>
      </c>
      <c r="F15" s="107">
        <v>0.11135741315150899</v>
      </c>
    </row>
    <row r="16" spans="2:9" x14ac:dyDescent="0.2">
      <c r="B16" s="58" t="s">
        <v>63</v>
      </c>
      <c r="C16" s="60">
        <v>25</v>
      </c>
      <c r="E16" s="58" t="s">
        <v>33</v>
      </c>
      <c r="F16" s="107">
        <v>0.11195695112108224</v>
      </c>
    </row>
    <row r="17" spans="2:8" x14ac:dyDescent="0.2">
      <c r="B17" s="58" t="s">
        <v>27</v>
      </c>
      <c r="C17" s="60">
        <v>25</v>
      </c>
      <c r="E17" s="58" t="s">
        <v>58</v>
      </c>
      <c r="F17" s="107">
        <v>0.12600406732043226</v>
      </c>
    </row>
    <row r="18" spans="2:8" x14ac:dyDescent="0.2">
      <c r="B18" s="58" t="s">
        <v>28</v>
      </c>
      <c r="C18" s="60">
        <v>25</v>
      </c>
      <c r="E18" s="58" t="s">
        <v>49</v>
      </c>
      <c r="F18" s="107">
        <v>0.11456579865607176</v>
      </c>
    </row>
    <row r="19" spans="2:8" x14ac:dyDescent="0.2">
      <c r="B19" s="58" t="s">
        <v>17</v>
      </c>
      <c r="C19" s="60">
        <v>25</v>
      </c>
      <c r="E19" s="58" t="s">
        <v>63</v>
      </c>
      <c r="F19" s="107">
        <v>0.12026676773989803</v>
      </c>
    </row>
    <row r="20" spans="2:8" x14ac:dyDescent="0.2">
      <c r="B20" s="58" t="s">
        <v>33</v>
      </c>
      <c r="C20" s="60">
        <v>19</v>
      </c>
      <c r="E20" s="58" t="s">
        <v>21</v>
      </c>
      <c r="F20" s="107">
        <v>0.11789410371289014</v>
      </c>
    </row>
    <row r="21" spans="2:8" x14ac:dyDescent="0.2">
      <c r="B21" s="58" t="s">
        <v>72</v>
      </c>
      <c r="C21" s="60">
        <v>17</v>
      </c>
      <c r="E21" s="58" t="s">
        <v>72</v>
      </c>
      <c r="F21" s="107">
        <v>0.10955527128571871</v>
      </c>
    </row>
    <row r="22" spans="2:8" x14ac:dyDescent="0.2">
      <c r="B22" s="58" t="s">
        <v>123</v>
      </c>
      <c r="C22" s="60">
        <v>13</v>
      </c>
      <c r="E22" s="58" t="s">
        <v>37</v>
      </c>
      <c r="F22" s="107">
        <v>0.13315746256065999</v>
      </c>
    </row>
    <row r="23" spans="2:8" x14ac:dyDescent="0.2">
      <c r="B23" s="58" t="s">
        <v>124</v>
      </c>
      <c r="C23" s="60">
        <v>13</v>
      </c>
      <c r="E23" s="58" t="s">
        <v>123</v>
      </c>
      <c r="F23" s="107">
        <v>0.12019462245795257</v>
      </c>
    </row>
    <row r="24" spans="2:8" x14ac:dyDescent="0.2">
      <c r="B24" s="62" t="s">
        <v>365</v>
      </c>
      <c r="C24" s="64">
        <v>567</v>
      </c>
      <c r="E24" s="62" t="s">
        <v>365</v>
      </c>
      <c r="F24" s="108">
        <v>0.12238019416019526</v>
      </c>
    </row>
    <row r="26" spans="2:8" x14ac:dyDescent="0.2">
      <c r="B26" s="113" t="s">
        <v>628</v>
      </c>
      <c r="C26" s="114"/>
      <c r="E26" s="113" t="s">
        <v>629</v>
      </c>
      <c r="F26" s="116"/>
      <c r="G26" s="116"/>
      <c r="H26" s="114"/>
    </row>
    <row r="28" spans="2:8" x14ac:dyDescent="0.2">
      <c r="B28" s="7" t="s">
        <v>364</v>
      </c>
      <c r="C28" t="s">
        <v>387</v>
      </c>
    </row>
    <row r="29" spans="2:8" x14ac:dyDescent="0.2">
      <c r="B29" s="8" t="s">
        <v>31</v>
      </c>
      <c r="C29" s="20">
        <v>0.13929223385583647</v>
      </c>
    </row>
    <row r="30" spans="2:8" x14ac:dyDescent="0.2">
      <c r="B30" s="9" t="s">
        <v>29</v>
      </c>
      <c r="C30" s="117">
        <v>0.146713421744952</v>
      </c>
    </row>
    <row r="31" spans="2:8" x14ac:dyDescent="0.2">
      <c r="B31" s="9" t="s">
        <v>53</v>
      </c>
      <c r="C31" s="20">
        <v>9.8301267038284609E-2</v>
      </c>
    </row>
    <row r="32" spans="2:8" x14ac:dyDescent="0.2">
      <c r="B32" s="9" t="s">
        <v>34</v>
      </c>
      <c r="C32" s="20">
        <v>0.12164065514548933</v>
      </c>
    </row>
    <row r="33" spans="2:3" x14ac:dyDescent="0.2">
      <c r="B33" s="9" t="s">
        <v>18</v>
      </c>
      <c r="C33" s="20">
        <v>0.16660506344475501</v>
      </c>
    </row>
    <row r="34" spans="2:3" x14ac:dyDescent="0.2">
      <c r="B34" s="9" t="s">
        <v>23</v>
      </c>
      <c r="C34" s="20">
        <v>0.13265746075375409</v>
      </c>
    </row>
    <row r="35" spans="2:3" x14ac:dyDescent="0.2">
      <c r="B35" s="8" t="s">
        <v>26</v>
      </c>
      <c r="C35" s="20">
        <v>0.11357604941562137</v>
      </c>
    </row>
    <row r="36" spans="2:3" x14ac:dyDescent="0.2">
      <c r="B36" s="9" t="s">
        <v>29</v>
      </c>
      <c r="C36" s="20">
        <v>0.10373784206241918</v>
      </c>
    </row>
    <row r="37" spans="2:3" x14ac:dyDescent="0.2">
      <c r="B37" s="9" t="s">
        <v>53</v>
      </c>
      <c r="C37" s="20">
        <v>0.1077698247098226</v>
      </c>
    </row>
    <row r="38" spans="2:3" x14ac:dyDescent="0.2">
      <c r="B38" s="9" t="s">
        <v>34</v>
      </c>
      <c r="C38" s="20">
        <v>0.11429577583963661</v>
      </c>
    </row>
    <row r="39" spans="2:3" x14ac:dyDescent="0.2">
      <c r="B39" s="9" t="s">
        <v>18</v>
      </c>
      <c r="C39" s="20">
        <v>0.11999680434512278</v>
      </c>
    </row>
    <row r="40" spans="2:3" x14ac:dyDescent="0.2">
      <c r="B40" s="9" t="s">
        <v>23</v>
      </c>
      <c r="C40" s="20">
        <v>0.11931131158689606</v>
      </c>
    </row>
    <row r="41" spans="2:3" x14ac:dyDescent="0.2">
      <c r="B41" s="8" t="s">
        <v>15</v>
      </c>
      <c r="C41" s="20">
        <v>0.11546428615108939</v>
      </c>
    </row>
    <row r="42" spans="2:3" x14ac:dyDescent="0.2">
      <c r="B42" s="9" t="s">
        <v>29</v>
      </c>
      <c r="C42" s="20">
        <v>9.9531954591638633E-2</v>
      </c>
    </row>
    <row r="43" spans="2:3" x14ac:dyDescent="0.2">
      <c r="B43" s="9" t="s">
        <v>53</v>
      </c>
      <c r="C43" s="20">
        <v>0.11576724554035422</v>
      </c>
    </row>
    <row r="44" spans="2:3" x14ac:dyDescent="0.2">
      <c r="B44" s="9" t="s">
        <v>34</v>
      </c>
      <c r="C44" s="20">
        <v>0.11354346102951852</v>
      </c>
    </row>
    <row r="45" spans="2:3" x14ac:dyDescent="0.2">
      <c r="B45" s="9" t="s">
        <v>18</v>
      </c>
      <c r="C45" s="20">
        <v>0.1127093652109713</v>
      </c>
    </row>
    <row r="46" spans="2:3" x14ac:dyDescent="0.2">
      <c r="B46" s="9" t="s">
        <v>23</v>
      </c>
      <c r="C46" s="20">
        <v>0.12992579625319506</v>
      </c>
    </row>
    <row r="47" spans="2:3" x14ac:dyDescent="0.2">
      <c r="B47" s="8" t="s">
        <v>40</v>
      </c>
      <c r="C47" s="20">
        <v>0.12254707352578759</v>
      </c>
    </row>
    <row r="48" spans="2:3" x14ac:dyDescent="0.2">
      <c r="B48" s="9" t="s">
        <v>29</v>
      </c>
      <c r="C48" s="20">
        <v>8.7845983027894634E-2</v>
      </c>
    </row>
    <row r="49" spans="2:3" x14ac:dyDescent="0.2">
      <c r="B49" s="9" t="s">
        <v>53</v>
      </c>
      <c r="C49" s="20">
        <v>0.13817871983039101</v>
      </c>
    </row>
    <row r="50" spans="2:3" x14ac:dyDescent="0.2">
      <c r="B50" s="9" t="s">
        <v>34</v>
      </c>
      <c r="C50" s="20">
        <v>0.13296104488582358</v>
      </c>
    </row>
    <row r="51" spans="2:3" x14ac:dyDescent="0.2">
      <c r="B51" s="9" t="s">
        <v>18</v>
      </c>
      <c r="C51" s="20">
        <v>0.14428992227806073</v>
      </c>
    </row>
    <row r="52" spans="2:3" x14ac:dyDescent="0.2">
      <c r="B52" s="9" t="s">
        <v>23</v>
      </c>
      <c r="C52" s="20">
        <v>0.10659327639400699</v>
      </c>
    </row>
    <row r="53" spans="2:3" x14ac:dyDescent="0.2">
      <c r="B53" s="8" t="s">
        <v>365</v>
      </c>
      <c r="C53" s="20">
        <v>0.1228413274536293</v>
      </c>
    </row>
  </sheetData>
  <mergeCells count="5">
    <mergeCell ref="B2:C2"/>
    <mergeCell ref="E2:F2"/>
    <mergeCell ref="B26:C26"/>
    <mergeCell ref="E26:H26"/>
    <mergeCell ref="H2:I2"/>
  </mergeCells>
  <conditionalFormatting pivot="1" sqref="C5:C2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{77A91875-02AA-B94F-8DC0-20F143E1FA94}</x14:id>
        </ext>
      </extLst>
    </cfRule>
  </conditionalFormatting>
  <conditionalFormatting pivot="1" sqref="F5:F2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{200EC277-F4CC-5549-805E-9D27A6F25435}</x14:id>
        </ext>
      </extLst>
    </cfRule>
  </conditionalFormatting>
  <conditionalFormatting pivot="1" sqref="I5:I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{AE10812B-73CC-244A-8D88-5B10F389AC1D}</x14:id>
        </ext>
      </extLst>
    </cfRule>
  </conditionalFormatting>
  <conditionalFormatting pivot="1" sqref="C30:C3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{CB01A79A-75DD-6744-B4D7-4583AD01573C}</x14:id>
        </ext>
      </extLst>
    </cfRule>
  </conditionalFormatting>
  <conditionalFormatting pivot="1" sqref="C36:C4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{159C5CBF-6C34-DE47-A3A5-B4DFE6FD7342}</x14:id>
        </ext>
      </extLst>
    </cfRule>
  </conditionalFormatting>
  <conditionalFormatting pivot="1" sqref="C42:C4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{65E38253-2AC5-E346-A968-63DC5AE5AD34}</x14:id>
        </ext>
      </extLst>
    </cfRule>
  </conditionalFormatting>
  <conditionalFormatting pivot="1" sqref="C48:C5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{E714B4E1-AD57-F54C-8FAE-A405A1DE2539}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7A91875-02AA-B94F-8DC0-20F143E1F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C5:C23</xm:sqref>
        </x14:conditionalFormatting>
        <x14:conditionalFormatting xmlns:xm="http://schemas.microsoft.com/office/excel/2006/main" pivot="1">
          <x14:cfRule type="dataBar" id="{200EC277-F4CC-5549-805E-9D27A6F254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F5:F23</xm:sqref>
        </x14:conditionalFormatting>
        <x14:conditionalFormatting xmlns:xm="http://schemas.microsoft.com/office/excel/2006/main" pivot="1">
          <x14:cfRule type="dataBar" id="{AE10812B-73CC-244A-8D88-5B10F389A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I5:I8</xm:sqref>
        </x14:conditionalFormatting>
        <x14:conditionalFormatting xmlns:xm="http://schemas.microsoft.com/office/excel/2006/main" pivot="1">
          <x14:cfRule type="dataBar" id="{CB01A79A-75DD-6744-B4D7-4583AD0157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C30:C34</xm:sqref>
        </x14:conditionalFormatting>
        <x14:conditionalFormatting xmlns:xm="http://schemas.microsoft.com/office/excel/2006/main" pivot="1">
          <x14:cfRule type="dataBar" id="{159C5CBF-6C34-DE47-A3A5-B4DFE6FD73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C36:C40</xm:sqref>
        </x14:conditionalFormatting>
        <x14:conditionalFormatting xmlns:xm="http://schemas.microsoft.com/office/excel/2006/main" pivot="1">
          <x14:cfRule type="dataBar" id="{65E38253-2AC5-E346-A968-63DC5AE5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C42:C46</xm:sqref>
        </x14:conditionalFormatting>
        <x14:conditionalFormatting xmlns:xm="http://schemas.microsoft.com/office/excel/2006/main" pivot="1">
          <x14:cfRule type="dataBar" id="{E714B4E1-AD57-F54C-8FAE-A405A1DE25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C48:C52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AC27-7052-864C-8314-174416371528}">
  <dimension ref="A1:P36"/>
  <sheetViews>
    <sheetView zoomScale="83" zoomScaleNormal="83" workbookViewId="0">
      <selection activeCell="L2" sqref="L2"/>
    </sheetView>
  </sheetViews>
  <sheetFormatPr baseColWidth="10" defaultRowHeight="16" x14ac:dyDescent="0.2"/>
  <cols>
    <col min="1" max="1" width="25.1640625" customWidth="1"/>
    <col min="2" max="2" width="18" customWidth="1"/>
    <col min="3" max="3" width="13" customWidth="1"/>
    <col min="4" max="4" width="21" customWidth="1"/>
    <col min="5" max="5" width="12.33203125" bestFit="1" customWidth="1"/>
    <col min="6" max="6" width="16.5" customWidth="1"/>
    <col min="7" max="7" width="23.83203125" customWidth="1"/>
    <col min="8" max="8" width="18.6640625" customWidth="1"/>
    <col min="9" max="9" width="17" bestFit="1" customWidth="1"/>
    <col min="10" max="10" width="10.83203125" bestFit="1" customWidth="1"/>
    <col min="11" max="11" width="15.5" bestFit="1" customWidth="1"/>
    <col min="12" max="12" width="24" customWidth="1"/>
    <col min="13" max="13" width="26.1640625" customWidth="1"/>
    <col min="14" max="14" width="8.83203125" customWidth="1"/>
    <col min="15" max="15" width="20.6640625" bestFit="1" customWidth="1"/>
    <col min="16" max="16" width="19.83203125" bestFit="1" customWidth="1"/>
  </cols>
  <sheetData>
    <row r="1" spans="1:16" x14ac:dyDescent="0.2">
      <c r="A1" t="s">
        <v>352</v>
      </c>
      <c r="B1" t="s">
        <v>353</v>
      </c>
      <c r="C1" t="s">
        <v>354</v>
      </c>
      <c r="D1" t="s">
        <v>355</v>
      </c>
      <c r="E1" t="s">
        <v>351</v>
      </c>
      <c r="F1" t="s">
        <v>11</v>
      </c>
      <c r="G1" s="24" t="s">
        <v>356</v>
      </c>
      <c r="H1" s="23" t="s">
        <v>405</v>
      </c>
      <c r="I1" t="s">
        <v>406</v>
      </c>
      <c r="J1" s="25" t="s">
        <v>407</v>
      </c>
      <c r="K1" t="s">
        <v>408</v>
      </c>
      <c r="L1" t="s">
        <v>641</v>
      </c>
      <c r="M1" t="s">
        <v>640</v>
      </c>
      <c r="O1" s="113" t="s">
        <v>636</v>
      </c>
      <c r="P1" s="114"/>
    </row>
    <row r="2" spans="1:16" x14ac:dyDescent="0.2">
      <c r="A2" s="1" t="s">
        <v>34</v>
      </c>
      <c r="B2" s="2">
        <v>45458</v>
      </c>
      <c r="C2" s="2">
        <v>45488</v>
      </c>
      <c r="D2" s="1" t="s">
        <v>357</v>
      </c>
      <c r="E2">
        <v>85000</v>
      </c>
      <c r="F2">
        <v>950000</v>
      </c>
      <c r="G2" s="24">
        <v>0.45</v>
      </c>
      <c r="H2" s="23">
        <v>1</v>
      </c>
      <c r="I2" s="19">
        <f>Campaign_Metadata5[[#This Row],[BEFORE UPLIFT]]+Campaign_Metadata5[[#This Row],[Engagement_Uplift]]</f>
        <v>1.45</v>
      </c>
      <c r="J2" s="25">
        <f>Campaign_Metadata5[[#This Row],[Engagement_Uplift]]/Campaign_Metadata5[[#This Row],[Ad_Spend]]</f>
        <v>5.2941176470588239E-6</v>
      </c>
      <c r="K2" s="21">
        <f>Campaign_Metadata5[[#This Row],[ROI]]*1000000</f>
        <v>5.2941176470588243</v>
      </c>
      <c r="L2" s="151">
        <v>106800</v>
      </c>
      <c r="M2">
        <v>106800</v>
      </c>
    </row>
    <row r="3" spans="1:16" x14ac:dyDescent="0.2">
      <c r="A3" s="1" t="s">
        <v>53</v>
      </c>
      <c r="B3" s="2">
        <v>45566</v>
      </c>
      <c r="C3" s="2">
        <v>45596</v>
      </c>
      <c r="D3" s="1" t="s">
        <v>358</v>
      </c>
      <c r="E3">
        <v>60000</v>
      </c>
      <c r="F3">
        <v>780000</v>
      </c>
      <c r="G3" s="24">
        <v>0.38</v>
      </c>
      <c r="H3" s="23">
        <v>1</v>
      </c>
      <c r="I3" s="19">
        <f>Campaign_Metadata5[[#This Row],[BEFORE UPLIFT]]+Campaign_Metadata5[[#This Row],[Engagement_Uplift]]</f>
        <v>1.38</v>
      </c>
      <c r="J3" s="25">
        <f>Campaign_Metadata5[[#This Row],[Engagement_Uplift]]/Campaign_Metadata5[[#This Row],[Ad_Spend]]</f>
        <v>6.3333333333333334E-6</v>
      </c>
      <c r="K3" s="21">
        <f>Campaign_Metadata5[[#This Row],[ROI]]*1000000</f>
        <v>6.333333333333333</v>
      </c>
      <c r="L3" s="152">
        <v>99093</v>
      </c>
      <c r="M3">
        <v>99093</v>
      </c>
      <c r="O3" s="51" t="s">
        <v>635</v>
      </c>
      <c r="P3" s="52" t="s">
        <v>639</v>
      </c>
    </row>
    <row r="4" spans="1:16" x14ac:dyDescent="0.2">
      <c r="A4" s="1" t="s">
        <v>18</v>
      </c>
      <c r="B4" s="2">
        <v>45651</v>
      </c>
      <c r="C4" s="2">
        <v>45667</v>
      </c>
      <c r="D4" s="1" t="s">
        <v>359</v>
      </c>
      <c r="E4">
        <v>55000</v>
      </c>
      <c r="F4">
        <v>700000</v>
      </c>
      <c r="G4" s="24">
        <v>0.41</v>
      </c>
      <c r="H4" s="23">
        <v>1</v>
      </c>
      <c r="I4" s="19">
        <f>Campaign_Metadata5[[#This Row],[BEFORE UPLIFT]]+Campaign_Metadata5[[#This Row],[Engagement_Uplift]]</f>
        <v>1.41</v>
      </c>
      <c r="J4" s="25">
        <f>Campaign_Metadata5[[#This Row],[Engagement_Uplift]]/Campaign_Metadata5[[#This Row],[Ad_Spend]]</f>
        <v>7.4545454545454539E-6</v>
      </c>
      <c r="K4" s="21">
        <f>Campaign_Metadata5[[#This Row],[ROI]]*1000000</f>
        <v>7.4545454545454541</v>
      </c>
      <c r="L4" s="153">
        <v>50927</v>
      </c>
      <c r="M4">
        <v>50927</v>
      </c>
      <c r="O4" s="53" t="s">
        <v>389</v>
      </c>
      <c r="P4" s="129"/>
    </row>
    <row r="5" spans="1:16" x14ac:dyDescent="0.2">
      <c r="A5" s="1" t="s">
        <v>29</v>
      </c>
      <c r="B5" s="2">
        <v>45717</v>
      </c>
      <c r="C5" s="2">
        <v>45747</v>
      </c>
      <c r="D5" s="1" t="s">
        <v>360</v>
      </c>
      <c r="E5">
        <v>40000</v>
      </c>
      <c r="F5">
        <v>550000</v>
      </c>
      <c r="G5" s="24">
        <v>0.32</v>
      </c>
      <c r="H5" s="23">
        <v>1</v>
      </c>
      <c r="I5" s="19">
        <f>Campaign_Metadata5[[#This Row],[BEFORE UPLIFT]]+Campaign_Metadata5[[#This Row],[Engagement_Uplift]]</f>
        <v>1.32</v>
      </c>
      <c r="J5" s="25">
        <f>Campaign_Metadata5[[#This Row],[Engagement_Uplift]]/Campaign_Metadata5[[#This Row],[Ad_Spend]]</f>
        <v>7.9999999999999996E-6</v>
      </c>
      <c r="K5" s="21">
        <f>Campaign_Metadata5[[#This Row],[ROI]]*1000000</f>
        <v>8</v>
      </c>
      <c r="L5" s="154">
        <v>107259</v>
      </c>
      <c r="M5">
        <v>107259</v>
      </c>
      <c r="O5" s="54" t="s">
        <v>396</v>
      </c>
      <c r="P5" s="124"/>
    </row>
    <row r="6" spans="1:16" x14ac:dyDescent="0.2">
      <c r="A6" s="1" t="s">
        <v>23</v>
      </c>
      <c r="B6" s="2">
        <v>45901</v>
      </c>
      <c r="C6" s="2">
        <v>45930</v>
      </c>
      <c r="D6" s="1" t="s">
        <v>361</v>
      </c>
      <c r="E6">
        <v>75000</v>
      </c>
      <c r="F6">
        <v>880000</v>
      </c>
      <c r="G6" s="24">
        <v>0.47</v>
      </c>
      <c r="H6" s="23">
        <v>1</v>
      </c>
      <c r="I6" s="19">
        <f>Campaign_Metadata5[[#This Row],[BEFORE UPLIFT]]+Campaign_Metadata5[[#This Row],[Engagement_Uplift]]</f>
        <v>1.47</v>
      </c>
      <c r="J6" s="25">
        <f>Campaign_Metadata5[[#This Row],[Engagement_Uplift]]/Campaign_Metadata5[[#This Row],[Ad_Spend]]</f>
        <v>6.2666666666666662E-6</v>
      </c>
      <c r="K6" s="21">
        <f>Campaign_Metadata5[[#This Row],[ROI]]*1000000</f>
        <v>6.2666666666666666</v>
      </c>
      <c r="L6" s="155">
        <v>0</v>
      </c>
      <c r="M6">
        <v>0</v>
      </c>
      <c r="O6" s="132">
        <v>45446</v>
      </c>
      <c r="P6" s="124">
        <v>27203</v>
      </c>
    </row>
    <row r="7" spans="1:16" ht="17" thickBot="1" x14ac:dyDescent="0.25">
      <c r="K7" s="45"/>
      <c r="M7" s="45"/>
      <c r="O7" s="128">
        <v>45453</v>
      </c>
      <c r="P7" s="124">
        <v>23062</v>
      </c>
    </row>
    <row r="8" spans="1:16" ht="18" thickTop="1" thickBot="1" x14ac:dyDescent="0.25">
      <c r="F8" s="192" t="s">
        <v>634</v>
      </c>
      <c r="G8" s="193"/>
      <c r="H8" s="194"/>
      <c r="I8" s="43"/>
      <c r="J8" s="90"/>
      <c r="K8" s="113" t="s">
        <v>637</v>
      </c>
      <c r="L8" s="116"/>
      <c r="M8" s="114"/>
      <c r="O8" s="128">
        <v>45460</v>
      </c>
      <c r="P8" s="149">
        <v>25931</v>
      </c>
    </row>
    <row r="9" spans="1:16" ht="17" thickTop="1" x14ac:dyDescent="0.2">
      <c r="A9" s="113" t="s">
        <v>633</v>
      </c>
      <c r="B9" s="116"/>
      <c r="C9" s="116"/>
      <c r="D9" s="114"/>
      <c r="O9" s="133">
        <v>45467</v>
      </c>
      <c r="P9" s="137">
        <v>28622</v>
      </c>
    </row>
    <row r="10" spans="1:16" x14ac:dyDescent="0.2">
      <c r="O10" s="54" t="s">
        <v>397</v>
      </c>
      <c r="P10" s="124"/>
    </row>
    <row r="11" spans="1:16" x14ac:dyDescent="0.2">
      <c r="A11" s="55" t="s">
        <v>364</v>
      </c>
      <c r="B11" s="122" t="s">
        <v>378</v>
      </c>
      <c r="C11" s="122" t="s">
        <v>367</v>
      </c>
      <c r="D11" s="84" t="s">
        <v>370</v>
      </c>
      <c r="O11" s="132">
        <v>45474</v>
      </c>
      <c r="P11" s="149">
        <v>19833</v>
      </c>
    </row>
    <row r="12" spans="1:16" x14ac:dyDescent="0.2">
      <c r="A12" s="58" t="s">
        <v>23</v>
      </c>
      <c r="B12" s="123">
        <v>10331022</v>
      </c>
      <c r="C12" s="123">
        <v>957050</v>
      </c>
      <c r="D12" s="124">
        <v>114854</v>
      </c>
      <c r="O12" s="128">
        <v>45481</v>
      </c>
      <c r="P12" s="137">
        <v>18529</v>
      </c>
    </row>
    <row r="13" spans="1:16" x14ac:dyDescent="0.2">
      <c r="A13" s="58" t="s">
        <v>18</v>
      </c>
      <c r="B13" s="123">
        <v>9407749</v>
      </c>
      <c r="C13" s="123">
        <v>888529</v>
      </c>
      <c r="D13" s="124">
        <v>106775</v>
      </c>
      <c r="O13" s="128">
        <v>45488</v>
      </c>
      <c r="P13" s="124">
        <v>13885</v>
      </c>
    </row>
    <row r="14" spans="1:16" x14ac:dyDescent="0.2">
      <c r="A14" s="58" t="s">
        <v>34</v>
      </c>
      <c r="B14" s="123">
        <v>8901334</v>
      </c>
      <c r="C14" s="123">
        <v>843431</v>
      </c>
      <c r="D14" s="124">
        <v>96543</v>
      </c>
      <c r="O14" s="128">
        <v>45495</v>
      </c>
      <c r="P14" s="124">
        <v>32218</v>
      </c>
    </row>
    <row r="15" spans="1:16" x14ac:dyDescent="0.2">
      <c r="A15" s="58" t="s">
        <v>53</v>
      </c>
      <c r="B15" s="123">
        <v>6698763</v>
      </c>
      <c r="C15" s="123">
        <v>585970</v>
      </c>
      <c r="D15" s="124">
        <v>74667</v>
      </c>
      <c r="O15" s="133">
        <v>45502</v>
      </c>
      <c r="P15" s="124">
        <v>17021</v>
      </c>
    </row>
    <row r="16" spans="1:16" x14ac:dyDescent="0.2">
      <c r="A16" s="58" t="s">
        <v>29</v>
      </c>
      <c r="B16" s="123">
        <v>9222999</v>
      </c>
      <c r="C16" s="123">
        <v>792463</v>
      </c>
      <c r="D16" s="124">
        <v>89166</v>
      </c>
      <c r="O16" s="130" t="s">
        <v>398</v>
      </c>
      <c r="P16" s="124">
        <v>84848</v>
      </c>
    </row>
    <row r="17" spans="1:16" x14ac:dyDescent="0.2">
      <c r="A17" s="62" t="s">
        <v>365</v>
      </c>
      <c r="B17" s="63">
        <v>44561867</v>
      </c>
      <c r="C17" s="63">
        <v>4067443</v>
      </c>
      <c r="D17" s="63">
        <v>482005</v>
      </c>
      <c r="O17" s="127" t="s">
        <v>399</v>
      </c>
      <c r="P17" s="124">
        <v>99241</v>
      </c>
    </row>
    <row r="18" spans="1:16" x14ac:dyDescent="0.2">
      <c r="O18" s="127" t="s">
        <v>400</v>
      </c>
      <c r="P18" s="136">
        <v>99093</v>
      </c>
    </row>
    <row r="19" spans="1:16" x14ac:dyDescent="0.2">
      <c r="A19" s="115" t="s">
        <v>632</v>
      </c>
      <c r="B19" s="115"/>
      <c r="C19" s="115"/>
      <c r="D19" s="115"/>
      <c r="O19" s="127" t="s">
        <v>401</v>
      </c>
      <c r="P19" s="124">
        <v>86299</v>
      </c>
    </row>
    <row r="20" spans="1:16" x14ac:dyDescent="0.2">
      <c r="O20" s="131" t="s">
        <v>402</v>
      </c>
      <c r="P20" s="124"/>
    </row>
    <row r="21" spans="1:16" x14ac:dyDescent="0.2">
      <c r="A21" s="55" t="s">
        <v>364</v>
      </c>
      <c r="B21" s="56" t="s">
        <v>379</v>
      </c>
      <c r="C21" s="56" t="s">
        <v>388</v>
      </c>
      <c r="D21" s="57" t="s">
        <v>371</v>
      </c>
      <c r="O21" s="132">
        <v>45628</v>
      </c>
      <c r="P21" s="124">
        <v>18330</v>
      </c>
    </row>
    <row r="22" spans="1:16" x14ac:dyDescent="0.2">
      <c r="A22" s="53" t="s">
        <v>23</v>
      </c>
      <c r="B22" s="119">
        <v>149724.95652173914</v>
      </c>
      <c r="C22" s="119">
        <v>13870.289855072464</v>
      </c>
      <c r="D22" s="119">
        <v>1664.5507246376812</v>
      </c>
      <c r="O22" s="128">
        <v>45635</v>
      </c>
      <c r="P22" s="124">
        <v>15842</v>
      </c>
    </row>
    <row r="23" spans="1:16" x14ac:dyDescent="0.2">
      <c r="A23" s="53" t="s">
        <v>18</v>
      </c>
      <c r="B23" s="119">
        <v>136344.18840579709</v>
      </c>
      <c r="C23" s="119">
        <v>12877.231884057972</v>
      </c>
      <c r="D23" s="119">
        <v>1547.463768115942</v>
      </c>
      <c r="O23" s="128">
        <v>45642</v>
      </c>
      <c r="P23" s="124">
        <v>19604</v>
      </c>
    </row>
    <row r="24" spans="1:16" x14ac:dyDescent="0.2">
      <c r="A24" s="53" t="s">
        <v>34</v>
      </c>
      <c r="B24" s="119">
        <v>150870.06779661018</v>
      </c>
      <c r="C24" s="119">
        <v>14295.440677966102</v>
      </c>
      <c r="D24" s="119">
        <v>1636.3220338983051</v>
      </c>
      <c r="O24" s="128">
        <v>45649</v>
      </c>
      <c r="P24" s="124">
        <v>19183</v>
      </c>
    </row>
    <row r="25" spans="1:16" x14ac:dyDescent="0.2">
      <c r="A25" s="53" t="s">
        <v>53</v>
      </c>
      <c r="B25" s="119">
        <v>145625.28260869565</v>
      </c>
      <c r="C25" s="119">
        <v>12738.478260869566</v>
      </c>
      <c r="D25" s="119">
        <v>1623.195652173913</v>
      </c>
      <c r="O25" s="133">
        <v>45656</v>
      </c>
      <c r="P25" s="135">
        <v>23870</v>
      </c>
    </row>
    <row r="26" spans="1:16" x14ac:dyDescent="0.2">
      <c r="A26" s="53" t="s">
        <v>29</v>
      </c>
      <c r="B26" s="119">
        <v>161807</v>
      </c>
      <c r="C26" s="119">
        <v>13902.859649122807</v>
      </c>
      <c r="D26" s="119">
        <v>1564.3157894736842</v>
      </c>
      <c r="I26" s="150"/>
      <c r="J26" s="113" t="s">
        <v>638</v>
      </c>
      <c r="K26" s="116"/>
      <c r="L26" s="114"/>
      <c r="O26" s="53" t="s">
        <v>390</v>
      </c>
      <c r="P26" s="124"/>
    </row>
    <row r="27" spans="1:16" x14ac:dyDescent="0.2">
      <c r="A27" s="62" t="s">
        <v>365</v>
      </c>
      <c r="B27" s="120">
        <v>148539.55666666667</v>
      </c>
      <c r="C27" s="120">
        <v>13558.143333333333</v>
      </c>
      <c r="D27" s="121">
        <v>1606.6833333333334</v>
      </c>
      <c r="O27" s="54" t="s">
        <v>391</v>
      </c>
      <c r="P27" s="124"/>
    </row>
    <row r="28" spans="1:16" x14ac:dyDescent="0.2">
      <c r="O28" s="132">
        <v>45663</v>
      </c>
      <c r="P28" s="135">
        <v>27057</v>
      </c>
    </row>
    <row r="29" spans="1:16" x14ac:dyDescent="0.2">
      <c r="O29" s="128">
        <v>45670</v>
      </c>
      <c r="P29" s="124">
        <v>18737</v>
      </c>
    </row>
    <row r="30" spans="1:16" x14ac:dyDescent="0.2">
      <c r="O30" s="128">
        <v>45677</v>
      </c>
      <c r="P30" s="124">
        <v>27809</v>
      </c>
    </row>
    <row r="31" spans="1:16" x14ac:dyDescent="0.2">
      <c r="O31" s="133">
        <v>45684</v>
      </c>
      <c r="P31" s="124">
        <v>22692</v>
      </c>
    </row>
    <row r="32" spans="1:16" x14ac:dyDescent="0.2">
      <c r="O32" s="130" t="s">
        <v>392</v>
      </c>
      <c r="P32" s="124">
        <v>90480</v>
      </c>
    </row>
    <row r="33" spans="15:16" x14ac:dyDescent="0.2">
      <c r="O33" s="127" t="s">
        <v>393</v>
      </c>
      <c r="P33" s="134">
        <v>107259</v>
      </c>
    </row>
    <row r="34" spans="15:16" x14ac:dyDescent="0.2">
      <c r="O34" s="127" t="s">
        <v>394</v>
      </c>
      <c r="P34" s="124">
        <v>85234</v>
      </c>
    </row>
    <row r="35" spans="15:16" x14ac:dyDescent="0.2">
      <c r="O35" s="131" t="s">
        <v>395</v>
      </c>
      <c r="P35" s="124">
        <v>34516</v>
      </c>
    </row>
    <row r="36" spans="15:16" x14ac:dyDescent="0.2">
      <c r="O36" s="53" t="s">
        <v>365</v>
      </c>
      <c r="P36" s="125">
        <v>1086398</v>
      </c>
    </row>
  </sheetData>
  <mergeCells count="6">
    <mergeCell ref="A9:D9"/>
    <mergeCell ref="A19:D19"/>
    <mergeCell ref="F8:H8"/>
    <mergeCell ref="O1:P1"/>
    <mergeCell ref="K8:M8"/>
    <mergeCell ref="J26:L26"/>
  </mergeCells>
  <conditionalFormatting sqref="G1:G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{DA8E9077-69D2-6342-A5E6-22508514A115}</x14:id>
        </ext>
      </extLst>
    </cfRule>
  </conditionalFormatting>
  <conditionalFormatting sqref="M1:M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{34D023A9-EDBA-D64D-A66E-5024D4E73632}</x14:id>
        </ext>
      </extLst>
    </cfRule>
  </conditionalFormatting>
  <conditionalFormatting pivot="1" sqref="B12:B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{EE2A6596-5BB9-8B4A-88A0-2064D920AB51}</x14:id>
        </ext>
      </extLst>
    </cfRule>
  </conditionalFormatting>
  <conditionalFormatting pivot="1" sqref="C12:C1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{901812A7-C554-7F49-B105-181D4CBAC88B}</x14:id>
        </ext>
      </extLst>
    </cfRule>
  </conditionalFormatting>
  <conditionalFormatting pivot="1" sqref="D12:D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{E312295A-C481-4C43-80C9-29F81F666D02}</x14:id>
        </ext>
      </extLst>
    </cfRule>
  </conditionalFormatting>
  <conditionalFormatting pivot="1" sqref="B12:B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{F539F8E2-9A03-8D45-8215-5266E89D8BB7}</x14:id>
        </ext>
      </extLst>
    </cfRule>
  </conditionalFormatting>
  <pageMargins left="0.7" right="0.7" top="0.75" bottom="0.75" header="0.3" footer="0.3"/>
  <drawing r:id="rId4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8E9077-69D2-6342-A5E6-22508514A1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G1:G6</xm:sqref>
        </x14:conditionalFormatting>
        <x14:conditionalFormatting xmlns:xm="http://schemas.microsoft.com/office/excel/2006/main">
          <x14:cfRule type="dataBar" id="{34D023A9-EDBA-D64D-A66E-5024D4E736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M1:M6</xm:sqref>
        </x14:conditionalFormatting>
        <x14:conditionalFormatting xmlns:xm="http://schemas.microsoft.com/office/excel/2006/main" pivot="1">
          <x14:cfRule type="dataBar" id="{EE2A6596-5BB9-8B4A-88A0-2064D920AB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B12:B16</xm:sqref>
        </x14:conditionalFormatting>
        <x14:conditionalFormatting xmlns:xm="http://schemas.microsoft.com/office/excel/2006/main" pivot="1">
          <x14:cfRule type="dataBar" id="{901812A7-C554-7F49-B105-181D4CBAC8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C12:C16</xm:sqref>
        </x14:conditionalFormatting>
        <x14:conditionalFormatting xmlns:xm="http://schemas.microsoft.com/office/excel/2006/main" pivot="1">
          <x14:cfRule type="dataBar" id="{E312295A-C481-4C43-80C9-29F81F666D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D12:D16</xm:sqref>
        </x14:conditionalFormatting>
        <x14:conditionalFormatting xmlns:xm="http://schemas.microsoft.com/office/excel/2006/main" pivot="1">
          <x14:cfRule type="dataBar" id="{F539F8E2-9A03-8D45-8215-5266E89D8B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B12:B16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6625-1667-FC42-BD58-B2FB02201ED7}">
  <dimension ref="B1:Z46"/>
  <sheetViews>
    <sheetView tabSelected="1" zoomScale="79" zoomScaleNormal="79" workbookViewId="0">
      <selection activeCell="O13" sqref="O13"/>
    </sheetView>
  </sheetViews>
  <sheetFormatPr baseColWidth="10" defaultRowHeight="16" x14ac:dyDescent="0.2"/>
  <cols>
    <col min="1" max="1" width="4" customWidth="1"/>
    <col min="2" max="2" width="16.1640625" bestFit="1" customWidth="1"/>
    <col min="3" max="3" width="27.83203125" bestFit="1" customWidth="1"/>
    <col min="4" max="4" width="14.6640625" customWidth="1"/>
    <col min="14" max="14" width="15.83203125" bestFit="1" customWidth="1"/>
    <col min="15" max="15" width="16.1640625" bestFit="1" customWidth="1"/>
    <col min="16" max="16" width="27.83203125" bestFit="1" customWidth="1"/>
    <col min="17" max="17" width="13.33203125" customWidth="1"/>
    <col min="18" max="18" width="21.1640625" customWidth="1"/>
    <col min="19" max="19" width="22.6640625" customWidth="1"/>
    <col min="20" max="20" width="16.83203125" customWidth="1"/>
    <col min="21" max="21" width="14.1640625" customWidth="1"/>
    <col min="22" max="22" width="15.1640625" customWidth="1"/>
    <col min="23" max="23" width="6.1640625" bestFit="1" customWidth="1"/>
    <col min="24" max="24" width="11" bestFit="1" customWidth="1"/>
    <col min="25" max="25" width="5.83203125" customWidth="1"/>
    <col min="26" max="26" width="8.1640625" customWidth="1"/>
    <col min="27" max="212" width="6.1640625" bestFit="1" customWidth="1"/>
    <col min="213" max="213" width="10.5" bestFit="1" customWidth="1"/>
  </cols>
  <sheetData>
    <row r="1" spans="2:21" x14ac:dyDescent="0.2">
      <c r="N1" s="7" t="s">
        <v>346</v>
      </c>
      <c r="O1" t="s">
        <v>375</v>
      </c>
    </row>
    <row r="2" spans="2:21" x14ac:dyDescent="0.2">
      <c r="B2" s="156" t="s">
        <v>642</v>
      </c>
      <c r="C2" s="157"/>
      <c r="F2" s="156" t="s">
        <v>643</v>
      </c>
      <c r="G2" s="158"/>
      <c r="H2" s="158"/>
      <c r="I2" s="158"/>
      <c r="J2" s="158"/>
      <c r="K2" s="157"/>
      <c r="R2" s="156" t="s">
        <v>646</v>
      </c>
      <c r="S2" s="158"/>
      <c r="T2" s="158"/>
      <c r="U2" s="157"/>
    </row>
    <row r="3" spans="2:21" x14ac:dyDescent="0.2">
      <c r="N3" s="7" t="s">
        <v>622</v>
      </c>
      <c r="O3" t="s">
        <v>383</v>
      </c>
      <c r="P3" t="s">
        <v>381</v>
      </c>
    </row>
    <row r="4" spans="2:21" x14ac:dyDescent="0.2">
      <c r="B4" s="51" t="s">
        <v>364</v>
      </c>
      <c r="C4" s="52" t="s">
        <v>381</v>
      </c>
      <c r="N4" s="8" t="s">
        <v>25</v>
      </c>
      <c r="O4" s="15">
        <v>0.25637633790779663</v>
      </c>
      <c r="P4" s="15">
        <v>0.25108988302129226</v>
      </c>
    </row>
    <row r="5" spans="2:21" x14ac:dyDescent="0.2">
      <c r="B5" s="53" t="s">
        <v>389</v>
      </c>
      <c r="C5" s="167">
        <v>0.69959397551565261</v>
      </c>
      <c r="N5" s="8" t="s">
        <v>20</v>
      </c>
      <c r="O5" s="15">
        <v>0.28736296099531389</v>
      </c>
      <c r="P5" s="15">
        <v>0.21221721011441544</v>
      </c>
    </row>
    <row r="6" spans="2:21" x14ac:dyDescent="0.2">
      <c r="B6" s="54" t="s">
        <v>396</v>
      </c>
      <c r="C6" s="168">
        <v>0.69959397551565261</v>
      </c>
      <c r="N6" s="8" t="s">
        <v>48</v>
      </c>
      <c r="O6" s="15">
        <v>0.27055303557456045</v>
      </c>
      <c r="P6" s="15">
        <v>0.29853866400966073</v>
      </c>
    </row>
    <row r="7" spans="2:21" x14ac:dyDescent="0.2">
      <c r="B7" s="138">
        <v>45446</v>
      </c>
      <c r="C7" s="168">
        <v>0.23317253566970089</v>
      </c>
      <c r="N7" s="8" t="s">
        <v>14</v>
      </c>
      <c r="O7" s="15">
        <v>0.18570766552232901</v>
      </c>
      <c r="P7" s="15">
        <v>0.23815424285463155</v>
      </c>
    </row>
    <row r="8" spans="2:21" x14ac:dyDescent="0.2">
      <c r="B8" s="174" t="s">
        <v>25</v>
      </c>
      <c r="C8" s="168">
        <v>3.6395347716738774E-2</v>
      </c>
      <c r="N8" s="8" t="s">
        <v>365</v>
      </c>
      <c r="O8" s="15">
        <v>1</v>
      </c>
      <c r="P8" s="15">
        <v>1</v>
      </c>
    </row>
    <row r="9" spans="2:21" x14ac:dyDescent="0.2">
      <c r="B9" s="175" t="s">
        <v>48</v>
      </c>
      <c r="C9" s="168">
        <v>6.6829123542159363E-2</v>
      </c>
    </row>
    <row r="10" spans="2:21" x14ac:dyDescent="0.2">
      <c r="B10" s="176" t="s">
        <v>14</v>
      </c>
      <c r="C10" s="168">
        <v>0.12994806441080275</v>
      </c>
      <c r="N10" s="156" t="s">
        <v>647</v>
      </c>
      <c r="O10" s="158"/>
      <c r="P10" s="157"/>
    </row>
    <row r="11" spans="2:21" x14ac:dyDescent="0.2">
      <c r="B11" s="138">
        <v>45453</v>
      </c>
      <c r="C11" s="168">
        <v>0.16283951812245437</v>
      </c>
    </row>
    <row r="12" spans="2:21" ht="17" thickBot="1" x14ac:dyDescent="0.25">
      <c r="B12" s="174" t="s">
        <v>25</v>
      </c>
      <c r="C12" s="168">
        <v>5.3675846984778827E-2</v>
      </c>
      <c r="N12" s="183" t="s">
        <v>1</v>
      </c>
      <c r="O12" s="185" t="s">
        <v>383</v>
      </c>
      <c r="P12" s="186" t="s">
        <v>381</v>
      </c>
    </row>
    <row r="13" spans="2:21" x14ac:dyDescent="0.2">
      <c r="B13" s="175" t="s">
        <v>48</v>
      </c>
      <c r="C13" s="168">
        <v>5.6463101706542874E-2</v>
      </c>
      <c r="N13" s="184" t="s">
        <v>25</v>
      </c>
      <c r="O13" s="177">
        <f>GETPIVOTDATA("Sum of Ad_Spend",$N$3,"Platform",N13)</f>
        <v>0.25637633790779663</v>
      </c>
      <c r="P13" s="187">
        <f>GETPIVOTDATA("Sum of Followers Growth Rate",$N$3,"Platform",N13)</f>
        <v>0.25108988302129226</v>
      </c>
    </row>
    <row r="14" spans="2:21" x14ac:dyDescent="0.2">
      <c r="B14" s="176" t="s">
        <v>14</v>
      </c>
      <c r="C14" s="168">
        <v>5.270056943113266E-2</v>
      </c>
      <c r="N14" s="58" t="s">
        <v>20</v>
      </c>
      <c r="O14" s="177">
        <f>GETPIVOTDATA("Sum of Ad_Spend",$N$3,"Platform",N14)</f>
        <v>0.28736296099531389</v>
      </c>
      <c r="P14" s="187">
        <f>GETPIVOTDATA("Sum of Followers Growth Rate",$N$3,"Platform",N14)</f>
        <v>0.21221721011441544</v>
      </c>
    </row>
    <row r="15" spans="2:21" x14ac:dyDescent="0.2">
      <c r="B15" s="138">
        <v>45460</v>
      </c>
      <c r="C15" s="168">
        <v>0.15600887378517334</v>
      </c>
      <c r="N15" s="58" t="s">
        <v>48</v>
      </c>
      <c r="O15" s="177">
        <f>GETPIVOTDATA("Sum of Ad_Spend",$N$3,"Platform",N15)</f>
        <v>0.27055303557456045</v>
      </c>
      <c r="P15" s="187">
        <f>GETPIVOTDATA("Sum of Followers Growth Rate",$N$3,"Platform",N15)</f>
        <v>0.29853866400966073</v>
      </c>
    </row>
    <row r="16" spans="2:21" ht="17" thickBot="1" x14ac:dyDescent="0.25">
      <c r="B16" s="174" t="s">
        <v>25</v>
      </c>
      <c r="C16" s="168">
        <v>7.9474663008907348E-2</v>
      </c>
      <c r="N16" s="181" t="s">
        <v>14</v>
      </c>
      <c r="O16" s="182">
        <f>GETPIVOTDATA("Sum of Ad_Spend",$N$3,"Platform",N16)</f>
        <v>0.18570766552232901</v>
      </c>
      <c r="P16" s="188">
        <f>GETPIVOTDATA("Sum of Followers Growth Rate",$N$3,"Platform",N16)</f>
        <v>0.23815424285463155</v>
      </c>
    </row>
    <row r="17" spans="2:26" x14ac:dyDescent="0.2">
      <c r="B17" s="175" t="s">
        <v>20</v>
      </c>
      <c r="C17" s="168">
        <v>3.9456245088495059E-2</v>
      </c>
      <c r="N17" s="180" t="s">
        <v>365</v>
      </c>
      <c r="O17" s="178">
        <f>GETPIVOTDATA("Sum of Ad_Spend",$N$3)</f>
        <v>1</v>
      </c>
      <c r="P17" s="179">
        <f>GETPIVOTDATA("Sum of Followers Growth Rate",$N$3)</f>
        <v>1</v>
      </c>
    </row>
    <row r="18" spans="2:26" x14ac:dyDescent="0.2">
      <c r="B18" s="176" t="s">
        <v>48</v>
      </c>
      <c r="C18" s="168">
        <v>3.7077965687770928E-2</v>
      </c>
    </row>
    <row r="19" spans="2:26" x14ac:dyDescent="0.2">
      <c r="B19" s="138">
        <v>45467</v>
      </c>
      <c r="C19" s="168">
        <v>0.14757304793832415</v>
      </c>
    </row>
    <row r="20" spans="2:26" x14ac:dyDescent="0.2">
      <c r="B20" s="174" t="s">
        <v>25</v>
      </c>
      <c r="C20" s="168">
        <v>2.5746435818378266E-2</v>
      </c>
    </row>
    <row r="21" spans="2:26" x14ac:dyDescent="0.2">
      <c r="B21" s="175" t="s">
        <v>48</v>
      </c>
      <c r="C21" s="168">
        <v>7.8210062731878055E-2</v>
      </c>
    </row>
    <row r="22" spans="2:26" x14ac:dyDescent="0.2">
      <c r="B22" s="176" t="s">
        <v>14</v>
      </c>
      <c r="C22" s="168">
        <v>4.3616549388067825E-2</v>
      </c>
    </row>
    <row r="23" spans="2:26" x14ac:dyDescent="0.2">
      <c r="B23" s="53" t="s">
        <v>365</v>
      </c>
      <c r="C23" s="169">
        <v>0.69959397551565261</v>
      </c>
    </row>
    <row r="24" spans="2:26" ht="16" customHeight="1" x14ac:dyDescent="0.2"/>
    <row r="25" spans="2:26" x14ac:dyDescent="0.2">
      <c r="B25" s="156" t="s">
        <v>644</v>
      </c>
      <c r="C25" s="157"/>
      <c r="E25" s="156" t="s">
        <v>645</v>
      </c>
      <c r="F25" s="158"/>
      <c r="G25" s="158"/>
      <c r="H25" s="158"/>
      <c r="I25" s="158"/>
      <c r="J25" s="157"/>
    </row>
    <row r="26" spans="2:26" x14ac:dyDescent="0.2">
      <c r="X26" s="111"/>
      <c r="Y26" s="111"/>
      <c r="Z26" s="111"/>
    </row>
    <row r="27" spans="2:26" x14ac:dyDescent="0.2">
      <c r="B27" s="51" t="s">
        <v>364</v>
      </c>
      <c r="C27" s="52" t="s">
        <v>404</v>
      </c>
      <c r="X27" s="189"/>
      <c r="Y27" s="190"/>
      <c r="Z27" s="190"/>
    </row>
    <row r="28" spans="2:26" x14ac:dyDescent="0.2">
      <c r="B28" s="170">
        <v>45446</v>
      </c>
      <c r="C28" s="129">
        <v>27203</v>
      </c>
      <c r="X28" s="189"/>
      <c r="Y28" s="190"/>
      <c r="Z28" s="190"/>
    </row>
    <row r="29" spans="2:26" x14ac:dyDescent="0.2">
      <c r="B29" s="171">
        <v>45467</v>
      </c>
      <c r="C29" s="124">
        <v>28622</v>
      </c>
      <c r="X29" s="189"/>
      <c r="Y29" s="190"/>
      <c r="Z29" s="190"/>
    </row>
    <row r="30" spans="2:26" x14ac:dyDescent="0.2">
      <c r="B30" s="171">
        <v>45495</v>
      </c>
      <c r="C30" s="124">
        <v>32218</v>
      </c>
      <c r="X30" s="189"/>
      <c r="Y30" s="190"/>
      <c r="Z30" s="190"/>
    </row>
    <row r="31" spans="2:26" x14ac:dyDescent="0.2">
      <c r="B31" s="171">
        <v>45586</v>
      </c>
      <c r="C31" s="124">
        <v>30891</v>
      </c>
      <c r="X31" s="189"/>
      <c r="Y31" s="190"/>
      <c r="Z31" s="190"/>
    </row>
    <row r="32" spans="2:26" x14ac:dyDescent="0.2">
      <c r="B32" s="171">
        <v>45593</v>
      </c>
      <c r="C32" s="124">
        <v>27254</v>
      </c>
    </row>
    <row r="33" spans="2:14" x14ac:dyDescent="0.2">
      <c r="B33" s="171">
        <v>45621</v>
      </c>
      <c r="C33" s="124">
        <v>28625</v>
      </c>
    </row>
    <row r="34" spans="2:14" x14ac:dyDescent="0.2">
      <c r="B34" s="171">
        <v>45677</v>
      </c>
      <c r="C34" s="124">
        <v>27809</v>
      </c>
    </row>
    <row r="35" spans="2:14" x14ac:dyDescent="0.2">
      <c r="B35" s="171">
        <v>45691</v>
      </c>
      <c r="C35" s="124">
        <v>28533</v>
      </c>
    </row>
    <row r="36" spans="2:14" x14ac:dyDescent="0.2">
      <c r="B36" s="171">
        <v>45712</v>
      </c>
      <c r="C36" s="124">
        <v>30446</v>
      </c>
    </row>
    <row r="37" spans="2:14" x14ac:dyDescent="0.2">
      <c r="B37" s="172">
        <v>45733</v>
      </c>
      <c r="C37" s="124">
        <v>28020</v>
      </c>
    </row>
    <row r="38" spans="2:14" x14ac:dyDescent="0.2">
      <c r="B38" s="173" t="s">
        <v>365</v>
      </c>
      <c r="C38" s="125">
        <v>289621</v>
      </c>
    </row>
    <row r="45" spans="2:14" x14ac:dyDescent="0.2">
      <c r="J45" s="156" t="s">
        <v>649</v>
      </c>
      <c r="K45" s="158"/>
      <c r="L45" s="158"/>
      <c r="M45" s="158"/>
      <c r="N45" s="157"/>
    </row>
    <row r="46" spans="2:14" x14ac:dyDescent="0.2">
      <c r="B46" s="191"/>
    </row>
  </sheetData>
  <mergeCells count="7">
    <mergeCell ref="J45:N45"/>
    <mergeCell ref="B2:C2"/>
    <mergeCell ref="F2:K2"/>
    <mergeCell ref="B25:C25"/>
    <mergeCell ref="E25:J25"/>
    <mergeCell ref="R2:U2"/>
    <mergeCell ref="N10:P10"/>
  </mergeCells>
  <pageMargins left="0.7" right="0.7" top="0.75" bottom="0.75" header="0.3" footer="0.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DF53-DD00-5E46-96A9-0EEFFD8B3330}">
  <dimension ref="C5:D7"/>
  <sheetViews>
    <sheetView workbookViewId="0">
      <selection activeCell="D6" sqref="D6"/>
    </sheetView>
  </sheetViews>
  <sheetFormatPr baseColWidth="10" defaultRowHeight="16" x14ac:dyDescent="0.2"/>
  <cols>
    <col min="3" max="3" width="14.6640625" bestFit="1" customWidth="1"/>
    <col min="4" max="4" width="58" bestFit="1" customWidth="1"/>
  </cols>
  <sheetData>
    <row r="5" spans="3:4" ht="17" thickBot="1" x14ac:dyDescent="0.25"/>
    <row r="6" spans="3:4" ht="31" thickTop="1" thickBot="1" x14ac:dyDescent="0.5">
      <c r="C6" s="195" t="s">
        <v>650</v>
      </c>
      <c r="D6" s="196" t="s">
        <v>651</v>
      </c>
    </row>
    <row r="7" spans="3:4" ht="17" thickTop="1" x14ac:dyDescent="0.2"/>
  </sheetData>
  <hyperlinks>
    <hyperlink ref="D6" r:id="rId1" xr:uid="{8835E2B6-0F55-8746-922F-F758FF59EE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BF8740-81B2-EA4F-BBFD-AFD4CC7C92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Posts (RAW)</vt:lpstr>
      <vt:lpstr>Engagement Summary (RAW)</vt:lpstr>
      <vt:lpstr>Campaign Metadata (RAW)</vt:lpstr>
      <vt:lpstr>Posts</vt:lpstr>
      <vt:lpstr>Engagement Summary</vt:lpstr>
      <vt:lpstr>Campaign Metadata</vt:lpstr>
      <vt:lpstr>TASK 1</vt:lpstr>
      <vt:lpstr>TASK 2</vt:lpstr>
      <vt:lpstr>TASK 3</vt:lpstr>
      <vt:lpstr>TASK 4</vt:lpstr>
      <vt:lpstr>TASK 5</vt:lpstr>
      <vt:lpstr>TASK 6</vt:lpstr>
      <vt:lpstr>TASK 7</vt:lpstr>
      <vt:lpstr>'TASK 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a3307</dc:creator>
  <cp:lastModifiedBy>a3307</cp:lastModifiedBy>
  <dcterms:created xsi:type="dcterms:W3CDTF">2026-04-30T09:20:32Z</dcterms:created>
  <dcterms:modified xsi:type="dcterms:W3CDTF">2026-05-03T19:11:28Z</dcterms:modified>
</cp:coreProperties>
</file>