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&amp; Acquisiton" sheetId="1" r:id="rId4"/>
    <sheet state="visible" name="Monthly Churn" sheetId="2" r:id="rId5"/>
    <sheet state="visible" name="Financial Statements" sheetId="3" r:id="rId6"/>
    <sheet state="visible" name="SaaS KPIs &amp; Metrics" sheetId="4" r:id="rId7"/>
    <sheet state="visible" name="CAPEX &amp; Depreciation" sheetId="5" r:id="rId8"/>
  </sheets>
  <definedNames/>
  <calcPr/>
</workbook>
</file>

<file path=xl/sharedStrings.xml><?xml version="1.0" encoding="utf-8"?>
<sst xmlns="http://schemas.openxmlformats.org/spreadsheetml/2006/main" count="274" uniqueCount="188">
  <si>
    <t>Sales &amp; Acqisition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</si>
  <si>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</si>
  <si>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</si>
  <si>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</si>
  <si>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</si>
  <si>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</si>
  <si>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</si>
  <si>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</si>
  <si>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</si>
  <si>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</si>
  <si>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</si>
  <si>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</si>
  <si>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</si>
  <si>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</si>
  <si>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</si>
  <si>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</si>
  <si>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</si>
  <si>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</si>
  <si>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</si>
  <si>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</si>
  <si>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</si>
  <si>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</si>
  <si>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</si>
  <si>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</si>
  <si>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</si>
  <si>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</si>
  <si>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</si>
  <si>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</si>
  <si>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</si>
  <si>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</si>
  <si>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</si>
  <si>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</si>
  <si>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</si>
  <si>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</si>
  <si>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</si>
  <si>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</si>
  <si>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</si>
  <si>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</si>
  <si>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</si>
  <si>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</si>
  <si>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</si>
  <si>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</si>
  <si>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</si>
  <si>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</si>
  <si>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</si>
  <si>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</si>
  <si>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</si>
  <si>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</si>
  <si>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</si>
  <si>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TOTAL SALES</t>
  </si>
  <si>
    <t>Active customers</t>
  </si>
  <si>
    <t>New clients</t>
  </si>
  <si>
    <t>Existing client</t>
  </si>
  <si>
    <t>Churned client</t>
  </si>
  <si>
    <t>Total</t>
  </si>
  <si>
    <t>Bookings</t>
  </si>
  <si>
    <t>New Bookings</t>
  </si>
  <si>
    <t>Recurring Bookings</t>
  </si>
  <si>
    <t>Renewals</t>
  </si>
  <si>
    <t>Expansion Revenue</t>
  </si>
  <si>
    <t>Total Recurring</t>
  </si>
  <si>
    <t>Total Bookings</t>
  </si>
  <si>
    <t>Revenue</t>
  </si>
  <si>
    <t>Avg Contract Length</t>
  </si>
  <si>
    <t>MRR</t>
  </si>
  <si>
    <t>ARR</t>
  </si>
  <si>
    <t>SALES FUNNEL</t>
  </si>
  <si>
    <t>New Clients</t>
  </si>
  <si>
    <t>Ad' Spend</t>
  </si>
  <si>
    <t>Cost for leads</t>
  </si>
  <si>
    <t>Leads</t>
  </si>
  <si>
    <t>Leads / sales agent / month</t>
  </si>
  <si>
    <t>Sales team</t>
  </si>
  <si>
    <t>Conversion rate, leading to sales</t>
  </si>
  <si>
    <t>New sales (contracts)</t>
  </si>
  <si>
    <t>Contract duration (months)</t>
  </si>
  <si>
    <t>Annual subscription cost</t>
  </si>
  <si>
    <r>
      <rPr>
        <rFont val="Open Sans"/>
        <color theme="1"/>
        <sz val="12.0"/>
      </rPr>
      <t>New bookings</t>
    </r>
    <r>
      <rPr>
        <rFont val="Open Sans"/>
        <i/>
        <color theme="1"/>
        <sz val="10.0"/>
      </rPr>
      <t xml:space="preserve"> (New sales x annual cost)</t>
    </r>
  </si>
  <si>
    <t>Churn &amp; Expansion Revenue</t>
  </si>
  <si>
    <t>Recurring contracts</t>
  </si>
  <si>
    <t>Churned</t>
  </si>
  <si>
    <t>Annual churn rate (%)</t>
  </si>
  <si>
    <r>
      <rPr>
        <rFont val="Open Sans"/>
        <color theme="1"/>
        <sz val="12.0"/>
      </rPr>
      <t>Recurring renewals</t>
    </r>
    <r>
      <rPr>
        <rFont val="Open Sans"/>
        <i/>
        <color theme="1"/>
        <sz val="12.0"/>
      </rPr>
      <t xml:space="preserve"> </t>
    </r>
    <r>
      <rPr>
        <rFont val="Open Sans"/>
        <i/>
        <color theme="1"/>
        <sz val="10.0"/>
      </rPr>
      <t>(recurring contracts x annual cost)</t>
    </r>
  </si>
  <si>
    <r>
      <rPr>
        <rFont val="Open Sans"/>
        <color theme="1"/>
        <sz val="12.0"/>
      </rPr>
      <t>Expansion Revenue</t>
    </r>
    <r>
      <rPr>
        <rFont val="Open Sans"/>
        <color theme="1"/>
        <sz val="10.0"/>
      </rPr>
      <t xml:space="preserve"> </t>
    </r>
    <r>
      <rPr>
        <rFont val="Open Sans"/>
        <i/>
        <color theme="1"/>
        <sz val="10.0"/>
      </rPr>
      <t>( from upselling and cross-selling)</t>
    </r>
  </si>
  <si>
    <t>Added Expansion (%)</t>
  </si>
  <si>
    <r>
      <rPr>
        <rFont val="Open Sans"/>
        <color theme="1"/>
        <sz val="12.0"/>
      </rPr>
      <t>Total Recurring Bookings</t>
    </r>
    <r>
      <rPr>
        <rFont val="Open Sans"/>
        <i/>
        <color theme="1"/>
        <sz val="10.0"/>
      </rPr>
      <t xml:space="preserve"> (recurring renewals +expansion revenue)</t>
    </r>
  </si>
  <si>
    <t>Sales Commission</t>
  </si>
  <si>
    <t>Commission</t>
  </si>
  <si>
    <t>New bookings (new revenue)</t>
  </si>
  <si>
    <r>
      <rPr>
        <rFont val="Open Sans"/>
        <color theme="1"/>
        <sz val="12.0"/>
      </rPr>
      <t xml:space="preserve">Expansion revenue - </t>
    </r>
    <r>
      <rPr>
        <rFont val="Open Sans"/>
        <i/>
        <color theme="1"/>
        <sz val="10.0"/>
      </rPr>
      <t>upsells, cross-sells</t>
    </r>
  </si>
  <si>
    <t>Commission (%)</t>
  </si>
  <si>
    <t>New bookings</t>
  </si>
  <si>
    <r>
      <rPr>
        <rFont val="Open Sans"/>
        <color theme="1"/>
        <sz val="12.0"/>
      </rPr>
      <t xml:space="preserve">Expansion revenue - </t>
    </r>
    <r>
      <rPr>
        <rFont val="Open Sans"/>
        <i/>
        <color theme="1"/>
        <sz val="10.0"/>
      </rPr>
      <t>upsells, cross-sells</t>
    </r>
  </si>
  <si>
    <t>monthly churn</t>
  </si>
  <si>
    <t>Net profit margin</t>
  </si>
  <si>
    <t>Financial statements</t>
  </si>
  <si>
    <t>Income Statement</t>
  </si>
  <si>
    <t>REVENUE</t>
  </si>
  <si>
    <t>Net Revenue (MRR)</t>
  </si>
  <si>
    <t>Deferred Revenue</t>
  </si>
  <si>
    <t>Annual Run Rate</t>
  </si>
  <si>
    <t>LTV: CAC Ratio</t>
  </si>
  <si>
    <t>COGS</t>
  </si>
  <si>
    <t>AWS</t>
  </si>
  <si>
    <t>Salary</t>
  </si>
  <si>
    <t>Customer Support</t>
  </si>
  <si>
    <t>Benefits, taxes, etc</t>
  </si>
  <si>
    <t>Total Customer Support</t>
  </si>
  <si>
    <t>Gross Margin</t>
  </si>
  <si>
    <t>GM%</t>
  </si>
  <si>
    <t>Operating Expenses</t>
  </si>
  <si>
    <t>Total PersonalExpenses</t>
  </si>
  <si>
    <t>Sales</t>
  </si>
  <si>
    <t>Marketing</t>
  </si>
  <si>
    <t>Creative</t>
  </si>
  <si>
    <t>Technology</t>
  </si>
  <si>
    <t>Product Mgt</t>
  </si>
  <si>
    <t>Exec / Admin</t>
  </si>
  <si>
    <t>Bonuses (from sales commission</t>
  </si>
  <si>
    <t>Total Personal Expenses</t>
  </si>
  <si>
    <t>Other OPEX</t>
  </si>
  <si>
    <t>Ad Spend</t>
  </si>
  <si>
    <t>Other Marketing</t>
  </si>
  <si>
    <t>Depreciation &amp; Amortization</t>
  </si>
  <si>
    <t>Misc. Fixed Exp.</t>
  </si>
  <si>
    <t>Variable Exp % of bookings</t>
  </si>
  <si>
    <t xml:space="preserve"> </t>
  </si>
  <si>
    <t>Total Other OPEX</t>
  </si>
  <si>
    <t>Total OPEX</t>
  </si>
  <si>
    <t>OPERATING PROFIT</t>
  </si>
  <si>
    <t>EBIT</t>
  </si>
  <si>
    <t>Tax Loss Asset</t>
  </si>
  <si>
    <t>Taxes</t>
  </si>
  <si>
    <t>Net Income</t>
  </si>
  <si>
    <t>Balance Sheet</t>
  </si>
  <si>
    <t>Assets</t>
  </si>
  <si>
    <t>Cash</t>
  </si>
  <si>
    <t>Fixed Assets</t>
  </si>
  <si>
    <t>Depreciation</t>
  </si>
  <si>
    <t>Net Fixed Assets</t>
  </si>
  <si>
    <t>Total Assets</t>
  </si>
  <si>
    <t>Liabilities</t>
  </si>
  <si>
    <t>Total Liabilities</t>
  </si>
  <si>
    <t>Equity</t>
  </si>
  <si>
    <t>New Financing</t>
  </si>
  <si>
    <t>Retained Earnings</t>
  </si>
  <si>
    <t>Total Equity</t>
  </si>
  <si>
    <t>BALANCE CHECK</t>
  </si>
  <si>
    <t>Cash Flow Statement</t>
  </si>
  <si>
    <t>Cash From Operations</t>
  </si>
  <si>
    <t>Net Deferred Revenue</t>
  </si>
  <si>
    <t>Operating Cash Flow</t>
  </si>
  <si>
    <t>Cash From Investing</t>
  </si>
  <si>
    <t>CAPEX</t>
  </si>
  <si>
    <t>Cash From Financing</t>
  </si>
  <si>
    <t>New Equity</t>
  </si>
  <si>
    <t>Net Cash Flow</t>
  </si>
  <si>
    <t>ASSUMPTIONS</t>
  </si>
  <si>
    <t>Cloud infrastructure - AWS</t>
  </si>
  <si>
    <t>Headcount</t>
  </si>
  <si>
    <t>Accounts / Support Rep</t>
  </si>
  <si>
    <t>Benefits, taxes, etc.</t>
  </si>
  <si>
    <t>OPERATING EXPENSES</t>
  </si>
  <si>
    <t>OTHER OPEX.</t>
  </si>
  <si>
    <t>SAAS METRICS/KPIs</t>
  </si>
  <si>
    <t>ARR (Annual Run Rate)</t>
  </si>
  <si>
    <t>Annual Churn</t>
  </si>
  <si>
    <t>Annual Revenue Growth Rate</t>
  </si>
  <si>
    <t>Net Dollar Retention (NDR)</t>
  </si>
  <si>
    <t>Starting MRR</t>
  </si>
  <si>
    <t>Less: Downgrades &amp; Churn</t>
  </si>
  <si>
    <t>Add: Expansion Revenue</t>
  </si>
  <si>
    <t>Final MRR</t>
  </si>
  <si>
    <t>Average Customer Lifetime Value</t>
  </si>
  <si>
    <t>Total Acquisition Costs</t>
  </si>
  <si>
    <t>Sales Commissions</t>
  </si>
  <si>
    <t>Sales Team Salaries</t>
  </si>
  <si>
    <t>New Customers</t>
  </si>
  <si>
    <t>Customer Acqusition Costs</t>
  </si>
  <si>
    <t>Purchase of Asset</t>
  </si>
  <si>
    <t>Software #1</t>
  </si>
  <si>
    <t>Software #2</t>
  </si>
  <si>
    <t>Software #3</t>
  </si>
  <si>
    <t>Software #4</t>
  </si>
  <si>
    <t>Other Tech</t>
  </si>
  <si>
    <t>Depreciation (new)</t>
  </si>
  <si>
    <t>Useful life (mts)</t>
  </si>
  <si>
    <t>Total Depreciation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</si>
</sst>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;(#,##0)"/>
    <numFmt numFmtId="165" formatCode="&quot;$&quot;#,##0"/>
    <numFmt numFmtId="166" formatCode="&quot;$&quot;#,##0.00"/>
    <numFmt numFmtId="167" formatCode="0.0%"/>
    <numFmt numFmtId="168" formatCode="&quot;$&quot;#,##0.0"/>
  </numFmts>
  <fonts count="23">
    <font>
      <sz val="10.0"/>
      <color rgb="FF000000"/>
      <name val="Arial"/>
      <scheme val="minor"/>
    </font>
    <font>
      <b/>
      <sz val="12.0"/>
      <color theme="1"/>
      <name val="Open Sans"/>
    </font>
    <font>
      <b/>
      <u/>
      <sz val="12.0"/>
      <color theme="1"/>
      <name val="Open Sans"/>
    </font>
    <font>
      <sz val="12.0"/>
      <color theme="1"/>
      <name val="Open Sans"/>
    </font>
    <font>
      <color theme="1"/>
      <name val="Arial"/>
      <scheme val="minor"/>
    </font>
    <font>
      <u/>
      <sz val="12.0"/>
      <color theme="1"/>
      <name val="Open Sans"/>
    </font>
    <font>
      <i/>
      <sz val="12.0"/>
      <color theme="1"/>
      <name val="Open Sans"/>
    </font>
    <font>
      <sz val="12.0"/>
      <color rgb="FF0000FF"/>
      <name val="Open Sans"/>
    </font>
    <font>
      <sz val="12.0"/>
      <color rgb="FF000000"/>
      <name val="Open Sans"/>
    </font>
    <font>
      <b/>
      <u/>
      <sz val="12.0"/>
      <color theme="1"/>
      <name val="Open Sans"/>
    </font>
    <font>
      <b/>
      <color theme="1"/>
      <name val="Arial"/>
      <scheme val="minor"/>
    </font>
    <font>
      <color rgb="FF0000FF"/>
      <name val="Arial"/>
      <scheme val="minor"/>
    </font>
    <font>
      <b/>
      <i/>
      <color theme="1"/>
      <name val="Arial"/>
      <scheme val="minor"/>
    </font>
    <font>
      <b/>
      <u/>
      <color theme="1"/>
      <name val="Arial"/>
      <scheme val="minor"/>
    </font>
    <font>
      <i/>
      <color theme="1"/>
      <name val="Arial"/>
      <scheme val="minor"/>
    </font>
    <font>
      <u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rgb="FF0000FF"/>
      <name val="Arial"/>
      <scheme val="minor"/>
    </font>
    <font>
      <b/>
      <u/>
      <color theme="1"/>
      <name val="Arial"/>
      <scheme val="minor"/>
    </font>
    <font>
      <b/>
      <color rgb="FFFFFFFF"/>
      <name val="Arial"/>
      <scheme val="minor"/>
    </font>
    <font>
      <i/>
      <u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B7B7B7"/>
        <bgColor rgb="FFB7B7B7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00FFFF"/>
        <bgColor rgb="FF00FFFF"/>
      </patternFill>
    </fill>
    <fill>
      <patternFill patternType="solid">
        <fgColor rgb="FFA61C00"/>
        <bgColor rgb="FFA61C00"/>
      </patternFill>
    </fill>
    <fill>
      <patternFill patternType="solid">
        <fgColor rgb="FFE06666"/>
        <bgColor rgb="FFE06666"/>
      </patternFill>
    </fill>
  </fills>
  <borders count="5">
    <border/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1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165" xfId="0" applyAlignment="1" applyFont="1" applyNumberFormat="1">
      <alignment horizontal="center"/>
    </xf>
    <xf borderId="0" fillId="0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166" xfId="0" applyAlignment="1" applyFont="1" applyNumberFormat="1">
      <alignment horizontal="center"/>
    </xf>
    <xf borderId="1" fillId="0" fontId="3" numFmtId="0" xfId="0" applyAlignment="1" applyBorder="1" applyFont="1">
      <alignment horizontal="center" readingOrder="0" shrinkToFit="0" wrapText="1"/>
    </xf>
    <xf borderId="1" fillId="0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2" fontId="3" numFmtId="0" xfId="0" applyAlignment="1" applyFill="1" applyFont="1">
      <alignment horizontal="center"/>
    </xf>
    <xf borderId="0" fillId="2" fontId="3" numFmtId="165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6" numFmtId="165" xfId="0" applyAlignment="1" applyFont="1" applyNumberFormat="1">
      <alignment horizontal="center"/>
    </xf>
    <xf borderId="0" fillId="0" fontId="3" numFmtId="0" xfId="0" applyAlignment="1" applyFont="1">
      <alignment horizontal="center" readingOrder="0" shrinkToFit="0" wrapText="1"/>
    </xf>
    <xf borderId="0" fillId="0" fontId="7" numFmtId="165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167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wrapText="1"/>
    </xf>
    <xf borderId="0" fillId="0" fontId="7" numFmtId="9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1" fillId="0" fontId="1" numFmtId="165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0" fillId="0" fontId="4" numFmtId="10" xfId="0" applyFont="1" applyNumberFormat="1"/>
    <xf borderId="0" fillId="0" fontId="4" numFmtId="0" xfId="0" applyFont="1"/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center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3" fontId="10" numFmtId="0" xfId="0" applyAlignment="1" applyFill="1" applyFont="1">
      <alignment horizontal="left" readingOrder="0"/>
    </xf>
    <xf borderId="0" fillId="3" fontId="10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  <xf borderId="0" fillId="0" fontId="10" numFmtId="165" xfId="0" applyAlignment="1" applyFont="1" applyNumberFormat="1">
      <alignment horizontal="center"/>
    </xf>
    <xf borderId="0" fillId="4" fontId="10" numFmtId="0" xfId="0" applyAlignment="1" applyFill="1" applyFont="1">
      <alignment horizontal="left" readingOrder="0"/>
    </xf>
    <xf borderId="0" fillId="4" fontId="4" numFmtId="0" xfId="0" applyAlignment="1" applyFont="1">
      <alignment horizontal="center"/>
    </xf>
    <xf borderId="0" fillId="4" fontId="10" numFmtId="165" xfId="0" applyAlignment="1" applyFont="1" applyNumberFormat="1">
      <alignment horizontal="center"/>
    </xf>
    <xf borderId="0" fillId="4" fontId="4" numFmtId="168" xfId="0" applyAlignment="1" applyFont="1" applyNumberFormat="1">
      <alignment horizontal="center"/>
    </xf>
    <xf borderId="0" fillId="0" fontId="11" numFmtId="165" xfId="0" applyAlignment="1" applyFont="1" applyNumberFormat="1">
      <alignment horizontal="center" readingOrder="0"/>
    </xf>
    <xf borderId="1" fillId="0" fontId="4" numFmtId="165" xfId="0" applyAlignment="1" applyBorder="1" applyFont="1" applyNumberFormat="1">
      <alignment horizontal="center"/>
    </xf>
    <xf borderId="0" fillId="0" fontId="4" numFmtId="165" xfId="0" applyAlignment="1" applyFont="1" applyNumberFormat="1">
      <alignment horizontal="center" readingOrder="0"/>
    </xf>
    <xf borderId="0" fillId="0" fontId="4" numFmtId="10" xfId="0" applyAlignment="1" applyFont="1" applyNumberFormat="1">
      <alignment horizontal="center"/>
    </xf>
    <xf borderId="0" fillId="0" fontId="12" numFmtId="10" xfId="0" applyAlignment="1" applyFont="1" applyNumberFormat="1">
      <alignment horizontal="left" readingOrder="0"/>
    </xf>
    <xf borderId="0" fillId="0" fontId="10" numFmtId="10" xfId="0" applyAlignment="1" applyFont="1" applyNumberFormat="1">
      <alignment horizontal="center"/>
    </xf>
    <xf borderId="0" fillId="0" fontId="10" numFmtId="0" xfId="0" applyAlignment="1" applyFont="1">
      <alignment horizontal="center"/>
    </xf>
    <xf borderId="0" fillId="0" fontId="13" numFmtId="0" xfId="0" applyAlignment="1" applyFont="1">
      <alignment horizontal="left" readingOrder="0"/>
    </xf>
    <xf borderId="0" fillId="0" fontId="4" numFmtId="3" xfId="0" applyAlignment="1" applyFont="1" applyNumberFormat="1">
      <alignment horizontal="center"/>
    </xf>
    <xf borderId="0" fillId="0" fontId="4" numFmtId="0" xfId="0" applyAlignment="1" applyFont="1">
      <alignment horizontal="left" readingOrder="0"/>
    </xf>
    <xf borderId="0" fillId="0" fontId="4" numFmtId="165" xfId="0" applyFont="1" applyNumberFormat="1"/>
    <xf borderId="0" fillId="0" fontId="4" numFmtId="165" xfId="0" applyAlignment="1" applyFont="1" applyNumberFormat="1">
      <alignment horizontal="left" readingOrder="0"/>
    </xf>
    <xf borderId="2" fillId="0" fontId="4" numFmtId="3" xfId="0" applyAlignment="1" applyBorder="1" applyFont="1" applyNumberFormat="1">
      <alignment horizontal="center"/>
    </xf>
    <xf borderId="2" fillId="0" fontId="10" numFmtId="165" xfId="0" applyAlignment="1" applyBorder="1" applyFont="1" applyNumberFormat="1">
      <alignment horizontal="center"/>
    </xf>
    <xf borderId="0" fillId="0" fontId="10" numFmtId="0" xfId="0" applyAlignment="1" applyFont="1">
      <alignment readingOrder="0"/>
    </xf>
    <xf borderId="3" fillId="0" fontId="10" numFmtId="165" xfId="0" applyAlignment="1" applyBorder="1" applyFont="1" applyNumberFormat="1">
      <alignment horizontal="center"/>
    </xf>
    <xf borderId="0" fillId="0" fontId="14" numFmtId="0" xfId="0" applyAlignment="1" applyFont="1">
      <alignment horizontal="left" readingOrder="0"/>
    </xf>
    <xf borderId="0" fillId="0" fontId="10" numFmtId="165" xfId="0" applyAlignment="1" applyFont="1" applyNumberFormat="1">
      <alignment horizontal="left" readingOrder="0"/>
    </xf>
    <xf borderId="0" fillId="5" fontId="4" numFmtId="0" xfId="0" applyFill="1" applyFont="1"/>
    <xf borderId="0" fillId="5" fontId="10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3" xfId="0" applyFont="1" applyNumberFormat="1"/>
    <xf borderId="1" fillId="0" fontId="4" numFmtId="3" xfId="0" applyBorder="1" applyFont="1" applyNumberFormat="1"/>
    <xf borderId="0" fillId="0" fontId="10" numFmtId="0" xfId="0" applyFont="1"/>
    <xf borderId="0" fillId="0" fontId="10" numFmtId="165" xfId="0" applyFont="1" applyNumberFormat="1"/>
    <xf borderId="0" fillId="0" fontId="10" numFmtId="165" xfId="0" applyAlignment="1" applyFont="1" applyNumberFormat="1">
      <alignment readingOrder="0"/>
    </xf>
    <xf borderId="0" fillId="0" fontId="4" numFmtId="166" xfId="0" applyFont="1" applyNumberFormat="1"/>
    <xf borderId="0" fillId="0" fontId="16" numFmtId="0" xfId="0" applyAlignment="1" applyFont="1">
      <alignment readingOrder="0"/>
    </xf>
    <xf borderId="1" fillId="0" fontId="10" numFmtId="165" xfId="0" applyBorder="1" applyFont="1" applyNumberFormat="1"/>
    <xf borderId="0" fillId="6" fontId="17" numFmtId="0" xfId="0" applyAlignment="1" applyFill="1" applyFont="1">
      <alignment vertical="bottom"/>
    </xf>
    <xf borderId="0" fillId="6" fontId="18" numFmtId="0" xfId="0" applyAlignment="1" applyFont="1">
      <alignment readingOrder="0" vertical="bottom"/>
    </xf>
    <xf borderId="0" fillId="0" fontId="19" numFmtId="165" xfId="0" applyAlignment="1" applyFont="1" applyNumberFormat="1">
      <alignment horizontal="center" readingOrder="0"/>
    </xf>
    <xf borderId="0" fillId="7" fontId="10" numFmtId="0" xfId="0" applyAlignment="1" applyFill="1" applyFont="1">
      <alignment horizontal="left" readingOrder="0"/>
    </xf>
    <xf borderId="0" fillId="7" fontId="10" numFmtId="0" xfId="0" applyAlignment="1" applyFont="1">
      <alignment horizontal="center"/>
    </xf>
    <xf borderId="0" fillId="0" fontId="20" numFmtId="0" xfId="0" applyAlignment="1" applyFont="1">
      <alignment horizontal="left" readingOrder="0"/>
    </xf>
    <xf borderId="0" fillId="0" fontId="11" numFmtId="0" xfId="0" applyAlignment="1" applyFont="1">
      <alignment horizontal="center" readingOrder="0"/>
    </xf>
    <xf borderId="0" fillId="0" fontId="11" numFmtId="9" xfId="0" applyAlignment="1" applyFont="1" applyNumberFormat="1">
      <alignment horizontal="center" readingOrder="0"/>
    </xf>
    <xf borderId="0" fillId="0" fontId="4" numFmtId="9" xfId="0" applyFont="1" applyNumberFormat="1"/>
    <xf borderId="1" fillId="0" fontId="4" numFmtId="165" xfId="0" applyBorder="1" applyFont="1" applyNumberFormat="1"/>
    <xf borderId="0" fillId="0" fontId="10" numFmtId="168" xfId="0" applyFont="1" applyNumberFormat="1"/>
    <xf borderId="4" fillId="0" fontId="10" numFmtId="0" xfId="0" applyAlignment="1" applyBorder="1" applyFont="1">
      <alignment horizontal="center" readingOrder="0"/>
    </xf>
    <xf borderId="4" fillId="0" fontId="4" numFmtId="0" xfId="0" applyBorder="1" applyFont="1"/>
    <xf borderId="0" fillId="8" fontId="21" numFmtId="0" xfId="0" applyAlignment="1" applyFill="1" applyFont="1">
      <alignment readingOrder="0"/>
    </xf>
    <xf borderId="4" fillId="8" fontId="4" numFmtId="0" xfId="0" applyBorder="1" applyFont="1"/>
    <xf borderId="0" fillId="8" fontId="4" numFmtId="0" xfId="0" applyFont="1"/>
    <xf borderId="4" fillId="0" fontId="11" numFmtId="3" xfId="0" applyAlignment="1" applyBorder="1" applyFont="1" applyNumberFormat="1">
      <alignment readingOrder="0"/>
    </xf>
    <xf borderId="0" fillId="0" fontId="11" numFmtId="3" xfId="0" applyAlignment="1" applyFont="1" applyNumberFormat="1">
      <alignment readingOrder="0"/>
    </xf>
    <xf borderId="1" fillId="0" fontId="4" numFmtId="0" xfId="0" applyBorder="1" applyFont="1"/>
    <xf borderId="0" fillId="9" fontId="10" numFmtId="0" xfId="0" applyAlignment="1" applyFill="1" applyFont="1">
      <alignment readingOrder="0"/>
    </xf>
    <xf borderId="4" fillId="9" fontId="4" numFmtId="0" xfId="0" applyBorder="1" applyFont="1"/>
    <xf borderId="0" fillId="9" fontId="4" numFmtId="0" xfId="0" applyFont="1"/>
    <xf borderId="4" fillId="0" fontId="22" numFmtId="0" xfId="0" applyAlignment="1" applyBorder="1" applyFont="1">
      <alignment readingOrder="0"/>
    </xf>
    <xf borderId="4" fillId="0" fontId="11" numFmtId="0" xfId="0" applyAlignment="1" applyBorder="1" applyFont="1">
      <alignment readingOrder="0"/>
    </xf>
    <xf borderId="0" fillId="0" fontId="1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>
      <c r="A3" s="5" t="s">
        <v>49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>
      <c r="A5" s="3" t="s">
        <v>50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>
      <c r="A7" s="6" t="s">
        <v>51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>
        <f t="shared" ref="N7:AW7" si="1">N47</f>
        <v>2</v>
      </c>
      <c r="O7" s="4">
        <f t="shared" si="1"/>
        <v>2</v>
      </c>
      <c r="P7" s="4">
        <f t="shared" si="1"/>
        <v>2</v>
      </c>
      <c r="Q7" s="4">
        <f t="shared" si="1"/>
        <v>5</v>
      </c>
      <c r="R7" s="4">
        <f t="shared" si="1"/>
        <v>5</v>
      </c>
      <c r="S7" s="4">
        <f t="shared" si="1"/>
        <v>5</v>
      </c>
      <c r="T7" s="4">
        <f t="shared" si="1"/>
        <v>9</v>
      </c>
      <c r="U7" s="4">
        <f t="shared" si="1"/>
        <v>9</v>
      </c>
      <c r="V7" s="4">
        <f t="shared" si="1"/>
        <v>9</v>
      </c>
      <c r="W7" s="4">
        <f t="shared" si="1"/>
        <v>9</v>
      </c>
      <c r="X7" s="4">
        <f t="shared" si="1"/>
        <v>9</v>
      </c>
      <c r="Y7" s="4">
        <f t="shared" si="1"/>
        <v>9</v>
      </c>
      <c r="Z7" s="4">
        <f t="shared" si="1"/>
        <v>26</v>
      </c>
      <c r="AA7" s="4">
        <f t="shared" si="1"/>
        <v>26</v>
      </c>
      <c r="AB7" s="4">
        <f t="shared" si="1"/>
        <v>26</v>
      </c>
      <c r="AC7" s="4">
        <f t="shared" si="1"/>
        <v>26</v>
      </c>
      <c r="AD7" s="4">
        <f t="shared" si="1"/>
        <v>26</v>
      </c>
      <c r="AE7" s="4">
        <f t="shared" si="1"/>
        <v>26</v>
      </c>
      <c r="AF7" s="4">
        <f t="shared" si="1"/>
        <v>56</v>
      </c>
      <c r="AG7" s="4">
        <f t="shared" si="1"/>
        <v>56</v>
      </c>
      <c r="AH7" s="4">
        <f t="shared" si="1"/>
        <v>56</v>
      </c>
      <c r="AI7" s="4">
        <f t="shared" si="1"/>
        <v>56</v>
      </c>
      <c r="AJ7" s="4">
        <f t="shared" si="1"/>
        <v>56</v>
      </c>
      <c r="AK7" s="4">
        <f t="shared" si="1"/>
        <v>56</v>
      </c>
      <c r="AL7" s="4">
        <f t="shared" si="1"/>
        <v>150</v>
      </c>
      <c r="AM7" s="4">
        <f t="shared" si="1"/>
        <v>150</v>
      </c>
      <c r="AN7" s="4">
        <f t="shared" si="1"/>
        <v>150</v>
      </c>
      <c r="AO7" s="4">
        <f t="shared" si="1"/>
        <v>150</v>
      </c>
      <c r="AP7" s="4">
        <f t="shared" si="1"/>
        <v>150</v>
      </c>
      <c r="AQ7" s="4">
        <f t="shared" si="1"/>
        <v>150</v>
      </c>
      <c r="AR7" s="4">
        <f t="shared" si="1"/>
        <v>250</v>
      </c>
      <c r="AS7" s="4">
        <f t="shared" si="1"/>
        <v>250</v>
      </c>
      <c r="AT7" s="4">
        <f t="shared" si="1"/>
        <v>250</v>
      </c>
      <c r="AU7" s="4">
        <f t="shared" si="1"/>
        <v>250</v>
      </c>
      <c r="AV7" s="4">
        <f t="shared" si="1"/>
        <v>250</v>
      </c>
      <c r="AW7" s="4">
        <f t="shared" si="1"/>
        <v>250</v>
      </c>
    </row>
    <row r="8">
      <c r="A8" s="6" t="s">
        <v>52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>
        <f t="shared" ref="O8:AW8" si="2">N10</f>
        <v>2</v>
      </c>
      <c r="P8" s="4">
        <f t="shared" si="2"/>
        <v>4</v>
      </c>
      <c r="Q8" s="4">
        <f t="shared" si="2"/>
        <v>6</v>
      </c>
      <c r="R8" s="4">
        <f t="shared" si="2"/>
        <v>11</v>
      </c>
      <c r="S8" s="4">
        <f t="shared" si="2"/>
        <v>16</v>
      </c>
      <c r="T8" s="4">
        <f t="shared" si="2"/>
        <v>21</v>
      </c>
      <c r="U8" s="4">
        <f t="shared" si="2"/>
        <v>30</v>
      </c>
      <c r="V8" s="4">
        <f t="shared" si="2"/>
        <v>39</v>
      </c>
      <c r="W8" s="4">
        <f t="shared" si="2"/>
        <v>48</v>
      </c>
      <c r="X8" s="4">
        <f t="shared" si="2"/>
        <v>57</v>
      </c>
      <c r="Y8" s="4">
        <f t="shared" si="2"/>
        <v>66</v>
      </c>
      <c r="Z8" s="4">
        <f t="shared" si="2"/>
        <v>75</v>
      </c>
      <c r="AA8" s="4">
        <f t="shared" si="2"/>
        <v>101</v>
      </c>
      <c r="AB8" s="4">
        <f t="shared" si="2"/>
        <v>127</v>
      </c>
      <c r="AC8" s="4">
        <f t="shared" si="2"/>
        <v>153</v>
      </c>
      <c r="AD8" s="4">
        <f t="shared" si="2"/>
        <v>178</v>
      </c>
      <c r="AE8" s="4">
        <f t="shared" si="2"/>
        <v>203</v>
      </c>
      <c r="AF8" s="4">
        <f t="shared" si="2"/>
        <v>228</v>
      </c>
      <c r="AG8" s="4">
        <f t="shared" si="2"/>
        <v>282</v>
      </c>
      <c r="AH8" s="4">
        <f t="shared" si="2"/>
        <v>336</v>
      </c>
      <c r="AI8" s="4">
        <f t="shared" si="2"/>
        <v>390</v>
      </c>
      <c r="AJ8" s="4">
        <f t="shared" si="2"/>
        <v>444</v>
      </c>
      <c r="AK8" s="4">
        <f t="shared" si="2"/>
        <v>498</v>
      </c>
      <c r="AL8" s="4">
        <f t="shared" si="2"/>
        <v>552</v>
      </c>
      <c r="AM8" s="4">
        <f t="shared" si="2"/>
        <v>697</v>
      </c>
      <c r="AN8" s="4">
        <f t="shared" si="2"/>
        <v>842</v>
      </c>
      <c r="AO8" s="4">
        <f t="shared" si="2"/>
        <v>987</v>
      </c>
      <c r="AP8" s="4">
        <f t="shared" si="2"/>
        <v>1132</v>
      </c>
      <c r="AQ8" s="4">
        <f t="shared" si="2"/>
        <v>1277</v>
      </c>
      <c r="AR8" s="4">
        <f t="shared" si="2"/>
        <v>1422</v>
      </c>
      <c r="AS8" s="4">
        <f t="shared" si="2"/>
        <v>1661</v>
      </c>
      <c r="AT8" s="4">
        <f t="shared" si="2"/>
        <v>1900</v>
      </c>
      <c r="AU8" s="4">
        <f t="shared" si="2"/>
        <v>2139</v>
      </c>
      <c r="AV8" s="4">
        <f t="shared" si="2"/>
        <v>2378</v>
      </c>
      <c r="AW8" s="4">
        <f t="shared" si="2"/>
        <v>2617</v>
      </c>
    </row>
    <row r="9">
      <c r="A9" s="6" t="s">
        <v>53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tr">
        <f t="shared" ref="O9:AW9" si="3">O55</f>
        <v/>
      </c>
      <c r="P9" s="4" t="str">
        <f t="shared" si="3"/>
        <v/>
      </c>
      <c r="Q9" s="4" t="str">
        <f t="shared" si="3"/>
        <v/>
      </c>
      <c r="R9" s="4" t="str">
        <f t="shared" si="3"/>
        <v/>
      </c>
      <c r="S9" s="4" t="str">
        <f t="shared" si="3"/>
        <v/>
      </c>
      <c r="T9" s="4" t="str">
        <f t="shared" si="3"/>
        <v/>
      </c>
      <c r="U9" s="4" t="str">
        <f t="shared" si="3"/>
        <v/>
      </c>
      <c r="V9" s="4" t="str">
        <f t="shared" si="3"/>
        <v/>
      </c>
      <c r="W9" s="4" t="str">
        <f t="shared" si="3"/>
        <v/>
      </c>
      <c r="X9" s="4" t="str">
        <f t="shared" si="3"/>
        <v/>
      </c>
      <c r="Y9" s="4" t="str">
        <f t="shared" si="3"/>
        <v/>
      </c>
      <c r="Z9" s="7">
        <f t="shared" si="3"/>
        <v>0</v>
      </c>
      <c r="AA9" s="7">
        <f t="shared" si="3"/>
        <v>0</v>
      </c>
      <c r="AB9" s="7">
        <f t="shared" si="3"/>
        <v>0</v>
      </c>
      <c r="AC9" s="8">
        <f t="shared" si="3"/>
        <v>-1</v>
      </c>
      <c r="AD9" s="8">
        <f t="shared" si="3"/>
        <v>-1</v>
      </c>
      <c r="AE9" s="8">
        <f t="shared" si="3"/>
        <v>-1</v>
      </c>
      <c r="AF9" s="8">
        <f t="shared" si="3"/>
        <v>-2</v>
      </c>
      <c r="AG9" s="8">
        <f t="shared" si="3"/>
        <v>-2</v>
      </c>
      <c r="AH9" s="8">
        <f t="shared" si="3"/>
        <v>-2</v>
      </c>
      <c r="AI9" s="8">
        <f t="shared" si="3"/>
        <v>-2</v>
      </c>
      <c r="AJ9" s="8">
        <f t="shared" si="3"/>
        <v>-2</v>
      </c>
      <c r="AK9" s="8">
        <f t="shared" si="3"/>
        <v>-2</v>
      </c>
      <c r="AL9" s="8">
        <f t="shared" si="3"/>
        <v>-5</v>
      </c>
      <c r="AM9" s="8">
        <f t="shared" si="3"/>
        <v>-5</v>
      </c>
      <c r="AN9" s="8">
        <f t="shared" si="3"/>
        <v>-5</v>
      </c>
      <c r="AO9" s="8">
        <f t="shared" si="3"/>
        <v>-5</v>
      </c>
      <c r="AP9" s="8">
        <f t="shared" si="3"/>
        <v>-5</v>
      </c>
      <c r="AQ9" s="8">
        <f t="shared" si="3"/>
        <v>-5</v>
      </c>
      <c r="AR9" s="8">
        <f t="shared" si="3"/>
        <v>-11</v>
      </c>
      <c r="AS9" s="8">
        <f t="shared" si="3"/>
        <v>-11</v>
      </c>
      <c r="AT9" s="8">
        <f t="shared" si="3"/>
        <v>-11</v>
      </c>
      <c r="AU9" s="8">
        <f t="shared" si="3"/>
        <v>-11</v>
      </c>
      <c r="AV9" s="8">
        <f t="shared" si="3"/>
        <v>-11</v>
      </c>
      <c r="AW9" s="8">
        <f t="shared" si="3"/>
        <v>-11</v>
      </c>
    </row>
    <row r="10">
      <c r="A10" s="3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9">
        <f t="shared" ref="N10:AW10" si="4">SUM(N7:N9)</f>
        <v>2</v>
      </c>
      <c r="O10" s="9">
        <f t="shared" si="4"/>
        <v>4</v>
      </c>
      <c r="P10" s="9">
        <f t="shared" si="4"/>
        <v>6</v>
      </c>
      <c r="Q10" s="9">
        <f t="shared" si="4"/>
        <v>11</v>
      </c>
      <c r="R10" s="9">
        <f t="shared" si="4"/>
        <v>16</v>
      </c>
      <c r="S10" s="9">
        <f t="shared" si="4"/>
        <v>21</v>
      </c>
      <c r="T10" s="9">
        <f t="shared" si="4"/>
        <v>30</v>
      </c>
      <c r="U10" s="9">
        <f t="shared" si="4"/>
        <v>39</v>
      </c>
      <c r="V10" s="9">
        <f t="shared" si="4"/>
        <v>48</v>
      </c>
      <c r="W10" s="9">
        <f t="shared" si="4"/>
        <v>57</v>
      </c>
      <c r="X10" s="9">
        <f t="shared" si="4"/>
        <v>66</v>
      </c>
      <c r="Y10" s="9">
        <f t="shared" si="4"/>
        <v>75</v>
      </c>
      <c r="Z10" s="9">
        <f t="shared" si="4"/>
        <v>101</v>
      </c>
      <c r="AA10" s="9">
        <f t="shared" si="4"/>
        <v>127</v>
      </c>
      <c r="AB10" s="9">
        <f t="shared" si="4"/>
        <v>153</v>
      </c>
      <c r="AC10" s="9">
        <f t="shared" si="4"/>
        <v>178</v>
      </c>
      <c r="AD10" s="9">
        <f t="shared" si="4"/>
        <v>203</v>
      </c>
      <c r="AE10" s="9">
        <f t="shared" si="4"/>
        <v>228</v>
      </c>
      <c r="AF10" s="9">
        <f t="shared" si="4"/>
        <v>282</v>
      </c>
      <c r="AG10" s="9">
        <f t="shared" si="4"/>
        <v>336</v>
      </c>
      <c r="AH10" s="9">
        <f t="shared" si="4"/>
        <v>390</v>
      </c>
      <c r="AI10" s="9">
        <f t="shared" si="4"/>
        <v>444</v>
      </c>
      <c r="AJ10" s="9">
        <f t="shared" si="4"/>
        <v>498</v>
      </c>
      <c r="AK10" s="9">
        <f t="shared" si="4"/>
        <v>552</v>
      </c>
      <c r="AL10" s="9">
        <f t="shared" si="4"/>
        <v>697</v>
      </c>
      <c r="AM10" s="9">
        <f t="shared" si="4"/>
        <v>842</v>
      </c>
      <c r="AN10" s="9">
        <f t="shared" si="4"/>
        <v>987</v>
      </c>
      <c r="AO10" s="9">
        <f t="shared" si="4"/>
        <v>1132</v>
      </c>
      <c r="AP10" s="9">
        <f t="shared" si="4"/>
        <v>1277</v>
      </c>
      <c r="AQ10" s="9">
        <f t="shared" si="4"/>
        <v>1422</v>
      </c>
      <c r="AR10" s="9">
        <f t="shared" si="4"/>
        <v>1661</v>
      </c>
      <c r="AS10" s="9">
        <f t="shared" si="4"/>
        <v>1900</v>
      </c>
      <c r="AT10" s="9">
        <f t="shared" si="4"/>
        <v>2139</v>
      </c>
      <c r="AU10" s="9">
        <f t="shared" si="4"/>
        <v>2378</v>
      </c>
      <c r="AV10" s="9">
        <f t="shared" si="4"/>
        <v>2617</v>
      </c>
      <c r="AW10" s="9">
        <f t="shared" si="4"/>
        <v>2856</v>
      </c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>
      <c r="A12" s="3" t="s">
        <v>55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>
      <c r="A14" s="6" t="s">
        <v>56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1">
        <f t="shared" ref="N14:AW14" si="5">N50</f>
        <v>40000</v>
      </c>
      <c r="O14" s="11">
        <f t="shared" si="5"/>
        <v>40000</v>
      </c>
      <c r="P14" s="11">
        <f t="shared" si="5"/>
        <v>40000</v>
      </c>
      <c r="Q14" s="11">
        <f t="shared" si="5"/>
        <v>100000</v>
      </c>
      <c r="R14" s="11">
        <f t="shared" si="5"/>
        <v>100000</v>
      </c>
      <c r="S14" s="11">
        <f t="shared" si="5"/>
        <v>100000</v>
      </c>
      <c r="T14" s="11">
        <f t="shared" si="5"/>
        <v>180000</v>
      </c>
      <c r="U14" s="11">
        <f t="shared" si="5"/>
        <v>180000</v>
      </c>
      <c r="V14" s="11">
        <f t="shared" si="5"/>
        <v>180000</v>
      </c>
      <c r="W14" s="11">
        <f t="shared" si="5"/>
        <v>180000</v>
      </c>
      <c r="X14" s="11">
        <f t="shared" si="5"/>
        <v>180000</v>
      </c>
      <c r="Y14" s="11">
        <f t="shared" si="5"/>
        <v>180000</v>
      </c>
      <c r="Z14" s="11">
        <f t="shared" si="5"/>
        <v>520000</v>
      </c>
      <c r="AA14" s="11">
        <f t="shared" si="5"/>
        <v>520000</v>
      </c>
      <c r="AB14" s="11">
        <f t="shared" si="5"/>
        <v>520000</v>
      </c>
      <c r="AC14" s="11">
        <f t="shared" si="5"/>
        <v>520000</v>
      </c>
      <c r="AD14" s="11">
        <f t="shared" si="5"/>
        <v>520000</v>
      </c>
      <c r="AE14" s="11">
        <f t="shared" si="5"/>
        <v>520000</v>
      </c>
      <c r="AF14" s="11">
        <f t="shared" si="5"/>
        <v>1120000</v>
      </c>
      <c r="AG14" s="11">
        <f t="shared" si="5"/>
        <v>1120000</v>
      </c>
      <c r="AH14" s="11">
        <f t="shared" si="5"/>
        <v>1120000</v>
      </c>
      <c r="AI14" s="11">
        <f t="shared" si="5"/>
        <v>1120000</v>
      </c>
      <c r="AJ14" s="11">
        <f t="shared" si="5"/>
        <v>1120000</v>
      </c>
      <c r="AK14" s="11">
        <f t="shared" si="5"/>
        <v>1120000</v>
      </c>
      <c r="AL14" s="11">
        <f t="shared" si="5"/>
        <v>3000000</v>
      </c>
      <c r="AM14" s="11">
        <f t="shared" si="5"/>
        <v>3000000</v>
      </c>
      <c r="AN14" s="11">
        <f t="shared" si="5"/>
        <v>3000000</v>
      </c>
      <c r="AO14" s="11">
        <f t="shared" si="5"/>
        <v>3000000</v>
      </c>
      <c r="AP14" s="11">
        <f t="shared" si="5"/>
        <v>3000000</v>
      </c>
      <c r="AQ14" s="11">
        <f t="shared" si="5"/>
        <v>3000000</v>
      </c>
      <c r="AR14" s="11">
        <f t="shared" si="5"/>
        <v>5000000</v>
      </c>
      <c r="AS14" s="11">
        <f t="shared" si="5"/>
        <v>5000000</v>
      </c>
      <c r="AT14" s="11">
        <f t="shared" si="5"/>
        <v>5000000</v>
      </c>
      <c r="AU14" s="11">
        <f t="shared" si="5"/>
        <v>5000000</v>
      </c>
      <c r="AV14" s="11">
        <f t="shared" si="5"/>
        <v>5000000</v>
      </c>
      <c r="AW14" s="11">
        <f t="shared" si="5"/>
        <v>5000000</v>
      </c>
    </row>
    <row r="15">
      <c r="A15" s="1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>
      <c r="A16" s="12" t="s">
        <v>57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 t="str">
        <f>Y57</f>
        <v/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>
      <c r="A17" s="13" t="s">
        <v>58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4" t="str">
        <f t="shared" ref="Y17:AW17" si="6">Y57</f>
        <v/>
      </c>
      <c r="Z17" s="11">
        <f t="shared" si="6"/>
        <v>40000</v>
      </c>
      <c r="AA17" s="11">
        <f t="shared" si="6"/>
        <v>40000</v>
      </c>
      <c r="AB17" s="11">
        <f t="shared" si="6"/>
        <v>40000</v>
      </c>
      <c r="AC17" s="11">
        <f t="shared" si="6"/>
        <v>80000</v>
      </c>
      <c r="AD17" s="11">
        <f t="shared" si="6"/>
        <v>80000</v>
      </c>
      <c r="AE17" s="11">
        <f t="shared" si="6"/>
        <v>80000</v>
      </c>
      <c r="AF17" s="11">
        <f t="shared" si="6"/>
        <v>140000</v>
      </c>
      <c r="AG17" s="11">
        <f t="shared" si="6"/>
        <v>140000</v>
      </c>
      <c r="AH17" s="11">
        <f t="shared" si="6"/>
        <v>140000</v>
      </c>
      <c r="AI17" s="11">
        <f t="shared" si="6"/>
        <v>140000</v>
      </c>
      <c r="AJ17" s="11">
        <f t="shared" si="6"/>
        <v>140000</v>
      </c>
      <c r="AK17" s="11">
        <f t="shared" si="6"/>
        <v>140000</v>
      </c>
      <c r="AL17" s="11">
        <f t="shared" si="6"/>
        <v>420000</v>
      </c>
      <c r="AM17" s="11">
        <f t="shared" si="6"/>
        <v>420000</v>
      </c>
      <c r="AN17" s="11">
        <f t="shared" si="6"/>
        <v>420000</v>
      </c>
      <c r="AO17" s="11">
        <f t="shared" si="6"/>
        <v>420000</v>
      </c>
      <c r="AP17" s="11">
        <f t="shared" si="6"/>
        <v>420000</v>
      </c>
      <c r="AQ17" s="11">
        <f t="shared" si="6"/>
        <v>420000</v>
      </c>
      <c r="AR17" s="11">
        <f t="shared" si="6"/>
        <v>900000</v>
      </c>
      <c r="AS17" s="11">
        <f t="shared" si="6"/>
        <v>900000</v>
      </c>
      <c r="AT17" s="11">
        <f t="shared" si="6"/>
        <v>900000</v>
      </c>
      <c r="AU17" s="11">
        <f t="shared" si="6"/>
        <v>900000</v>
      </c>
      <c r="AV17" s="11">
        <f t="shared" si="6"/>
        <v>900000</v>
      </c>
      <c r="AW17" s="11">
        <f t="shared" si="6"/>
        <v>900000</v>
      </c>
    </row>
    <row r="18">
      <c r="A18" s="13" t="s">
        <v>59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 t="str">
        <f t="shared" ref="Y18:AW18" si="7">Y59</f>
        <v/>
      </c>
      <c r="Z18" s="11">
        <f t="shared" si="7"/>
        <v>12000</v>
      </c>
      <c r="AA18" s="11">
        <f t="shared" si="7"/>
        <v>12000</v>
      </c>
      <c r="AB18" s="11">
        <f t="shared" si="7"/>
        <v>12000</v>
      </c>
      <c r="AC18" s="11">
        <f t="shared" si="7"/>
        <v>24000</v>
      </c>
      <c r="AD18" s="11">
        <f t="shared" si="7"/>
        <v>24000</v>
      </c>
      <c r="AE18" s="11">
        <f t="shared" si="7"/>
        <v>24000</v>
      </c>
      <c r="AF18" s="11">
        <f t="shared" si="7"/>
        <v>42000</v>
      </c>
      <c r="AG18" s="11">
        <f t="shared" si="7"/>
        <v>42000</v>
      </c>
      <c r="AH18" s="11">
        <f t="shared" si="7"/>
        <v>42000</v>
      </c>
      <c r="AI18" s="11">
        <f t="shared" si="7"/>
        <v>42000</v>
      </c>
      <c r="AJ18" s="11">
        <f t="shared" si="7"/>
        <v>42000</v>
      </c>
      <c r="AK18" s="11">
        <f t="shared" si="7"/>
        <v>42000</v>
      </c>
      <c r="AL18" s="11">
        <f t="shared" si="7"/>
        <v>126000</v>
      </c>
      <c r="AM18" s="11">
        <f t="shared" si="7"/>
        <v>126000</v>
      </c>
      <c r="AN18" s="11">
        <f t="shared" si="7"/>
        <v>126000</v>
      </c>
      <c r="AO18" s="11">
        <f t="shared" si="7"/>
        <v>126000</v>
      </c>
      <c r="AP18" s="11">
        <f t="shared" si="7"/>
        <v>126000</v>
      </c>
      <c r="AQ18" s="11">
        <f t="shared" si="7"/>
        <v>126000</v>
      </c>
      <c r="AR18" s="11">
        <f t="shared" si="7"/>
        <v>270000</v>
      </c>
      <c r="AS18" s="11">
        <f t="shared" si="7"/>
        <v>270000</v>
      </c>
      <c r="AT18" s="11">
        <f t="shared" si="7"/>
        <v>270000</v>
      </c>
      <c r="AU18" s="11">
        <f t="shared" si="7"/>
        <v>270000</v>
      </c>
      <c r="AV18" s="11">
        <f t="shared" si="7"/>
        <v>270000</v>
      </c>
      <c r="AW18" s="11">
        <f t="shared" si="7"/>
        <v>270000</v>
      </c>
    </row>
    <row r="19">
      <c r="A19" s="15" t="s">
        <v>60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>
        <f t="shared" ref="N19:AW19" si="8">sum(N17:N18)</f>
        <v>0</v>
      </c>
      <c r="O19" s="9">
        <f t="shared" si="8"/>
        <v>0</v>
      </c>
      <c r="P19" s="9">
        <f t="shared" si="8"/>
        <v>0</v>
      </c>
      <c r="Q19" s="9">
        <f t="shared" si="8"/>
        <v>0</v>
      </c>
      <c r="R19" s="9">
        <f t="shared" si="8"/>
        <v>0</v>
      </c>
      <c r="S19" s="9">
        <f t="shared" si="8"/>
        <v>0</v>
      </c>
      <c r="T19" s="9">
        <f t="shared" si="8"/>
        <v>0</v>
      </c>
      <c r="U19" s="9">
        <f t="shared" si="8"/>
        <v>0</v>
      </c>
      <c r="V19" s="9">
        <f t="shared" si="8"/>
        <v>0</v>
      </c>
      <c r="W19" s="9">
        <f t="shared" si="8"/>
        <v>0</v>
      </c>
      <c r="X19" s="9">
        <f t="shared" si="8"/>
        <v>0</v>
      </c>
      <c r="Y19" s="16">
        <f t="shared" si="8"/>
        <v>0</v>
      </c>
      <c r="Z19" s="17">
        <f t="shared" si="8"/>
        <v>52000</v>
      </c>
      <c r="AA19" s="17">
        <f t="shared" si="8"/>
        <v>52000</v>
      </c>
      <c r="AB19" s="17">
        <f t="shared" si="8"/>
        <v>52000</v>
      </c>
      <c r="AC19" s="17">
        <f t="shared" si="8"/>
        <v>104000</v>
      </c>
      <c r="AD19" s="17">
        <f t="shared" si="8"/>
        <v>104000</v>
      </c>
      <c r="AE19" s="17">
        <f t="shared" si="8"/>
        <v>104000</v>
      </c>
      <c r="AF19" s="17">
        <f t="shared" si="8"/>
        <v>182000</v>
      </c>
      <c r="AG19" s="17">
        <f t="shared" si="8"/>
        <v>182000</v>
      </c>
      <c r="AH19" s="17">
        <f t="shared" si="8"/>
        <v>182000</v>
      </c>
      <c r="AI19" s="17">
        <f t="shared" si="8"/>
        <v>182000</v>
      </c>
      <c r="AJ19" s="17">
        <f t="shared" si="8"/>
        <v>182000</v>
      </c>
      <c r="AK19" s="17">
        <f t="shared" si="8"/>
        <v>182000</v>
      </c>
      <c r="AL19" s="17">
        <f t="shared" si="8"/>
        <v>546000</v>
      </c>
      <c r="AM19" s="17">
        <f t="shared" si="8"/>
        <v>546000</v>
      </c>
      <c r="AN19" s="17">
        <f t="shared" si="8"/>
        <v>546000</v>
      </c>
      <c r="AO19" s="17">
        <f t="shared" si="8"/>
        <v>546000</v>
      </c>
      <c r="AP19" s="17">
        <f t="shared" si="8"/>
        <v>546000</v>
      </c>
      <c r="AQ19" s="17">
        <f t="shared" si="8"/>
        <v>546000</v>
      </c>
      <c r="AR19" s="17">
        <f t="shared" si="8"/>
        <v>1170000</v>
      </c>
      <c r="AS19" s="17">
        <f t="shared" si="8"/>
        <v>1170000</v>
      </c>
      <c r="AT19" s="17">
        <f t="shared" si="8"/>
        <v>1170000</v>
      </c>
      <c r="AU19" s="17">
        <f t="shared" si="8"/>
        <v>1170000</v>
      </c>
      <c r="AV19" s="17">
        <f t="shared" si="8"/>
        <v>1170000</v>
      </c>
      <c r="AW19" s="17">
        <f t="shared" si="8"/>
        <v>1170000</v>
      </c>
    </row>
    <row r="20">
      <c r="A20" s="1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>
      <c r="A21" s="1" t="s">
        <v>61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1">
        <f t="shared" ref="N21:AW21" si="9">N14+N19</f>
        <v>40000</v>
      </c>
      <c r="O21" s="11">
        <f t="shared" si="9"/>
        <v>40000</v>
      </c>
      <c r="P21" s="11">
        <f t="shared" si="9"/>
        <v>40000</v>
      </c>
      <c r="Q21" s="11">
        <f t="shared" si="9"/>
        <v>100000</v>
      </c>
      <c r="R21" s="11">
        <f t="shared" si="9"/>
        <v>100000</v>
      </c>
      <c r="S21" s="11">
        <f t="shared" si="9"/>
        <v>100000</v>
      </c>
      <c r="T21" s="11">
        <f t="shared" si="9"/>
        <v>180000</v>
      </c>
      <c r="U21" s="11">
        <f t="shared" si="9"/>
        <v>180000</v>
      </c>
      <c r="V21" s="11">
        <f t="shared" si="9"/>
        <v>180000</v>
      </c>
      <c r="W21" s="11">
        <f t="shared" si="9"/>
        <v>180000</v>
      </c>
      <c r="X21" s="11">
        <f t="shared" si="9"/>
        <v>180000</v>
      </c>
      <c r="Y21" s="11">
        <f t="shared" si="9"/>
        <v>180000</v>
      </c>
      <c r="Z21" s="11">
        <f t="shared" si="9"/>
        <v>572000</v>
      </c>
      <c r="AA21" s="11">
        <f t="shared" si="9"/>
        <v>572000</v>
      </c>
      <c r="AB21" s="11">
        <f t="shared" si="9"/>
        <v>572000</v>
      </c>
      <c r="AC21" s="11">
        <f t="shared" si="9"/>
        <v>624000</v>
      </c>
      <c r="AD21" s="11">
        <f t="shared" si="9"/>
        <v>624000</v>
      </c>
      <c r="AE21" s="11">
        <f t="shared" si="9"/>
        <v>624000</v>
      </c>
      <c r="AF21" s="11">
        <f t="shared" si="9"/>
        <v>1302000</v>
      </c>
      <c r="AG21" s="11">
        <f t="shared" si="9"/>
        <v>1302000</v>
      </c>
      <c r="AH21" s="11">
        <f t="shared" si="9"/>
        <v>1302000</v>
      </c>
      <c r="AI21" s="11">
        <f t="shared" si="9"/>
        <v>1302000</v>
      </c>
      <c r="AJ21" s="11">
        <f t="shared" si="9"/>
        <v>1302000</v>
      </c>
      <c r="AK21" s="11">
        <f t="shared" si="9"/>
        <v>1302000</v>
      </c>
      <c r="AL21" s="11">
        <f t="shared" si="9"/>
        <v>3546000</v>
      </c>
      <c r="AM21" s="11">
        <f t="shared" si="9"/>
        <v>3546000</v>
      </c>
      <c r="AN21" s="11">
        <f t="shared" si="9"/>
        <v>3546000</v>
      </c>
      <c r="AO21" s="11">
        <f t="shared" si="9"/>
        <v>3546000</v>
      </c>
      <c r="AP21" s="11">
        <f t="shared" si="9"/>
        <v>3546000</v>
      </c>
      <c r="AQ21" s="11">
        <f t="shared" si="9"/>
        <v>3546000</v>
      </c>
      <c r="AR21" s="11">
        <f t="shared" si="9"/>
        <v>6170000</v>
      </c>
      <c r="AS21" s="11">
        <f t="shared" si="9"/>
        <v>6170000</v>
      </c>
      <c r="AT21" s="11">
        <f t="shared" si="9"/>
        <v>6170000</v>
      </c>
      <c r="AU21" s="11">
        <f t="shared" si="9"/>
        <v>6170000</v>
      </c>
      <c r="AV21" s="11">
        <f t="shared" si="9"/>
        <v>6170000</v>
      </c>
      <c r="AW21" s="11">
        <f t="shared" si="9"/>
        <v>6170000</v>
      </c>
    </row>
    <row r="22">
      <c r="A22" s="1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>
      <c r="A23" s="3" t="s">
        <v>62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>
      <c r="A24" s="1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>
      <c r="A25" s="13" t="s">
        <v>63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>
        <f t="shared" ref="N25:AW25" si="10">N48</f>
        <v>12</v>
      </c>
      <c r="O25" s="18">
        <f t="shared" si="10"/>
        <v>12</v>
      </c>
      <c r="P25" s="18">
        <f t="shared" si="10"/>
        <v>12</v>
      </c>
      <c r="Q25" s="18">
        <f t="shared" si="10"/>
        <v>12</v>
      </c>
      <c r="R25" s="18">
        <f t="shared" si="10"/>
        <v>12</v>
      </c>
      <c r="S25" s="18">
        <f t="shared" si="10"/>
        <v>12</v>
      </c>
      <c r="T25" s="18">
        <f t="shared" si="10"/>
        <v>12</v>
      </c>
      <c r="U25" s="18">
        <f t="shared" si="10"/>
        <v>12</v>
      </c>
      <c r="V25" s="18">
        <f t="shared" si="10"/>
        <v>12</v>
      </c>
      <c r="W25" s="18">
        <f t="shared" si="10"/>
        <v>12</v>
      </c>
      <c r="X25" s="18">
        <f t="shared" si="10"/>
        <v>12</v>
      </c>
      <c r="Y25" s="18">
        <f t="shared" si="10"/>
        <v>12</v>
      </c>
      <c r="Z25" s="18">
        <f t="shared" si="10"/>
        <v>12</v>
      </c>
      <c r="AA25" s="18">
        <f t="shared" si="10"/>
        <v>12</v>
      </c>
      <c r="AB25" s="18">
        <f t="shared" si="10"/>
        <v>12</v>
      </c>
      <c r="AC25" s="18">
        <f t="shared" si="10"/>
        <v>12</v>
      </c>
      <c r="AD25" s="18">
        <f t="shared" si="10"/>
        <v>12</v>
      </c>
      <c r="AE25" s="18">
        <f t="shared" si="10"/>
        <v>12</v>
      </c>
      <c r="AF25" s="18">
        <f t="shared" si="10"/>
        <v>12</v>
      </c>
      <c r="AG25" s="18">
        <f t="shared" si="10"/>
        <v>12</v>
      </c>
      <c r="AH25" s="18">
        <f t="shared" si="10"/>
        <v>12</v>
      </c>
      <c r="AI25" s="18">
        <f t="shared" si="10"/>
        <v>12</v>
      </c>
      <c r="AJ25" s="18">
        <f t="shared" si="10"/>
        <v>12</v>
      </c>
      <c r="AK25" s="18">
        <f t="shared" si="10"/>
        <v>12</v>
      </c>
      <c r="AL25" s="18">
        <f t="shared" si="10"/>
        <v>12</v>
      </c>
      <c r="AM25" s="18">
        <f t="shared" si="10"/>
        <v>12</v>
      </c>
      <c r="AN25" s="18">
        <f t="shared" si="10"/>
        <v>12</v>
      </c>
      <c r="AO25" s="18">
        <f t="shared" si="10"/>
        <v>12</v>
      </c>
      <c r="AP25" s="18">
        <f t="shared" si="10"/>
        <v>12</v>
      </c>
      <c r="AQ25" s="18">
        <f t="shared" si="10"/>
        <v>12</v>
      </c>
      <c r="AR25" s="18">
        <f t="shared" si="10"/>
        <v>12</v>
      </c>
      <c r="AS25" s="18">
        <f t="shared" si="10"/>
        <v>12</v>
      </c>
      <c r="AT25" s="18">
        <f t="shared" si="10"/>
        <v>12</v>
      </c>
      <c r="AU25" s="18">
        <f t="shared" si="10"/>
        <v>12</v>
      </c>
      <c r="AV25" s="18">
        <f t="shared" si="10"/>
        <v>12</v>
      </c>
      <c r="AW25" s="18">
        <f t="shared" si="10"/>
        <v>12</v>
      </c>
    </row>
    <row r="26">
      <c r="A26" s="1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>
      <c r="A27" s="13" t="s">
        <v>64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>
        <f t="shared" ref="N27:X27" si="11">sum($N$21:N21)/12</f>
        <v>3333.333333</v>
      </c>
      <c r="O27" s="20">
        <f t="shared" si="11"/>
        <v>6666.666667</v>
      </c>
      <c r="P27" s="20">
        <f t="shared" si="11"/>
        <v>10000</v>
      </c>
      <c r="Q27" s="20">
        <f t="shared" si="11"/>
        <v>18333.33333</v>
      </c>
      <c r="R27" s="20">
        <f t="shared" si="11"/>
        <v>26666.66667</v>
      </c>
      <c r="S27" s="20">
        <f t="shared" si="11"/>
        <v>35000</v>
      </c>
      <c r="T27" s="20">
        <f t="shared" si="11"/>
        <v>50000</v>
      </c>
      <c r="U27" s="20">
        <f t="shared" si="11"/>
        <v>65000</v>
      </c>
      <c r="V27" s="20">
        <f t="shared" si="11"/>
        <v>80000</v>
      </c>
      <c r="W27" s="20">
        <f t="shared" si="11"/>
        <v>95000</v>
      </c>
      <c r="X27" s="20">
        <f t="shared" si="11"/>
        <v>110000</v>
      </c>
      <c r="Y27" s="11">
        <f t="shared" ref="Y27:AW27" si="12">sum(N21:Y21)/12</f>
        <v>125000</v>
      </c>
      <c r="Z27" s="11">
        <f t="shared" si="12"/>
        <v>169333.3333</v>
      </c>
      <c r="AA27" s="11">
        <f t="shared" si="12"/>
        <v>213666.6667</v>
      </c>
      <c r="AB27" s="11">
        <f t="shared" si="12"/>
        <v>258000</v>
      </c>
      <c r="AC27" s="11">
        <f t="shared" si="12"/>
        <v>301666.6667</v>
      </c>
      <c r="AD27" s="11">
        <f t="shared" si="12"/>
        <v>345333.3333</v>
      </c>
      <c r="AE27" s="11">
        <f t="shared" si="12"/>
        <v>389000</v>
      </c>
      <c r="AF27" s="11">
        <f t="shared" si="12"/>
        <v>482500</v>
      </c>
      <c r="AG27" s="11">
        <f t="shared" si="12"/>
        <v>576000</v>
      </c>
      <c r="AH27" s="11">
        <f t="shared" si="12"/>
        <v>669500</v>
      </c>
      <c r="AI27" s="11">
        <f t="shared" si="12"/>
        <v>763000</v>
      </c>
      <c r="AJ27" s="11">
        <f t="shared" si="12"/>
        <v>856500</v>
      </c>
      <c r="AK27" s="11">
        <f t="shared" si="12"/>
        <v>950000</v>
      </c>
      <c r="AL27" s="11">
        <f t="shared" si="12"/>
        <v>1197833.333</v>
      </c>
      <c r="AM27" s="11">
        <f t="shared" si="12"/>
        <v>1445666.667</v>
      </c>
      <c r="AN27" s="11">
        <f t="shared" si="12"/>
        <v>1693500</v>
      </c>
      <c r="AO27" s="11">
        <f t="shared" si="12"/>
        <v>1937000</v>
      </c>
      <c r="AP27" s="11">
        <f t="shared" si="12"/>
        <v>2180500</v>
      </c>
      <c r="AQ27" s="11">
        <f t="shared" si="12"/>
        <v>2424000</v>
      </c>
      <c r="AR27" s="11">
        <f t="shared" si="12"/>
        <v>2829666.667</v>
      </c>
      <c r="AS27" s="11">
        <f t="shared" si="12"/>
        <v>3235333.333</v>
      </c>
      <c r="AT27" s="11">
        <f t="shared" si="12"/>
        <v>3641000</v>
      </c>
      <c r="AU27" s="11">
        <f t="shared" si="12"/>
        <v>4046666.667</v>
      </c>
      <c r="AV27" s="11">
        <f t="shared" si="12"/>
        <v>4452333.333</v>
      </c>
      <c r="AW27" s="11">
        <f t="shared" si="12"/>
        <v>4858000</v>
      </c>
    </row>
    <row r="28">
      <c r="A28" s="1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>
      <c r="A29" s="13" t="s">
        <v>65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>
        <f t="shared" ref="N29:AW29" si="13">N27*12</f>
        <v>40000</v>
      </c>
      <c r="O29" s="22">
        <f t="shared" si="13"/>
        <v>80000</v>
      </c>
      <c r="P29" s="22">
        <f t="shared" si="13"/>
        <v>120000</v>
      </c>
      <c r="Q29" s="22">
        <f t="shared" si="13"/>
        <v>220000</v>
      </c>
      <c r="R29" s="22">
        <f t="shared" si="13"/>
        <v>320000</v>
      </c>
      <c r="S29" s="22">
        <f t="shared" si="13"/>
        <v>420000</v>
      </c>
      <c r="T29" s="22">
        <f t="shared" si="13"/>
        <v>600000</v>
      </c>
      <c r="U29" s="22">
        <f t="shared" si="13"/>
        <v>780000</v>
      </c>
      <c r="V29" s="22">
        <f t="shared" si="13"/>
        <v>960000</v>
      </c>
      <c r="W29" s="22">
        <f t="shared" si="13"/>
        <v>1140000</v>
      </c>
      <c r="X29" s="22">
        <f t="shared" si="13"/>
        <v>1320000</v>
      </c>
      <c r="Y29" s="22">
        <f t="shared" si="13"/>
        <v>1500000</v>
      </c>
      <c r="Z29" s="22">
        <f t="shared" si="13"/>
        <v>2032000</v>
      </c>
      <c r="AA29" s="22">
        <f t="shared" si="13"/>
        <v>2564000</v>
      </c>
      <c r="AB29" s="22">
        <f t="shared" si="13"/>
        <v>3096000</v>
      </c>
      <c r="AC29" s="22">
        <f t="shared" si="13"/>
        <v>3620000</v>
      </c>
      <c r="AD29" s="22">
        <f t="shared" si="13"/>
        <v>4144000</v>
      </c>
      <c r="AE29" s="22">
        <f t="shared" si="13"/>
        <v>4668000</v>
      </c>
      <c r="AF29" s="22">
        <f t="shared" si="13"/>
        <v>5790000</v>
      </c>
      <c r="AG29" s="22">
        <f t="shared" si="13"/>
        <v>6912000</v>
      </c>
      <c r="AH29" s="22">
        <f t="shared" si="13"/>
        <v>8034000</v>
      </c>
      <c r="AI29" s="22">
        <f t="shared" si="13"/>
        <v>9156000</v>
      </c>
      <c r="AJ29" s="22">
        <f t="shared" si="13"/>
        <v>10278000</v>
      </c>
      <c r="AK29" s="22">
        <f t="shared" si="13"/>
        <v>11400000</v>
      </c>
      <c r="AL29" s="22">
        <f t="shared" si="13"/>
        <v>14374000</v>
      </c>
      <c r="AM29" s="22">
        <f t="shared" si="13"/>
        <v>17348000</v>
      </c>
      <c r="AN29" s="22">
        <f t="shared" si="13"/>
        <v>20322000</v>
      </c>
      <c r="AO29" s="22">
        <f t="shared" si="13"/>
        <v>23244000</v>
      </c>
      <c r="AP29" s="22">
        <f t="shared" si="13"/>
        <v>26166000</v>
      </c>
      <c r="AQ29" s="22">
        <f t="shared" si="13"/>
        <v>29088000</v>
      </c>
      <c r="AR29" s="22">
        <f t="shared" si="13"/>
        <v>33956000</v>
      </c>
      <c r="AS29" s="22">
        <f t="shared" si="13"/>
        <v>38824000</v>
      </c>
      <c r="AT29" s="22">
        <f t="shared" si="13"/>
        <v>43692000</v>
      </c>
      <c r="AU29" s="22">
        <f t="shared" si="13"/>
        <v>48560000</v>
      </c>
      <c r="AV29" s="22">
        <f t="shared" si="13"/>
        <v>53428000</v>
      </c>
      <c r="AW29" s="22">
        <f t="shared" si="13"/>
        <v>58296000</v>
      </c>
    </row>
    <row r="30">
      <c r="A30" s="1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>
      <c r="A31" s="13" t="s">
        <v>66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>
      <c r="A33" s="3" t="s">
        <v>67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>
      <c r="A34" s="10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>
      <c r="A35" s="23" t="s">
        <v>68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>
        <v>25000.0</v>
      </c>
      <c r="O35" s="24">
        <v>25000.0</v>
      </c>
      <c r="P35" s="24">
        <v>25000.0</v>
      </c>
      <c r="Q35" s="24">
        <v>75000.0</v>
      </c>
      <c r="R35" s="24">
        <v>75000.0</v>
      </c>
      <c r="S35" s="24">
        <v>75000.0</v>
      </c>
      <c r="T35" s="24">
        <v>150000.0</v>
      </c>
      <c r="U35" s="24">
        <v>150000.0</v>
      </c>
      <c r="V35" s="24">
        <v>150000.0</v>
      </c>
      <c r="W35" s="24">
        <v>150000.0</v>
      </c>
      <c r="X35" s="24">
        <v>150000.0</v>
      </c>
      <c r="Y35" s="24">
        <v>150000.0</v>
      </c>
      <c r="Z35" s="24">
        <v>350000.0</v>
      </c>
      <c r="AA35" s="24">
        <v>350000.0</v>
      </c>
      <c r="AB35" s="24">
        <v>350000.0</v>
      </c>
      <c r="AC35" s="24">
        <v>350000.0</v>
      </c>
      <c r="AD35" s="24">
        <v>350000.0</v>
      </c>
      <c r="AE35" s="24">
        <v>350000.0</v>
      </c>
      <c r="AF35" s="24">
        <v>750000.0</v>
      </c>
      <c r="AG35" s="24">
        <v>750000.0</v>
      </c>
      <c r="AH35" s="24">
        <v>750000.0</v>
      </c>
      <c r="AI35" s="24">
        <v>750000.0</v>
      </c>
      <c r="AJ35" s="24">
        <v>750000.0</v>
      </c>
      <c r="AK35" s="24">
        <v>750000.0</v>
      </c>
      <c r="AL35" s="24">
        <v>1500000.0</v>
      </c>
      <c r="AM35" s="24">
        <v>1500000.0</v>
      </c>
      <c r="AN35" s="24">
        <v>1500000.0</v>
      </c>
      <c r="AO35" s="24">
        <v>1500000.0</v>
      </c>
      <c r="AP35" s="24">
        <v>1500000.0</v>
      </c>
      <c r="AQ35" s="24">
        <v>1500000.0</v>
      </c>
      <c r="AR35" s="24">
        <v>2500000.0</v>
      </c>
      <c r="AS35" s="24">
        <v>2500000.0</v>
      </c>
      <c r="AT35" s="24">
        <v>2500000.0</v>
      </c>
      <c r="AU35" s="24">
        <v>2500000.0</v>
      </c>
      <c r="AV35" s="24">
        <v>2500000.0</v>
      </c>
      <c r="AW35" s="24">
        <v>2500000.0</v>
      </c>
    </row>
    <row r="36">
      <c r="A36" s="1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>
      <c r="A37" s="13" t="s">
        <v>69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>
        <v>500.0</v>
      </c>
      <c r="O37" s="24">
        <v>500.0</v>
      </c>
      <c r="P37" s="24">
        <v>500.0</v>
      </c>
      <c r="Q37" s="24">
        <v>500.0</v>
      </c>
      <c r="R37" s="24">
        <v>500.0</v>
      </c>
      <c r="S37" s="24">
        <v>500.0</v>
      </c>
      <c r="T37" s="24">
        <v>500.0</v>
      </c>
      <c r="U37" s="24">
        <v>500.0</v>
      </c>
      <c r="V37" s="24">
        <v>500.0</v>
      </c>
      <c r="W37" s="24">
        <v>500.0</v>
      </c>
      <c r="X37" s="24">
        <v>500.0</v>
      </c>
      <c r="Y37" s="24">
        <v>500.0</v>
      </c>
      <c r="Z37" s="24">
        <v>400.0</v>
      </c>
      <c r="AA37" s="24">
        <v>400.0</v>
      </c>
      <c r="AB37" s="24">
        <v>400.0</v>
      </c>
      <c r="AC37" s="24">
        <v>400.0</v>
      </c>
      <c r="AD37" s="24">
        <v>400.0</v>
      </c>
      <c r="AE37" s="24">
        <v>400.0</v>
      </c>
      <c r="AF37" s="24">
        <v>400.0</v>
      </c>
      <c r="AG37" s="24">
        <v>400.0</v>
      </c>
      <c r="AH37" s="24">
        <v>400.0</v>
      </c>
      <c r="AI37" s="24">
        <v>400.0</v>
      </c>
      <c r="AJ37" s="24">
        <v>400.0</v>
      </c>
      <c r="AK37" s="24">
        <v>400.0</v>
      </c>
      <c r="AL37" s="24">
        <v>300.0</v>
      </c>
      <c r="AM37" s="24">
        <v>300.0</v>
      </c>
      <c r="AN37" s="24">
        <v>300.0</v>
      </c>
      <c r="AO37" s="24">
        <v>300.0</v>
      </c>
      <c r="AP37" s="24">
        <v>300.0</v>
      </c>
      <c r="AQ37" s="24">
        <v>300.0</v>
      </c>
      <c r="AR37" s="24">
        <v>300.0</v>
      </c>
      <c r="AS37" s="24">
        <v>300.0</v>
      </c>
      <c r="AT37" s="24">
        <v>300.0</v>
      </c>
      <c r="AU37" s="24">
        <v>300.0</v>
      </c>
      <c r="AV37" s="24">
        <v>300.0</v>
      </c>
      <c r="AW37" s="24">
        <v>300.0</v>
      </c>
    </row>
    <row r="38">
      <c r="A38" s="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>
      <c r="A39" s="13" t="s">
        <v>70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>
        <f t="shared" ref="N39:AW39" si="14">ROUND(N35/N37,0)</f>
        <v>50</v>
      </c>
      <c r="O39" s="25">
        <f t="shared" si="14"/>
        <v>50</v>
      </c>
      <c r="P39" s="25">
        <f t="shared" si="14"/>
        <v>50</v>
      </c>
      <c r="Q39" s="25">
        <f t="shared" si="14"/>
        <v>150</v>
      </c>
      <c r="R39" s="25">
        <f t="shared" si="14"/>
        <v>150</v>
      </c>
      <c r="S39" s="25">
        <f t="shared" si="14"/>
        <v>150</v>
      </c>
      <c r="T39" s="25">
        <f t="shared" si="14"/>
        <v>300</v>
      </c>
      <c r="U39" s="25">
        <f t="shared" si="14"/>
        <v>300</v>
      </c>
      <c r="V39" s="25">
        <f t="shared" si="14"/>
        <v>300</v>
      </c>
      <c r="W39" s="25">
        <f t="shared" si="14"/>
        <v>300</v>
      </c>
      <c r="X39" s="25">
        <f t="shared" si="14"/>
        <v>300</v>
      </c>
      <c r="Y39" s="25">
        <f t="shared" si="14"/>
        <v>300</v>
      </c>
      <c r="Z39" s="25">
        <f t="shared" si="14"/>
        <v>875</v>
      </c>
      <c r="AA39" s="25">
        <f t="shared" si="14"/>
        <v>875</v>
      </c>
      <c r="AB39" s="25">
        <f t="shared" si="14"/>
        <v>875</v>
      </c>
      <c r="AC39" s="25">
        <f t="shared" si="14"/>
        <v>875</v>
      </c>
      <c r="AD39" s="25">
        <f t="shared" si="14"/>
        <v>875</v>
      </c>
      <c r="AE39" s="25">
        <f t="shared" si="14"/>
        <v>875</v>
      </c>
      <c r="AF39" s="25">
        <f t="shared" si="14"/>
        <v>1875</v>
      </c>
      <c r="AG39" s="25">
        <f t="shared" si="14"/>
        <v>1875</v>
      </c>
      <c r="AH39" s="25">
        <f t="shared" si="14"/>
        <v>1875</v>
      </c>
      <c r="AI39" s="25">
        <f t="shared" si="14"/>
        <v>1875</v>
      </c>
      <c r="AJ39" s="25">
        <f t="shared" si="14"/>
        <v>1875</v>
      </c>
      <c r="AK39" s="25">
        <f t="shared" si="14"/>
        <v>1875</v>
      </c>
      <c r="AL39" s="25">
        <f t="shared" si="14"/>
        <v>5000</v>
      </c>
      <c r="AM39" s="25">
        <f t="shared" si="14"/>
        <v>5000</v>
      </c>
      <c r="AN39" s="25">
        <f t="shared" si="14"/>
        <v>5000</v>
      </c>
      <c r="AO39" s="25">
        <f t="shared" si="14"/>
        <v>5000</v>
      </c>
      <c r="AP39" s="25">
        <f t="shared" si="14"/>
        <v>5000</v>
      </c>
      <c r="AQ39" s="25">
        <f t="shared" si="14"/>
        <v>5000</v>
      </c>
      <c r="AR39" s="25">
        <f t="shared" si="14"/>
        <v>8333</v>
      </c>
      <c r="AS39" s="25">
        <f t="shared" si="14"/>
        <v>8333</v>
      </c>
      <c r="AT39" s="25">
        <f t="shared" si="14"/>
        <v>8333</v>
      </c>
      <c r="AU39" s="25">
        <f t="shared" si="14"/>
        <v>8333</v>
      </c>
      <c r="AV39" s="25">
        <f t="shared" si="14"/>
        <v>8333</v>
      </c>
      <c r="AW39" s="25">
        <f t="shared" si="14"/>
        <v>8333</v>
      </c>
    </row>
    <row r="40">
      <c r="A40" s="1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>
      <c r="A41" s="13" t="s">
        <v>71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>
        <v>25.0</v>
      </c>
      <c r="O41" s="26">
        <v>25.0</v>
      </c>
      <c r="P41" s="26">
        <v>25.0</v>
      </c>
      <c r="Q41" s="26">
        <v>25.0</v>
      </c>
      <c r="R41" s="26">
        <v>25.0</v>
      </c>
      <c r="S41" s="26">
        <v>25.0</v>
      </c>
      <c r="T41" s="26">
        <v>25.0</v>
      </c>
      <c r="U41" s="26">
        <v>25.0</v>
      </c>
      <c r="V41" s="26">
        <v>25.0</v>
      </c>
      <c r="W41" s="26">
        <v>25.0</v>
      </c>
      <c r="X41" s="26">
        <v>25.0</v>
      </c>
      <c r="Y41" s="26">
        <v>25.0</v>
      </c>
      <c r="Z41" s="26">
        <v>25.0</v>
      </c>
      <c r="AA41" s="26">
        <v>25.0</v>
      </c>
      <c r="AB41" s="26">
        <v>25.0</v>
      </c>
      <c r="AC41" s="26">
        <v>25.0</v>
      </c>
      <c r="AD41" s="26">
        <v>25.0</v>
      </c>
      <c r="AE41" s="26">
        <v>25.0</v>
      </c>
      <c r="AF41" s="26">
        <v>25.0</v>
      </c>
      <c r="AG41" s="26">
        <v>25.0</v>
      </c>
      <c r="AH41" s="26">
        <v>25.0</v>
      </c>
      <c r="AI41" s="26">
        <v>25.0</v>
      </c>
      <c r="AJ41" s="26">
        <v>25.0</v>
      </c>
      <c r="AK41" s="26">
        <v>25.0</v>
      </c>
      <c r="AL41" s="26">
        <v>25.0</v>
      </c>
      <c r="AM41" s="26">
        <v>25.0</v>
      </c>
      <c r="AN41" s="26">
        <v>25.0</v>
      </c>
      <c r="AO41" s="26">
        <v>25.0</v>
      </c>
      <c r="AP41" s="26">
        <v>25.0</v>
      </c>
      <c r="AQ41" s="26">
        <v>25.0</v>
      </c>
      <c r="AR41" s="26">
        <v>25.0</v>
      </c>
      <c r="AS41" s="26">
        <v>25.0</v>
      </c>
      <c r="AT41" s="26">
        <v>25.0</v>
      </c>
      <c r="AU41" s="26">
        <v>25.0</v>
      </c>
      <c r="AV41" s="26">
        <v>25.0</v>
      </c>
      <c r="AW41" s="26">
        <v>25.0</v>
      </c>
    </row>
    <row r="42">
      <c r="A42" s="1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>
      <c r="A43" s="13" t="s">
        <v>72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f t="shared" ref="N43:AW43" si="15">ROUND(N39/N41,0)</f>
        <v>2</v>
      </c>
      <c r="O43" s="4">
        <f t="shared" si="15"/>
        <v>2</v>
      </c>
      <c r="P43" s="4">
        <f t="shared" si="15"/>
        <v>2</v>
      </c>
      <c r="Q43" s="4">
        <f t="shared" si="15"/>
        <v>6</v>
      </c>
      <c r="R43" s="4">
        <f t="shared" si="15"/>
        <v>6</v>
      </c>
      <c r="S43" s="4">
        <f t="shared" si="15"/>
        <v>6</v>
      </c>
      <c r="T43" s="4">
        <f t="shared" si="15"/>
        <v>12</v>
      </c>
      <c r="U43" s="4">
        <f t="shared" si="15"/>
        <v>12</v>
      </c>
      <c r="V43" s="4">
        <f t="shared" si="15"/>
        <v>12</v>
      </c>
      <c r="W43" s="4">
        <f t="shared" si="15"/>
        <v>12</v>
      </c>
      <c r="X43" s="4">
        <f t="shared" si="15"/>
        <v>12</v>
      </c>
      <c r="Y43" s="4">
        <f t="shared" si="15"/>
        <v>12</v>
      </c>
      <c r="Z43" s="4">
        <f t="shared" si="15"/>
        <v>35</v>
      </c>
      <c r="AA43" s="4">
        <f t="shared" si="15"/>
        <v>35</v>
      </c>
      <c r="AB43" s="4">
        <f t="shared" si="15"/>
        <v>35</v>
      </c>
      <c r="AC43" s="4">
        <f t="shared" si="15"/>
        <v>35</v>
      </c>
      <c r="AD43" s="4">
        <f t="shared" si="15"/>
        <v>35</v>
      </c>
      <c r="AE43" s="4">
        <f t="shared" si="15"/>
        <v>35</v>
      </c>
      <c r="AF43" s="4">
        <f t="shared" si="15"/>
        <v>75</v>
      </c>
      <c r="AG43" s="4">
        <f t="shared" si="15"/>
        <v>75</v>
      </c>
      <c r="AH43" s="4">
        <f t="shared" si="15"/>
        <v>75</v>
      </c>
      <c r="AI43" s="4">
        <f t="shared" si="15"/>
        <v>75</v>
      </c>
      <c r="AJ43" s="4">
        <f t="shared" si="15"/>
        <v>75</v>
      </c>
      <c r="AK43" s="4">
        <f t="shared" si="15"/>
        <v>75</v>
      </c>
      <c r="AL43" s="4">
        <f t="shared" si="15"/>
        <v>200</v>
      </c>
      <c r="AM43" s="4">
        <f t="shared" si="15"/>
        <v>200</v>
      </c>
      <c r="AN43" s="4">
        <f t="shared" si="15"/>
        <v>200</v>
      </c>
      <c r="AO43" s="4">
        <f t="shared" si="15"/>
        <v>200</v>
      </c>
      <c r="AP43" s="4">
        <f t="shared" si="15"/>
        <v>200</v>
      </c>
      <c r="AQ43" s="4">
        <f t="shared" si="15"/>
        <v>200</v>
      </c>
      <c r="AR43" s="4">
        <f t="shared" si="15"/>
        <v>333</v>
      </c>
      <c r="AS43" s="4">
        <f t="shared" si="15"/>
        <v>333</v>
      </c>
      <c r="AT43" s="4">
        <f t="shared" si="15"/>
        <v>333</v>
      </c>
      <c r="AU43" s="4">
        <f t="shared" si="15"/>
        <v>333</v>
      </c>
      <c r="AV43" s="4">
        <f t="shared" si="15"/>
        <v>333</v>
      </c>
      <c r="AW43" s="4">
        <f t="shared" si="15"/>
        <v>333</v>
      </c>
    </row>
    <row r="44">
      <c r="A44" s="1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>
      <c r="A45" s="13" t="s">
        <v>73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>
        <v>0.03</v>
      </c>
      <c r="O45" s="27">
        <v>0.03</v>
      </c>
      <c r="P45" s="27">
        <v>0.03</v>
      </c>
      <c r="Q45" s="27">
        <v>0.03</v>
      </c>
      <c r="R45" s="27">
        <v>0.03</v>
      </c>
      <c r="S45" s="27">
        <v>0.03</v>
      </c>
      <c r="T45" s="27">
        <v>0.03</v>
      </c>
      <c r="U45" s="27">
        <v>0.03</v>
      </c>
      <c r="V45" s="27">
        <v>0.03</v>
      </c>
      <c r="W45" s="27">
        <v>0.03</v>
      </c>
      <c r="X45" s="27">
        <v>0.03</v>
      </c>
      <c r="Y45" s="27">
        <v>0.03</v>
      </c>
      <c r="Z45" s="27">
        <v>0.03</v>
      </c>
      <c r="AA45" s="27">
        <v>0.03</v>
      </c>
      <c r="AB45" s="27">
        <v>0.03</v>
      </c>
      <c r="AC45" s="27">
        <v>0.03</v>
      </c>
      <c r="AD45" s="27">
        <v>0.03</v>
      </c>
      <c r="AE45" s="27">
        <v>0.03</v>
      </c>
      <c r="AF45" s="27">
        <v>0.03</v>
      </c>
      <c r="AG45" s="27">
        <v>0.03</v>
      </c>
      <c r="AH45" s="27">
        <v>0.03</v>
      </c>
      <c r="AI45" s="27">
        <v>0.03</v>
      </c>
      <c r="AJ45" s="27">
        <v>0.03</v>
      </c>
      <c r="AK45" s="27">
        <v>0.03</v>
      </c>
      <c r="AL45" s="27">
        <v>0.03</v>
      </c>
      <c r="AM45" s="27">
        <v>0.03</v>
      </c>
      <c r="AN45" s="27">
        <v>0.03</v>
      </c>
      <c r="AO45" s="27">
        <v>0.03</v>
      </c>
      <c r="AP45" s="27">
        <v>0.03</v>
      </c>
      <c r="AQ45" s="27">
        <v>0.03</v>
      </c>
      <c r="AR45" s="27">
        <v>0.03</v>
      </c>
      <c r="AS45" s="27">
        <v>0.03</v>
      </c>
      <c r="AT45" s="27">
        <v>0.03</v>
      </c>
      <c r="AU45" s="27">
        <v>0.03</v>
      </c>
      <c r="AV45" s="27">
        <v>0.03</v>
      </c>
      <c r="AW45" s="27">
        <v>0.03</v>
      </c>
    </row>
    <row r="46">
      <c r="A46" s="1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>
      <c r="A47" s="13" t="s">
        <v>74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>
        <f t="shared" ref="N47:AW47" si="16">ROUND(N45*N39,0)</f>
        <v>2</v>
      </c>
      <c r="O47" s="4">
        <f t="shared" si="16"/>
        <v>2</v>
      </c>
      <c r="P47" s="4">
        <f t="shared" si="16"/>
        <v>2</v>
      </c>
      <c r="Q47" s="4">
        <f t="shared" si="16"/>
        <v>5</v>
      </c>
      <c r="R47" s="4">
        <f t="shared" si="16"/>
        <v>5</v>
      </c>
      <c r="S47" s="4">
        <f t="shared" si="16"/>
        <v>5</v>
      </c>
      <c r="T47" s="4">
        <f t="shared" si="16"/>
        <v>9</v>
      </c>
      <c r="U47" s="4">
        <f t="shared" si="16"/>
        <v>9</v>
      </c>
      <c r="V47" s="4">
        <f t="shared" si="16"/>
        <v>9</v>
      </c>
      <c r="W47" s="4">
        <f t="shared" si="16"/>
        <v>9</v>
      </c>
      <c r="X47" s="4">
        <f t="shared" si="16"/>
        <v>9</v>
      </c>
      <c r="Y47" s="4">
        <f t="shared" si="16"/>
        <v>9</v>
      </c>
      <c r="Z47" s="4">
        <f t="shared" si="16"/>
        <v>26</v>
      </c>
      <c r="AA47" s="4">
        <f t="shared" si="16"/>
        <v>26</v>
      </c>
      <c r="AB47" s="4">
        <f t="shared" si="16"/>
        <v>26</v>
      </c>
      <c r="AC47" s="4">
        <f t="shared" si="16"/>
        <v>26</v>
      </c>
      <c r="AD47" s="4">
        <f t="shared" si="16"/>
        <v>26</v>
      </c>
      <c r="AE47" s="4">
        <f t="shared" si="16"/>
        <v>26</v>
      </c>
      <c r="AF47" s="4">
        <f t="shared" si="16"/>
        <v>56</v>
      </c>
      <c r="AG47" s="4">
        <f t="shared" si="16"/>
        <v>56</v>
      </c>
      <c r="AH47" s="4">
        <f t="shared" si="16"/>
        <v>56</v>
      </c>
      <c r="AI47" s="4">
        <f t="shared" si="16"/>
        <v>56</v>
      </c>
      <c r="AJ47" s="4">
        <f t="shared" si="16"/>
        <v>56</v>
      </c>
      <c r="AK47" s="4">
        <f t="shared" si="16"/>
        <v>56</v>
      </c>
      <c r="AL47" s="4">
        <f t="shared" si="16"/>
        <v>150</v>
      </c>
      <c r="AM47" s="4">
        <f t="shared" si="16"/>
        <v>150</v>
      </c>
      <c r="AN47" s="4">
        <f t="shared" si="16"/>
        <v>150</v>
      </c>
      <c r="AO47" s="4">
        <f t="shared" si="16"/>
        <v>150</v>
      </c>
      <c r="AP47" s="4">
        <f t="shared" si="16"/>
        <v>150</v>
      </c>
      <c r="AQ47" s="4">
        <f t="shared" si="16"/>
        <v>150</v>
      </c>
      <c r="AR47" s="4">
        <f t="shared" si="16"/>
        <v>250</v>
      </c>
      <c r="AS47" s="4">
        <f t="shared" si="16"/>
        <v>250</v>
      </c>
      <c r="AT47" s="4">
        <f t="shared" si="16"/>
        <v>250</v>
      </c>
      <c r="AU47" s="4">
        <f t="shared" si="16"/>
        <v>250</v>
      </c>
      <c r="AV47" s="4">
        <f t="shared" si="16"/>
        <v>250</v>
      </c>
      <c r="AW47" s="4">
        <f t="shared" si="16"/>
        <v>250</v>
      </c>
    </row>
    <row r="48">
      <c r="A48" s="13" t="s">
        <v>75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>
        <v>12.0</v>
      </c>
      <c r="O48" s="28">
        <v>12.0</v>
      </c>
      <c r="P48" s="28">
        <v>12.0</v>
      </c>
      <c r="Q48" s="28">
        <v>12.0</v>
      </c>
      <c r="R48" s="28">
        <v>12.0</v>
      </c>
      <c r="S48" s="28">
        <v>12.0</v>
      </c>
      <c r="T48" s="28">
        <v>12.0</v>
      </c>
      <c r="U48" s="28">
        <v>12.0</v>
      </c>
      <c r="V48" s="28">
        <v>12.0</v>
      </c>
      <c r="W48" s="28">
        <v>12.0</v>
      </c>
      <c r="X48" s="28">
        <v>12.0</v>
      </c>
      <c r="Y48" s="28">
        <v>12.0</v>
      </c>
      <c r="Z48" s="28">
        <v>12.0</v>
      </c>
      <c r="AA48" s="28">
        <v>12.0</v>
      </c>
      <c r="AB48" s="28">
        <v>12.0</v>
      </c>
      <c r="AC48" s="28">
        <v>12.0</v>
      </c>
      <c r="AD48" s="28">
        <v>12.0</v>
      </c>
      <c r="AE48" s="28">
        <v>12.0</v>
      </c>
      <c r="AF48" s="28">
        <v>12.0</v>
      </c>
      <c r="AG48" s="28">
        <v>12.0</v>
      </c>
      <c r="AH48" s="28">
        <v>12.0</v>
      </c>
      <c r="AI48" s="28">
        <v>12.0</v>
      </c>
      <c r="AJ48" s="28">
        <v>12.0</v>
      </c>
      <c r="AK48" s="28">
        <v>12.0</v>
      </c>
      <c r="AL48" s="28">
        <v>12.0</v>
      </c>
      <c r="AM48" s="28">
        <v>12.0</v>
      </c>
      <c r="AN48" s="28">
        <v>12.0</v>
      </c>
      <c r="AO48" s="28">
        <v>12.0</v>
      </c>
      <c r="AP48" s="28">
        <v>12.0</v>
      </c>
      <c r="AQ48" s="28">
        <v>12.0</v>
      </c>
      <c r="AR48" s="28">
        <v>12.0</v>
      </c>
      <c r="AS48" s="28">
        <v>12.0</v>
      </c>
      <c r="AT48" s="28">
        <v>12.0</v>
      </c>
      <c r="AU48" s="28">
        <v>12.0</v>
      </c>
      <c r="AV48" s="28">
        <v>12.0</v>
      </c>
      <c r="AW48" s="28">
        <v>12.0</v>
      </c>
    </row>
    <row r="49">
      <c r="A49" s="13" t="s">
        <v>76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>
        <v>20000.0</v>
      </c>
      <c r="O49" s="24">
        <v>20000.0</v>
      </c>
      <c r="P49" s="24">
        <v>20000.0</v>
      </c>
      <c r="Q49" s="24">
        <v>20000.0</v>
      </c>
      <c r="R49" s="24">
        <v>20000.0</v>
      </c>
      <c r="S49" s="24">
        <v>20000.0</v>
      </c>
      <c r="T49" s="24">
        <v>20000.0</v>
      </c>
      <c r="U49" s="24">
        <v>20000.0</v>
      </c>
      <c r="V49" s="24">
        <v>20000.0</v>
      </c>
      <c r="W49" s="24">
        <v>20000.0</v>
      </c>
      <c r="X49" s="24">
        <v>20000.0</v>
      </c>
      <c r="Y49" s="24">
        <v>20000.0</v>
      </c>
      <c r="Z49" s="24">
        <v>20000.0</v>
      </c>
      <c r="AA49" s="24">
        <v>20000.0</v>
      </c>
      <c r="AB49" s="24">
        <v>20000.0</v>
      </c>
      <c r="AC49" s="24">
        <v>20000.0</v>
      </c>
      <c r="AD49" s="24">
        <v>20000.0</v>
      </c>
      <c r="AE49" s="24">
        <v>20000.0</v>
      </c>
      <c r="AF49" s="24">
        <v>20000.0</v>
      </c>
      <c r="AG49" s="24">
        <v>20000.0</v>
      </c>
      <c r="AH49" s="24">
        <v>20000.0</v>
      </c>
      <c r="AI49" s="24">
        <v>20000.0</v>
      </c>
      <c r="AJ49" s="24">
        <v>20000.0</v>
      </c>
      <c r="AK49" s="24">
        <v>20000.0</v>
      </c>
      <c r="AL49" s="24">
        <v>20000.0</v>
      </c>
      <c r="AM49" s="24">
        <v>20000.0</v>
      </c>
      <c r="AN49" s="24">
        <v>20000.0</v>
      </c>
      <c r="AO49" s="24">
        <v>20000.0</v>
      </c>
      <c r="AP49" s="24">
        <v>20000.0</v>
      </c>
      <c r="AQ49" s="24">
        <v>20000.0</v>
      </c>
      <c r="AR49" s="24">
        <v>20000.0</v>
      </c>
      <c r="AS49" s="24">
        <v>20000.0</v>
      </c>
      <c r="AT49" s="24">
        <v>20000.0</v>
      </c>
      <c r="AU49" s="24">
        <v>20000.0</v>
      </c>
      <c r="AV49" s="24">
        <v>20000.0</v>
      </c>
      <c r="AW49" s="24">
        <v>20000.0</v>
      </c>
    </row>
    <row r="50">
      <c r="A50" s="13" t="s">
        <v>77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11">
        <f t="shared" ref="N50:AW50" si="17">N47*N49</f>
        <v>40000</v>
      </c>
      <c r="O50" s="11">
        <f t="shared" si="17"/>
        <v>40000</v>
      </c>
      <c r="P50" s="11">
        <f t="shared" si="17"/>
        <v>40000</v>
      </c>
      <c r="Q50" s="11">
        <f t="shared" si="17"/>
        <v>100000</v>
      </c>
      <c r="R50" s="11">
        <f t="shared" si="17"/>
        <v>100000</v>
      </c>
      <c r="S50" s="11">
        <f t="shared" si="17"/>
        <v>100000</v>
      </c>
      <c r="T50" s="11">
        <f t="shared" si="17"/>
        <v>180000</v>
      </c>
      <c r="U50" s="11">
        <f t="shared" si="17"/>
        <v>180000</v>
      </c>
      <c r="V50" s="11">
        <f t="shared" si="17"/>
        <v>180000</v>
      </c>
      <c r="W50" s="11">
        <f t="shared" si="17"/>
        <v>180000</v>
      </c>
      <c r="X50" s="11">
        <f t="shared" si="17"/>
        <v>180000</v>
      </c>
      <c r="Y50" s="11">
        <f t="shared" si="17"/>
        <v>180000</v>
      </c>
      <c r="Z50" s="11">
        <f t="shared" si="17"/>
        <v>520000</v>
      </c>
      <c r="AA50" s="11">
        <f t="shared" si="17"/>
        <v>520000</v>
      </c>
      <c r="AB50" s="11">
        <f t="shared" si="17"/>
        <v>520000</v>
      </c>
      <c r="AC50" s="11">
        <f t="shared" si="17"/>
        <v>520000</v>
      </c>
      <c r="AD50" s="11">
        <f t="shared" si="17"/>
        <v>520000</v>
      </c>
      <c r="AE50" s="11">
        <f t="shared" si="17"/>
        <v>520000</v>
      </c>
      <c r="AF50" s="11">
        <f t="shared" si="17"/>
        <v>1120000</v>
      </c>
      <c r="AG50" s="11">
        <f t="shared" si="17"/>
        <v>1120000</v>
      </c>
      <c r="AH50" s="11">
        <f t="shared" si="17"/>
        <v>1120000</v>
      </c>
      <c r="AI50" s="11">
        <f t="shared" si="17"/>
        <v>1120000</v>
      </c>
      <c r="AJ50" s="11">
        <f t="shared" si="17"/>
        <v>1120000</v>
      </c>
      <c r="AK50" s="11">
        <f t="shared" si="17"/>
        <v>1120000</v>
      </c>
      <c r="AL50" s="11">
        <f t="shared" si="17"/>
        <v>3000000</v>
      </c>
      <c r="AM50" s="11">
        <f t="shared" si="17"/>
        <v>3000000</v>
      </c>
      <c r="AN50" s="11">
        <f t="shared" si="17"/>
        <v>3000000</v>
      </c>
      <c r="AO50" s="11">
        <f t="shared" si="17"/>
        <v>3000000</v>
      </c>
      <c r="AP50" s="11">
        <f t="shared" si="17"/>
        <v>3000000</v>
      </c>
      <c r="AQ50" s="11">
        <f t="shared" si="17"/>
        <v>3000000</v>
      </c>
      <c r="AR50" s="11">
        <f t="shared" si="17"/>
        <v>5000000</v>
      </c>
      <c r="AS50" s="11">
        <f t="shared" si="17"/>
        <v>5000000</v>
      </c>
      <c r="AT50" s="11">
        <f t="shared" si="17"/>
        <v>5000000</v>
      </c>
      <c r="AU50" s="11">
        <f t="shared" si="17"/>
        <v>5000000</v>
      </c>
      <c r="AV50" s="11">
        <f t="shared" si="17"/>
        <v>5000000</v>
      </c>
      <c r="AW50" s="11">
        <f t="shared" si="17"/>
        <v>5000000</v>
      </c>
    </row>
    <row r="51">
      <c r="A51" s="1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>
      <c r="A52" s="29" t="s">
        <v>78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>
      <c r="A53" s="10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>
      <c r="A54" s="13" t="s">
        <v>79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7">
        <f t="shared" ref="Z54:AW54" si="18">N47+Z55</f>
        <v>2</v>
      </c>
      <c r="AA54" s="7">
        <f t="shared" si="18"/>
        <v>2</v>
      </c>
      <c r="AB54" s="7">
        <f t="shared" si="18"/>
        <v>2</v>
      </c>
      <c r="AC54" s="8">
        <f t="shared" si="18"/>
        <v>4</v>
      </c>
      <c r="AD54" s="8">
        <f t="shared" si="18"/>
        <v>4</v>
      </c>
      <c r="AE54" s="8">
        <f t="shared" si="18"/>
        <v>4</v>
      </c>
      <c r="AF54" s="8">
        <f t="shared" si="18"/>
        <v>7</v>
      </c>
      <c r="AG54" s="8">
        <f t="shared" si="18"/>
        <v>7</v>
      </c>
      <c r="AH54" s="8">
        <f t="shared" si="18"/>
        <v>7</v>
      </c>
      <c r="AI54" s="8">
        <f t="shared" si="18"/>
        <v>7</v>
      </c>
      <c r="AJ54" s="8">
        <f t="shared" si="18"/>
        <v>7</v>
      </c>
      <c r="AK54" s="8">
        <f t="shared" si="18"/>
        <v>7</v>
      </c>
      <c r="AL54" s="8">
        <f t="shared" si="18"/>
        <v>21</v>
      </c>
      <c r="AM54" s="8">
        <f t="shared" si="18"/>
        <v>21</v>
      </c>
      <c r="AN54" s="8">
        <f t="shared" si="18"/>
        <v>21</v>
      </c>
      <c r="AO54" s="8">
        <f t="shared" si="18"/>
        <v>21</v>
      </c>
      <c r="AP54" s="8">
        <f t="shared" si="18"/>
        <v>21</v>
      </c>
      <c r="AQ54" s="8">
        <f t="shared" si="18"/>
        <v>21</v>
      </c>
      <c r="AR54" s="8">
        <f t="shared" si="18"/>
        <v>45</v>
      </c>
      <c r="AS54" s="8">
        <f t="shared" si="18"/>
        <v>45</v>
      </c>
      <c r="AT54" s="8">
        <f t="shared" si="18"/>
        <v>45</v>
      </c>
      <c r="AU54" s="8">
        <f t="shared" si="18"/>
        <v>45</v>
      </c>
      <c r="AV54" s="8">
        <f t="shared" si="18"/>
        <v>45</v>
      </c>
      <c r="AW54" s="8">
        <f t="shared" si="18"/>
        <v>45</v>
      </c>
    </row>
    <row r="55">
      <c r="A55" s="13" t="s">
        <v>80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7">
        <f t="shared" ref="Z55:AW55" si="19">-ROUND(N47*Z56,0)</f>
        <v>0</v>
      </c>
      <c r="AA55" s="7">
        <f t="shared" si="19"/>
        <v>0</v>
      </c>
      <c r="AB55" s="7">
        <f t="shared" si="19"/>
        <v>0</v>
      </c>
      <c r="AC55" s="8">
        <f t="shared" si="19"/>
        <v>-1</v>
      </c>
      <c r="AD55" s="8">
        <f t="shared" si="19"/>
        <v>-1</v>
      </c>
      <c r="AE55" s="8">
        <f t="shared" si="19"/>
        <v>-1</v>
      </c>
      <c r="AF55" s="8">
        <f t="shared" si="19"/>
        <v>-2</v>
      </c>
      <c r="AG55" s="8">
        <f t="shared" si="19"/>
        <v>-2</v>
      </c>
      <c r="AH55" s="8">
        <f t="shared" si="19"/>
        <v>-2</v>
      </c>
      <c r="AI55" s="8">
        <f t="shared" si="19"/>
        <v>-2</v>
      </c>
      <c r="AJ55" s="8">
        <f t="shared" si="19"/>
        <v>-2</v>
      </c>
      <c r="AK55" s="8">
        <f t="shared" si="19"/>
        <v>-2</v>
      </c>
      <c r="AL55" s="8">
        <f t="shared" si="19"/>
        <v>-5</v>
      </c>
      <c r="AM55" s="8">
        <f t="shared" si="19"/>
        <v>-5</v>
      </c>
      <c r="AN55" s="8">
        <f t="shared" si="19"/>
        <v>-5</v>
      </c>
      <c r="AO55" s="8">
        <f t="shared" si="19"/>
        <v>-5</v>
      </c>
      <c r="AP55" s="8">
        <f t="shared" si="19"/>
        <v>-5</v>
      </c>
      <c r="AQ55" s="8">
        <f t="shared" si="19"/>
        <v>-5</v>
      </c>
      <c r="AR55" s="8">
        <f t="shared" si="19"/>
        <v>-11</v>
      </c>
      <c r="AS55" s="8">
        <f t="shared" si="19"/>
        <v>-11</v>
      </c>
      <c r="AT55" s="8">
        <f t="shared" si="19"/>
        <v>-11</v>
      </c>
      <c r="AU55" s="8">
        <f t="shared" si="19"/>
        <v>-11</v>
      </c>
      <c r="AV55" s="8">
        <f t="shared" si="19"/>
        <v>-11</v>
      </c>
      <c r="AW55" s="8">
        <f t="shared" si="19"/>
        <v>-11</v>
      </c>
    </row>
    <row r="56">
      <c r="A56" s="13" t="s">
        <v>81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>
        <v>0.2</v>
      </c>
      <c r="O56" s="30">
        <v>0.2</v>
      </c>
      <c r="P56" s="30">
        <v>0.2</v>
      </c>
      <c r="Q56" s="30">
        <v>0.2</v>
      </c>
      <c r="R56" s="30">
        <v>0.2</v>
      </c>
      <c r="S56" s="30">
        <v>0.2</v>
      </c>
      <c r="T56" s="30">
        <v>0.2</v>
      </c>
      <c r="U56" s="30">
        <v>0.2</v>
      </c>
      <c r="V56" s="30">
        <v>0.2</v>
      </c>
      <c r="W56" s="30">
        <v>0.2</v>
      </c>
      <c r="X56" s="30">
        <v>0.2</v>
      </c>
      <c r="Y56" s="30">
        <v>0.2</v>
      </c>
      <c r="Z56" s="30">
        <v>0.2</v>
      </c>
      <c r="AA56" s="30">
        <v>0.2</v>
      </c>
      <c r="AB56" s="30">
        <v>0.2</v>
      </c>
      <c r="AC56" s="30">
        <v>0.2</v>
      </c>
      <c r="AD56" s="30">
        <v>0.2</v>
      </c>
      <c r="AE56" s="30">
        <v>0.2</v>
      </c>
      <c r="AF56" s="30">
        <v>0.2</v>
      </c>
      <c r="AG56" s="30">
        <v>0.2</v>
      </c>
      <c r="AH56" s="30">
        <v>0.2</v>
      </c>
      <c r="AI56" s="30">
        <v>0.2</v>
      </c>
      <c r="AJ56" s="30">
        <v>0.2</v>
      </c>
      <c r="AK56" s="30">
        <v>0.2</v>
      </c>
      <c r="AL56" s="30">
        <v>0.2</v>
      </c>
      <c r="AM56" s="30">
        <v>0.2</v>
      </c>
      <c r="AN56" s="30">
        <v>0.2</v>
      </c>
      <c r="AO56" s="30">
        <v>0.2</v>
      </c>
      <c r="AP56" s="30">
        <v>0.2</v>
      </c>
      <c r="AQ56" s="30">
        <v>0.2</v>
      </c>
      <c r="AR56" s="30">
        <v>0.2</v>
      </c>
      <c r="AS56" s="30">
        <v>0.2</v>
      </c>
      <c r="AT56" s="30">
        <v>0.2</v>
      </c>
      <c r="AU56" s="30">
        <v>0.2</v>
      </c>
      <c r="AV56" s="30">
        <v>0.2</v>
      </c>
      <c r="AW56" s="30">
        <v>0.2</v>
      </c>
    </row>
    <row r="57">
      <c r="A57" s="13" t="s">
        <v>82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11">
        <f t="shared" ref="Z57:AW57" si="20">Z54*Z49</f>
        <v>40000</v>
      </c>
      <c r="AA57" s="11">
        <f t="shared" si="20"/>
        <v>40000</v>
      </c>
      <c r="AB57" s="11">
        <f t="shared" si="20"/>
        <v>40000</v>
      </c>
      <c r="AC57" s="11">
        <f t="shared" si="20"/>
        <v>80000</v>
      </c>
      <c r="AD57" s="11">
        <f t="shared" si="20"/>
        <v>80000</v>
      </c>
      <c r="AE57" s="11">
        <f t="shared" si="20"/>
        <v>80000</v>
      </c>
      <c r="AF57" s="11">
        <f t="shared" si="20"/>
        <v>140000</v>
      </c>
      <c r="AG57" s="11">
        <f t="shared" si="20"/>
        <v>140000</v>
      </c>
      <c r="AH57" s="11">
        <f t="shared" si="20"/>
        <v>140000</v>
      </c>
      <c r="AI57" s="11">
        <f t="shared" si="20"/>
        <v>140000</v>
      </c>
      <c r="AJ57" s="11">
        <f t="shared" si="20"/>
        <v>140000</v>
      </c>
      <c r="AK57" s="11">
        <f t="shared" si="20"/>
        <v>140000</v>
      </c>
      <c r="AL57" s="11">
        <f t="shared" si="20"/>
        <v>420000</v>
      </c>
      <c r="AM57" s="11">
        <f t="shared" si="20"/>
        <v>420000</v>
      </c>
      <c r="AN57" s="11">
        <f t="shared" si="20"/>
        <v>420000</v>
      </c>
      <c r="AO57" s="11">
        <f t="shared" si="20"/>
        <v>420000</v>
      </c>
      <c r="AP57" s="11">
        <f t="shared" si="20"/>
        <v>420000</v>
      </c>
      <c r="AQ57" s="11">
        <f t="shared" si="20"/>
        <v>420000</v>
      </c>
      <c r="AR57" s="11">
        <f t="shared" si="20"/>
        <v>900000</v>
      </c>
      <c r="AS57" s="11">
        <f t="shared" si="20"/>
        <v>900000</v>
      </c>
      <c r="AT57" s="11">
        <f t="shared" si="20"/>
        <v>900000</v>
      </c>
      <c r="AU57" s="11">
        <f t="shared" si="20"/>
        <v>900000</v>
      </c>
      <c r="AV57" s="11">
        <f t="shared" si="20"/>
        <v>900000</v>
      </c>
      <c r="AW57" s="11">
        <f t="shared" si="20"/>
        <v>900000</v>
      </c>
    </row>
    <row r="58">
      <c r="A58" s="1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>
      <c r="A59" s="13" t="s">
        <v>83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31">
        <f t="shared" ref="Z59:AW59" si="21">Z57*Z60</f>
        <v>12000</v>
      </c>
      <c r="AA59" s="31">
        <f t="shared" si="21"/>
        <v>12000</v>
      </c>
      <c r="AB59" s="31">
        <f t="shared" si="21"/>
        <v>12000</v>
      </c>
      <c r="AC59" s="31">
        <f t="shared" si="21"/>
        <v>24000</v>
      </c>
      <c r="AD59" s="31">
        <f t="shared" si="21"/>
        <v>24000</v>
      </c>
      <c r="AE59" s="31">
        <f t="shared" si="21"/>
        <v>24000</v>
      </c>
      <c r="AF59" s="31">
        <f t="shared" si="21"/>
        <v>42000</v>
      </c>
      <c r="AG59" s="31">
        <f t="shared" si="21"/>
        <v>42000</v>
      </c>
      <c r="AH59" s="31">
        <f t="shared" si="21"/>
        <v>42000</v>
      </c>
      <c r="AI59" s="31">
        <f t="shared" si="21"/>
        <v>42000</v>
      </c>
      <c r="AJ59" s="31">
        <f t="shared" si="21"/>
        <v>42000</v>
      </c>
      <c r="AK59" s="31">
        <f t="shared" si="21"/>
        <v>42000</v>
      </c>
      <c r="AL59" s="31">
        <f t="shared" si="21"/>
        <v>126000</v>
      </c>
      <c r="AM59" s="31">
        <f t="shared" si="21"/>
        <v>126000</v>
      </c>
      <c r="AN59" s="31">
        <f t="shared" si="21"/>
        <v>126000</v>
      </c>
      <c r="AO59" s="31">
        <f t="shared" si="21"/>
        <v>126000</v>
      </c>
      <c r="AP59" s="31">
        <f t="shared" si="21"/>
        <v>126000</v>
      </c>
      <c r="AQ59" s="31">
        <f t="shared" si="21"/>
        <v>126000</v>
      </c>
      <c r="AR59" s="31">
        <f t="shared" si="21"/>
        <v>270000</v>
      </c>
      <c r="AS59" s="31">
        <f t="shared" si="21"/>
        <v>270000</v>
      </c>
      <c r="AT59" s="31">
        <f t="shared" si="21"/>
        <v>270000</v>
      </c>
      <c r="AU59" s="31">
        <f t="shared" si="21"/>
        <v>270000</v>
      </c>
      <c r="AV59" s="31">
        <f t="shared" si="21"/>
        <v>270000</v>
      </c>
      <c r="AW59" s="31">
        <f t="shared" si="21"/>
        <v>270000</v>
      </c>
    </row>
    <row r="60">
      <c r="A60" s="13" t="s">
        <v>84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30">
        <v>0.3</v>
      </c>
      <c r="AA60" s="30">
        <v>0.3</v>
      </c>
      <c r="AB60" s="30">
        <v>0.3</v>
      </c>
      <c r="AC60" s="30">
        <v>0.3</v>
      </c>
      <c r="AD60" s="30">
        <v>0.3</v>
      </c>
      <c r="AE60" s="30">
        <v>0.3</v>
      </c>
      <c r="AF60" s="30">
        <v>0.3</v>
      </c>
      <c r="AG60" s="30">
        <v>0.3</v>
      </c>
      <c r="AH60" s="30">
        <v>0.3</v>
      </c>
      <c r="AI60" s="30">
        <v>0.3</v>
      </c>
      <c r="AJ60" s="30">
        <v>0.3</v>
      </c>
      <c r="AK60" s="30">
        <v>0.3</v>
      </c>
      <c r="AL60" s="30">
        <v>0.3</v>
      </c>
      <c r="AM60" s="30">
        <v>0.3</v>
      </c>
      <c r="AN60" s="30">
        <v>0.3</v>
      </c>
      <c r="AO60" s="30">
        <v>0.3</v>
      </c>
      <c r="AP60" s="30">
        <v>0.3</v>
      </c>
      <c r="AQ60" s="30">
        <v>0.3</v>
      </c>
      <c r="AR60" s="30">
        <v>0.3</v>
      </c>
      <c r="AS60" s="30">
        <v>0.3</v>
      </c>
      <c r="AT60" s="30">
        <v>0.3</v>
      </c>
      <c r="AU60" s="30">
        <v>0.3</v>
      </c>
      <c r="AV60" s="30">
        <v>0.3</v>
      </c>
      <c r="AW60" s="30">
        <v>0.3</v>
      </c>
    </row>
    <row r="61">
      <c r="A61" s="1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>
      <c r="A62" s="13" t="s">
        <v>85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11">
        <f t="shared" ref="Z62:AW62" si="22">Z57+Z59</f>
        <v>52000</v>
      </c>
      <c r="AA62" s="11">
        <f t="shared" si="22"/>
        <v>52000</v>
      </c>
      <c r="AB62" s="11">
        <f t="shared" si="22"/>
        <v>52000</v>
      </c>
      <c r="AC62" s="11">
        <f t="shared" si="22"/>
        <v>104000</v>
      </c>
      <c r="AD62" s="11">
        <f t="shared" si="22"/>
        <v>104000</v>
      </c>
      <c r="AE62" s="11">
        <f t="shared" si="22"/>
        <v>104000</v>
      </c>
      <c r="AF62" s="11">
        <f t="shared" si="22"/>
        <v>182000</v>
      </c>
      <c r="AG62" s="11">
        <f t="shared" si="22"/>
        <v>182000</v>
      </c>
      <c r="AH62" s="11">
        <f t="shared" si="22"/>
        <v>182000</v>
      </c>
      <c r="AI62" s="11">
        <f t="shared" si="22"/>
        <v>182000</v>
      </c>
      <c r="AJ62" s="11">
        <f t="shared" si="22"/>
        <v>182000</v>
      </c>
      <c r="AK62" s="11">
        <f t="shared" si="22"/>
        <v>182000</v>
      </c>
      <c r="AL62" s="11">
        <f t="shared" si="22"/>
        <v>546000</v>
      </c>
      <c r="AM62" s="11">
        <f t="shared" si="22"/>
        <v>546000</v>
      </c>
      <c r="AN62" s="11">
        <f t="shared" si="22"/>
        <v>546000</v>
      </c>
      <c r="AO62" s="11">
        <f t="shared" si="22"/>
        <v>546000</v>
      </c>
      <c r="AP62" s="11">
        <f t="shared" si="22"/>
        <v>546000</v>
      </c>
      <c r="AQ62" s="11">
        <f t="shared" si="22"/>
        <v>546000</v>
      </c>
      <c r="AR62" s="11">
        <f t="shared" si="22"/>
        <v>1170000</v>
      </c>
      <c r="AS62" s="11">
        <f t="shared" si="22"/>
        <v>1170000</v>
      </c>
      <c r="AT62" s="11">
        <f t="shared" si="22"/>
        <v>1170000</v>
      </c>
      <c r="AU62" s="11">
        <f t="shared" si="22"/>
        <v>1170000</v>
      </c>
      <c r="AV62" s="11">
        <f t="shared" si="22"/>
        <v>1170000</v>
      </c>
      <c r="AW62" s="11">
        <f t="shared" si="22"/>
        <v>1170000</v>
      </c>
    </row>
    <row r="63">
      <c r="A63" s="1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>
      <c r="A64" s="3" t="s">
        <v>86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ht="17.25" customHeight="1">
      <c r="A65" s="2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ht="17.25" customHeight="1">
      <c r="A66" s="2" t="s">
        <v>87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>
      <c r="A67" s="13" t="s">
        <v>88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>
        <f t="shared" ref="N67:AW67" si="23">N50*N72</f>
        <v>4000</v>
      </c>
      <c r="O67" s="11">
        <f t="shared" si="23"/>
        <v>4000</v>
      </c>
      <c r="P67" s="11">
        <f t="shared" si="23"/>
        <v>4000</v>
      </c>
      <c r="Q67" s="11">
        <f t="shared" si="23"/>
        <v>10000</v>
      </c>
      <c r="R67" s="11">
        <f t="shared" si="23"/>
        <v>10000</v>
      </c>
      <c r="S67" s="11">
        <f t="shared" si="23"/>
        <v>10000</v>
      </c>
      <c r="T67" s="11">
        <f t="shared" si="23"/>
        <v>18000</v>
      </c>
      <c r="U67" s="11">
        <f t="shared" si="23"/>
        <v>18000</v>
      </c>
      <c r="V67" s="11">
        <f t="shared" si="23"/>
        <v>18000</v>
      </c>
      <c r="W67" s="11">
        <f t="shared" si="23"/>
        <v>18000</v>
      </c>
      <c r="X67" s="11">
        <f t="shared" si="23"/>
        <v>18000</v>
      </c>
      <c r="Y67" s="11">
        <f t="shared" si="23"/>
        <v>18000</v>
      </c>
      <c r="Z67" s="11">
        <f t="shared" si="23"/>
        <v>52000</v>
      </c>
      <c r="AA67" s="11">
        <f t="shared" si="23"/>
        <v>52000</v>
      </c>
      <c r="AB67" s="11">
        <f t="shared" si="23"/>
        <v>52000</v>
      </c>
      <c r="AC67" s="11">
        <f t="shared" si="23"/>
        <v>52000</v>
      </c>
      <c r="AD67" s="11">
        <f t="shared" si="23"/>
        <v>52000</v>
      </c>
      <c r="AE67" s="11">
        <f t="shared" si="23"/>
        <v>52000</v>
      </c>
      <c r="AF67" s="11">
        <f t="shared" si="23"/>
        <v>112000</v>
      </c>
      <c r="AG67" s="11">
        <f t="shared" si="23"/>
        <v>112000</v>
      </c>
      <c r="AH67" s="11">
        <f t="shared" si="23"/>
        <v>112000</v>
      </c>
      <c r="AI67" s="11">
        <f t="shared" si="23"/>
        <v>112000</v>
      </c>
      <c r="AJ67" s="11">
        <f t="shared" si="23"/>
        <v>112000</v>
      </c>
      <c r="AK67" s="11">
        <f t="shared" si="23"/>
        <v>112000</v>
      </c>
      <c r="AL67" s="11">
        <f t="shared" si="23"/>
        <v>300000</v>
      </c>
      <c r="AM67" s="11">
        <f t="shared" si="23"/>
        <v>300000</v>
      </c>
      <c r="AN67" s="11">
        <f t="shared" si="23"/>
        <v>300000</v>
      </c>
      <c r="AO67" s="11">
        <f t="shared" si="23"/>
        <v>300000</v>
      </c>
      <c r="AP67" s="11">
        <f t="shared" si="23"/>
        <v>300000</v>
      </c>
      <c r="AQ67" s="11">
        <f t="shared" si="23"/>
        <v>300000</v>
      </c>
      <c r="AR67" s="11">
        <f t="shared" si="23"/>
        <v>500000</v>
      </c>
      <c r="AS67" s="11">
        <f t="shared" si="23"/>
        <v>500000</v>
      </c>
      <c r="AT67" s="11">
        <f t="shared" si="23"/>
        <v>500000</v>
      </c>
      <c r="AU67" s="11">
        <f t="shared" si="23"/>
        <v>500000</v>
      </c>
      <c r="AV67" s="11">
        <f t="shared" si="23"/>
        <v>500000</v>
      </c>
      <c r="AW67" s="11">
        <f t="shared" si="23"/>
        <v>500000</v>
      </c>
    </row>
    <row r="68">
      <c r="A68" s="13" t="s">
        <v>58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>
        <f t="shared" ref="N68:AW68" si="24">N57*N73</f>
        <v>0</v>
      </c>
      <c r="O68" s="11">
        <f t="shared" si="24"/>
        <v>0</v>
      </c>
      <c r="P68" s="11">
        <f t="shared" si="24"/>
        <v>0</v>
      </c>
      <c r="Q68" s="11">
        <f t="shared" si="24"/>
        <v>0</v>
      </c>
      <c r="R68" s="11">
        <f t="shared" si="24"/>
        <v>0</v>
      </c>
      <c r="S68" s="11">
        <f t="shared" si="24"/>
        <v>0</v>
      </c>
      <c r="T68" s="11">
        <f t="shared" si="24"/>
        <v>0</v>
      </c>
      <c r="U68" s="11">
        <f t="shared" si="24"/>
        <v>0</v>
      </c>
      <c r="V68" s="11">
        <f t="shared" si="24"/>
        <v>0</v>
      </c>
      <c r="W68" s="11">
        <f t="shared" si="24"/>
        <v>0</v>
      </c>
      <c r="X68" s="11">
        <f t="shared" si="24"/>
        <v>0</v>
      </c>
      <c r="Y68" s="11">
        <f t="shared" si="24"/>
        <v>0</v>
      </c>
      <c r="Z68" s="11">
        <f t="shared" si="24"/>
        <v>1000</v>
      </c>
      <c r="AA68" s="11">
        <f t="shared" si="24"/>
        <v>1000</v>
      </c>
      <c r="AB68" s="11">
        <f t="shared" si="24"/>
        <v>1000</v>
      </c>
      <c r="AC68" s="11">
        <f t="shared" si="24"/>
        <v>2000</v>
      </c>
      <c r="AD68" s="11">
        <f t="shared" si="24"/>
        <v>2000</v>
      </c>
      <c r="AE68" s="11">
        <f t="shared" si="24"/>
        <v>2000</v>
      </c>
      <c r="AF68" s="11">
        <f t="shared" si="24"/>
        <v>3500</v>
      </c>
      <c r="AG68" s="11">
        <f t="shared" si="24"/>
        <v>3500</v>
      </c>
      <c r="AH68" s="11">
        <f t="shared" si="24"/>
        <v>3500</v>
      </c>
      <c r="AI68" s="11">
        <f t="shared" si="24"/>
        <v>3500</v>
      </c>
      <c r="AJ68" s="11">
        <f t="shared" si="24"/>
        <v>3500</v>
      </c>
      <c r="AK68" s="11">
        <f t="shared" si="24"/>
        <v>3500</v>
      </c>
      <c r="AL68" s="11">
        <f t="shared" si="24"/>
        <v>10500</v>
      </c>
      <c r="AM68" s="11">
        <f t="shared" si="24"/>
        <v>10500</v>
      </c>
      <c r="AN68" s="11">
        <f t="shared" si="24"/>
        <v>10500</v>
      </c>
      <c r="AO68" s="11">
        <f t="shared" si="24"/>
        <v>10500</v>
      </c>
      <c r="AP68" s="11">
        <f t="shared" si="24"/>
        <v>10500</v>
      </c>
      <c r="AQ68" s="11">
        <f t="shared" si="24"/>
        <v>10500</v>
      </c>
      <c r="AR68" s="11">
        <f t="shared" si="24"/>
        <v>22500</v>
      </c>
      <c r="AS68" s="11">
        <f t="shared" si="24"/>
        <v>22500</v>
      </c>
      <c r="AT68" s="11">
        <f t="shared" si="24"/>
        <v>22500</v>
      </c>
      <c r="AU68" s="11">
        <f t="shared" si="24"/>
        <v>22500</v>
      </c>
      <c r="AV68" s="11">
        <f t="shared" si="24"/>
        <v>22500</v>
      </c>
      <c r="AW68" s="11">
        <f t="shared" si="24"/>
        <v>22500</v>
      </c>
    </row>
    <row r="69">
      <c r="A69" s="13" t="s">
        <v>89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>
        <f t="shared" ref="N69:AW69" si="25">N59*N74</f>
        <v>0</v>
      </c>
      <c r="O69" s="11">
        <f t="shared" si="25"/>
        <v>0</v>
      </c>
      <c r="P69" s="11">
        <f t="shared" si="25"/>
        <v>0</v>
      </c>
      <c r="Q69" s="11">
        <f t="shared" si="25"/>
        <v>0</v>
      </c>
      <c r="R69" s="11">
        <f t="shared" si="25"/>
        <v>0</v>
      </c>
      <c r="S69" s="11">
        <f t="shared" si="25"/>
        <v>0</v>
      </c>
      <c r="T69" s="11">
        <f t="shared" si="25"/>
        <v>0</v>
      </c>
      <c r="U69" s="11">
        <f t="shared" si="25"/>
        <v>0</v>
      </c>
      <c r="V69" s="11">
        <f t="shared" si="25"/>
        <v>0</v>
      </c>
      <c r="W69" s="11">
        <f t="shared" si="25"/>
        <v>0</v>
      </c>
      <c r="X69" s="11">
        <f t="shared" si="25"/>
        <v>0</v>
      </c>
      <c r="Y69" s="11">
        <f t="shared" si="25"/>
        <v>0</v>
      </c>
      <c r="Z69" s="11">
        <f t="shared" si="25"/>
        <v>960</v>
      </c>
      <c r="AA69" s="11">
        <f t="shared" si="25"/>
        <v>960</v>
      </c>
      <c r="AB69" s="11">
        <f t="shared" si="25"/>
        <v>960</v>
      </c>
      <c r="AC69" s="11">
        <f t="shared" si="25"/>
        <v>1920</v>
      </c>
      <c r="AD69" s="11">
        <f t="shared" si="25"/>
        <v>1920</v>
      </c>
      <c r="AE69" s="11">
        <f t="shared" si="25"/>
        <v>1920</v>
      </c>
      <c r="AF69" s="11">
        <f t="shared" si="25"/>
        <v>3360</v>
      </c>
      <c r="AG69" s="11">
        <f t="shared" si="25"/>
        <v>3360</v>
      </c>
      <c r="AH69" s="11">
        <f t="shared" si="25"/>
        <v>3360</v>
      </c>
      <c r="AI69" s="11">
        <f t="shared" si="25"/>
        <v>3360</v>
      </c>
      <c r="AJ69" s="11">
        <f t="shared" si="25"/>
        <v>3360</v>
      </c>
      <c r="AK69" s="11">
        <f t="shared" si="25"/>
        <v>3360</v>
      </c>
      <c r="AL69" s="11">
        <f t="shared" si="25"/>
        <v>10080</v>
      </c>
      <c r="AM69" s="11">
        <f t="shared" si="25"/>
        <v>10080</v>
      </c>
      <c r="AN69" s="11">
        <f t="shared" si="25"/>
        <v>10080</v>
      </c>
      <c r="AO69" s="11">
        <f t="shared" si="25"/>
        <v>10080</v>
      </c>
      <c r="AP69" s="11">
        <f t="shared" si="25"/>
        <v>10080</v>
      </c>
      <c r="AQ69" s="11">
        <f t="shared" si="25"/>
        <v>10080</v>
      </c>
      <c r="AR69" s="11">
        <f t="shared" si="25"/>
        <v>21600</v>
      </c>
      <c r="AS69" s="11">
        <f t="shared" si="25"/>
        <v>21600</v>
      </c>
      <c r="AT69" s="11">
        <f t="shared" si="25"/>
        <v>21600</v>
      </c>
      <c r="AU69" s="11">
        <f t="shared" si="25"/>
        <v>21600</v>
      </c>
      <c r="AV69" s="11">
        <f t="shared" si="25"/>
        <v>21600</v>
      </c>
      <c r="AW69" s="11">
        <f t="shared" si="25"/>
        <v>21600</v>
      </c>
    </row>
    <row r="70">
      <c r="A70" s="1" t="s">
        <v>54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3">
        <f t="shared" ref="N70:AW70" si="26">SUM(N67:N69)</f>
        <v>4000</v>
      </c>
      <c r="O70" s="33">
        <f t="shared" si="26"/>
        <v>4000</v>
      </c>
      <c r="P70" s="33">
        <f t="shared" si="26"/>
        <v>4000</v>
      </c>
      <c r="Q70" s="33">
        <f t="shared" si="26"/>
        <v>10000</v>
      </c>
      <c r="R70" s="33">
        <f t="shared" si="26"/>
        <v>10000</v>
      </c>
      <c r="S70" s="33">
        <f t="shared" si="26"/>
        <v>10000</v>
      </c>
      <c r="T70" s="33">
        <f t="shared" si="26"/>
        <v>18000</v>
      </c>
      <c r="U70" s="33">
        <f t="shared" si="26"/>
        <v>18000</v>
      </c>
      <c r="V70" s="33">
        <f t="shared" si="26"/>
        <v>18000</v>
      </c>
      <c r="W70" s="33">
        <f t="shared" si="26"/>
        <v>18000</v>
      </c>
      <c r="X70" s="33">
        <f t="shared" si="26"/>
        <v>18000</v>
      </c>
      <c r="Y70" s="33">
        <f t="shared" si="26"/>
        <v>18000</v>
      </c>
      <c r="Z70" s="33">
        <f t="shared" si="26"/>
        <v>53960</v>
      </c>
      <c r="AA70" s="33">
        <f t="shared" si="26"/>
        <v>53960</v>
      </c>
      <c r="AB70" s="33">
        <f t="shared" si="26"/>
        <v>53960</v>
      </c>
      <c r="AC70" s="33">
        <f t="shared" si="26"/>
        <v>55920</v>
      </c>
      <c r="AD70" s="33">
        <f t="shared" si="26"/>
        <v>55920</v>
      </c>
      <c r="AE70" s="33">
        <f t="shared" si="26"/>
        <v>55920</v>
      </c>
      <c r="AF70" s="33">
        <f t="shared" si="26"/>
        <v>118860</v>
      </c>
      <c r="AG70" s="33">
        <f t="shared" si="26"/>
        <v>118860</v>
      </c>
      <c r="AH70" s="33">
        <f t="shared" si="26"/>
        <v>118860</v>
      </c>
      <c r="AI70" s="33">
        <f t="shared" si="26"/>
        <v>118860</v>
      </c>
      <c r="AJ70" s="33">
        <f t="shared" si="26"/>
        <v>118860</v>
      </c>
      <c r="AK70" s="33">
        <f t="shared" si="26"/>
        <v>118860</v>
      </c>
      <c r="AL70" s="33">
        <f t="shared" si="26"/>
        <v>320580</v>
      </c>
      <c r="AM70" s="33">
        <f t="shared" si="26"/>
        <v>320580</v>
      </c>
      <c r="AN70" s="33">
        <f t="shared" si="26"/>
        <v>320580</v>
      </c>
      <c r="AO70" s="33">
        <f t="shared" si="26"/>
        <v>320580</v>
      </c>
      <c r="AP70" s="33">
        <f t="shared" si="26"/>
        <v>320580</v>
      </c>
      <c r="AQ70" s="33">
        <f t="shared" si="26"/>
        <v>320580</v>
      </c>
      <c r="AR70" s="33">
        <f t="shared" si="26"/>
        <v>544100</v>
      </c>
      <c r="AS70" s="33">
        <f t="shared" si="26"/>
        <v>544100</v>
      </c>
      <c r="AT70" s="33">
        <f t="shared" si="26"/>
        <v>544100</v>
      </c>
      <c r="AU70" s="33">
        <f t="shared" si="26"/>
        <v>544100</v>
      </c>
      <c r="AV70" s="33">
        <f t="shared" si="26"/>
        <v>544100</v>
      </c>
      <c r="AW70" s="33">
        <f t="shared" si="26"/>
        <v>544100</v>
      </c>
    </row>
    <row r="71">
      <c r="A71" s="2" t="s">
        <v>90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>
      <c r="A72" s="13" t="s">
        <v>91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>
        <v>0.1</v>
      </c>
      <c r="O72" s="27">
        <v>0.1</v>
      </c>
      <c r="P72" s="27">
        <v>0.1</v>
      </c>
      <c r="Q72" s="27">
        <v>0.1</v>
      </c>
      <c r="R72" s="27">
        <v>0.1</v>
      </c>
      <c r="S72" s="27">
        <v>0.1</v>
      </c>
      <c r="T72" s="27">
        <v>0.1</v>
      </c>
      <c r="U72" s="27">
        <v>0.1</v>
      </c>
      <c r="V72" s="27">
        <v>0.1</v>
      </c>
      <c r="W72" s="27">
        <v>0.1</v>
      </c>
      <c r="X72" s="27">
        <v>0.1</v>
      </c>
      <c r="Y72" s="27">
        <v>0.1</v>
      </c>
      <c r="Z72" s="27">
        <v>0.1</v>
      </c>
      <c r="AA72" s="27">
        <v>0.1</v>
      </c>
      <c r="AB72" s="27">
        <v>0.1</v>
      </c>
      <c r="AC72" s="27">
        <v>0.1</v>
      </c>
      <c r="AD72" s="27">
        <v>0.1</v>
      </c>
      <c r="AE72" s="27">
        <v>0.1</v>
      </c>
      <c r="AF72" s="27">
        <v>0.1</v>
      </c>
      <c r="AG72" s="27">
        <v>0.1</v>
      </c>
      <c r="AH72" s="27">
        <v>0.1</v>
      </c>
      <c r="AI72" s="27">
        <v>0.1</v>
      </c>
      <c r="AJ72" s="27">
        <v>0.1</v>
      </c>
      <c r="AK72" s="27">
        <v>0.1</v>
      </c>
      <c r="AL72" s="27">
        <v>0.1</v>
      </c>
      <c r="AM72" s="27">
        <v>0.1</v>
      </c>
      <c r="AN72" s="27">
        <v>0.1</v>
      </c>
      <c r="AO72" s="27">
        <v>0.1</v>
      </c>
      <c r="AP72" s="27">
        <v>0.1</v>
      </c>
      <c r="AQ72" s="27">
        <v>0.1</v>
      </c>
      <c r="AR72" s="27">
        <v>0.1</v>
      </c>
      <c r="AS72" s="27">
        <v>0.1</v>
      </c>
      <c r="AT72" s="27">
        <v>0.1</v>
      </c>
      <c r="AU72" s="27">
        <v>0.1</v>
      </c>
      <c r="AV72" s="27">
        <v>0.1</v>
      </c>
      <c r="AW72" s="27">
        <v>0.1</v>
      </c>
    </row>
    <row r="73">
      <c r="A73" s="13" t="s">
        <v>58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>
        <v>0.025</v>
      </c>
      <c r="O73" s="27">
        <v>0.025</v>
      </c>
      <c r="P73" s="27">
        <v>0.025</v>
      </c>
      <c r="Q73" s="27">
        <v>0.025</v>
      </c>
      <c r="R73" s="27">
        <v>0.025</v>
      </c>
      <c r="S73" s="27">
        <v>0.025</v>
      </c>
      <c r="T73" s="27">
        <v>0.025</v>
      </c>
      <c r="U73" s="27">
        <v>0.025</v>
      </c>
      <c r="V73" s="27">
        <v>0.025</v>
      </c>
      <c r="W73" s="27">
        <v>0.025</v>
      </c>
      <c r="X73" s="27">
        <v>0.025</v>
      </c>
      <c r="Y73" s="27">
        <v>0.025</v>
      </c>
      <c r="Z73" s="27">
        <v>0.025</v>
      </c>
      <c r="AA73" s="27">
        <v>0.025</v>
      </c>
      <c r="AB73" s="27">
        <v>0.025</v>
      </c>
      <c r="AC73" s="27">
        <v>0.025</v>
      </c>
      <c r="AD73" s="27">
        <v>0.025</v>
      </c>
      <c r="AE73" s="27">
        <v>0.025</v>
      </c>
      <c r="AF73" s="27">
        <v>0.025</v>
      </c>
      <c r="AG73" s="27">
        <v>0.025</v>
      </c>
      <c r="AH73" s="27">
        <v>0.025</v>
      </c>
      <c r="AI73" s="27">
        <v>0.025</v>
      </c>
      <c r="AJ73" s="27">
        <v>0.025</v>
      </c>
      <c r="AK73" s="27">
        <v>0.025</v>
      </c>
      <c r="AL73" s="27">
        <v>0.025</v>
      </c>
      <c r="AM73" s="27">
        <v>0.025</v>
      </c>
      <c r="AN73" s="27">
        <v>0.025</v>
      </c>
      <c r="AO73" s="27">
        <v>0.025</v>
      </c>
      <c r="AP73" s="27">
        <v>0.025</v>
      </c>
      <c r="AQ73" s="27">
        <v>0.025</v>
      </c>
      <c r="AR73" s="27">
        <v>0.025</v>
      </c>
      <c r="AS73" s="27">
        <v>0.025</v>
      </c>
      <c r="AT73" s="27">
        <v>0.025</v>
      </c>
      <c r="AU73" s="27">
        <v>0.025</v>
      </c>
      <c r="AV73" s="27">
        <v>0.025</v>
      </c>
      <c r="AW73" s="27">
        <v>0.025</v>
      </c>
    </row>
    <row r="74">
      <c r="A74" s="13" t="s">
        <v>92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>
        <v>0.08</v>
      </c>
      <c r="O74" s="27">
        <v>0.08</v>
      </c>
      <c r="P74" s="27">
        <v>0.08</v>
      </c>
      <c r="Q74" s="27">
        <v>0.08</v>
      </c>
      <c r="R74" s="27">
        <v>0.08</v>
      </c>
      <c r="S74" s="27">
        <v>0.08</v>
      </c>
      <c r="T74" s="27">
        <v>0.08</v>
      </c>
      <c r="U74" s="27">
        <v>0.08</v>
      </c>
      <c r="V74" s="27">
        <v>0.08</v>
      </c>
      <c r="W74" s="27">
        <v>0.08</v>
      </c>
      <c r="X74" s="27">
        <v>0.08</v>
      </c>
      <c r="Y74" s="27">
        <v>0.08</v>
      </c>
      <c r="Z74" s="27">
        <v>0.08</v>
      </c>
      <c r="AA74" s="27">
        <v>0.08</v>
      </c>
      <c r="AB74" s="27">
        <v>0.08</v>
      </c>
      <c r="AC74" s="27">
        <v>0.08</v>
      </c>
      <c r="AD74" s="27">
        <v>0.08</v>
      </c>
      <c r="AE74" s="27">
        <v>0.08</v>
      </c>
      <c r="AF74" s="27">
        <v>0.08</v>
      </c>
      <c r="AG74" s="27">
        <v>0.08</v>
      </c>
      <c r="AH74" s="27">
        <v>0.08</v>
      </c>
      <c r="AI74" s="27">
        <v>0.08</v>
      </c>
      <c r="AJ74" s="27">
        <v>0.08</v>
      </c>
      <c r="AK74" s="27">
        <v>0.08</v>
      </c>
      <c r="AL74" s="27">
        <v>0.08</v>
      </c>
      <c r="AM74" s="27">
        <v>0.08</v>
      </c>
      <c r="AN74" s="27">
        <v>0.08</v>
      </c>
      <c r="AO74" s="27">
        <v>0.08</v>
      </c>
      <c r="AP74" s="27">
        <v>0.08</v>
      </c>
      <c r="AQ74" s="27">
        <v>0.08</v>
      </c>
      <c r="AR74" s="27">
        <v>0.08</v>
      </c>
      <c r="AS74" s="27">
        <v>0.08</v>
      </c>
      <c r="AT74" s="27">
        <v>0.08</v>
      </c>
      <c r="AU74" s="27">
        <v>0.08</v>
      </c>
      <c r="AV74" s="27">
        <v>0.08</v>
      </c>
      <c r="AW74" s="27">
        <v>0.08</v>
      </c>
    </row>
    <row r="75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>
      <c r="A76" s="10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>
      <c r="A77" s="10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>
      <c r="A78" s="10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>
      <c r="A79" s="10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>
      <c r="A80" s="10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>
      <c r="A81" s="10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>
      <c r="A82" s="1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>
      <c r="A83" s="10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>
      <c r="A84" s="10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>
      <c r="A85" s="10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>
      <c r="A86" s="10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>
      <c r="A87" s="10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>
      <c r="A88" s="10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>
      <c r="A89" s="10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>
      <c r="A90" s="10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>
      <c r="A91" s="10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>
      <c r="A92" s="1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>
      <c r="A93" s="10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>
      <c r="A94" s="1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>
      <c r="A95" s="10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>
      <c r="A96" s="10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>
      <c r="A97" s="10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>
      <c r="A98" s="10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>
      <c r="A99" s="10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>
      <c r="A100" s="1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>
      <c r="A101" s="1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>
      <c r="A102" s="1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>
      <c r="A103" s="1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>
      <c r="A104" s="1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>
      <c r="A105" s="1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>
      <c r="A106" s="1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>
      <c r="A107" s="1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>
      <c r="A108" s="1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>
      <c r="A109" s="1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>
      <c r="A110" s="1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>
      <c r="A111" s="1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>
      <c r="A112" s="1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>
      <c r="A113" s="1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>
      <c r="A114" s="1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>
      <c r="A115" s="1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>
      <c r="A116" s="1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>
      <c r="A117" s="1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>
      <c r="A118" s="1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>
      <c r="A119" s="1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>
      <c r="A120" s="1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>
      <c r="A121" s="1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>
      <c r="A122" s="1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>
      <c r="A123" s="1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>
      <c r="A124" s="1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>
      <c r="A125" s="1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>
      <c r="A126" s="1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>
      <c r="A127" s="1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>
      <c r="A128" s="1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>
      <c r="A130" s="1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>
      <c r="A131" s="1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>
      <c r="A132" s="1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>
      <c r="A133" s="1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>
      <c r="A134" s="1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>
      <c r="A143" s="1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>
      <c r="A144" s="1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>
      <c r="A145" s="1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>
      <c r="A146" s="1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>
      <c r="A147" s="1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>
      <c r="A148" s="1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>
      <c r="A149" s="1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>
      <c r="A150" s="1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>
      <c r="A151" s="1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>
      <c r="A152" s="1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>
      <c r="A153" s="1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>
      <c r="A154" s="1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>
      <c r="A155" s="1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>
      <c r="A156" s="1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>
      <c r="A157" s="1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>
      <c r="A158" s="1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>
      <c r="A159" s="1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>
      <c r="A160" s="1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>
      <c r="A161" s="1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>
      <c r="A162" s="1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>
      <c r="A163" s="1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>
      <c r="A164" s="1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>
      <c r="A165" s="1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>
      <c r="A166" s="1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>
      <c r="A167" s="1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>
      <c r="A168" s="1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>
      <c r="A169" s="1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>
      <c r="A170" s="1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>
      <c r="A171" s="1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>
      <c r="A172" s="1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>
      <c r="A173" s="1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>
      <c r="A174" s="1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>
      <c r="A175" s="1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>
      <c r="A176" s="1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>
      <c r="A177" s="1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>
      <c r="A178" s="1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>
      <c r="A179" s="1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>
      <c r="A180" s="1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>
      <c r="A181" s="1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>
      <c r="A182" s="1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>
      <c r="A183" s="1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>
      <c r="A184" s="1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>
      <c r="A185" s="1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>
      <c r="A186" s="1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>
      <c r="A187" s="1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>
      <c r="A188" s="1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>
      <c r="A189" s="1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>
      <c r="A190" s="1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>
      <c r="A191" s="1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>
      <c r="A192" s="1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>
      <c r="A193" s="1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>
      <c r="A194" s="1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>
      <c r="A195" s="1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>
      <c r="A196" s="1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>
      <c r="A197" s="1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>
      <c r="A198" s="1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>
      <c r="A199" s="1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>
      <c r="A200" s="1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>
      <c r="A201" s="1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>
      <c r="A202" s="1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>
      <c r="A203" s="1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>
      <c r="A204" s="1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>
      <c r="A205" s="1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>
      <c r="A206" s="1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>
      <c r="A207" s="1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>
      <c r="A209" s="1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>
      <c r="A210" s="1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>
      <c r="A211" s="1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>
      <c r="A212" s="1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>
      <c r="A213" s="1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>
      <c r="A214" s="1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>
      <c r="A215" s="1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>
      <c r="A216" s="1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>
      <c r="A217" s="1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>
      <c r="A218" s="1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>
      <c r="A219" s="1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>
      <c r="A220" s="1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>
      <c r="A221" s="1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>
      <c r="A222" s="1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>
      <c r="A223" s="1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>
      <c r="A224" s="1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>
      <c r="A225" s="1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>
      <c r="A226" s="1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>
      <c r="A227" s="1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>
      <c r="A228" s="1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>
      <c r="A229" s="1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>
      <c r="A230" s="1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>
      <c r="A231" s="1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>
      <c r="A232" s="1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>
      <c r="A233" s="1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>
      <c r="A234" s="1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>
      <c r="A235" s="1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>
      <c r="A236" s="1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>
      <c r="A237" s="1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>
      <c r="A238" s="1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>
      <c r="A239" s="1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>
      <c r="A240" s="1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>
      <c r="A241" s="1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>
      <c r="A242" s="1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>
      <c r="A243" s="1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>
      <c r="A244" s="1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>
      <c r="A245" s="1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>
      <c r="A246" s="1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>
      <c r="A247" s="1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>
      <c r="A248" s="1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>
      <c r="A249" s="1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>
      <c r="A250" s="1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>
      <c r="A251" s="1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>
      <c r="A252" s="1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>
      <c r="A253" s="1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>
      <c r="A254" s="1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>
      <c r="A255" s="1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>
      <c r="A256" s="1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>
      <c r="A257" s="1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>
      <c r="A258" s="1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>
      <c r="A259" s="1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>
      <c r="A260" s="1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>
      <c r="A261" s="1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>
      <c r="A262" s="1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>
      <c r="A263" s="1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>
      <c r="A264" s="1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>
      <c r="A265" s="1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>
      <c r="A266" s="1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>
      <c r="A267" s="1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>
      <c r="A268" s="1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>
      <c r="A269" s="1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>
      <c r="A270" s="1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>
      <c r="A271" s="1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>
      <c r="A272" s="1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>
      <c r="A273" s="1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>
      <c r="A274" s="1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>
      <c r="A275" s="1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>
      <c r="A276" s="1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>
      <c r="A277" s="1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>
      <c r="A278" s="1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>
      <c r="A279" s="1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>
      <c r="A280" s="1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>
      <c r="A281" s="1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>
      <c r="A282" s="1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>
      <c r="A283" s="1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>
      <c r="A284" s="1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>
      <c r="A285" s="1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>
      <c r="A286" s="1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>
      <c r="A287" s="1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>
      <c r="A288" s="1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>
      <c r="A289" s="1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>
      <c r="A290" s="1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>
      <c r="A291" s="1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>
      <c r="A292" s="1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>
      <c r="A293" s="1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>
      <c r="A294" s="1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>
      <c r="A295" s="1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>
      <c r="A296" s="1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>
      <c r="A297" s="1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>
      <c r="A298" s="1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>
      <c r="A299" s="1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>
      <c r="A300" s="1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>
      <c r="A301" s="1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>
      <c r="A302" s="1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>
      <c r="A303" s="1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>
      <c r="A304" s="1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>
      <c r="A305" s="1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>
      <c r="A306" s="1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>
      <c r="A307" s="1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>
      <c r="A308" s="1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>
      <c r="A309" s="1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>
      <c r="A310" s="1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>
      <c r="A311" s="1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>
      <c r="A312" s="1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>
      <c r="A313" s="1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>
      <c r="A314" s="1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>
      <c r="A315" s="1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>
      <c r="A316" s="1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>
      <c r="A317" s="1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>
      <c r="A318" s="1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>
      <c r="A319" s="1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>
      <c r="A320" s="1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>
      <c r="A321" s="1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>
      <c r="A322" s="1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>
      <c r="A323" s="1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>
      <c r="A324" s="1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>
      <c r="A325" s="1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>
      <c r="A326" s="1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>
      <c r="A327" s="1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>
      <c r="A328" s="1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>
      <c r="A329" s="1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>
      <c r="A330" s="1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>
      <c r="A331" s="1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>
      <c r="A332" s="1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>
      <c r="A333" s="1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>
      <c r="A334" s="1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>
      <c r="A335" s="1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>
      <c r="A336" s="1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>
      <c r="A337" s="1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>
      <c r="A338" s="1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>
      <c r="A339" s="1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>
      <c r="A340" s="1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>
      <c r="A341" s="1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>
      <c r="A342" s="1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>
      <c r="A343" s="1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>
      <c r="A344" s="1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>
      <c r="A345" s="1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>
      <c r="A346" s="1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>
      <c r="A347" s="1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>
      <c r="A348" s="1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>
      <c r="A349" s="1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>
      <c r="A350" s="1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>
      <c r="A351" s="1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>
      <c r="A352" s="1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>
      <c r="A353" s="1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>
      <c r="A354" s="1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>
      <c r="A355" s="1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>
      <c r="A356" s="1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>
      <c r="A357" s="1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>
      <c r="A358" s="1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>
      <c r="A359" s="1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>
      <c r="A360" s="1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>
      <c r="A361" s="1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>
      <c r="A362" s="1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>
      <c r="A363" s="1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>
      <c r="A364" s="1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>
      <c r="A365" s="1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>
      <c r="A366" s="1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>
      <c r="A367" s="1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>
      <c r="A368" s="1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>
      <c r="A369" s="1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>
      <c r="A370" s="1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>
      <c r="A371" s="1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>
      <c r="A372" s="1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>
      <c r="A373" s="1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>
      <c r="A374" s="1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>
      <c r="A375" s="1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>
      <c r="A376" s="1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>
      <c r="A377" s="1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>
      <c r="A378" s="1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>
      <c r="A379" s="1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>
      <c r="A380" s="1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>
      <c r="A381" s="1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>
      <c r="A382" s="1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>
      <c r="A383" s="1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>
      <c r="A384" s="1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>
      <c r="A385" s="1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>
      <c r="A386" s="1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>
      <c r="A387" s="1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>
      <c r="A388" s="1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>
      <c r="A389" s="1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>
      <c r="A390" s="1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>
      <c r="A391" s="1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>
      <c r="A392" s="1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>
      <c r="A393" s="1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>
      <c r="A394" s="1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>
      <c r="A395" s="1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>
      <c r="A396" s="1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>
      <c r="A397" s="1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>
      <c r="A398" s="1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>
      <c r="A399" s="1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>
      <c r="A400" s="1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>
      <c r="A401" s="1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>
      <c r="A402" s="1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>
      <c r="A403" s="1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>
      <c r="A404" s="1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>
      <c r="A405" s="1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>
      <c r="A406" s="1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>
      <c r="A407" s="1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>
      <c r="A408" s="1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>
      <c r="A409" s="1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>
      <c r="A410" s="1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>
      <c r="A411" s="1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>
      <c r="A412" s="1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>
      <c r="A413" s="1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>
      <c r="A414" s="1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>
      <c r="A415" s="1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>
      <c r="A416" s="1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>
      <c r="A417" s="1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>
      <c r="A418" s="1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>
      <c r="A419" s="1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>
      <c r="A420" s="1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>
      <c r="A421" s="1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>
      <c r="A422" s="1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>
      <c r="A423" s="1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>
      <c r="A424" s="1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>
      <c r="A425" s="1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>
      <c r="A426" s="1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>
      <c r="A427" s="1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>
      <c r="A428" s="1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>
      <c r="A429" s="1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>
      <c r="A430" s="1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>
      <c r="A431" s="1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>
      <c r="A432" s="1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>
      <c r="A433" s="1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>
      <c r="A434" s="1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>
      <c r="A435" s="1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>
      <c r="A436" s="1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>
      <c r="A437" s="1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>
      <c r="A438" s="1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>
      <c r="A439" s="1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>
      <c r="A440" s="1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>
      <c r="A441" s="1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>
      <c r="A442" s="1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>
      <c r="A443" s="1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>
      <c r="A444" s="1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>
      <c r="A445" s="1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>
      <c r="A446" s="1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>
      <c r="A447" s="1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>
      <c r="A448" s="1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>
      <c r="A449" s="1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>
      <c r="A450" s="1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>
      <c r="A451" s="1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>
      <c r="A452" s="1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>
      <c r="A453" s="1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>
      <c r="A454" s="1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>
      <c r="A455" s="1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>
      <c r="A456" s="1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>
      <c r="A457" s="1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>
      <c r="A458" s="1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>
      <c r="A459" s="1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>
      <c r="A460" s="1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>
      <c r="A461" s="1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>
      <c r="A462" s="1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>
      <c r="A463" s="1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>
      <c r="A464" s="1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>
      <c r="A465" s="1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>
      <c r="A466" s="1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>
      <c r="A467" s="1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>
      <c r="A468" s="1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>
      <c r="A469" s="1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>
      <c r="A470" s="1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>
      <c r="A471" s="1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>
      <c r="A472" s="1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>
      <c r="A473" s="1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>
      <c r="A474" s="1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>
      <c r="A475" s="1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>
      <c r="A476" s="1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>
      <c r="A477" s="1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>
      <c r="A478" s="1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>
      <c r="A479" s="1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>
      <c r="A480" s="1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>
      <c r="A481" s="1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>
      <c r="A482" s="1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>
      <c r="A483" s="1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>
      <c r="A484" s="1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>
      <c r="A485" s="1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>
      <c r="A486" s="1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>
      <c r="A487" s="1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>
      <c r="A488" s="1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>
      <c r="A489" s="1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>
      <c r="A490" s="1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>
      <c r="A491" s="1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>
      <c r="A492" s="1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>
      <c r="A493" s="1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>
      <c r="A494" s="1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>
      <c r="A495" s="1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>
      <c r="A496" s="1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>
      <c r="A497" s="1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>
      <c r="A498" s="1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>
      <c r="A499" s="1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>
      <c r="A500" s="1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>
      <c r="A501" s="1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>
      <c r="A502" s="1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>
      <c r="A503" s="1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>
      <c r="A504" s="1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>
      <c r="A505" s="1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>
      <c r="A506" s="1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>
      <c r="A507" s="1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>
      <c r="A508" s="1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>
      <c r="A509" s="1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>
      <c r="A510" s="1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>
      <c r="A511" s="1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>
      <c r="A512" s="1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>
      <c r="A513" s="1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>
      <c r="A514" s="1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>
      <c r="A515" s="1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>
      <c r="A516" s="1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>
      <c r="A517" s="1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>
      <c r="A518" s="1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>
      <c r="A519" s="1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>
      <c r="A520" s="1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>
      <c r="A521" s="1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>
      <c r="A522" s="1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>
      <c r="A523" s="1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>
      <c r="A524" s="1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>
      <c r="A525" s="1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>
      <c r="A526" s="1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>
      <c r="A527" s="1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>
      <c r="A528" s="1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>
      <c r="A529" s="1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>
      <c r="A530" s="1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>
      <c r="A531" s="1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>
      <c r="A532" s="1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>
      <c r="A533" s="1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>
      <c r="A534" s="1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>
      <c r="A535" s="1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>
      <c r="A536" s="1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>
      <c r="A537" s="1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>
      <c r="A538" s="1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>
      <c r="A539" s="1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>
      <c r="A540" s="1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>
      <c r="A541" s="1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>
      <c r="A542" s="1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>
      <c r="A543" s="1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>
      <c r="A544" s="1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>
      <c r="A545" s="1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>
      <c r="A546" s="1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>
      <c r="A547" s="1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>
      <c r="A548" s="1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>
      <c r="A549" s="1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>
      <c r="A550" s="1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>
      <c r="A551" s="1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>
      <c r="A552" s="1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>
      <c r="A553" s="1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>
      <c r="A554" s="1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>
      <c r="A555" s="1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>
      <c r="A556" s="1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>
      <c r="A557" s="1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>
      <c r="A558" s="1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>
      <c r="A559" s="1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>
      <c r="A560" s="1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>
      <c r="A561" s="1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>
      <c r="A562" s="1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>
      <c r="A563" s="1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>
      <c r="A564" s="1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>
      <c r="A565" s="1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>
      <c r="A566" s="1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>
      <c r="A567" s="1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>
      <c r="A568" s="1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>
      <c r="A569" s="1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>
      <c r="A570" s="1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>
      <c r="A571" s="1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>
      <c r="A572" s="1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>
      <c r="A573" s="1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>
      <c r="A574" s="1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>
      <c r="A575" s="1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>
      <c r="A576" s="1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>
      <c r="A577" s="1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>
      <c r="A578" s="1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>
      <c r="A579" s="1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>
      <c r="A580" s="1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>
      <c r="A581" s="1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>
      <c r="A582" s="1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>
      <c r="A583" s="1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>
      <c r="A584" s="1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>
      <c r="A585" s="1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>
      <c r="A586" s="1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>
      <c r="A587" s="1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>
      <c r="A588" s="1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>
      <c r="A589" s="1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>
      <c r="A590" s="1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>
      <c r="A591" s="1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>
      <c r="A592" s="1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>
      <c r="A593" s="1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>
      <c r="A594" s="1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>
      <c r="A595" s="1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>
      <c r="A596" s="1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>
      <c r="A597" s="1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>
      <c r="A598" s="1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>
      <c r="A599" s="1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>
      <c r="A600" s="1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>
      <c r="A601" s="1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>
      <c r="A602" s="1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>
      <c r="A603" s="1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>
      <c r="A604" s="1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>
      <c r="A605" s="1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>
      <c r="A606" s="1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>
      <c r="A607" s="1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>
      <c r="A608" s="1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>
      <c r="A609" s="1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>
      <c r="A610" s="1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>
      <c r="A611" s="1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>
      <c r="A612" s="1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>
      <c r="A613" s="1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>
      <c r="A614" s="1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>
      <c r="A615" s="1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>
      <c r="A616" s="1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>
      <c r="A617" s="1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>
      <c r="A618" s="1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>
      <c r="A619" s="1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>
      <c r="A620" s="1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>
      <c r="A621" s="1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>
      <c r="A622" s="1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>
      <c r="A623" s="1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>
      <c r="A624" s="1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>
      <c r="A625" s="1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>
      <c r="A626" s="1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>
      <c r="A627" s="1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>
      <c r="A628" s="1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>
      <c r="A629" s="1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>
      <c r="A630" s="1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>
      <c r="A631" s="1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>
      <c r="A632" s="1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>
      <c r="A633" s="1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>
      <c r="A634" s="1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>
      <c r="A635" s="1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>
      <c r="A636" s="1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>
      <c r="A637" s="1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>
      <c r="A638" s="1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>
      <c r="A639" s="1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>
      <c r="A640" s="1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>
      <c r="A641" s="1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>
      <c r="A642" s="1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>
      <c r="A643" s="1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>
      <c r="A644" s="1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>
      <c r="A645" s="1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>
      <c r="A646" s="1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>
      <c r="A647" s="1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>
      <c r="A648" s="1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>
      <c r="A649" s="1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>
      <c r="A650" s="1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>
      <c r="A651" s="1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>
      <c r="A652" s="1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>
      <c r="A653" s="1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>
      <c r="A654" s="1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>
      <c r="A655" s="1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>
      <c r="A656" s="1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>
      <c r="A657" s="1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>
      <c r="A658" s="1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>
      <c r="A659" s="1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>
      <c r="A660" s="1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>
      <c r="A661" s="1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>
      <c r="A662" s="1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>
      <c r="A663" s="1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>
      <c r="A664" s="1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>
      <c r="A665" s="1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>
      <c r="A666" s="1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>
      <c r="A667" s="1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>
      <c r="A668" s="1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>
      <c r="A669" s="1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>
      <c r="A670" s="1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>
      <c r="A671" s="1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>
      <c r="A672" s="1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>
      <c r="A673" s="1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>
      <c r="A674" s="1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>
      <c r="A675" s="1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>
      <c r="A676" s="1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>
      <c r="A677" s="1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>
      <c r="A678" s="1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>
      <c r="A679" s="1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>
      <c r="A680" s="1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>
      <c r="A681" s="1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>
      <c r="A682" s="1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>
      <c r="A683" s="1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>
      <c r="A684" s="1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>
      <c r="A685" s="1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>
      <c r="A686" s="1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>
      <c r="A687" s="1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>
      <c r="A688" s="1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>
      <c r="A689" s="1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>
      <c r="A690" s="1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>
      <c r="A691" s="1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>
      <c r="A692" s="1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>
      <c r="A693" s="1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>
      <c r="A694" s="1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>
      <c r="A695" s="1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>
      <c r="A696" s="1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>
      <c r="A697" s="1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>
      <c r="A698" s="1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>
      <c r="A699" s="1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>
      <c r="A700" s="1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>
      <c r="A701" s="1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>
      <c r="A702" s="1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>
      <c r="A703" s="1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>
      <c r="A704" s="1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>
      <c r="A705" s="1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>
      <c r="A706" s="1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>
      <c r="A707" s="1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>
      <c r="A708" s="1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>
      <c r="A709" s="1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>
      <c r="A710" s="1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>
      <c r="A711" s="1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>
      <c r="A712" s="1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>
      <c r="A713" s="1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>
      <c r="A714" s="1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>
      <c r="A715" s="1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>
      <c r="A716" s="1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>
      <c r="A717" s="1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>
      <c r="A718" s="1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>
      <c r="A719" s="1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>
      <c r="A720" s="1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>
      <c r="A721" s="1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>
      <c r="A722" s="1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>
      <c r="A723" s="1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>
      <c r="A724" s="1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>
      <c r="A725" s="1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>
      <c r="A726" s="1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>
      <c r="A727" s="1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>
      <c r="A728" s="1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>
      <c r="A729" s="1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>
      <c r="A730" s="1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>
      <c r="A731" s="1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>
      <c r="A732" s="1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>
      <c r="A733" s="1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>
      <c r="A734" s="1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>
      <c r="A735" s="1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>
      <c r="A736" s="1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>
      <c r="A737" s="1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>
      <c r="A738" s="1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>
      <c r="A739" s="1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>
      <c r="A740" s="1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>
      <c r="A741" s="1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>
      <c r="A742" s="1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>
      <c r="A743" s="1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>
      <c r="A744" s="1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>
      <c r="A745" s="1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>
      <c r="A746" s="1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>
      <c r="A747" s="1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>
      <c r="A748" s="1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>
      <c r="A749" s="1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>
      <c r="A750" s="1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>
      <c r="A751" s="1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>
      <c r="A752" s="1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>
      <c r="A753" s="1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>
      <c r="A754" s="1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>
      <c r="A755" s="1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>
      <c r="A756" s="1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>
      <c r="A757" s="1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>
      <c r="A758" s="1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>
      <c r="A759" s="1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>
      <c r="A760" s="1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>
      <c r="A761" s="1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>
      <c r="A762" s="1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>
      <c r="A763" s="1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>
      <c r="A764" s="1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>
      <c r="A765" s="1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>
      <c r="A766" s="1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>
      <c r="A767" s="1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>
      <c r="A768" s="1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>
      <c r="A769" s="1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>
      <c r="A770" s="1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>
      <c r="A771" s="1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>
      <c r="A772" s="1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>
      <c r="A773" s="1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>
      <c r="A774" s="1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>
      <c r="A775" s="1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>
      <c r="A776" s="1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>
      <c r="A777" s="1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>
      <c r="A778" s="1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>
      <c r="A779" s="1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>
      <c r="A780" s="1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>
      <c r="A781" s="1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>
      <c r="A782" s="1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>
      <c r="A783" s="1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>
      <c r="A784" s="1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>
      <c r="A785" s="1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>
      <c r="A786" s="1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>
      <c r="A787" s="1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>
      <c r="A788" s="1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>
      <c r="A789" s="1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>
      <c r="A790" s="1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>
      <c r="A791" s="1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>
      <c r="A792" s="1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>
      <c r="A793" s="1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>
      <c r="A794" s="1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>
      <c r="A795" s="1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>
      <c r="A796" s="1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>
      <c r="A797" s="1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>
      <c r="A798" s="1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>
      <c r="A799" s="1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>
      <c r="A800" s="1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>
      <c r="A801" s="1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>
      <c r="A802" s="1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>
      <c r="A803" s="1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>
      <c r="A804" s="1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>
      <c r="A805" s="1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>
      <c r="A806" s="1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>
      <c r="A807" s="1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>
      <c r="A808" s="1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>
      <c r="A809" s="1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>
      <c r="A810" s="1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>
      <c r="A811" s="1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>
      <c r="A812" s="1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>
      <c r="A980" s="1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>
      <c r="A981" s="1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>
      <c r="A982" s="1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>
      <c r="A983" s="1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>
      <c r="A984" s="1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>
      <c r="A985" s="1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>
      <c r="A986" s="1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>
      <c r="A987" s="1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>
      <c r="A988" s="1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>
      <c r="A989" s="1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>
      <c r="A990" s="1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>
      <c r="A991" s="1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>
      <c r="A992" s="1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>
      <c r="A993" s="1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>
      <c r="A994" s="1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>
      <c r="A995" s="1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>
      <c r="A996" s="1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>
      <c r="A997" s="1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>
      <c r="A998" s="1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>
      <c r="A999" s="1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>
      <c r="A1000" s="1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>
      <c r="A1001" s="1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>
      <c r="A1002" s="1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>
      <c r="A1003" s="1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>
      <c r="A1004" s="1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>
      <c r="A1005" s="1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>
      <c r="A1006" s="1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>
      <c r="A1007" s="1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>
      <c r="A1008" s="1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>
      <c r="A1009" s="1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>
      <c r="A1010" s="1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>
      <c r="A1011" s="1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>
      <c r="A1012" s="1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>
      <c r="A1013" s="1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>
      <c r="A1014" s="1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>
      <c r="A1015" s="1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>
      <c r="A1016" s="1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>
      <c r="A1017" s="1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>
      <c r="A1018" s="1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>
      <c r="A1019" s="1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>
      <c r="A1020" s="1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>
      <c r="A1021" s="1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>
      <c r="A1022" s="1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>
      <c r="A1023" s="1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r="1024">
      <c r="A1024" s="1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r="1025">
      <c r="A1025" s="1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93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 t="s">
        <v>41</v>
      </c>
      <c r="AQ1" s="34" t="s">
        <v>42</v>
      </c>
      <c r="AR1" s="34" t="s">
        <v>43</v>
      </c>
      <c r="AS1" s="34" t="s">
        <v>44</v>
      </c>
      <c r="AT1" s="34" t="s">
        <v>45</v>
      </c>
      <c r="AU1" s="34" t="s">
        <v>46</v>
      </c>
      <c r="AV1" s="34" t="s">
        <v>47</v>
      </c>
      <c r="AW1" s="34" t="s">
        <v>48</v>
      </c>
    </row>
    <row r="2">
      <c r="B2" s="35" t="str">
        <f>IFERROR('Sales &amp; Acquisiton'!B55/'Sales &amp; Acquisiton'!B10, "")</f>
        <v/>
      </c>
      <c r="C2" s="35" t="str">
        <f>IFERROR('Sales &amp; Acquisiton'!C55/'Sales &amp; Acquisiton'!C10, "")</f>
        <v/>
      </c>
      <c r="D2" s="35" t="str">
        <f>IFERROR('Sales &amp; Acquisiton'!D55/'Sales &amp; Acquisiton'!D10, "")</f>
        <v/>
      </c>
      <c r="E2" s="35" t="str">
        <f>IFERROR('Sales &amp; Acquisiton'!E55/'Sales &amp; Acquisiton'!E10, "")</f>
        <v/>
      </c>
      <c r="F2" s="35" t="str">
        <f>IFERROR('Sales &amp; Acquisiton'!F55/'Sales &amp; Acquisiton'!F10, "")</f>
        <v/>
      </c>
      <c r="G2" s="35" t="str">
        <f>IFERROR('Sales &amp; Acquisiton'!G55/'Sales &amp; Acquisiton'!G10, "")</f>
        <v/>
      </c>
      <c r="H2" s="35" t="str">
        <f>IFERROR('Sales &amp; Acquisiton'!H55/'Sales &amp; Acquisiton'!H10, "")</f>
        <v/>
      </c>
      <c r="I2" s="35" t="str">
        <f>IFERROR('Sales &amp; Acquisiton'!I55/'Sales &amp; Acquisiton'!I10, "")</f>
        <v/>
      </c>
      <c r="J2" s="35" t="str">
        <f>IFERROR('Sales &amp; Acquisiton'!J55/'Sales &amp; Acquisiton'!J10, "")</f>
        <v/>
      </c>
      <c r="K2" s="35" t="str">
        <f>IFERROR('Sales &amp; Acquisiton'!K55/'Sales &amp; Acquisiton'!K10, "")</f>
        <v/>
      </c>
      <c r="L2" s="35" t="str">
        <f>IFERROR('Sales &amp; Acquisiton'!L55/'Sales &amp; Acquisiton'!L10, "")</f>
        <v/>
      </c>
      <c r="M2" s="35" t="str">
        <f>IFERROR('Sales &amp; Acquisiton'!M55/'Sales &amp; Acquisiton'!M10, "")</f>
        <v/>
      </c>
      <c r="N2" s="35">
        <f>IFERROR('Sales &amp; Acquisiton'!N55/'Sales &amp; Acquisiton'!N10, "")</f>
        <v>0</v>
      </c>
      <c r="O2" s="35">
        <f>IFERROR('Sales &amp; Acquisiton'!O55/'Sales &amp; Acquisiton'!O10, "")</f>
        <v>0</v>
      </c>
      <c r="P2" s="35">
        <f>IFERROR('Sales &amp; Acquisiton'!P55/'Sales &amp; Acquisiton'!P10, "")</f>
        <v>0</v>
      </c>
      <c r="Q2" s="35">
        <f>IFERROR('Sales &amp; Acquisiton'!Q55/'Sales &amp; Acquisiton'!Q10, "")</f>
        <v>0</v>
      </c>
      <c r="R2" s="35">
        <f>IFERROR('Sales &amp; Acquisiton'!R55/'Sales &amp; Acquisiton'!R10, "")</f>
        <v>0</v>
      </c>
      <c r="S2" s="35">
        <f>IFERROR('Sales &amp; Acquisiton'!S55/'Sales &amp; Acquisiton'!S10, "")</f>
        <v>0</v>
      </c>
      <c r="T2" s="35">
        <f>IFERROR('Sales &amp; Acquisiton'!T55/'Sales &amp; Acquisiton'!T10, "")</f>
        <v>0</v>
      </c>
      <c r="U2" s="35">
        <f>IFERROR('Sales &amp; Acquisiton'!U55/'Sales &amp; Acquisiton'!U10, "")</f>
        <v>0</v>
      </c>
      <c r="V2" s="35">
        <f>IFERROR('Sales &amp; Acquisiton'!V55/'Sales &amp; Acquisiton'!V10, "")</f>
        <v>0</v>
      </c>
      <c r="W2" s="35">
        <f>IFERROR('Sales &amp; Acquisiton'!W55/'Sales &amp; Acquisiton'!W10, "")</f>
        <v>0</v>
      </c>
      <c r="X2" s="35">
        <f>IFERROR('Sales &amp; Acquisiton'!X55/'Sales &amp; Acquisiton'!X10, "")</f>
        <v>0</v>
      </c>
      <c r="Y2" s="35">
        <f>IFERROR('Sales &amp; Acquisiton'!Y55/'Sales &amp; Acquisiton'!Y10, "")</f>
        <v>0</v>
      </c>
      <c r="Z2" s="35">
        <f>IFERROR('Sales &amp; Acquisiton'!Z55/'Sales &amp; Acquisiton'!Z10, "")</f>
        <v>0</v>
      </c>
      <c r="AA2" s="35">
        <f>IFERROR('Sales &amp; Acquisiton'!AA55/'Sales &amp; Acquisiton'!AA10, "")</f>
        <v>0</v>
      </c>
      <c r="AB2" s="35">
        <f>IFERROR('Sales &amp; Acquisiton'!AB55/'Sales &amp; Acquisiton'!AB10, "")</f>
        <v>0</v>
      </c>
      <c r="AC2" s="35">
        <f>IFERROR('Sales &amp; Acquisiton'!AC55/'Sales &amp; Acquisiton'!AC10, "")</f>
        <v>-0.005617977528</v>
      </c>
      <c r="AD2" s="35">
        <f>IFERROR('Sales &amp; Acquisiton'!AD55/'Sales &amp; Acquisiton'!AD10, "")</f>
        <v>-0.004926108374</v>
      </c>
      <c r="AE2" s="35">
        <f>IFERROR('Sales &amp; Acquisiton'!AE55/'Sales &amp; Acquisiton'!AE10, "")</f>
        <v>-0.004385964912</v>
      </c>
      <c r="AF2" s="35">
        <f>IFERROR('Sales &amp; Acquisiton'!AF55/'Sales &amp; Acquisiton'!AF10, "")</f>
        <v>-0.007092198582</v>
      </c>
      <c r="AG2" s="35">
        <f>IFERROR('Sales &amp; Acquisiton'!AG55/'Sales &amp; Acquisiton'!AG10, "")</f>
        <v>-0.005952380952</v>
      </c>
      <c r="AH2" s="35">
        <f>IFERROR('Sales &amp; Acquisiton'!AH55/'Sales &amp; Acquisiton'!AH10, "")</f>
        <v>-0.005128205128</v>
      </c>
      <c r="AI2" s="35">
        <f>IFERROR('Sales &amp; Acquisiton'!AI55/'Sales &amp; Acquisiton'!AI10, "")</f>
        <v>-0.004504504505</v>
      </c>
      <c r="AJ2" s="35">
        <f>IFERROR('Sales &amp; Acquisiton'!AJ55/'Sales &amp; Acquisiton'!AJ10, "")</f>
        <v>-0.004016064257</v>
      </c>
      <c r="AK2" s="35">
        <f>IFERROR('Sales &amp; Acquisiton'!AK55/'Sales &amp; Acquisiton'!AK10, "")</f>
        <v>-0.003623188406</v>
      </c>
      <c r="AL2" s="35">
        <f>IFERROR('Sales &amp; Acquisiton'!AL55/'Sales &amp; Acquisiton'!AL10, "")</f>
        <v>-0.007173601148</v>
      </c>
      <c r="AM2" s="35">
        <f>IFERROR('Sales &amp; Acquisiton'!AM55/'Sales &amp; Acquisiton'!AM10, "")</f>
        <v>-0.00593824228</v>
      </c>
      <c r="AN2" s="35">
        <f>IFERROR('Sales &amp; Acquisiton'!AN55/'Sales &amp; Acquisiton'!AN10, "")</f>
        <v>-0.00506585613</v>
      </c>
      <c r="AO2" s="35">
        <f>IFERROR('Sales &amp; Acquisiton'!AO55/'Sales &amp; Acquisiton'!AO10, "")</f>
        <v>-0.004416961131</v>
      </c>
      <c r="AP2" s="35">
        <f>IFERROR('Sales &amp; Acquisiton'!AP55/'Sales &amp; Acquisiton'!AP10, "")</f>
        <v>-0.003915426782</v>
      </c>
      <c r="AQ2" s="35">
        <f>IFERROR('Sales &amp; Acquisiton'!AQ55/'Sales &amp; Acquisiton'!AQ10, "")</f>
        <v>-0.003516174402</v>
      </c>
      <c r="AR2" s="35">
        <f>IFERROR('Sales &amp; Acquisiton'!AR55/'Sales &amp; Acquisiton'!AR10, "")</f>
        <v>-0.006622516556</v>
      </c>
      <c r="AS2" s="35">
        <f>IFERROR('Sales &amp; Acquisiton'!AS55/'Sales &amp; Acquisiton'!AS10, "")</f>
        <v>-0.005789473684</v>
      </c>
      <c r="AT2" s="35">
        <f>IFERROR('Sales &amp; Acquisiton'!AT55/'Sales &amp; Acquisiton'!AT10, "")</f>
        <v>-0.005142589995</v>
      </c>
      <c r="AU2" s="35">
        <f>IFERROR('Sales &amp; Acquisiton'!AU55/'Sales &amp; Acquisiton'!AU10, "")</f>
        <v>-0.004625735913</v>
      </c>
      <c r="AV2" s="35">
        <f>IFERROR('Sales &amp; Acquisiton'!AV55/'Sales &amp; Acquisiton'!AV10, "")</f>
        <v>-0.004203286206</v>
      </c>
      <c r="AW2" s="35">
        <f>IFERROR('Sales &amp; Acquisiton'!AW55/'Sales &amp; Acquisiton'!AW10, "")</f>
        <v>-0.003851540616</v>
      </c>
    </row>
    <row r="3">
      <c r="A3" s="34" t="s">
        <v>94</v>
      </c>
      <c r="B3" s="36" t="str">
        <f>IFERROR('Financial Statements'!C53/'Financial Statements'!C11, "")</f>
        <v/>
      </c>
      <c r="C3" s="36" t="str">
        <f>IFERROR('Financial Statements'!D53/'Financial Statements'!D11, "")</f>
        <v/>
      </c>
      <c r="D3" s="36" t="str">
        <f>IFERROR('Financial Statements'!E53/'Financial Statements'!E11, "")</f>
        <v/>
      </c>
      <c r="E3" s="36" t="str">
        <f>IFERROR('Financial Statements'!F53/'Financial Statements'!F11, "")</f>
        <v/>
      </c>
      <c r="F3" s="36" t="str">
        <f>IFERROR('Financial Statements'!G53/'Financial Statements'!G11, "")</f>
        <v/>
      </c>
      <c r="G3" s="36" t="str">
        <f>IFERROR('Financial Statements'!H53/'Financial Statements'!H11, "")</f>
        <v/>
      </c>
      <c r="H3" s="36" t="str">
        <f>IFERROR('Financial Statements'!I53/'Financial Statements'!I11, "")</f>
        <v/>
      </c>
      <c r="I3" s="36" t="str">
        <f>IFERROR('Financial Statements'!J53/'Financial Statements'!J11, "")</f>
        <v/>
      </c>
      <c r="J3" s="36" t="str">
        <f>IFERROR('Financial Statements'!K53/'Financial Statements'!K11, "")</f>
        <v/>
      </c>
      <c r="K3" s="36" t="str">
        <f>IFERROR('Financial Statements'!L53/'Financial Statements'!L11, "")</f>
        <v/>
      </c>
      <c r="L3" s="36" t="str">
        <f>IFERROR('Financial Statements'!M53/'Financial Statements'!M11, "")</f>
        <v/>
      </c>
      <c r="M3" s="36" t="str">
        <f>IFERROR('Financial Statements'!N53/'Financial Statements'!N11, "")</f>
        <v/>
      </c>
      <c r="N3" s="35">
        <f>IFERROR('Financial Statements'!O53/'Financial Statements'!O11, "")</f>
        <v>-188.3729167</v>
      </c>
      <c r="O3" s="35">
        <f>IFERROR('Financial Statements'!P53/'Financial Statements'!P11, "")</f>
        <v>-93.68645833</v>
      </c>
      <c r="P3" s="35">
        <f>IFERROR('Financial Statements'!Q53/'Financial Statements'!Q11, "")</f>
        <v>-62.12430556</v>
      </c>
      <c r="Q3" s="35">
        <f>IFERROR('Financial Statements'!R53/'Financial Statements'!R11, "")</f>
        <v>-38.35416667</v>
      </c>
      <c r="R3" s="35">
        <f>IFERROR('Financial Statements'!S53/'Financial Statements'!S11, "")</f>
        <v>-26.05598958</v>
      </c>
      <c r="S3" s="35">
        <f>IFERROR('Financial Statements'!T53/'Financial Statements'!T11, "")</f>
        <v>-19.76289683</v>
      </c>
      <c r="T3" s="35">
        <f>IFERROR('Financial Statements'!U53/'Financial Statements'!U11, "")</f>
        <v>-16.21152778</v>
      </c>
      <c r="U3" s="35">
        <f>IFERROR('Financial Statements'!V53/'Financial Statements'!V11, "")</f>
        <v>-12.23963675</v>
      </c>
      <c r="V3" s="35">
        <f>IFERROR('Financial Statements'!W53/'Financial Statements'!W11, "")</f>
        <v>-9.822309028</v>
      </c>
      <c r="W3" s="35">
        <f>IFERROR('Financial Statements'!X53/'Financial Statements'!X11, "")</f>
        <v>-8.113523392</v>
      </c>
      <c r="X3" s="35">
        <f>IFERROR('Financial Statements'!Y53/'Financial Statements'!Y11, "")</f>
        <v>-6.918118687</v>
      </c>
      <c r="Y3" s="35">
        <f>IFERROR('Financial Statements'!Z53/'Financial Statements'!Z11, "")</f>
        <v>-5.967944444</v>
      </c>
      <c r="Z3" s="35">
        <f>IFERROR('Financial Statements'!AA53/'Financial Statements'!AA11, "")</f>
        <v>-8.346960302</v>
      </c>
      <c r="AA3" s="35">
        <f>IFERROR('Financial Statements'!AB53/'Financial Statements'!AB11, "")</f>
        <v>-6.431951378</v>
      </c>
      <c r="AB3" s="35">
        <f>IFERROR('Financial Statements'!AC53/'Financial Statements'!AC11, "")</f>
        <v>-5.175072136</v>
      </c>
      <c r="AC3" s="35">
        <f>IFERROR('Financial Statements'!AD53/'Financial Statements'!AD11, "")</f>
        <v>-4.310155617</v>
      </c>
      <c r="AD3" s="35">
        <f>IFERROR('Financial Statements'!AE53/'Financial Statements'!AE11, "")</f>
        <v>-3.668861808</v>
      </c>
      <c r="AE3" s="35">
        <f>IFERROR('Financial Statements'!AF53/'Financial Statements'!AF11, "")</f>
        <v>-3.158154099</v>
      </c>
      <c r="AF3" s="35">
        <f>IFERROR('Financial Statements'!AG53/'Financial Statements'!AG11, "")</f>
        <v>-4.034045481</v>
      </c>
      <c r="AG3" s="35">
        <f>IFERROR('Financial Statements'!AH53/'Financial Statements'!AH11, "")</f>
        <v>-3.234971547</v>
      </c>
      <c r="AH3" s="35">
        <f>IFERROR('Financial Statements'!AI53/'Financial Statements'!AI11, "")</f>
        <v>-2.666868725</v>
      </c>
      <c r="AI3" s="35">
        <f>IFERROR('Financial Statements'!AJ53/'Financial Statements'!AJ11, "")</f>
        <v>-2.23799949</v>
      </c>
      <c r="AJ3" s="35">
        <f>IFERROR('Financial Statements'!AK53/'Financial Statements'!AK11, "")</f>
        <v>-1.896684504</v>
      </c>
      <c r="AK3" s="35">
        <f>IFERROR('Financial Statements'!AL53/'Financial Statements'!AL11, "")</f>
        <v>-1.649966959</v>
      </c>
      <c r="AL3" s="35">
        <f>IFERROR('Financial Statements'!AM53/'Financial Statements'!AM11, "")</f>
        <v>-3.070470062</v>
      </c>
      <c r="AM3" s="35">
        <f>IFERROR('Financial Statements'!AN53/'Financial Statements'!AN11, "")</f>
        <v>-2.401483552</v>
      </c>
      <c r="AN3" s="35">
        <f>IFERROR('Financial Statements'!AO53/'Financial Statements'!AO11, "")</f>
        <v>-1.9252257</v>
      </c>
      <c r="AO3" s="35">
        <f>IFERROR('Financial Statements'!AP53/'Financial Statements'!AP11, "")</f>
        <v>-1.572732892</v>
      </c>
      <c r="AP3" s="35">
        <f>IFERROR('Financial Statements'!AQ53/'Financial Statements'!AQ11, "")</f>
        <v>-1.302151775</v>
      </c>
      <c r="AQ3" s="35">
        <f>IFERROR('Financial Statements'!AR53/'Financial Statements'!AR11, "")</f>
        <v>-1.08808111</v>
      </c>
      <c r="AR3" s="35">
        <f>IFERROR('Financial Statements'!AS53/'Financial Statements'!AS11, "")</f>
        <v>-1.638229866</v>
      </c>
      <c r="AS3" s="35">
        <f>IFERROR('Financial Statements'!AT53/'Financial Statements'!AT11, "")</f>
        <v>-1.325139948</v>
      </c>
      <c r="AT3" s="35">
        <f>IFERROR('Financial Statements'!AU53/'Financial Statements'!AU11, "")</f>
        <v>-1.083247124</v>
      </c>
      <c r="AU3" s="35">
        <f>IFERROR('Financial Statements'!AV53/'Financial Statements'!AV11, "")</f>
        <v>-0.8898524163</v>
      </c>
      <c r="AV3" s="35">
        <f>IFERROR('Financial Statements'!AW53/'Financial Statements'!AW11, "")</f>
        <v>-0.7316993586</v>
      </c>
      <c r="AW3" s="35">
        <f>IFERROR('Financial Statements'!AX53/'Financial Statements'!AX11, "")</f>
        <v>-0.5999594026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13.38"/>
  </cols>
  <sheetData>
    <row r="1">
      <c r="B1" s="37" t="s">
        <v>95</v>
      </c>
      <c r="C1" s="38">
        <v>1.0</v>
      </c>
      <c r="D1" s="38">
        <v>2.0</v>
      </c>
      <c r="E1" s="38">
        <v>3.0</v>
      </c>
      <c r="F1" s="38">
        <v>4.0</v>
      </c>
      <c r="G1" s="38">
        <v>5.0</v>
      </c>
      <c r="H1" s="38">
        <v>6.0</v>
      </c>
      <c r="I1" s="38">
        <v>7.0</v>
      </c>
      <c r="J1" s="38">
        <v>8.0</v>
      </c>
      <c r="K1" s="38">
        <v>9.0</v>
      </c>
      <c r="L1" s="38">
        <v>10.0</v>
      </c>
      <c r="M1" s="38">
        <v>11.0</v>
      </c>
      <c r="N1" s="38">
        <v>12.0</v>
      </c>
      <c r="O1" s="38">
        <v>13.0</v>
      </c>
      <c r="P1" s="38">
        <v>14.0</v>
      </c>
      <c r="Q1" s="38">
        <v>15.0</v>
      </c>
      <c r="R1" s="38">
        <v>16.0</v>
      </c>
      <c r="S1" s="38">
        <v>17.0</v>
      </c>
      <c r="T1" s="38">
        <v>18.0</v>
      </c>
      <c r="U1" s="38">
        <v>19.0</v>
      </c>
      <c r="V1" s="38">
        <v>20.0</v>
      </c>
      <c r="W1" s="38">
        <v>21.0</v>
      </c>
      <c r="X1" s="38">
        <v>22.0</v>
      </c>
      <c r="Y1" s="38">
        <v>23.0</v>
      </c>
      <c r="Z1" s="38">
        <v>24.0</v>
      </c>
      <c r="AA1" s="38">
        <v>25.0</v>
      </c>
      <c r="AB1" s="38">
        <v>26.0</v>
      </c>
      <c r="AC1" s="38">
        <v>27.0</v>
      </c>
      <c r="AD1" s="38">
        <v>28.0</v>
      </c>
      <c r="AE1" s="38">
        <v>29.0</v>
      </c>
      <c r="AF1" s="38">
        <v>30.0</v>
      </c>
      <c r="AG1" s="38">
        <v>31.0</v>
      </c>
      <c r="AH1" s="38">
        <v>32.0</v>
      </c>
      <c r="AI1" s="38">
        <v>33.0</v>
      </c>
      <c r="AJ1" s="38">
        <v>34.0</v>
      </c>
      <c r="AK1" s="38">
        <v>35.0</v>
      </c>
      <c r="AL1" s="38">
        <v>36.0</v>
      </c>
      <c r="AM1" s="38">
        <v>37.0</v>
      </c>
      <c r="AN1" s="38">
        <v>38.0</v>
      </c>
      <c r="AO1" s="38">
        <v>39.0</v>
      </c>
      <c r="AP1" s="38">
        <v>40.0</v>
      </c>
      <c r="AQ1" s="38">
        <v>41.0</v>
      </c>
      <c r="AR1" s="38">
        <v>42.0</v>
      </c>
      <c r="AS1" s="38">
        <v>43.0</v>
      </c>
      <c r="AT1" s="38">
        <v>44.0</v>
      </c>
      <c r="AU1" s="38">
        <v>45.0</v>
      </c>
      <c r="AV1" s="38">
        <v>46.0</v>
      </c>
      <c r="AW1" s="38">
        <v>47.0</v>
      </c>
      <c r="AX1" s="38">
        <v>48.0</v>
      </c>
    </row>
    <row r="2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</row>
    <row r="3">
      <c r="B3" s="41" t="s">
        <v>96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>
      <c r="B5" s="43" t="s">
        <v>97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>
      <c r="B7" s="43" t="s">
        <v>50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44">
        <f>'Sales &amp; Acquisiton'!N10</f>
        <v>2</v>
      </c>
      <c r="P7" s="44">
        <f>'Sales &amp; Acquisiton'!O10</f>
        <v>4</v>
      </c>
      <c r="Q7" s="44">
        <f>'Sales &amp; Acquisiton'!P10</f>
        <v>6</v>
      </c>
      <c r="R7" s="44">
        <f>'Sales &amp; Acquisiton'!Q10</f>
        <v>11</v>
      </c>
      <c r="S7" s="44">
        <f>'Sales &amp; Acquisiton'!R10</f>
        <v>16</v>
      </c>
      <c r="T7" s="44">
        <f>'Sales &amp; Acquisiton'!S10</f>
        <v>21</v>
      </c>
      <c r="U7" s="44">
        <f>'Sales &amp; Acquisiton'!T10</f>
        <v>30</v>
      </c>
      <c r="V7" s="44">
        <f>'Sales &amp; Acquisiton'!U10</f>
        <v>39</v>
      </c>
      <c r="W7" s="44">
        <f>'Sales &amp; Acquisiton'!V10</f>
        <v>48</v>
      </c>
      <c r="X7" s="44">
        <f>'Sales &amp; Acquisiton'!W10</f>
        <v>57</v>
      </c>
      <c r="Y7" s="44">
        <f>'Sales &amp; Acquisiton'!X10</f>
        <v>66</v>
      </c>
      <c r="Z7" s="44">
        <f>'Sales &amp; Acquisiton'!Y10</f>
        <v>75</v>
      </c>
      <c r="AA7" s="44">
        <f>'Sales &amp; Acquisiton'!Z10</f>
        <v>101</v>
      </c>
      <c r="AB7" s="44">
        <f>'Sales &amp; Acquisiton'!AA10</f>
        <v>127</v>
      </c>
      <c r="AC7" s="44">
        <f>'Sales &amp; Acquisiton'!AB10</f>
        <v>153</v>
      </c>
      <c r="AD7" s="44">
        <f>'Sales &amp; Acquisiton'!AC10</f>
        <v>178</v>
      </c>
      <c r="AE7" s="44">
        <f>'Sales &amp; Acquisiton'!AD10</f>
        <v>203</v>
      </c>
      <c r="AF7" s="44">
        <f>'Sales &amp; Acquisiton'!AE10</f>
        <v>228</v>
      </c>
      <c r="AG7" s="44">
        <f>'Sales &amp; Acquisiton'!AF10</f>
        <v>282</v>
      </c>
      <c r="AH7" s="44">
        <f>'Sales &amp; Acquisiton'!AG10</f>
        <v>336</v>
      </c>
      <c r="AI7" s="44">
        <f>'Sales &amp; Acquisiton'!AH10</f>
        <v>390</v>
      </c>
      <c r="AJ7" s="44">
        <f>'Sales &amp; Acquisiton'!AI10</f>
        <v>444</v>
      </c>
      <c r="AK7" s="44">
        <f>'Sales &amp; Acquisiton'!AJ10</f>
        <v>498</v>
      </c>
      <c r="AL7" s="44">
        <f>'Sales &amp; Acquisiton'!AK10</f>
        <v>552</v>
      </c>
      <c r="AM7" s="44">
        <f>'Sales &amp; Acquisiton'!AL10</f>
        <v>697</v>
      </c>
      <c r="AN7" s="44">
        <f>'Sales &amp; Acquisiton'!AM10</f>
        <v>842</v>
      </c>
      <c r="AO7" s="44">
        <f>'Sales &amp; Acquisiton'!AN10</f>
        <v>987</v>
      </c>
      <c r="AP7" s="44">
        <f>'Sales &amp; Acquisiton'!AO10</f>
        <v>1132</v>
      </c>
      <c r="AQ7" s="44">
        <f>'Sales &amp; Acquisiton'!AP10</f>
        <v>1277</v>
      </c>
      <c r="AR7" s="44">
        <f>'Sales &amp; Acquisiton'!AQ10</f>
        <v>1422</v>
      </c>
      <c r="AS7" s="44">
        <f>'Sales &amp; Acquisiton'!AR10</f>
        <v>1661</v>
      </c>
      <c r="AT7" s="44">
        <f>'Sales &amp; Acquisiton'!AS10</f>
        <v>1900</v>
      </c>
      <c r="AU7" s="44">
        <f>'Sales &amp; Acquisiton'!AT10</f>
        <v>2139</v>
      </c>
      <c r="AV7" s="44">
        <f>'Sales &amp; Acquisiton'!AU10</f>
        <v>2378</v>
      </c>
      <c r="AW7" s="44">
        <f>'Sales &amp; Acquisiton'!AV10</f>
        <v>2617</v>
      </c>
      <c r="AX7" s="44">
        <f>'Sales &amp; Acquisiton'!AW10</f>
        <v>2856</v>
      </c>
    </row>
    <row r="8">
      <c r="B8" s="39"/>
    </row>
    <row r="9">
      <c r="B9" s="43" t="s">
        <v>56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45">
        <f>'Sales &amp; Acquisiton'!N21</f>
        <v>40000</v>
      </c>
      <c r="P9" s="45">
        <f>'Sales &amp; Acquisiton'!O21</f>
        <v>40000</v>
      </c>
      <c r="Q9" s="45">
        <f>'Sales &amp; Acquisiton'!P21</f>
        <v>40000</v>
      </c>
      <c r="R9" s="45">
        <f>'Sales &amp; Acquisiton'!Q21</f>
        <v>100000</v>
      </c>
      <c r="S9" s="45">
        <f>'Sales &amp; Acquisiton'!R21</f>
        <v>100000</v>
      </c>
      <c r="T9" s="45">
        <f>'Sales &amp; Acquisiton'!S21</f>
        <v>100000</v>
      </c>
      <c r="U9" s="45">
        <f>'Sales &amp; Acquisiton'!T21</f>
        <v>180000</v>
      </c>
      <c r="V9" s="45">
        <f>'Sales &amp; Acquisiton'!U21</f>
        <v>180000</v>
      </c>
      <c r="W9" s="45">
        <f>'Sales &amp; Acquisiton'!V21</f>
        <v>180000</v>
      </c>
      <c r="X9" s="45">
        <f>'Sales &amp; Acquisiton'!W21</f>
        <v>180000</v>
      </c>
      <c r="Y9" s="45">
        <f>'Sales &amp; Acquisiton'!X21</f>
        <v>180000</v>
      </c>
      <c r="Z9" s="45">
        <f>'Sales &amp; Acquisiton'!Y21</f>
        <v>180000</v>
      </c>
      <c r="AA9" s="45">
        <f>'Sales &amp; Acquisiton'!Z21</f>
        <v>572000</v>
      </c>
      <c r="AB9" s="45">
        <f>'Sales &amp; Acquisiton'!AA21</f>
        <v>572000</v>
      </c>
      <c r="AC9" s="45">
        <f>'Sales &amp; Acquisiton'!AB21</f>
        <v>572000</v>
      </c>
      <c r="AD9" s="45">
        <f>'Sales &amp; Acquisiton'!AC21</f>
        <v>624000</v>
      </c>
      <c r="AE9" s="45">
        <f>'Sales &amp; Acquisiton'!AD21</f>
        <v>624000</v>
      </c>
      <c r="AF9" s="45">
        <f>'Sales &amp; Acquisiton'!AE21</f>
        <v>624000</v>
      </c>
      <c r="AG9" s="45">
        <f>'Sales &amp; Acquisiton'!AF21</f>
        <v>1302000</v>
      </c>
      <c r="AH9" s="45">
        <f>'Sales &amp; Acquisiton'!AG21</f>
        <v>1302000</v>
      </c>
      <c r="AI9" s="45">
        <f>'Sales &amp; Acquisiton'!AH21</f>
        <v>1302000</v>
      </c>
      <c r="AJ9" s="45">
        <f>'Sales &amp; Acquisiton'!AI21</f>
        <v>1302000</v>
      </c>
      <c r="AK9" s="45">
        <f>'Sales &amp; Acquisiton'!AJ21</f>
        <v>1302000</v>
      </c>
      <c r="AL9" s="45">
        <f>'Sales &amp; Acquisiton'!AK21</f>
        <v>1302000</v>
      </c>
      <c r="AM9" s="45">
        <f>'Sales &amp; Acquisiton'!AL21</f>
        <v>3546000</v>
      </c>
      <c r="AN9" s="45">
        <f>'Sales &amp; Acquisiton'!AM21</f>
        <v>3546000</v>
      </c>
      <c r="AO9" s="45">
        <f>'Sales &amp; Acquisiton'!AN21</f>
        <v>3546000</v>
      </c>
      <c r="AP9" s="45">
        <f>'Sales &amp; Acquisiton'!AO21</f>
        <v>3546000</v>
      </c>
      <c r="AQ9" s="45">
        <f>'Sales &amp; Acquisiton'!AP21</f>
        <v>3546000</v>
      </c>
      <c r="AR9" s="45">
        <f>'Sales &amp; Acquisiton'!AQ21</f>
        <v>3546000</v>
      </c>
      <c r="AS9" s="45">
        <f>'Sales &amp; Acquisiton'!AR21</f>
        <v>6170000</v>
      </c>
      <c r="AT9" s="45">
        <f>'Sales &amp; Acquisiton'!AS21</f>
        <v>6170000</v>
      </c>
      <c r="AU9" s="45">
        <f>'Sales &amp; Acquisiton'!AT21</f>
        <v>6170000</v>
      </c>
      <c r="AV9" s="45">
        <f>'Sales &amp; Acquisiton'!AU21</f>
        <v>6170000</v>
      </c>
      <c r="AW9" s="45">
        <f>'Sales &amp; Acquisiton'!AV21</f>
        <v>6170000</v>
      </c>
      <c r="AX9" s="45">
        <f>'Sales &amp; Acquisiton'!AW21</f>
        <v>6170000</v>
      </c>
    </row>
    <row r="10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>
      <c r="B11" s="37" t="s">
        <v>98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46">
        <f>'Sales &amp; Acquisiton'!N27</f>
        <v>3333.333333</v>
      </c>
      <c r="P11" s="46">
        <f>'Sales &amp; Acquisiton'!O27</f>
        <v>6666.666667</v>
      </c>
      <c r="Q11" s="46">
        <f>'Sales &amp; Acquisiton'!P27</f>
        <v>10000</v>
      </c>
      <c r="R11" s="46">
        <f>'Sales &amp; Acquisiton'!Q27</f>
        <v>18333.33333</v>
      </c>
      <c r="S11" s="46">
        <f>'Sales &amp; Acquisiton'!R27</f>
        <v>26666.66667</v>
      </c>
      <c r="T11" s="46">
        <f>'Sales &amp; Acquisiton'!S27</f>
        <v>35000</v>
      </c>
      <c r="U11" s="46">
        <f>'Sales &amp; Acquisiton'!T27</f>
        <v>50000</v>
      </c>
      <c r="V11" s="46">
        <f>'Sales &amp; Acquisiton'!U27</f>
        <v>65000</v>
      </c>
      <c r="W11" s="46">
        <f>'Sales &amp; Acquisiton'!V27</f>
        <v>80000</v>
      </c>
      <c r="X11" s="46">
        <f>'Sales &amp; Acquisiton'!W27</f>
        <v>95000</v>
      </c>
      <c r="Y11" s="46">
        <f>'Sales &amp; Acquisiton'!X27</f>
        <v>110000</v>
      </c>
      <c r="Z11" s="46">
        <f>'Sales &amp; Acquisiton'!Y27</f>
        <v>125000</v>
      </c>
      <c r="AA11" s="46">
        <f>'Sales &amp; Acquisiton'!Z27</f>
        <v>169333.3333</v>
      </c>
      <c r="AB11" s="46">
        <f>'Sales &amp; Acquisiton'!AA27</f>
        <v>213666.6667</v>
      </c>
      <c r="AC11" s="46">
        <f>'Sales &amp; Acquisiton'!AB27</f>
        <v>258000</v>
      </c>
      <c r="AD11" s="46">
        <f>'Sales &amp; Acquisiton'!AC27</f>
        <v>301666.6667</v>
      </c>
      <c r="AE11" s="46">
        <f>'Sales &amp; Acquisiton'!AD27</f>
        <v>345333.3333</v>
      </c>
      <c r="AF11" s="46">
        <f>'Sales &amp; Acquisiton'!AE27</f>
        <v>389000</v>
      </c>
      <c r="AG11" s="46">
        <f>'Sales &amp; Acquisiton'!AF27</f>
        <v>482500</v>
      </c>
      <c r="AH11" s="46">
        <f>'Sales &amp; Acquisiton'!AG27</f>
        <v>576000</v>
      </c>
      <c r="AI11" s="46">
        <f>'Sales &amp; Acquisiton'!AH27</f>
        <v>669500</v>
      </c>
      <c r="AJ11" s="46">
        <f>'Sales &amp; Acquisiton'!AI27</f>
        <v>763000</v>
      </c>
      <c r="AK11" s="46">
        <f>'Sales &amp; Acquisiton'!AJ27</f>
        <v>856500</v>
      </c>
      <c r="AL11" s="46">
        <f>'Sales &amp; Acquisiton'!AK27</f>
        <v>950000</v>
      </c>
      <c r="AM11" s="46">
        <f>'Sales &amp; Acquisiton'!AL27</f>
        <v>1197833.333</v>
      </c>
      <c r="AN11" s="46">
        <f>'Sales &amp; Acquisiton'!AM27</f>
        <v>1445666.667</v>
      </c>
      <c r="AO11" s="46">
        <f>'Sales &amp; Acquisiton'!AN27</f>
        <v>1693500</v>
      </c>
      <c r="AP11" s="46">
        <f>'Sales &amp; Acquisiton'!AO27</f>
        <v>1937000</v>
      </c>
      <c r="AQ11" s="46">
        <f>'Sales &amp; Acquisiton'!AP27</f>
        <v>2180500</v>
      </c>
      <c r="AR11" s="46">
        <f>'Sales &amp; Acquisiton'!AQ27</f>
        <v>2424000</v>
      </c>
      <c r="AS11" s="46">
        <f>'Sales &amp; Acquisiton'!AR27</f>
        <v>2829666.667</v>
      </c>
      <c r="AT11" s="46">
        <f>'Sales &amp; Acquisiton'!AS27</f>
        <v>3235333.333</v>
      </c>
      <c r="AU11" s="46">
        <f>'Sales &amp; Acquisiton'!AT27</f>
        <v>3641000</v>
      </c>
      <c r="AV11" s="46">
        <f>'Sales &amp; Acquisiton'!AU27</f>
        <v>4046666.667</v>
      </c>
      <c r="AW11" s="46">
        <f>'Sales &amp; Acquisiton'!AV27</f>
        <v>4452333.333</v>
      </c>
      <c r="AX11" s="46">
        <f>'Sales &amp; Acquisiton'!AW27</f>
        <v>4858000</v>
      </c>
    </row>
    <row r="12"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>
      <c r="B13" s="43" t="s">
        <v>99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5">
        <f t="shared" ref="O13:AX13" si="1">-(O9-O11)</f>
        <v>-36666.66667</v>
      </c>
      <c r="P13" s="45">
        <f t="shared" si="1"/>
        <v>-33333.33333</v>
      </c>
      <c r="Q13" s="45">
        <f t="shared" si="1"/>
        <v>-30000</v>
      </c>
      <c r="R13" s="45">
        <f t="shared" si="1"/>
        <v>-81666.66667</v>
      </c>
      <c r="S13" s="45">
        <f t="shared" si="1"/>
        <v>-73333.33333</v>
      </c>
      <c r="T13" s="45">
        <f t="shared" si="1"/>
        <v>-65000</v>
      </c>
      <c r="U13" s="45">
        <f t="shared" si="1"/>
        <v>-130000</v>
      </c>
      <c r="V13" s="45">
        <f t="shared" si="1"/>
        <v>-115000</v>
      </c>
      <c r="W13" s="45">
        <f t="shared" si="1"/>
        <v>-100000</v>
      </c>
      <c r="X13" s="45">
        <f t="shared" si="1"/>
        <v>-85000</v>
      </c>
      <c r="Y13" s="45">
        <f t="shared" si="1"/>
        <v>-70000</v>
      </c>
      <c r="Z13" s="45">
        <f t="shared" si="1"/>
        <v>-55000</v>
      </c>
      <c r="AA13" s="45">
        <f t="shared" si="1"/>
        <v>-402666.6667</v>
      </c>
      <c r="AB13" s="45">
        <f t="shared" si="1"/>
        <v>-358333.3333</v>
      </c>
      <c r="AC13" s="45">
        <f t="shared" si="1"/>
        <v>-314000</v>
      </c>
      <c r="AD13" s="45">
        <f t="shared" si="1"/>
        <v>-322333.3333</v>
      </c>
      <c r="AE13" s="45">
        <f t="shared" si="1"/>
        <v>-278666.6667</v>
      </c>
      <c r="AF13" s="45">
        <f t="shared" si="1"/>
        <v>-235000</v>
      </c>
      <c r="AG13" s="45">
        <f t="shared" si="1"/>
        <v>-819500</v>
      </c>
      <c r="AH13" s="45">
        <f t="shared" si="1"/>
        <v>-726000</v>
      </c>
      <c r="AI13" s="45">
        <f t="shared" si="1"/>
        <v>-632500</v>
      </c>
      <c r="AJ13" s="45">
        <f t="shared" si="1"/>
        <v>-539000</v>
      </c>
      <c r="AK13" s="45">
        <f t="shared" si="1"/>
        <v>-445500</v>
      </c>
      <c r="AL13" s="45">
        <f t="shared" si="1"/>
        <v>-352000</v>
      </c>
      <c r="AM13" s="45">
        <f t="shared" si="1"/>
        <v>-2348166.667</v>
      </c>
      <c r="AN13" s="45">
        <f t="shared" si="1"/>
        <v>-2100333.333</v>
      </c>
      <c r="AO13" s="45">
        <f t="shared" si="1"/>
        <v>-1852500</v>
      </c>
      <c r="AP13" s="45">
        <f t="shared" si="1"/>
        <v>-1609000</v>
      </c>
      <c r="AQ13" s="45">
        <f t="shared" si="1"/>
        <v>-1365500</v>
      </c>
      <c r="AR13" s="45">
        <f t="shared" si="1"/>
        <v>-1122000</v>
      </c>
      <c r="AS13" s="45">
        <f t="shared" si="1"/>
        <v>-3340333.333</v>
      </c>
      <c r="AT13" s="45">
        <f t="shared" si="1"/>
        <v>-2934666.667</v>
      </c>
      <c r="AU13" s="45">
        <f t="shared" si="1"/>
        <v>-2529000</v>
      </c>
      <c r="AV13" s="45">
        <f t="shared" si="1"/>
        <v>-2123333.333</v>
      </c>
      <c r="AW13" s="45">
        <f t="shared" si="1"/>
        <v>-1717666.667</v>
      </c>
      <c r="AX13" s="45">
        <f t="shared" si="1"/>
        <v>-1312000</v>
      </c>
    </row>
    <row r="14"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>
      <c r="B15" s="47" t="s">
        <v>100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9">
        <f>'Sales &amp; Acquisiton'!N29</f>
        <v>40000</v>
      </c>
      <c r="P15" s="49">
        <f>'Sales &amp; Acquisiton'!O29</f>
        <v>80000</v>
      </c>
      <c r="Q15" s="49">
        <f>'Sales &amp; Acquisiton'!P29</f>
        <v>120000</v>
      </c>
      <c r="R15" s="49">
        <f>'Sales &amp; Acquisiton'!Q29</f>
        <v>220000</v>
      </c>
      <c r="S15" s="49">
        <f>'Sales &amp; Acquisiton'!R29</f>
        <v>320000</v>
      </c>
      <c r="T15" s="49">
        <f>'Sales &amp; Acquisiton'!S29</f>
        <v>420000</v>
      </c>
      <c r="U15" s="49">
        <f>'Sales &amp; Acquisiton'!T29</f>
        <v>600000</v>
      </c>
      <c r="V15" s="49">
        <f>'Sales &amp; Acquisiton'!U29</f>
        <v>780000</v>
      </c>
      <c r="W15" s="49">
        <f>'Sales &amp; Acquisiton'!V29</f>
        <v>960000</v>
      </c>
      <c r="X15" s="49">
        <f>'Sales &amp; Acquisiton'!W29</f>
        <v>1140000</v>
      </c>
      <c r="Y15" s="49">
        <f>'Sales &amp; Acquisiton'!X29</f>
        <v>1320000</v>
      </c>
      <c r="Z15" s="49">
        <f>'Sales &amp; Acquisiton'!Y29</f>
        <v>1500000</v>
      </c>
      <c r="AA15" s="49">
        <f>'Sales &amp; Acquisiton'!Z29</f>
        <v>2032000</v>
      </c>
      <c r="AB15" s="49">
        <f>'Sales &amp; Acquisiton'!AA29</f>
        <v>2564000</v>
      </c>
      <c r="AC15" s="49">
        <f>'Sales &amp; Acquisiton'!AB29</f>
        <v>3096000</v>
      </c>
      <c r="AD15" s="49">
        <f>'Sales &amp; Acquisiton'!AC29</f>
        <v>3620000</v>
      </c>
      <c r="AE15" s="49">
        <f>'Sales &amp; Acquisiton'!AD29</f>
        <v>4144000</v>
      </c>
      <c r="AF15" s="49">
        <f>'Sales &amp; Acquisiton'!AE29</f>
        <v>4668000</v>
      </c>
      <c r="AG15" s="49">
        <f>'Sales &amp; Acquisiton'!AF29</f>
        <v>5790000</v>
      </c>
      <c r="AH15" s="49">
        <f>'Sales &amp; Acquisiton'!AG29</f>
        <v>6912000</v>
      </c>
      <c r="AI15" s="49">
        <f>'Sales &amp; Acquisiton'!AH29</f>
        <v>8034000</v>
      </c>
      <c r="AJ15" s="49">
        <f>'Sales &amp; Acquisiton'!AI29</f>
        <v>9156000</v>
      </c>
      <c r="AK15" s="49">
        <f>'Sales &amp; Acquisiton'!AJ29</f>
        <v>10278000</v>
      </c>
      <c r="AL15" s="49">
        <f>'Sales &amp; Acquisiton'!AK29</f>
        <v>11400000</v>
      </c>
      <c r="AM15" s="49">
        <f>'Sales &amp; Acquisiton'!AL29</f>
        <v>14374000</v>
      </c>
      <c r="AN15" s="49">
        <f>'Sales &amp; Acquisiton'!AM29</f>
        <v>17348000</v>
      </c>
      <c r="AO15" s="49">
        <f>'Sales &amp; Acquisiton'!AN29</f>
        <v>20322000</v>
      </c>
      <c r="AP15" s="49">
        <f>'Sales &amp; Acquisiton'!AO29</f>
        <v>23244000</v>
      </c>
      <c r="AQ15" s="49">
        <f>'Sales &amp; Acquisiton'!AP29</f>
        <v>26166000</v>
      </c>
      <c r="AR15" s="49">
        <f>'Sales &amp; Acquisiton'!AQ29</f>
        <v>29088000</v>
      </c>
      <c r="AS15" s="49">
        <f>'Sales &amp; Acquisiton'!AR29</f>
        <v>33956000</v>
      </c>
      <c r="AT15" s="49">
        <f>'Sales &amp; Acquisiton'!AS29</f>
        <v>38824000</v>
      </c>
      <c r="AU15" s="49">
        <f>'Sales &amp; Acquisiton'!AT29</f>
        <v>43692000</v>
      </c>
      <c r="AV15" s="49">
        <f>'Sales &amp; Acquisiton'!AU29</f>
        <v>48560000</v>
      </c>
      <c r="AW15" s="49">
        <f>'Sales &amp; Acquisiton'!AV29</f>
        <v>53428000</v>
      </c>
      <c r="AX15" s="49">
        <f>'Sales &amp; Acquisiton'!AW29</f>
        <v>58296000</v>
      </c>
    </row>
    <row r="16">
      <c r="B16" s="47" t="s">
        <v>101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50">
        <f>'SaaS KPIs &amp; Metrics'!N27</f>
        <v>4.819277108</v>
      </c>
      <c r="P16" s="50">
        <f>'SaaS KPIs &amp; Metrics'!O27</f>
        <v>4.819277108</v>
      </c>
      <c r="Q16" s="50">
        <f>'SaaS KPIs &amp; Metrics'!P27</f>
        <v>4.819277108</v>
      </c>
      <c r="R16" s="50">
        <f>'SaaS KPIs &amp; Metrics'!Q27</f>
        <v>4.081632653</v>
      </c>
      <c r="S16" s="50">
        <f>'SaaS KPIs &amp; Metrics'!R27</f>
        <v>4.081632653</v>
      </c>
      <c r="T16" s="50">
        <f>'SaaS KPIs &amp; Metrics'!S27</f>
        <v>4.081632653</v>
      </c>
      <c r="U16" s="50">
        <f>'SaaS KPIs &amp; Metrics'!T27</f>
        <v>3.703703704</v>
      </c>
      <c r="V16" s="50">
        <f>'SaaS KPIs &amp; Metrics'!U27</f>
        <v>3.703703704</v>
      </c>
      <c r="W16" s="50">
        <f>'SaaS KPIs &amp; Metrics'!V27</f>
        <v>3.703703704</v>
      </c>
      <c r="X16" s="50">
        <f>'SaaS KPIs &amp; Metrics'!W27</f>
        <v>3.703703704</v>
      </c>
      <c r="Y16" s="50">
        <f>'SaaS KPIs &amp; Metrics'!X27</f>
        <v>3.703703704</v>
      </c>
      <c r="Z16" s="50">
        <f>'SaaS KPIs &amp; Metrics'!Y27</f>
        <v>3.703703704</v>
      </c>
      <c r="AA16" s="50">
        <f>'SaaS KPIs &amp; Metrics'!Z27</f>
        <v>4.188481675</v>
      </c>
      <c r="AB16" s="50">
        <f>'SaaS KPIs &amp; Metrics'!AA27</f>
        <v>4.188481675</v>
      </c>
      <c r="AC16" s="50">
        <f>'SaaS KPIs &amp; Metrics'!AB27</f>
        <v>4.188481675</v>
      </c>
      <c r="AD16" s="50">
        <f>'SaaS KPIs &amp; Metrics'!AC27</f>
        <v>4.188481675</v>
      </c>
      <c r="AE16" s="50">
        <f>'SaaS KPIs &amp; Metrics'!AD27</f>
        <v>4.188481675</v>
      </c>
      <c r="AF16" s="50">
        <f>'SaaS KPIs &amp; Metrics'!AE27</f>
        <v>4.188481675</v>
      </c>
      <c r="AG16" s="50">
        <f>'SaaS KPIs &amp; Metrics'!AF27</f>
        <v>4.208153297</v>
      </c>
      <c r="AH16" s="50">
        <f>'SaaS KPIs &amp; Metrics'!AG27</f>
        <v>4.208153297</v>
      </c>
      <c r="AI16" s="50">
        <f>'SaaS KPIs &amp; Metrics'!AH27</f>
        <v>4.208153297</v>
      </c>
      <c r="AJ16" s="50">
        <f>'SaaS KPIs &amp; Metrics'!AI27</f>
        <v>4.208153297</v>
      </c>
      <c r="AK16" s="50">
        <f>'SaaS KPIs &amp; Metrics'!AJ27</f>
        <v>4.208153297</v>
      </c>
      <c r="AL16" s="50">
        <f>'SaaS KPIs &amp; Metrics'!AK27</f>
        <v>4.208153297</v>
      </c>
      <c r="AM16" s="50">
        <f>'SaaS KPIs &amp; Metrics'!AL27</f>
        <v>4.918032787</v>
      </c>
      <c r="AN16" s="50">
        <f>'SaaS KPIs &amp; Metrics'!AM27</f>
        <v>4.918032787</v>
      </c>
      <c r="AO16" s="50">
        <f>'SaaS KPIs &amp; Metrics'!AN27</f>
        <v>4.918032787</v>
      </c>
      <c r="AP16" s="50">
        <f>'SaaS KPIs &amp; Metrics'!AO27</f>
        <v>4.918032787</v>
      </c>
      <c r="AQ16" s="50">
        <f>'SaaS KPIs &amp; Metrics'!AP27</f>
        <v>4.918032787</v>
      </c>
      <c r="AR16" s="50">
        <f>'SaaS KPIs &amp; Metrics'!AQ27</f>
        <v>4.918032787</v>
      </c>
      <c r="AS16" s="50">
        <f>'SaaS KPIs &amp; Metrics'!AR27</f>
        <v>4.9200492</v>
      </c>
      <c r="AT16" s="50">
        <f>'SaaS KPIs &amp; Metrics'!AS27</f>
        <v>4.9200492</v>
      </c>
      <c r="AU16" s="50">
        <f>'SaaS KPIs &amp; Metrics'!AT27</f>
        <v>4.9200492</v>
      </c>
      <c r="AV16" s="50">
        <f>'SaaS KPIs &amp; Metrics'!AU27</f>
        <v>4.9200492</v>
      </c>
      <c r="AW16" s="50">
        <f>'SaaS KPIs &amp; Metrics'!AV27</f>
        <v>4.9200492</v>
      </c>
      <c r="AX16" s="50">
        <f>'SaaS KPIs &amp; Metrics'!AW27</f>
        <v>4.9200492</v>
      </c>
    </row>
    <row r="17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>
      <c r="B18" s="37" t="s">
        <v>102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>
      <c r="B19" s="37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>
      <c r="B20" s="43" t="s">
        <v>103</v>
      </c>
      <c r="C20" s="45">
        <f t="shared" ref="C20:AX20" si="2">C103</f>
        <v>10000</v>
      </c>
      <c r="D20" s="45">
        <f t="shared" si="2"/>
        <v>10000</v>
      </c>
      <c r="E20" s="45">
        <f t="shared" si="2"/>
        <v>10000</v>
      </c>
      <c r="F20" s="45">
        <f t="shared" si="2"/>
        <v>10000</v>
      </c>
      <c r="G20" s="45">
        <f t="shared" si="2"/>
        <v>10000</v>
      </c>
      <c r="H20" s="45">
        <f t="shared" si="2"/>
        <v>10000</v>
      </c>
      <c r="I20" s="45">
        <f t="shared" si="2"/>
        <v>10000</v>
      </c>
      <c r="J20" s="45">
        <f t="shared" si="2"/>
        <v>10000</v>
      </c>
      <c r="K20" s="45">
        <f t="shared" si="2"/>
        <v>10000</v>
      </c>
      <c r="L20" s="45">
        <f t="shared" si="2"/>
        <v>10000</v>
      </c>
      <c r="M20" s="45">
        <f t="shared" si="2"/>
        <v>10000</v>
      </c>
      <c r="N20" s="45">
        <f t="shared" si="2"/>
        <v>10000</v>
      </c>
      <c r="O20" s="45">
        <f t="shared" si="2"/>
        <v>20000</v>
      </c>
      <c r="P20" s="45">
        <f t="shared" si="2"/>
        <v>20000</v>
      </c>
      <c r="Q20" s="45">
        <f t="shared" si="2"/>
        <v>20000</v>
      </c>
      <c r="R20" s="45">
        <f t="shared" si="2"/>
        <v>20000</v>
      </c>
      <c r="S20" s="45">
        <f t="shared" si="2"/>
        <v>20000</v>
      </c>
      <c r="T20" s="45">
        <f t="shared" si="2"/>
        <v>20000</v>
      </c>
      <c r="U20" s="45">
        <f t="shared" si="2"/>
        <v>20000</v>
      </c>
      <c r="V20" s="45">
        <f t="shared" si="2"/>
        <v>20000</v>
      </c>
      <c r="W20" s="45">
        <f t="shared" si="2"/>
        <v>20000</v>
      </c>
      <c r="X20" s="45">
        <f t="shared" si="2"/>
        <v>20000</v>
      </c>
      <c r="Y20" s="45">
        <f t="shared" si="2"/>
        <v>20000</v>
      </c>
      <c r="Z20" s="45">
        <f t="shared" si="2"/>
        <v>20000</v>
      </c>
      <c r="AA20" s="45">
        <f t="shared" si="2"/>
        <v>30000</v>
      </c>
      <c r="AB20" s="45">
        <f t="shared" si="2"/>
        <v>30000</v>
      </c>
      <c r="AC20" s="45">
        <f t="shared" si="2"/>
        <v>30000</v>
      </c>
      <c r="AD20" s="45">
        <f t="shared" si="2"/>
        <v>30000</v>
      </c>
      <c r="AE20" s="45">
        <f t="shared" si="2"/>
        <v>30000</v>
      </c>
      <c r="AF20" s="45">
        <f t="shared" si="2"/>
        <v>30000</v>
      </c>
      <c r="AG20" s="45">
        <f t="shared" si="2"/>
        <v>30000</v>
      </c>
      <c r="AH20" s="45">
        <f t="shared" si="2"/>
        <v>30000</v>
      </c>
      <c r="AI20" s="45">
        <f t="shared" si="2"/>
        <v>30000</v>
      </c>
      <c r="AJ20" s="45">
        <f t="shared" si="2"/>
        <v>30000</v>
      </c>
      <c r="AK20" s="45">
        <f t="shared" si="2"/>
        <v>30000</v>
      </c>
      <c r="AL20" s="45">
        <f t="shared" si="2"/>
        <v>30000</v>
      </c>
      <c r="AM20" s="45">
        <f t="shared" si="2"/>
        <v>30000</v>
      </c>
      <c r="AN20" s="45">
        <f t="shared" si="2"/>
        <v>30000</v>
      </c>
      <c r="AO20" s="45">
        <f t="shared" si="2"/>
        <v>30000</v>
      </c>
      <c r="AP20" s="45">
        <f t="shared" si="2"/>
        <v>30000</v>
      </c>
      <c r="AQ20" s="45">
        <f t="shared" si="2"/>
        <v>30000</v>
      </c>
      <c r="AR20" s="45">
        <f t="shared" si="2"/>
        <v>30000</v>
      </c>
      <c r="AS20" s="45">
        <f t="shared" si="2"/>
        <v>30000</v>
      </c>
      <c r="AT20" s="45">
        <f t="shared" si="2"/>
        <v>30000</v>
      </c>
      <c r="AU20" s="45">
        <f t="shared" si="2"/>
        <v>30000</v>
      </c>
      <c r="AV20" s="45">
        <f t="shared" si="2"/>
        <v>30000</v>
      </c>
      <c r="AW20" s="45">
        <f t="shared" si="2"/>
        <v>30000</v>
      </c>
      <c r="AX20" s="45">
        <f t="shared" si="2"/>
        <v>30000</v>
      </c>
    </row>
    <row r="21">
      <c r="A21" s="5" t="s">
        <v>104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>
      <c r="A22" s="51">
        <v>50000.0</v>
      </c>
      <c r="B22" s="43" t="s">
        <v>105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5">
        <f t="shared" ref="O22:AX22" si="3">$A$22/12*O106</f>
        <v>4166.666667</v>
      </c>
      <c r="P22" s="45">
        <f t="shared" si="3"/>
        <v>4166.666667</v>
      </c>
      <c r="Q22" s="45">
        <f t="shared" si="3"/>
        <v>4166.666667</v>
      </c>
      <c r="R22" s="45">
        <f t="shared" si="3"/>
        <v>4166.666667</v>
      </c>
      <c r="S22" s="45">
        <f t="shared" si="3"/>
        <v>4166.666667</v>
      </c>
      <c r="T22" s="45">
        <f t="shared" si="3"/>
        <v>8333.333333</v>
      </c>
      <c r="U22" s="45">
        <f t="shared" si="3"/>
        <v>8333.333333</v>
      </c>
      <c r="V22" s="45">
        <f t="shared" si="3"/>
        <v>8333.333333</v>
      </c>
      <c r="W22" s="45">
        <f t="shared" si="3"/>
        <v>12500</v>
      </c>
      <c r="X22" s="45">
        <f t="shared" si="3"/>
        <v>12500</v>
      </c>
      <c r="Y22" s="45">
        <f t="shared" si="3"/>
        <v>16666.66667</v>
      </c>
      <c r="Z22" s="45">
        <f t="shared" si="3"/>
        <v>16666.66667</v>
      </c>
      <c r="AA22" s="45">
        <f t="shared" si="3"/>
        <v>25000</v>
      </c>
      <c r="AB22" s="45">
        <f t="shared" si="3"/>
        <v>29166.66667</v>
      </c>
      <c r="AC22" s="45">
        <f t="shared" si="3"/>
        <v>33333.33333</v>
      </c>
      <c r="AD22" s="45">
        <f t="shared" si="3"/>
        <v>37500</v>
      </c>
      <c r="AE22" s="45">
        <f t="shared" si="3"/>
        <v>45833.33333</v>
      </c>
      <c r="AF22" s="45">
        <f t="shared" si="3"/>
        <v>50000</v>
      </c>
      <c r="AG22" s="45">
        <f t="shared" si="3"/>
        <v>62500</v>
      </c>
      <c r="AH22" s="45">
        <f t="shared" si="3"/>
        <v>70833.33333</v>
      </c>
      <c r="AI22" s="45">
        <f t="shared" si="3"/>
        <v>83333.33333</v>
      </c>
      <c r="AJ22" s="45">
        <f t="shared" si="3"/>
        <v>95833.33333</v>
      </c>
      <c r="AK22" s="45">
        <f t="shared" si="3"/>
        <v>104166.6667</v>
      </c>
      <c r="AL22" s="45">
        <f t="shared" si="3"/>
        <v>116666.6667</v>
      </c>
      <c r="AM22" s="45">
        <f t="shared" si="3"/>
        <v>145833.3333</v>
      </c>
      <c r="AN22" s="45">
        <f t="shared" si="3"/>
        <v>179166.6667</v>
      </c>
      <c r="AO22" s="45">
        <f t="shared" si="3"/>
        <v>208333.3333</v>
      </c>
      <c r="AP22" s="45">
        <f t="shared" si="3"/>
        <v>237500</v>
      </c>
      <c r="AQ22" s="45">
        <f t="shared" si="3"/>
        <v>266666.6667</v>
      </c>
      <c r="AR22" s="45">
        <f t="shared" si="3"/>
        <v>300000</v>
      </c>
      <c r="AS22" s="45">
        <f t="shared" si="3"/>
        <v>350000</v>
      </c>
      <c r="AT22" s="45">
        <f t="shared" si="3"/>
        <v>395833.3333</v>
      </c>
      <c r="AU22" s="45">
        <f t="shared" si="3"/>
        <v>445833.3333</v>
      </c>
      <c r="AV22" s="45">
        <f t="shared" si="3"/>
        <v>495833.3333</v>
      </c>
      <c r="AW22" s="45">
        <f t="shared" si="3"/>
        <v>545833.3333</v>
      </c>
      <c r="AX22" s="45">
        <f t="shared" si="3"/>
        <v>595833.3333</v>
      </c>
    </row>
    <row r="23">
      <c r="A23" s="40"/>
      <c r="B23" s="43" t="s">
        <v>106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5">
        <f t="shared" ref="O23:AX23" si="4">O22*O107</f>
        <v>1041.666667</v>
      </c>
      <c r="P23" s="45">
        <f t="shared" si="4"/>
        <v>1041.666667</v>
      </c>
      <c r="Q23" s="45">
        <f t="shared" si="4"/>
        <v>1041.666667</v>
      </c>
      <c r="R23" s="45">
        <f t="shared" si="4"/>
        <v>1041.666667</v>
      </c>
      <c r="S23" s="45">
        <f t="shared" si="4"/>
        <v>1041.666667</v>
      </c>
      <c r="T23" s="45">
        <f t="shared" si="4"/>
        <v>2083.333333</v>
      </c>
      <c r="U23" s="45">
        <f t="shared" si="4"/>
        <v>2083.333333</v>
      </c>
      <c r="V23" s="45">
        <f t="shared" si="4"/>
        <v>2083.333333</v>
      </c>
      <c r="W23" s="45">
        <f t="shared" si="4"/>
        <v>3125</v>
      </c>
      <c r="X23" s="45">
        <f t="shared" si="4"/>
        <v>3125</v>
      </c>
      <c r="Y23" s="45">
        <f t="shared" si="4"/>
        <v>4166.666667</v>
      </c>
      <c r="Z23" s="45">
        <f t="shared" si="4"/>
        <v>4166.666667</v>
      </c>
      <c r="AA23" s="45">
        <f t="shared" si="4"/>
        <v>6250</v>
      </c>
      <c r="AB23" s="45">
        <f t="shared" si="4"/>
        <v>7291.666667</v>
      </c>
      <c r="AC23" s="45">
        <f t="shared" si="4"/>
        <v>8333.333333</v>
      </c>
      <c r="AD23" s="45">
        <f t="shared" si="4"/>
        <v>9375</v>
      </c>
      <c r="AE23" s="45">
        <f t="shared" si="4"/>
        <v>11458.33333</v>
      </c>
      <c r="AF23" s="45">
        <f t="shared" si="4"/>
        <v>12500</v>
      </c>
      <c r="AG23" s="45">
        <f t="shared" si="4"/>
        <v>15625</v>
      </c>
      <c r="AH23" s="45">
        <f t="shared" si="4"/>
        <v>17708.33333</v>
      </c>
      <c r="AI23" s="45">
        <f t="shared" si="4"/>
        <v>20833.33333</v>
      </c>
      <c r="AJ23" s="45">
        <f t="shared" si="4"/>
        <v>23958.33333</v>
      </c>
      <c r="AK23" s="45">
        <f t="shared" si="4"/>
        <v>26041.66667</v>
      </c>
      <c r="AL23" s="45">
        <f t="shared" si="4"/>
        <v>29166.66667</v>
      </c>
      <c r="AM23" s="45">
        <f t="shared" si="4"/>
        <v>36458.33333</v>
      </c>
      <c r="AN23" s="45">
        <f t="shared" si="4"/>
        <v>44791.66667</v>
      </c>
      <c r="AO23" s="45">
        <f t="shared" si="4"/>
        <v>52083.33333</v>
      </c>
      <c r="AP23" s="45">
        <f t="shared" si="4"/>
        <v>59375</v>
      </c>
      <c r="AQ23" s="45">
        <f t="shared" si="4"/>
        <v>66666.66667</v>
      </c>
      <c r="AR23" s="45">
        <f t="shared" si="4"/>
        <v>75000</v>
      </c>
      <c r="AS23" s="45">
        <f t="shared" si="4"/>
        <v>87500</v>
      </c>
      <c r="AT23" s="45">
        <f t="shared" si="4"/>
        <v>98958.33333</v>
      </c>
      <c r="AU23" s="45">
        <f t="shared" si="4"/>
        <v>111458.3333</v>
      </c>
      <c r="AV23" s="45">
        <f t="shared" si="4"/>
        <v>123958.3333</v>
      </c>
      <c r="AW23" s="45">
        <f t="shared" si="4"/>
        <v>136458.3333</v>
      </c>
      <c r="AX23" s="45">
        <f t="shared" si="4"/>
        <v>148958.3333</v>
      </c>
    </row>
    <row r="24">
      <c r="A24" s="40"/>
      <c r="B24" s="43" t="s">
        <v>107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52">
        <f t="shared" ref="O24:AX24" si="5">sum(O22:O23)</f>
        <v>5208.333333</v>
      </c>
      <c r="P24" s="52">
        <f t="shared" si="5"/>
        <v>5208.333333</v>
      </c>
      <c r="Q24" s="52">
        <f t="shared" si="5"/>
        <v>5208.333333</v>
      </c>
      <c r="R24" s="52">
        <f t="shared" si="5"/>
        <v>5208.333333</v>
      </c>
      <c r="S24" s="52">
        <f t="shared" si="5"/>
        <v>5208.333333</v>
      </c>
      <c r="T24" s="52">
        <f t="shared" si="5"/>
        <v>10416.66667</v>
      </c>
      <c r="U24" s="52">
        <f t="shared" si="5"/>
        <v>10416.66667</v>
      </c>
      <c r="V24" s="52">
        <f t="shared" si="5"/>
        <v>10416.66667</v>
      </c>
      <c r="W24" s="52">
        <f t="shared" si="5"/>
        <v>15625</v>
      </c>
      <c r="X24" s="52">
        <f t="shared" si="5"/>
        <v>15625</v>
      </c>
      <c r="Y24" s="52">
        <f t="shared" si="5"/>
        <v>20833.33333</v>
      </c>
      <c r="Z24" s="52">
        <f t="shared" si="5"/>
        <v>20833.33333</v>
      </c>
      <c r="AA24" s="52">
        <f t="shared" si="5"/>
        <v>31250</v>
      </c>
      <c r="AB24" s="52">
        <f t="shared" si="5"/>
        <v>36458.33333</v>
      </c>
      <c r="AC24" s="52">
        <f t="shared" si="5"/>
        <v>41666.66667</v>
      </c>
      <c r="AD24" s="52">
        <f t="shared" si="5"/>
        <v>46875</v>
      </c>
      <c r="AE24" s="52">
        <f t="shared" si="5"/>
        <v>57291.66667</v>
      </c>
      <c r="AF24" s="52">
        <f t="shared" si="5"/>
        <v>62500</v>
      </c>
      <c r="AG24" s="52">
        <f t="shared" si="5"/>
        <v>78125</v>
      </c>
      <c r="AH24" s="52">
        <f t="shared" si="5"/>
        <v>88541.66667</v>
      </c>
      <c r="AI24" s="52">
        <f t="shared" si="5"/>
        <v>104166.6667</v>
      </c>
      <c r="AJ24" s="52">
        <f t="shared" si="5"/>
        <v>119791.6667</v>
      </c>
      <c r="AK24" s="52">
        <f t="shared" si="5"/>
        <v>130208.3333</v>
      </c>
      <c r="AL24" s="52">
        <f t="shared" si="5"/>
        <v>145833.3333</v>
      </c>
      <c r="AM24" s="52">
        <f t="shared" si="5"/>
        <v>182291.6667</v>
      </c>
      <c r="AN24" s="52">
        <f t="shared" si="5"/>
        <v>223958.3333</v>
      </c>
      <c r="AO24" s="52">
        <f t="shared" si="5"/>
        <v>260416.6667</v>
      </c>
      <c r="AP24" s="52">
        <f t="shared" si="5"/>
        <v>296875</v>
      </c>
      <c r="AQ24" s="52">
        <f t="shared" si="5"/>
        <v>333333.3333</v>
      </c>
      <c r="AR24" s="52">
        <f t="shared" si="5"/>
        <v>375000</v>
      </c>
      <c r="AS24" s="52">
        <f t="shared" si="5"/>
        <v>437500</v>
      </c>
      <c r="AT24" s="52">
        <f t="shared" si="5"/>
        <v>494791.6667</v>
      </c>
      <c r="AU24" s="52">
        <f t="shared" si="5"/>
        <v>557291.6667</v>
      </c>
      <c r="AV24" s="52">
        <f t="shared" si="5"/>
        <v>619791.6667</v>
      </c>
      <c r="AW24" s="52">
        <f t="shared" si="5"/>
        <v>682291.6667</v>
      </c>
      <c r="AX24" s="52">
        <f t="shared" si="5"/>
        <v>744791.6667</v>
      </c>
    </row>
    <row r="25">
      <c r="A25" s="40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>
      <c r="A26" s="40"/>
      <c r="B26" s="37" t="s">
        <v>108</v>
      </c>
      <c r="C26" s="53">
        <f t="shared" ref="C26:AX26" si="6">C11-SUM(C20,C24)</f>
        <v>-10000</v>
      </c>
      <c r="D26" s="53">
        <f t="shared" si="6"/>
        <v>-10000</v>
      </c>
      <c r="E26" s="53">
        <f t="shared" si="6"/>
        <v>-10000</v>
      </c>
      <c r="F26" s="53">
        <f t="shared" si="6"/>
        <v>-10000</v>
      </c>
      <c r="G26" s="53">
        <f t="shared" si="6"/>
        <v>-10000</v>
      </c>
      <c r="H26" s="53">
        <f t="shared" si="6"/>
        <v>-10000</v>
      </c>
      <c r="I26" s="53">
        <f t="shared" si="6"/>
        <v>-10000</v>
      </c>
      <c r="J26" s="53">
        <f t="shared" si="6"/>
        <v>-10000</v>
      </c>
      <c r="K26" s="53">
        <f t="shared" si="6"/>
        <v>-10000</v>
      </c>
      <c r="L26" s="53">
        <f t="shared" si="6"/>
        <v>-10000</v>
      </c>
      <c r="M26" s="53">
        <f t="shared" si="6"/>
        <v>-10000</v>
      </c>
      <c r="N26" s="53">
        <f t="shared" si="6"/>
        <v>-10000</v>
      </c>
      <c r="O26" s="53">
        <f t="shared" si="6"/>
        <v>-21875</v>
      </c>
      <c r="P26" s="53">
        <f t="shared" si="6"/>
        <v>-18541.66667</v>
      </c>
      <c r="Q26" s="53">
        <f t="shared" si="6"/>
        <v>-15208.33333</v>
      </c>
      <c r="R26" s="53">
        <f t="shared" si="6"/>
        <v>-6875</v>
      </c>
      <c r="S26" s="53">
        <f t="shared" si="6"/>
        <v>1458.333333</v>
      </c>
      <c r="T26" s="53">
        <f t="shared" si="6"/>
        <v>4583.333333</v>
      </c>
      <c r="U26" s="53">
        <f t="shared" si="6"/>
        <v>19583.33333</v>
      </c>
      <c r="V26" s="53">
        <f t="shared" si="6"/>
        <v>34583.33333</v>
      </c>
      <c r="W26" s="53">
        <f t="shared" si="6"/>
        <v>44375</v>
      </c>
      <c r="X26" s="53">
        <f t="shared" si="6"/>
        <v>59375</v>
      </c>
      <c r="Y26" s="53">
        <f t="shared" si="6"/>
        <v>69166.66667</v>
      </c>
      <c r="Z26" s="53">
        <f t="shared" si="6"/>
        <v>84166.66667</v>
      </c>
      <c r="AA26" s="53">
        <f t="shared" si="6"/>
        <v>108083.3333</v>
      </c>
      <c r="AB26" s="53">
        <f t="shared" si="6"/>
        <v>147208.3333</v>
      </c>
      <c r="AC26" s="53">
        <f t="shared" si="6"/>
        <v>186333.3333</v>
      </c>
      <c r="AD26" s="53">
        <f t="shared" si="6"/>
        <v>224791.6667</v>
      </c>
      <c r="AE26" s="53">
        <f t="shared" si="6"/>
        <v>258041.6667</v>
      </c>
      <c r="AF26" s="53">
        <f t="shared" si="6"/>
        <v>296500</v>
      </c>
      <c r="AG26" s="53">
        <f t="shared" si="6"/>
        <v>374375</v>
      </c>
      <c r="AH26" s="53">
        <f t="shared" si="6"/>
        <v>457458.3333</v>
      </c>
      <c r="AI26" s="53">
        <f t="shared" si="6"/>
        <v>535333.3333</v>
      </c>
      <c r="AJ26" s="53">
        <f t="shared" si="6"/>
        <v>613208.3333</v>
      </c>
      <c r="AK26" s="53">
        <f t="shared" si="6"/>
        <v>696291.6667</v>
      </c>
      <c r="AL26" s="53">
        <f t="shared" si="6"/>
        <v>774166.6667</v>
      </c>
      <c r="AM26" s="53">
        <f t="shared" si="6"/>
        <v>985541.6667</v>
      </c>
      <c r="AN26" s="53">
        <f t="shared" si="6"/>
        <v>1191708.333</v>
      </c>
      <c r="AO26" s="53">
        <f t="shared" si="6"/>
        <v>1403083.333</v>
      </c>
      <c r="AP26" s="53">
        <f t="shared" si="6"/>
        <v>1610125</v>
      </c>
      <c r="AQ26" s="53">
        <f t="shared" si="6"/>
        <v>1817166.667</v>
      </c>
      <c r="AR26" s="53">
        <f t="shared" si="6"/>
        <v>2019000</v>
      </c>
      <c r="AS26" s="53">
        <f t="shared" si="6"/>
        <v>2362166.667</v>
      </c>
      <c r="AT26" s="53">
        <f t="shared" si="6"/>
        <v>2710541.667</v>
      </c>
      <c r="AU26" s="53">
        <f t="shared" si="6"/>
        <v>3053708.333</v>
      </c>
      <c r="AV26" s="53">
        <f t="shared" si="6"/>
        <v>3396875</v>
      </c>
      <c r="AW26" s="53">
        <f t="shared" si="6"/>
        <v>3740041.667</v>
      </c>
      <c r="AX26" s="53">
        <f t="shared" si="6"/>
        <v>4083208.333</v>
      </c>
    </row>
    <row r="27">
      <c r="A27" s="54"/>
      <c r="B27" s="55" t="s">
        <v>109</v>
      </c>
      <c r="C27" s="56" t="str">
        <f t="shared" ref="C27:AX27" si="7">IFERROR(C26/C11,"")</f>
        <v/>
      </c>
      <c r="D27" s="56" t="str">
        <f t="shared" si="7"/>
        <v/>
      </c>
      <c r="E27" s="56" t="str">
        <f t="shared" si="7"/>
        <v/>
      </c>
      <c r="F27" s="56" t="str">
        <f t="shared" si="7"/>
        <v/>
      </c>
      <c r="G27" s="56" t="str">
        <f t="shared" si="7"/>
        <v/>
      </c>
      <c r="H27" s="56" t="str">
        <f t="shared" si="7"/>
        <v/>
      </c>
      <c r="I27" s="56" t="str">
        <f t="shared" si="7"/>
        <v/>
      </c>
      <c r="J27" s="56" t="str">
        <f t="shared" si="7"/>
        <v/>
      </c>
      <c r="K27" s="56" t="str">
        <f t="shared" si="7"/>
        <v/>
      </c>
      <c r="L27" s="56" t="str">
        <f t="shared" si="7"/>
        <v/>
      </c>
      <c r="M27" s="56" t="str">
        <f t="shared" si="7"/>
        <v/>
      </c>
      <c r="N27" s="56" t="str">
        <f t="shared" si="7"/>
        <v/>
      </c>
      <c r="O27" s="56">
        <f t="shared" si="7"/>
        <v>-6.5625</v>
      </c>
      <c r="P27" s="56">
        <f t="shared" si="7"/>
        <v>-2.78125</v>
      </c>
      <c r="Q27" s="56">
        <f t="shared" si="7"/>
        <v>-1.520833333</v>
      </c>
      <c r="R27" s="56">
        <f t="shared" si="7"/>
        <v>-0.375</v>
      </c>
      <c r="S27" s="56">
        <f t="shared" si="7"/>
        <v>0.0546875</v>
      </c>
      <c r="T27" s="56">
        <f t="shared" si="7"/>
        <v>0.130952381</v>
      </c>
      <c r="U27" s="56">
        <f t="shared" si="7"/>
        <v>0.3916666667</v>
      </c>
      <c r="V27" s="56">
        <f t="shared" si="7"/>
        <v>0.5320512821</v>
      </c>
      <c r="W27" s="56">
        <f t="shared" si="7"/>
        <v>0.5546875</v>
      </c>
      <c r="X27" s="56">
        <f t="shared" si="7"/>
        <v>0.625</v>
      </c>
      <c r="Y27" s="56">
        <f t="shared" si="7"/>
        <v>0.6287878788</v>
      </c>
      <c r="Z27" s="56">
        <f t="shared" si="7"/>
        <v>0.6733333333</v>
      </c>
      <c r="AA27" s="56">
        <f t="shared" si="7"/>
        <v>0.6382874016</v>
      </c>
      <c r="AB27" s="56">
        <f t="shared" si="7"/>
        <v>0.6889625585</v>
      </c>
      <c r="AC27" s="56">
        <f t="shared" si="7"/>
        <v>0.7222222222</v>
      </c>
      <c r="AD27" s="56">
        <f t="shared" si="7"/>
        <v>0.7451657459</v>
      </c>
      <c r="AE27" s="56">
        <f t="shared" si="7"/>
        <v>0.7472249035</v>
      </c>
      <c r="AF27" s="56">
        <f t="shared" si="7"/>
        <v>0.7622107969</v>
      </c>
      <c r="AG27" s="56">
        <f t="shared" si="7"/>
        <v>0.7759067358</v>
      </c>
      <c r="AH27" s="56">
        <f t="shared" si="7"/>
        <v>0.7941984954</v>
      </c>
      <c r="AI27" s="56">
        <f t="shared" si="7"/>
        <v>0.7996016928</v>
      </c>
      <c r="AJ27" s="56">
        <f t="shared" si="7"/>
        <v>0.8036806466</v>
      </c>
      <c r="AK27" s="56">
        <f t="shared" si="7"/>
        <v>0.8129499903</v>
      </c>
      <c r="AL27" s="56">
        <f t="shared" si="7"/>
        <v>0.8149122807</v>
      </c>
      <c r="AM27" s="56">
        <f t="shared" si="7"/>
        <v>0.8227702797</v>
      </c>
      <c r="AN27" s="56">
        <f t="shared" si="7"/>
        <v>0.824331335</v>
      </c>
      <c r="AO27" s="56">
        <f t="shared" si="7"/>
        <v>0.8285109733</v>
      </c>
      <c r="AP27" s="56">
        <f t="shared" si="7"/>
        <v>0.8312467734</v>
      </c>
      <c r="AQ27" s="56">
        <f t="shared" si="7"/>
        <v>0.8333715509</v>
      </c>
      <c r="AR27" s="56">
        <f t="shared" si="7"/>
        <v>0.8329207921</v>
      </c>
      <c r="AS27" s="56">
        <f t="shared" si="7"/>
        <v>0.8347861939</v>
      </c>
      <c r="AT27" s="56">
        <f t="shared" si="7"/>
        <v>0.8377936328</v>
      </c>
      <c r="AU27" s="56">
        <f t="shared" si="7"/>
        <v>0.8387004486</v>
      </c>
      <c r="AV27" s="56">
        <f t="shared" si="7"/>
        <v>0.839425453</v>
      </c>
      <c r="AW27" s="56">
        <f t="shared" si="7"/>
        <v>0.8400183424</v>
      </c>
      <c r="AX27" s="56">
        <f t="shared" si="7"/>
        <v>0.8405122135</v>
      </c>
    </row>
    <row r="28">
      <c r="A28" s="40"/>
      <c r="B28" s="3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</row>
    <row r="29">
      <c r="A29" s="40"/>
      <c r="B29" s="58" t="s">
        <v>110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</row>
    <row r="30">
      <c r="A30" s="40"/>
      <c r="B30" s="3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</row>
    <row r="31">
      <c r="A31" s="5" t="s">
        <v>104</v>
      </c>
      <c r="B31" s="37" t="s">
        <v>111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</row>
    <row r="32">
      <c r="A32" s="51">
        <v>75000.0</v>
      </c>
      <c r="B32" s="43" t="s">
        <v>112</v>
      </c>
      <c r="C32" s="45">
        <f t="shared" ref="C32:AX32" si="8">$A32/12*C113</f>
        <v>0</v>
      </c>
      <c r="D32" s="45">
        <f t="shared" si="8"/>
        <v>0</v>
      </c>
      <c r="E32" s="45">
        <f t="shared" si="8"/>
        <v>0</v>
      </c>
      <c r="F32" s="45">
        <f t="shared" si="8"/>
        <v>0</v>
      </c>
      <c r="G32" s="45">
        <f t="shared" si="8"/>
        <v>0</v>
      </c>
      <c r="H32" s="45">
        <f t="shared" si="8"/>
        <v>0</v>
      </c>
      <c r="I32" s="45">
        <f t="shared" si="8"/>
        <v>0</v>
      </c>
      <c r="J32" s="45">
        <f t="shared" si="8"/>
        <v>0</v>
      </c>
      <c r="K32" s="45">
        <f t="shared" si="8"/>
        <v>0</v>
      </c>
      <c r="L32" s="45">
        <f t="shared" si="8"/>
        <v>0</v>
      </c>
      <c r="M32" s="45">
        <f t="shared" si="8"/>
        <v>0</v>
      </c>
      <c r="N32" s="45">
        <f t="shared" si="8"/>
        <v>0</v>
      </c>
      <c r="O32" s="45">
        <f t="shared" si="8"/>
        <v>12500</v>
      </c>
      <c r="P32" s="45">
        <f t="shared" si="8"/>
        <v>12500</v>
      </c>
      <c r="Q32" s="45">
        <f t="shared" si="8"/>
        <v>12500</v>
      </c>
      <c r="R32" s="45">
        <f t="shared" si="8"/>
        <v>37500</v>
      </c>
      <c r="S32" s="45">
        <f t="shared" si="8"/>
        <v>37500</v>
      </c>
      <c r="T32" s="45">
        <f t="shared" si="8"/>
        <v>37500</v>
      </c>
      <c r="U32" s="45">
        <f t="shared" si="8"/>
        <v>75000</v>
      </c>
      <c r="V32" s="45">
        <f t="shared" si="8"/>
        <v>75000</v>
      </c>
      <c r="W32" s="45">
        <f t="shared" si="8"/>
        <v>75000</v>
      </c>
      <c r="X32" s="45">
        <f t="shared" si="8"/>
        <v>75000</v>
      </c>
      <c r="Y32" s="45">
        <f t="shared" si="8"/>
        <v>75000</v>
      </c>
      <c r="Z32" s="45">
        <f t="shared" si="8"/>
        <v>75000</v>
      </c>
      <c r="AA32" s="45">
        <f t="shared" si="8"/>
        <v>218750</v>
      </c>
      <c r="AB32" s="45">
        <f t="shared" si="8"/>
        <v>218750</v>
      </c>
      <c r="AC32" s="45">
        <f t="shared" si="8"/>
        <v>218750</v>
      </c>
      <c r="AD32" s="45">
        <f t="shared" si="8"/>
        <v>218750</v>
      </c>
      <c r="AE32" s="45">
        <f t="shared" si="8"/>
        <v>218750</v>
      </c>
      <c r="AF32" s="45">
        <f t="shared" si="8"/>
        <v>218750</v>
      </c>
      <c r="AG32" s="45">
        <f t="shared" si="8"/>
        <v>468750</v>
      </c>
      <c r="AH32" s="45">
        <f t="shared" si="8"/>
        <v>468750</v>
      </c>
      <c r="AI32" s="45">
        <f t="shared" si="8"/>
        <v>468750</v>
      </c>
      <c r="AJ32" s="45">
        <f t="shared" si="8"/>
        <v>468750</v>
      </c>
      <c r="AK32" s="45">
        <f t="shared" si="8"/>
        <v>468750</v>
      </c>
      <c r="AL32" s="45">
        <f t="shared" si="8"/>
        <v>468750</v>
      </c>
      <c r="AM32" s="45">
        <f t="shared" si="8"/>
        <v>1250000</v>
      </c>
      <c r="AN32" s="45">
        <f t="shared" si="8"/>
        <v>1250000</v>
      </c>
      <c r="AO32" s="45">
        <f t="shared" si="8"/>
        <v>1250000</v>
      </c>
      <c r="AP32" s="45">
        <f t="shared" si="8"/>
        <v>1250000</v>
      </c>
      <c r="AQ32" s="45">
        <f t="shared" si="8"/>
        <v>1250000</v>
      </c>
      <c r="AR32" s="45">
        <f t="shared" si="8"/>
        <v>1250000</v>
      </c>
      <c r="AS32" s="45">
        <f t="shared" si="8"/>
        <v>2081250</v>
      </c>
      <c r="AT32" s="45">
        <f t="shared" si="8"/>
        <v>2081250</v>
      </c>
      <c r="AU32" s="45">
        <f t="shared" si="8"/>
        <v>2081250</v>
      </c>
      <c r="AV32" s="45">
        <f t="shared" si="8"/>
        <v>2081250</v>
      </c>
      <c r="AW32" s="45">
        <f t="shared" si="8"/>
        <v>2081250</v>
      </c>
      <c r="AX32" s="45">
        <f t="shared" si="8"/>
        <v>2081250</v>
      </c>
    </row>
    <row r="33">
      <c r="A33" s="51">
        <v>90000.0</v>
      </c>
      <c r="B33" s="43" t="s">
        <v>113</v>
      </c>
      <c r="C33" s="59">
        <f t="shared" ref="C33:AX33" si="9">$A33/12*C114</f>
        <v>0</v>
      </c>
      <c r="D33" s="59">
        <f t="shared" si="9"/>
        <v>0</v>
      </c>
      <c r="E33" s="59">
        <f t="shared" si="9"/>
        <v>0</v>
      </c>
      <c r="F33" s="59">
        <f t="shared" si="9"/>
        <v>0</v>
      </c>
      <c r="G33" s="59">
        <f t="shared" si="9"/>
        <v>0</v>
      </c>
      <c r="H33" s="59">
        <f t="shared" si="9"/>
        <v>0</v>
      </c>
      <c r="I33" s="59">
        <f t="shared" si="9"/>
        <v>0</v>
      </c>
      <c r="J33" s="59">
        <f t="shared" si="9"/>
        <v>0</v>
      </c>
      <c r="K33" s="59">
        <f t="shared" si="9"/>
        <v>0</v>
      </c>
      <c r="L33" s="59">
        <f t="shared" si="9"/>
        <v>0</v>
      </c>
      <c r="M33" s="59">
        <f t="shared" si="9"/>
        <v>0</v>
      </c>
      <c r="N33" s="59">
        <f t="shared" si="9"/>
        <v>0</v>
      </c>
      <c r="O33" s="59">
        <f t="shared" si="9"/>
        <v>37500</v>
      </c>
      <c r="P33" s="59">
        <f t="shared" si="9"/>
        <v>37500</v>
      </c>
      <c r="Q33" s="59">
        <f t="shared" si="9"/>
        <v>37500</v>
      </c>
      <c r="R33" s="59">
        <f t="shared" si="9"/>
        <v>37500</v>
      </c>
      <c r="S33" s="59">
        <f t="shared" si="9"/>
        <v>37500</v>
      </c>
      <c r="T33" s="59">
        <f t="shared" si="9"/>
        <v>37500</v>
      </c>
      <c r="U33" s="59">
        <f t="shared" si="9"/>
        <v>37500</v>
      </c>
      <c r="V33" s="59">
        <f t="shared" si="9"/>
        <v>37500</v>
      </c>
      <c r="W33" s="59">
        <f t="shared" si="9"/>
        <v>37500</v>
      </c>
      <c r="X33" s="59">
        <f t="shared" si="9"/>
        <v>37500</v>
      </c>
      <c r="Y33" s="59">
        <f t="shared" si="9"/>
        <v>37500</v>
      </c>
      <c r="Z33" s="59">
        <f t="shared" si="9"/>
        <v>37500</v>
      </c>
      <c r="AA33" s="59">
        <f t="shared" si="9"/>
        <v>75000</v>
      </c>
      <c r="AB33" s="59">
        <f t="shared" si="9"/>
        <v>75000</v>
      </c>
      <c r="AC33" s="59">
        <f t="shared" si="9"/>
        <v>75000</v>
      </c>
      <c r="AD33" s="59">
        <f t="shared" si="9"/>
        <v>75000</v>
      </c>
      <c r="AE33" s="59">
        <f t="shared" si="9"/>
        <v>75000</v>
      </c>
      <c r="AF33" s="59">
        <f t="shared" si="9"/>
        <v>75000</v>
      </c>
      <c r="AG33" s="59">
        <f t="shared" si="9"/>
        <v>75000</v>
      </c>
      <c r="AH33" s="59">
        <f t="shared" si="9"/>
        <v>75000</v>
      </c>
      <c r="AI33" s="59">
        <f t="shared" si="9"/>
        <v>75000</v>
      </c>
      <c r="AJ33" s="59">
        <f t="shared" si="9"/>
        <v>75000</v>
      </c>
      <c r="AK33" s="59">
        <f t="shared" si="9"/>
        <v>75000</v>
      </c>
      <c r="AL33" s="59">
        <f t="shared" si="9"/>
        <v>75000</v>
      </c>
      <c r="AM33" s="59">
        <f t="shared" si="9"/>
        <v>150000</v>
      </c>
      <c r="AN33" s="59">
        <f t="shared" si="9"/>
        <v>150000</v>
      </c>
      <c r="AO33" s="59">
        <f t="shared" si="9"/>
        <v>150000</v>
      </c>
      <c r="AP33" s="59">
        <f t="shared" si="9"/>
        <v>150000</v>
      </c>
      <c r="AQ33" s="59">
        <f t="shared" si="9"/>
        <v>150000</v>
      </c>
      <c r="AR33" s="59">
        <f t="shared" si="9"/>
        <v>150000</v>
      </c>
      <c r="AS33" s="59">
        <f t="shared" si="9"/>
        <v>150000</v>
      </c>
      <c r="AT33" s="59">
        <f t="shared" si="9"/>
        <v>150000</v>
      </c>
      <c r="AU33" s="59">
        <f t="shared" si="9"/>
        <v>150000</v>
      </c>
      <c r="AV33" s="59">
        <f t="shared" si="9"/>
        <v>150000</v>
      </c>
      <c r="AW33" s="59">
        <f t="shared" si="9"/>
        <v>150000</v>
      </c>
      <c r="AX33" s="59">
        <f t="shared" si="9"/>
        <v>150000</v>
      </c>
    </row>
    <row r="34">
      <c r="A34" s="51">
        <v>60000.0</v>
      </c>
      <c r="B34" s="60" t="s">
        <v>114</v>
      </c>
      <c r="C34" s="59">
        <f t="shared" ref="C34:AX34" si="10">$A34/12*C115</f>
        <v>0</v>
      </c>
      <c r="D34" s="59">
        <f t="shared" si="10"/>
        <v>0</v>
      </c>
      <c r="E34" s="59">
        <f t="shared" si="10"/>
        <v>0</v>
      </c>
      <c r="F34" s="59">
        <f t="shared" si="10"/>
        <v>0</v>
      </c>
      <c r="G34" s="59">
        <f t="shared" si="10"/>
        <v>0</v>
      </c>
      <c r="H34" s="59">
        <f t="shared" si="10"/>
        <v>0</v>
      </c>
      <c r="I34" s="59">
        <f t="shared" si="10"/>
        <v>0</v>
      </c>
      <c r="J34" s="59">
        <f t="shared" si="10"/>
        <v>0</v>
      </c>
      <c r="K34" s="59">
        <f t="shared" si="10"/>
        <v>0</v>
      </c>
      <c r="L34" s="59">
        <f t="shared" si="10"/>
        <v>0</v>
      </c>
      <c r="M34" s="59">
        <f t="shared" si="10"/>
        <v>0</v>
      </c>
      <c r="N34" s="59">
        <f t="shared" si="10"/>
        <v>0</v>
      </c>
      <c r="O34" s="59">
        <f t="shared" si="10"/>
        <v>20000</v>
      </c>
      <c r="P34" s="59">
        <f t="shared" si="10"/>
        <v>20000</v>
      </c>
      <c r="Q34" s="59">
        <f t="shared" si="10"/>
        <v>20000</v>
      </c>
      <c r="R34" s="59">
        <f t="shared" si="10"/>
        <v>20000</v>
      </c>
      <c r="S34" s="59">
        <f t="shared" si="10"/>
        <v>20000</v>
      </c>
      <c r="T34" s="59">
        <f t="shared" si="10"/>
        <v>20000</v>
      </c>
      <c r="U34" s="59">
        <f t="shared" si="10"/>
        <v>20000</v>
      </c>
      <c r="V34" s="59">
        <f t="shared" si="10"/>
        <v>20000</v>
      </c>
      <c r="W34" s="59">
        <f t="shared" si="10"/>
        <v>20000</v>
      </c>
      <c r="X34" s="59">
        <f t="shared" si="10"/>
        <v>20000</v>
      </c>
      <c r="Y34" s="59">
        <f t="shared" si="10"/>
        <v>20000</v>
      </c>
      <c r="Z34" s="59">
        <f t="shared" si="10"/>
        <v>20000</v>
      </c>
      <c r="AA34" s="59">
        <f t="shared" si="10"/>
        <v>40000</v>
      </c>
      <c r="AB34" s="59">
        <f t="shared" si="10"/>
        <v>40000</v>
      </c>
      <c r="AC34" s="59">
        <f t="shared" si="10"/>
        <v>40000</v>
      </c>
      <c r="AD34" s="59">
        <f t="shared" si="10"/>
        <v>40000</v>
      </c>
      <c r="AE34" s="59">
        <f t="shared" si="10"/>
        <v>40000</v>
      </c>
      <c r="AF34" s="59">
        <f t="shared" si="10"/>
        <v>40000</v>
      </c>
      <c r="AG34" s="59">
        <f t="shared" si="10"/>
        <v>40000</v>
      </c>
      <c r="AH34" s="59">
        <f t="shared" si="10"/>
        <v>40000</v>
      </c>
      <c r="AI34" s="59">
        <f t="shared" si="10"/>
        <v>40000</v>
      </c>
      <c r="AJ34" s="59">
        <f t="shared" si="10"/>
        <v>40000</v>
      </c>
      <c r="AK34" s="59">
        <f t="shared" si="10"/>
        <v>40000</v>
      </c>
      <c r="AL34" s="59">
        <f t="shared" si="10"/>
        <v>40000</v>
      </c>
      <c r="AM34" s="59">
        <f t="shared" si="10"/>
        <v>60000</v>
      </c>
      <c r="AN34" s="59">
        <f t="shared" si="10"/>
        <v>60000</v>
      </c>
      <c r="AO34" s="59">
        <f t="shared" si="10"/>
        <v>60000</v>
      </c>
      <c r="AP34" s="59">
        <f t="shared" si="10"/>
        <v>60000</v>
      </c>
      <c r="AQ34" s="59">
        <f t="shared" si="10"/>
        <v>60000</v>
      </c>
      <c r="AR34" s="59">
        <f t="shared" si="10"/>
        <v>60000</v>
      </c>
      <c r="AS34" s="59">
        <f t="shared" si="10"/>
        <v>60000</v>
      </c>
      <c r="AT34" s="59">
        <f t="shared" si="10"/>
        <v>60000</v>
      </c>
      <c r="AU34" s="59">
        <f t="shared" si="10"/>
        <v>60000</v>
      </c>
      <c r="AV34" s="59">
        <f t="shared" si="10"/>
        <v>60000</v>
      </c>
      <c r="AW34" s="59">
        <f t="shared" si="10"/>
        <v>60000</v>
      </c>
      <c r="AX34" s="59">
        <f t="shared" si="10"/>
        <v>60000</v>
      </c>
    </row>
    <row r="35">
      <c r="A35" s="51">
        <v>100000.0</v>
      </c>
      <c r="B35" s="43" t="s">
        <v>115</v>
      </c>
      <c r="C35" s="59">
        <f t="shared" ref="C35:AX35" si="11">$A35/12*C116</f>
        <v>166666.6667</v>
      </c>
      <c r="D35" s="59">
        <f t="shared" si="11"/>
        <v>166666.6667</v>
      </c>
      <c r="E35" s="59">
        <f t="shared" si="11"/>
        <v>166666.6667</v>
      </c>
      <c r="F35" s="59">
        <f t="shared" si="11"/>
        <v>166666.6667</v>
      </c>
      <c r="G35" s="59">
        <f t="shared" si="11"/>
        <v>166666.6667</v>
      </c>
      <c r="H35" s="59">
        <f t="shared" si="11"/>
        <v>166666.6667</v>
      </c>
      <c r="I35" s="59">
        <f t="shared" si="11"/>
        <v>166666.6667</v>
      </c>
      <c r="J35" s="59">
        <f t="shared" si="11"/>
        <v>166666.6667</v>
      </c>
      <c r="K35" s="59">
        <f t="shared" si="11"/>
        <v>166666.6667</v>
      </c>
      <c r="L35" s="59">
        <f t="shared" si="11"/>
        <v>166666.6667</v>
      </c>
      <c r="M35" s="59">
        <f t="shared" si="11"/>
        <v>166666.6667</v>
      </c>
      <c r="N35" s="59">
        <f t="shared" si="11"/>
        <v>166666.6667</v>
      </c>
      <c r="O35" s="59">
        <f t="shared" si="11"/>
        <v>208333.3333</v>
      </c>
      <c r="P35" s="59">
        <f t="shared" si="11"/>
        <v>208333.3333</v>
      </c>
      <c r="Q35" s="59">
        <f t="shared" si="11"/>
        <v>208333.3333</v>
      </c>
      <c r="R35" s="59">
        <f t="shared" si="11"/>
        <v>208333.3333</v>
      </c>
      <c r="S35" s="59">
        <f t="shared" si="11"/>
        <v>208333.3333</v>
      </c>
      <c r="T35" s="59">
        <f t="shared" si="11"/>
        <v>208333.3333</v>
      </c>
      <c r="U35" s="59">
        <f t="shared" si="11"/>
        <v>208333.3333</v>
      </c>
      <c r="V35" s="59">
        <f t="shared" si="11"/>
        <v>208333.3333</v>
      </c>
      <c r="W35" s="59">
        <f t="shared" si="11"/>
        <v>208333.3333</v>
      </c>
      <c r="X35" s="59">
        <f t="shared" si="11"/>
        <v>208333.3333</v>
      </c>
      <c r="Y35" s="59">
        <f t="shared" si="11"/>
        <v>208333.3333</v>
      </c>
      <c r="Z35" s="59">
        <f t="shared" si="11"/>
        <v>208333.3333</v>
      </c>
      <c r="AA35" s="59">
        <f t="shared" si="11"/>
        <v>250000</v>
      </c>
      <c r="AB35" s="59">
        <f t="shared" si="11"/>
        <v>250000</v>
      </c>
      <c r="AC35" s="59">
        <f t="shared" si="11"/>
        <v>250000</v>
      </c>
      <c r="AD35" s="59">
        <f t="shared" si="11"/>
        <v>250000</v>
      </c>
      <c r="AE35" s="59">
        <f t="shared" si="11"/>
        <v>250000</v>
      </c>
      <c r="AF35" s="59">
        <f t="shared" si="11"/>
        <v>250000</v>
      </c>
      <c r="AG35" s="59">
        <f t="shared" si="11"/>
        <v>250000</v>
      </c>
      <c r="AH35" s="59">
        <f t="shared" si="11"/>
        <v>250000</v>
      </c>
      <c r="AI35" s="59">
        <f t="shared" si="11"/>
        <v>250000</v>
      </c>
      <c r="AJ35" s="59">
        <f t="shared" si="11"/>
        <v>250000</v>
      </c>
      <c r="AK35" s="59">
        <f t="shared" si="11"/>
        <v>250000</v>
      </c>
      <c r="AL35" s="59">
        <f t="shared" si="11"/>
        <v>250000</v>
      </c>
      <c r="AM35" s="59">
        <f t="shared" si="11"/>
        <v>416666.6667</v>
      </c>
      <c r="AN35" s="59">
        <f t="shared" si="11"/>
        <v>416666.6667</v>
      </c>
      <c r="AO35" s="59">
        <f t="shared" si="11"/>
        <v>416666.6667</v>
      </c>
      <c r="AP35" s="59">
        <f t="shared" si="11"/>
        <v>416666.6667</v>
      </c>
      <c r="AQ35" s="59">
        <f t="shared" si="11"/>
        <v>416666.6667</v>
      </c>
      <c r="AR35" s="59">
        <f t="shared" si="11"/>
        <v>416666.6667</v>
      </c>
      <c r="AS35" s="59">
        <f t="shared" si="11"/>
        <v>416666.6667</v>
      </c>
      <c r="AT35" s="59">
        <f t="shared" si="11"/>
        <v>416666.6667</v>
      </c>
      <c r="AU35" s="59">
        <f t="shared" si="11"/>
        <v>416666.6667</v>
      </c>
      <c r="AV35" s="59">
        <f t="shared" si="11"/>
        <v>416666.6667</v>
      </c>
      <c r="AW35" s="59">
        <f t="shared" si="11"/>
        <v>416666.6667</v>
      </c>
      <c r="AX35" s="59">
        <f t="shared" si="11"/>
        <v>416666.6667</v>
      </c>
    </row>
    <row r="36">
      <c r="A36" s="51">
        <v>80000.0</v>
      </c>
      <c r="B36" s="43" t="s">
        <v>116</v>
      </c>
      <c r="C36" s="59">
        <f t="shared" ref="C36:AX36" si="12">$A36/12*C117</f>
        <v>33333.33333</v>
      </c>
      <c r="D36" s="59">
        <f t="shared" si="12"/>
        <v>33333.33333</v>
      </c>
      <c r="E36" s="59">
        <f t="shared" si="12"/>
        <v>33333.33333</v>
      </c>
      <c r="F36" s="59">
        <f t="shared" si="12"/>
        <v>33333.33333</v>
      </c>
      <c r="G36" s="59">
        <f t="shared" si="12"/>
        <v>33333.33333</v>
      </c>
      <c r="H36" s="59">
        <f t="shared" si="12"/>
        <v>33333.33333</v>
      </c>
      <c r="I36" s="59">
        <f t="shared" si="12"/>
        <v>33333.33333</v>
      </c>
      <c r="J36" s="59">
        <f t="shared" si="12"/>
        <v>33333.33333</v>
      </c>
      <c r="K36" s="59">
        <f t="shared" si="12"/>
        <v>33333.33333</v>
      </c>
      <c r="L36" s="59">
        <f t="shared" si="12"/>
        <v>33333.33333</v>
      </c>
      <c r="M36" s="59">
        <f t="shared" si="12"/>
        <v>33333.33333</v>
      </c>
      <c r="N36" s="59">
        <f t="shared" si="12"/>
        <v>33333.33333</v>
      </c>
      <c r="O36" s="59">
        <f t="shared" si="12"/>
        <v>53333.33333</v>
      </c>
      <c r="P36" s="59">
        <f t="shared" si="12"/>
        <v>53333.33333</v>
      </c>
      <c r="Q36" s="59">
        <f t="shared" si="12"/>
        <v>53333.33333</v>
      </c>
      <c r="R36" s="59">
        <f t="shared" si="12"/>
        <v>53333.33333</v>
      </c>
      <c r="S36" s="59">
        <f t="shared" si="12"/>
        <v>53333.33333</v>
      </c>
      <c r="T36" s="59">
        <f t="shared" si="12"/>
        <v>53333.33333</v>
      </c>
      <c r="U36" s="59">
        <f t="shared" si="12"/>
        <v>53333.33333</v>
      </c>
      <c r="V36" s="59">
        <f t="shared" si="12"/>
        <v>53333.33333</v>
      </c>
      <c r="W36" s="59">
        <f t="shared" si="12"/>
        <v>53333.33333</v>
      </c>
      <c r="X36" s="59">
        <f t="shared" si="12"/>
        <v>53333.33333</v>
      </c>
      <c r="Y36" s="59">
        <f t="shared" si="12"/>
        <v>53333.33333</v>
      </c>
      <c r="Z36" s="59">
        <f t="shared" si="12"/>
        <v>53333.33333</v>
      </c>
      <c r="AA36" s="59">
        <f t="shared" si="12"/>
        <v>80000</v>
      </c>
      <c r="AB36" s="59">
        <f t="shared" si="12"/>
        <v>80000</v>
      </c>
      <c r="AC36" s="59">
        <f t="shared" si="12"/>
        <v>80000</v>
      </c>
      <c r="AD36" s="59">
        <f t="shared" si="12"/>
        <v>80000</v>
      </c>
      <c r="AE36" s="59">
        <f t="shared" si="12"/>
        <v>80000</v>
      </c>
      <c r="AF36" s="59">
        <f t="shared" si="12"/>
        <v>80000</v>
      </c>
      <c r="AG36" s="59">
        <f t="shared" si="12"/>
        <v>80000</v>
      </c>
      <c r="AH36" s="59">
        <f t="shared" si="12"/>
        <v>80000</v>
      </c>
      <c r="AI36" s="59">
        <f t="shared" si="12"/>
        <v>80000</v>
      </c>
      <c r="AJ36" s="59">
        <f t="shared" si="12"/>
        <v>80000</v>
      </c>
      <c r="AK36" s="59">
        <f t="shared" si="12"/>
        <v>80000</v>
      </c>
      <c r="AL36" s="59">
        <f t="shared" si="12"/>
        <v>80000</v>
      </c>
      <c r="AM36" s="59">
        <f t="shared" si="12"/>
        <v>80000</v>
      </c>
      <c r="AN36" s="59">
        <f t="shared" si="12"/>
        <v>80000</v>
      </c>
      <c r="AO36" s="59">
        <f t="shared" si="12"/>
        <v>80000</v>
      </c>
      <c r="AP36" s="59">
        <f t="shared" si="12"/>
        <v>80000</v>
      </c>
      <c r="AQ36" s="59">
        <f t="shared" si="12"/>
        <v>80000</v>
      </c>
      <c r="AR36" s="59">
        <f t="shared" si="12"/>
        <v>80000</v>
      </c>
      <c r="AS36" s="59">
        <f t="shared" si="12"/>
        <v>80000</v>
      </c>
      <c r="AT36" s="59">
        <f t="shared" si="12"/>
        <v>80000</v>
      </c>
      <c r="AU36" s="59">
        <f t="shared" si="12"/>
        <v>80000</v>
      </c>
      <c r="AV36" s="59">
        <f t="shared" si="12"/>
        <v>80000</v>
      </c>
      <c r="AW36" s="59">
        <f t="shared" si="12"/>
        <v>80000</v>
      </c>
      <c r="AX36" s="59">
        <f t="shared" si="12"/>
        <v>80000</v>
      </c>
    </row>
    <row r="37">
      <c r="A37" s="51">
        <v>125000.0</v>
      </c>
      <c r="B37" s="43" t="s">
        <v>117</v>
      </c>
      <c r="C37" s="59">
        <f t="shared" ref="C37:AX37" si="13">$A37/12*C118</f>
        <v>20833.33333</v>
      </c>
      <c r="D37" s="59">
        <f t="shared" si="13"/>
        <v>20833.33333</v>
      </c>
      <c r="E37" s="59">
        <f t="shared" si="13"/>
        <v>20833.33333</v>
      </c>
      <c r="F37" s="59">
        <f t="shared" si="13"/>
        <v>20833.33333</v>
      </c>
      <c r="G37" s="59">
        <f t="shared" si="13"/>
        <v>20833.33333</v>
      </c>
      <c r="H37" s="59">
        <f t="shared" si="13"/>
        <v>20833.33333</v>
      </c>
      <c r="I37" s="59">
        <f t="shared" si="13"/>
        <v>20833.33333</v>
      </c>
      <c r="J37" s="59">
        <f t="shared" si="13"/>
        <v>20833.33333</v>
      </c>
      <c r="K37" s="59">
        <f t="shared" si="13"/>
        <v>20833.33333</v>
      </c>
      <c r="L37" s="59">
        <f t="shared" si="13"/>
        <v>20833.33333</v>
      </c>
      <c r="M37" s="59">
        <f t="shared" si="13"/>
        <v>20833.33333</v>
      </c>
      <c r="N37" s="59">
        <f t="shared" si="13"/>
        <v>20833.33333</v>
      </c>
      <c r="O37" s="59">
        <f t="shared" si="13"/>
        <v>31250</v>
      </c>
      <c r="P37" s="59">
        <f t="shared" si="13"/>
        <v>31250</v>
      </c>
      <c r="Q37" s="59">
        <f t="shared" si="13"/>
        <v>31250</v>
      </c>
      <c r="R37" s="59">
        <f t="shared" si="13"/>
        <v>31250</v>
      </c>
      <c r="S37" s="59">
        <f t="shared" si="13"/>
        <v>31250</v>
      </c>
      <c r="T37" s="59">
        <f t="shared" si="13"/>
        <v>31250</v>
      </c>
      <c r="U37" s="59">
        <f t="shared" si="13"/>
        <v>31250</v>
      </c>
      <c r="V37" s="59">
        <f t="shared" si="13"/>
        <v>31250</v>
      </c>
      <c r="W37" s="59">
        <f t="shared" si="13"/>
        <v>31250</v>
      </c>
      <c r="X37" s="59">
        <f t="shared" si="13"/>
        <v>31250</v>
      </c>
      <c r="Y37" s="59">
        <f t="shared" si="13"/>
        <v>31250</v>
      </c>
      <c r="Z37" s="59">
        <f t="shared" si="13"/>
        <v>31250</v>
      </c>
      <c r="AA37" s="59">
        <f t="shared" si="13"/>
        <v>41666.66667</v>
      </c>
      <c r="AB37" s="59">
        <f t="shared" si="13"/>
        <v>41666.66667</v>
      </c>
      <c r="AC37" s="59">
        <f t="shared" si="13"/>
        <v>41666.66667</v>
      </c>
      <c r="AD37" s="59">
        <f t="shared" si="13"/>
        <v>41666.66667</v>
      </c>
      <c r="AE37" s="59">
        <f t="shared" si="13"/>
        <v>41666.66667</v>
      </c>
      <c r="AF37" s="59">
        <f t="shared" si="13"/>
        <v>41666.66667</v>
      </c>
      <c r="AG37" s="59">
        <f t="shared" si="13"/>
        <v>41666.66667</v>
      </c>
      <c r="AH37" s="59">
        <f t="shared" si="13"/>
        <v>41666.66667</v>
      </c>
      <c r="AI37" s="59">
        <f t="shared" si="13"/>
        <v>41666.66667</v>
      </c>
      <c r="AJ37" s="59">
        <f t="shared" si="13"/>
        <v>41666.66667</v>
      </c>
      <c r="AK37" s="59">
        <f t="shared" si="13"/>
        <v>41666.66667</v>
      </c>
      <c r="AL37" s="59">
        <f t="shared" si="13"/>
        <v>41666.66667</v>
      </c>
      <c r="AM37" s="59">
        <f t="shared" si="13"/>
        <v>52083.33333</v>
      </c>
      <c r="AN37" s="59">
        <f t="shared" si="13"/>
        <v>52083.33333</v>
      </c>
      <c r="AO37" s="59">
        <f t="shared" si="13"/>
        <v>52083.33333</v>
      </c>
      <c r="AP37" s="59">
        <f t="shared" si="13"/>
        <v>52083.33333</v>
      </c>
      <c r="AQ37" s="59">
        <f t="shared" si="13"/>
        <v>52083.33333</v>
      </c>
      <c r="AR37" s="59">
        <f t="shared" si="13"/>
        <v>52083.33333</v>
      </c>
      <c r="AS37" s="59">
        <f t="shared" si="13"/>
        <v>52083.33333</v>
      </c>
      <c r="AT37" s="59">
        <f t="shared" si="13"/>
        <v>52083.33333</v>
      </c>
      <c r="AU37" s="59">
        <f t="shared" si="13"/>
        <v>52083.33333</v>
      </c>
      <c r="AV37" s="59">
        <f t="shared" si="13"/>
        <v>52083.33333</v>
      </c>
      <c r="AW37" s="59">
        <f t="shared" si="13"/>
        <v>52083.33333</v>
      </c>
      <c r="AX37" s="59">
        <f t="shared" si="13"/>
        <v>52083.33333</v>
      </c>
    </row>
    <row r="38">
      <c r="A38" s="61"/>
      <c r="B38" s="62" t="s">
        <v>118</v>
      </c>
      <c r="C38" s="45" t="str">
        <f>'Sales &amp; Acquisiton'!B70</f>
        <v/>
      </c>
      <c r="D38" s="45" t="str">
        <f>'Sales &amp; Acquisiton'!C70</f>
        <v/>
      </c>
      <c r="E38" s="45" t="str">
        <f>'Sales &amp; Acquisiton'!D70</f>
        <v/>
      </c>
      <c r="F38" s="45" t="str">
        <f>'Sales &amp; Acquisiton'!E70</f>
        <v/>
      </c>
      <c r="G38" s="45" t="str">
        <f>'Sales &amp; Acquisiton'!F70</f>
        <v/>
      </c>
      <c r="H38" s="45" t="str">
        <f>'Sales &amp; Acquisiton'!G70</f>
        <v/>
      </c>
      <c r="I38" s="45" t="str">
        <f>'Sales &amp; Acquisiton'!H70</f>
        <v/>
      </c>
      <c r="J38" s="45" t="str">
        <f>'Sales &amp; Acquisiton'!I70</f>
        <v/>
      </c>
      <c r="K38" s="45" t="str">
        <f>'Sales &amp; Acquisiton'!J70</f>
        <v/>
      </c>
      <c r="L38" s="45" t="str">
        <f>'Sales &amp; Acquisiton'!K70</f>
        <v/>
      </c>
      <c r="M38" s="45" t="str">
        <f>'Sales &amp; Acquisiton'!L70</f>
        <v/>
      </c>
      <c r="N38" s="45" t="str">
        <f>'Sales &amp; Acquisiton'!M70</f>
        <v/>
      </c>
      <c r="O38" s="45">
        <f>'Sales &amp; Acquisiton'!N70</f>
        <v>4000</v>
      </c>
      <c r="P38" s="45">
        <f>'Sales &amp; Acquisiton'!O70</f>
        <v>4000</v>
      </c>
      <c r="Q38" s="45">
        <f>'Sales &amp; Acquisiton'!P70</f>
        <v>4000</v>
      </c>
      <c r="R38" s="45">
        <f>'Sales &amp; Acquisiton'!Q70</f>
        <v>10000</v>
      </c>
      <c r="S38" s="45">
        <f>'Sales &amp; Acquisiton'!R70</f>
        <v>10000</v>
      </c>
      <c r="T38" s="45">
        <f>'Sales &amp; Acquisiton'!S70</f>
        <v>10000</v>
      </c>
      <c r="U38" s="45">
        <f>'Sales &amp; Acquisiton'!T70</f>
        <v>18000</v>
      </c>
      <c r="V38" s="45">
        <f>'Sales &amp; Acquisiton'!U70</f>
        <v>18000</v>
      </c>
      <c r="W38" s="45">
        <f>'Sales &amp; Acquisiton'!V70</f>
        <v>18000</v>
      </c>
      <c r="X38" s="45">
        <f>'Sales &amp; Acquisiton'!W70</f>
        <v>18000</v>
      </c>
      <c r="Y38" s="45">
        <f>'Sales &amp; Acquisiton'!X70</f>
        <v>18000</v>
      </c>
      <c r="Z38" s="45">
        <f>'Sales &amp; Acquisiton'!Y70</f>
        <v>18000</v>
      </c>
      <c r="AA38" s="45">
        <f>'Sales &amp; Acquisiton'!Z70</f>
        <v>53960</v>
      </c>
      <c r="AB38" s="45">
        <f>'Sales &amp; Acquisiton'!AA70</f>
        <v>53960</v>
      </c>
      <c r="AC38" s="45">
        <f>'Sales &amp; Acquisiton'!AB70</f>
        <v>53960</v>
      </c>
      <c r="AD38" s="45">
        <f>'Sales &amp; Acquisiton'!AC70</f>
        <v>55920</v>
      </c>
      <c r="AE38" s="45">
        <f>'Sales &amp; Acquisiton'!AD70</f>
        <v>55920</v>
      </c>
      <c r="AF38" s="45">
        <f>'Sales &amp; Acquisiton'!AE70</f>
        <v>55920</v>
      </c>
      <c r="AG38" s="45">
        <f>'Sales &amp; Acquisiton'!AF70</f>
        <v>118860</v>
      </c>
      <c r="AH38" s="45">
        <f>'Sales &amp; Acquisiton'!AG70</f>
        <v>118860</v>
      </c>
      <c r="AI38" s="45">
        <f>'Sales &amp; Acquisiton'!AH70</f>
        <v>118860</v>
      </c>
      <c r="AJ38" s="45">
        <f>'Sales &amp; Acquisiton'!AI70</f>
        <v>118860</v>
      </c>
      <c r="AK38" s="45">
        <f>'Sales &amp; Acquisiton'!AJ70</f>
        <v>118860</v>
      </c>
      <c r="AL38" s="45">
        <f>'Sales &amp; Acquisiton'!AK70</f>
        <v>118860</v>
      </c>
      <c r="AM38" s="45">
        <f>'Sales &amp; Acquisiton'!AL70</f>
        <v>320580</v>
      </c>
      <c r="AN38" s="45">
        <f>'Sales &amp; Acquisiton'!AM70</f>
        <v>320580</v>
      </c>
      <c r="AO38" s="45">
        <f>'Sales &amp; Acquisiton'!AN70</f>
        <v>320580</v>
      </c>
      <c r="AP38" s="45">
        <f>'Sales &amp; Acquisiton'!AO70</f>
        <v>320580</v>
      </c>
      <c r="AQ38" s="45">
        <f>'Sales &amp; Acquisiton'!AP70</f>
        <v>320580</v>
      </c>
      <c r="AR38" s="45">
        <f>'Sales &amp; Acquisiton'!AQ70</f>
        <v>320580</v>
      </c>
      <c r="AS38" s="45">
        <f>'Sales &amp; Acquisiton'!AR70</f>
        <v>544100</v>
      </c>
      <c r="AT38" s="45">
        <f>'Sales &amp; Acquisiton'!AS70</f>
        <v>544100</v>
      </c>
      <c r="AU38" s="45">
        <f>'Sales &amp; Acquisiton'!AT70</f>
        <v>544100</v>
      </c>
      <c r="AV38" s="45">
        <f>'Sales &amp; Acquisiton'!AU70</f>
        <v>544100</v>
      </c>
      <c r="AW38" s="45">
        <f>'Sales &amp; Acquisiton'!AV70</f>
        <v>544100</v>
      </c>
      <c r="AX38" s="45">
        <f>'Sales &amp; Acquisiton'!AW70</f>
        <v>544100</v>
      </c>
    </row>
    <row r="39">
      <c r="B39" s="43" t="s">
        <v>106</v>
      </c>
      <c r="C39" s="63">
        <f t="shared" ref="C39:AX39" si="14">sum(C32:C37)*C119</f>
        <v>55208.33333</v>
      </c>
      <c r="D39" s="63">
        <f t="shared" si="14"/>
        <v>55208.33333</v>
      </c>
      <c r="E39" s="63">
        <f t="shared" si="14"/>
        <v>55208.33333</v>
      </c>
      <c r="F39" s="63">
        <f t="shared" si="14"/>
        <v>55208.33333</v>
      </c>
      <c r="G39" s="63">
        <f t="shared" si="14"/>
        <v>55208.33333</v>
      </c>
      <c r="H39" s="63">
        <f t="shared" si="14"/>
        <v>55208.33333</v>
      </c>
      <c r="I39" s="63">
        <f t="shared" si="14"/>
        <v>55208.33333</v>
      </c>
      <c r="J39" s="63">
        <f t="shared" si="14"/>
        <v>55208.33333</v>
      </c>
      <c r="K39" s="63">
        <f t="shared" si="14"/>
        <v>55208.33333</v>
      </c>
      <c r="L39" s="63">
        <f t="shared" si="14"/>
        <v>55208.33333</v>
      </c>
      <c r="M39" s="63">
        <f t="shared" si="14"/>
        <v>55208.33333</v>
      </c>
      <c r="N39" s="63">
        <f t="shared" si="14"/>
        <v>55208.33333</v>
      </c>
      <c r="O39" s="63">
        <f t="shared" si="14"/>
        <v>90729.16667</v>
      </c>
      <c r="P39" s="63">
        <f t="shared" si="14"/>
        <v>90729.16667</v>
      </c>
      <c r="Q39" s="63">
        <f t="shared" si="14"/>
        <v>90729.16667</v>
      </c>
      <c r="R39" s="63">
        <f t="shared" si="14"/>
        <v>96979.16667</v>
      </c>
      <c r="S39" s="63">
        <f t="shared" si="14"/>
        <v>96979.16667</v>
      </c>
      <c r="T39" s="63">
        <f t="shared" si="14"/>
        <v>96979.16667</v>
      </c>
      <c r="U39" s="63">
        <f t="shared" si="14"/>
        <v>106354.1667</v>
      </c>
      <c r="V39" s="63">
        <f t="shared" si="14"/>
        <v>106354.1667</v>
      </c>
      <c r="W39" s="63">
        <f t="shared" si="14"/>
        <v>106354.1667</v>
      </c>
      <c r="X39" s="63">
        <f t="shared" si="14"/>
        <v>106354.1667</v>
      </c>
      <c r="Y39" s="63">
        <f t="shared" si="14"/>
        <v>106354.1667</v>
      </c>
      <c r="Z39" s="63">
        <f t="shared" si="14"/>
        <v>106354.1667</v>
      </c>
      <c r="AA39" s="63">
        <f t="shared" si="14"/>
        <v>176354.1667</v>
      </c>
      <c r="AB39" s="63">
        <f t="shared" si="14"/>
        <v>176354.1667</v>
      </c>
      <c r="AC39" s="63">
        <f t="shared" si="14"/>
        <v>176354.1667</v>
      </c>
      <c r="AD39" s="63">
        <f t="shared" si="14"/>
        <v>176354.1667</v>
      </c>
      <c r="AE39" s="63">
        <f t="shared" si="14"/>
        <v>176354.1667</v>
      </c>
      <c r="AF39" s="63">
        <f t="shared" si="14"/>
        <v>176354.1667</v>
      </c>
      <c r="AG39" s="63">
        <f t="shared" si="14"/>
        <v>238854.1667</v>
      </c>
      <c r="AH39" s="63">
        <f t="shared" si="14"/>
        <v>238854.1667</v>
      </c>
      <c r="AI39" s="63">
        <f t="shared" si="14"/>
        <v>238854.1667</v>
      </c>
      <c r="AJ39" s="63">
        <f t="shared" si="14"/>
        <v>238854.1667</v>
      </c>
      <c r="AK39" s="63">
        <f t="shared" si="14"/>
        <v>238854.1667</v>
      </c>
      <c r="AL39" s="63">
        <f t="shared" si="14"/>
        <v>238854.1667</v>
      </c>
      <c r="AM39" s="63">
        <f t="shared" si="14"/>
        <v>502187.5</v>
      </c>
      <c r="AN39" s="63">
        <f t="shared" si="14"/>
        <v>502187.5</v>
      </c>
      <c r="AO39" s="63">
        <f t="shared" si="14"/>
        <v>502187.5</v>
      </c>
      <c r="AP39" s="63">
        <f t="shared" si="14"/>
        <v>502187.5</v>
      </c>
      <c r="AQ39" s="63">
        <f t="shared" si="14"/>
        <v>502187.5</v>
      </c>
      <c r="AR39" s="63">
        <f t="shared" si="14"/>
        <v>502187.5</v>
      </c>
      <c r="AS39" s="63">
        <f t="shared" si="14"/>
        <v>710000</v>
      </c>
      <c r="AT39" s="63">
        <f t="shared" si="14"/>
        <v>710000</v>
      </c>
      <c r="AU39" s="63">
        <f t="shared" si="14"/>
        <v>710000</v>
      </c>
      <c r="AV39" s="63">
        <f t="shared" si="14"/>
        <v>710000</v>
      </c>
      <c r="AW39" s="63">
        <f t="shared" si="14"/>
        <v>710000</v>
      </c>
      <c r="AX39" s="63">
        <f t="shared" si="14"/>
        <v>710000</v>
      </c>
    </row>
    <row r="40">
      <c r="B40" s="37" t="s">
        <v>119</v>
      </c>
      <c r="C40" s="46">
        <f t="shared" ref="C40:AX40" si="15">sum(C32:C39)</f>
        <v>276041.6667</v>
      </c>
      <c r="D40" s="46">
        <f t="shared" si="15"/>
        <v>276041.6667</v>
      </c>
      <c r="E40" s="46">
        <f t="shared" si="15"/>
        <v>276041.6667</v>
      </c>
      <c r="F40" s="46">
        <f t="shared" si="15"/>
        <v>276041.6667</v>
      </c>
      <c r="G40" s="46">
        <f t="shared" si="15"/>
        <v>276041.6667</v>
      </c>
      <c r="H40" s="46">
        <f t="shared" si="15"/>
        <v>276041.6667</v>
      </c>
      <c r="I40" s="46">
        <f t="shared" si="15"/>
        <v>276041.6667</v>
      </c>
      <c r="J40" s="46">
        <f t="shared" si="15"/>
        <v>276041.6667</v>
      </c>
      <c r="K40" s="46">
        <f t="shared" si="15"/>
        <v>276041.6667</v>
      </c>
      <c r="L40" s="46">
        <f t="shared" si="15"/>
        <v>276041.6667</v>
      </c>
      <c r="M40" s="46">
        <f t="shared" si="15"/>
        <v>276041.6667</v>
      </c>
      <c r="N40" s="46">
        <f t="shared" si="15"/>
        <v>276041.6667</v>
      </c>
      <c r="O40" s="46">
        <f t="shared" si="15"/>
        <v>457645.8333</v>
      </c>
      <c r="P40" s="46">
        <f t="shared" si="15"/>
        <v>457645.8333</v>
      </c>
      <c r="Q40" s="46">
        <f t="shared" si="15"/>
        <v>457645.8333</v>
      </c>
      <c r="R40" s="46">
        <f t="shared" si="15"/>
        <v>494895.8333</v>
      </c>
      <c r="S40" s="46">
        <f t="shared" si="15"/>
        <v>494895.8333</v>
      </c>
      <c r="T40" s="46">
        <f t="shared" si="15"/>
        <v>494895.8333</v>
      </c>
      <c r="U40" s="46">
        <f t="shared" si="15"/>
        <v>549770.8333</v>
      </c>
      <c r="V40" s="46">
        <f t="shared" si="15"/>
        <v>549770.8333</v>
      </c>
      <c r="W40" s="46">
        <f t="shared" si="15"/>
        <v>549770.8333</v>
      </c>
      <c r="X40" s="46">
        <f t="shared" si="15"/>
        <v>549770.8333</v>
      </c>
      <c r="Y40" s="46">
        <f t="shared" si="15"/>
        <v>549770.8333</v>
      </c>
      <c r="Z40" s="46">
        <f t="shared" si="15"/>
        <v>549770.8333</v>
      </c>
      <c r="AA40" s="46">
        <f t="shared" si="15"/>
        <v>935730.8333</v>
      </c>
      <c r="AB40" s="46">
        <f t="shared" si="15"/>
        <v>935730.8333</v>
      </c>
      <c r="AC40" s="46">
        <f t="shared" si="15"/>
        <v>935730.8333</v>
      </c>
      <c r="AD40" s="46">
        <f t="shared" si="15"/>
        <v>937690.8333</v>
      </c>
      <c r="AE40" s="46">
        <f t="shared" si="15"/>
        <v>937690.8333</v>
      </c>
      <c r="AF40" s="46">
        <f t="shared" si="15"/>
        <v>937690.8333</v>
      </c>
      <c r="AG40" s="46">
        <f t="shared" si="15"/>
        <v>1313130.833</v>
      </c>
      <c r="AH40" s="46">
        <f t="shared" si="15"/>
        <v>1313130.833</v>
      </c>
      <c r="AI40" s="46">
        <f t="shared" si="15"/>
        <v>1313130.833</v>
      </c>
      <c r="AJ40" s="46">
        <f t="shared" si="15"/>
        <v>1313130.833</v>
      </c>
      <c r="AK40" s="46">
        <f t="shared" si="15"/>
        <v>1313130.833</v>
      </c>
      <c r="AL40" s="46">
        <f t="shared" si="15"/>
        <v>1313130.833</v>
      </c>
      <c r="AM40" s="46">
        <f t="shared" si="15"/>
        <v>2831517.5</v>
      </c>
      <c r="AN40" s="46">
        <f t="shared" si="15"/>
        <v>2831517.5</v>
      </c>
      <c r="AO40" s="46">
        <f t="shared" si="15"/>
        <v>2831517.5</v>
      </c>
      <c r="AP40" s="46">
        <f t="shared" si="15"/>
        <v>2831517.5</v>
      </c>
      <c r="AQ40" s="46">
        <f t="shared" si="15"/>
        <v>2831517.5</v>
      </c>
      <c r="AR40" s="46">
        <f t="shared" si="15"/>
        <v>2831517.5</v>
      </c>
      <c r="AS40" s="46">
        <f t="shared" si="15"/>
        <v>4094100</v>
      </c>
      <c r="AT40" s="46">
        <f t="shared" si="15"/>
        <v>4094100</v>
      </c>
      <c r="AU40" s="46">
        <f t="shared" si="15"/>
        <v>4094100</v>
      </c>
      <c r="AV40" s="46">
        <f t="shared" si="15"/>
        <v>4094100</v>
      </c>
      <c r="AW40" s="46">
        <f t="shared" si="15"/>
        <v>4094100</v>
      </c>
      <c r="AX40" s="46">
        <f t="shared" si="15"/>
        <v>4094100</v>
      </c>
    </row>
    <row r="41"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</row>
    <row r="42" ht="15.0" customHeight="1">
      <c r="B42" s="37" t="s">
        <v>120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</row>
    <row r="43">
      <c r="B43" s="43" t="s">
        <v>121</v>
      </c>
      <c r="C43" s="45" t="str">
        <f>'Sales &amp; Acquisiton'!B35</f>
        <v/>
      </c>
      <c r="D43" s="45" t="str">
        <f>'Sales &amp; Acquisiton'!C35</f>
        <v/>
      </c>
      <c r="E43" s="45" t="str">
        <f>'Sales &amp; Acquisiton'!D35</f>
        <v/>
      </c>
      <c r="F43" s="45" t="str">
        <f>'Sales &amp; Acquisiton'!E35</f>
        <v/>
      </c>
      <c r="G43" s="45" t="str">
        <f>'Sales &amp; Acquisiton'!F35</f>
        <v/>
      </c>
      <c r="H43" s="45" t="str">
        <f>'Sales &amp; Acquisiton'!G35</f>
        <v/>
      </c>
      <c r="I43" s="45" t="str">
        <f>'Sales &amp; Acquisiton'!H35</f>
        <v/>
      </c>
      <c r="J43" s="45" t="str">
        <f>'Sales &amp; Acquisiton'!I35</f>
        <v/>
      </c>
      <c r="K43" s="45" t="str">
        <f>'Sales &amp; Acquisiton'!J35</f>
        <v/>
      </c>
      <c r="L43" s="45" t="str">
        <f>'Sales &amp; Acquisiton'!K35</f>
        <v/>
      </c>
      <c r="M43" s="45" t="str">
        <f>'Sales &amp; Acquisiton'!L35</f>
        <v/>
      </c>
      <c r="N43" s="45" t="str">
        <f>'Sales &amp; Acquisiton'!M35</f>
        <v/>
      </c>
      <c r="O43" s="45">
        <f>'Sales &amp; Acquisiton'!N35</f>
        <v>25000</v>
      </c>
      <c r="P43" s="45">
        <f>'Sales &amp; Acquisiton'!O35</f>
        <v>25000</v>
      </c>
      <c r="Q43" s="45">
        <f>'Sales &amp; Acquisiton'!P35</f>
        <v>25000</v>
      </c>
      <c r="R43" s="45">
        <f>'Sales &amp; Acquisiton'!Q35</f>
        <v>75000</v>
      </c>
      <c r="S43" s="45">
        <f>'Sales &amp; Acquisiton'!R35</f>
        <v>75000</v>
      </c>
      <c r="T43" s="45">
        <f>'Sales &amp; Acquisiton'!S35</f>
        <v>75000</v>
      </c>
      <c r="U43" s="45">
        <f>'Sales &amp; Acquisiton'!T35</f>
        <v>150000</v>
      </c>
      <c r="V43" s="45">
        <f>'Sales &amp; Acquisiton'!U35</f>
        <v>150000</v>
      </c>
      <c r="W43" s="45">
        <f>'Sales &amp; Acquisiton'!V35</f>
        <v>150000</v>
      </c>
      <c r="X43" s="45">
        <f>'Sales &amp; Acquisiton'!W35</f>
        <v>150000</v>
      </c>
      <c r="Y43" s="45">
        <f>'Sales &amp; Acquisiton'!X35</f>
        <v>150000</v>
      </c>
      <c r="Z43" s="45">
        <f>'Sales &amp; Acquisiton'!Y35</f>
        <v>150000</v>
      </c>
      <c r="AA43" s="45">
        <f>'Sales &amp; Acquisiton'!Z35</f>
        <v>350000</v>
      </c>
      <c r="AB43" s="45">
        <f>'Sales &amp; Acquisiton'!AA35</f>
        <v>350000</v>
      </c>
      <c r="AC43" s="45">
        <f>'Sales &amp; Acquisiton'!AB35</f>
        <v>350000</v>
      </c>
      <c r="AD43" s="45">
        <f>'Sales &amp; Acquisiton'!AC35</f>
        <v>350000</v>
      </c>
      <c r="AE43" s="45">
        <f>'Sales &amp; Acquisiton'!AD35</f>
        <v>350000</v>
      </c>
      <c r="AF43" s="45">
        <f>'Sales &amp; Acquisiton'!AE35</f>
        <v>350000</v>
      </c>
      <c r="AG43" s="45">
        <f>'Sales &amp; Acquisiton'!AF35</f>
        <v>750000</v>
      </c>
      <c r="AH43" s="45">
        <f>'Sales &amp; Acquisiton'!AG35</f>
        <v>750000</v>
      </c>
      <c r="AI43" s="45">
        <f>'Sales &amp; Acquisiton'!AH35</f>
        <v>750000</v>
      </c>
      <c r="AJ43" s="45">
        <f>'Sales &amp; Acquisiton'!AI35</f>
        <v>750000</v>
      </c>
      <c r="AK43" s="45">
        <f>'Sales &amp; Acquisiton'!AJ35</f>
        <v>750000</v>
      </c>
      <c r="AL43" s="45">
        <f>'Sales &amp; Acquisiton'!AK35</f>
        <v>750000</v>
      </c>
      <c r="AM43" s="45">
        <f>'Sales &amp; Acquisiton'!AL35</f>
        <v>1500000</v>
      </c>
      <c r="AN43" s="45">
        <f>'Sales &amp; Acquisiton'!AM35</f>
        <v>1500000</v>
      </c>
      <c r="AO43" s="45">
        <f>'Sales &amp; Acquisiton'!AN35</f>
        <v>1500000</v>
      </c>
      <c r="AP43" s="45">
        <f>'Sales &amp; Acquisiton'!AO35</f>
        <v>1500000</v>
      </c>
      <c r="AQ43" s="45">
        <f>'Sales &amp; Acquisiton'!AP35</f>
        <v>1500000</v>
      </c>
      <c r="AR43" s="45">
        <f>'Sales &amp; Acquisiton'!AQ35</f>
        <v>1500000</v>
      </c>
      <c r="AS43" s="45">
        <f>'Sales &amp; Acquisiton'!AR35</f>
        <v>2500000</v>
      </c>
      <c r="AT43" s="45">
        <f>'Sales &amp; Acquisiton'!AS35</f>
        <v>2500000</v>
      </c>
      <c r="AU43" s="45">
        <f>'Sales &amp; Acquisiton'!AT35</f>
        <v>2500000</v>
      </c>
      <c r="AV43" s="45">
        <f>'Sales &amp; Acquisiton'!AU35</f>
        <v>2500000</v>
      </c>
      <c r="AW43" s="45">
        <f>'Sales &amp; Acquisiton'!AV35</f>
        <v>2500000</v>
      </c>
      <c r="AX43" s="45">
        <f>'Sales &amp; Acquisiton'!AW35</f>
        <v>2500000</v>
      </c>
    </row>
    <row r="44">
      <c r="B44" s="43" t="s">
        <v>122</v>
      </c>
      <c r="C44" s="45">
        <f t="shared" ref="C44:AX44" si="16">C122</f>
        <v>0</v>
      </c>
      <c r="D44" s="45">
        <f t="shared" si="16"/>
        <v>0</v>
      </c>
      <c r="E44" s="45">
        <f t="shared" si="16"/>
        <v>0</v>
      </c>
      <c r="F44" s="45">
        <f t="shared" si="16"/>
        <v>0</v>
      </c>
      <c r="G44" s="45">
        <f t="shared" si="16"/>
        <v>0</v>
      </c>
      <c r="H44" s="45">
        <f t="shared" si="16"/>
        <v>0</v>
      </c>
      <c r="I44" s="45">
        <f t="shared" si="16"/>
        <v>0</v>
      </c>
      <c r="J44" s="45">
        <f t="shared" si="16"/>
        <v>0</v>
      </c>
      <c r="K44" s="45">
        <f t="shared" si="16"/>
        <v>0</v>
      </c>
      <c r="L44" s="45">
        <f t="shared" si="16"/>
        <v>0</v>
      </c>
      <c r="M44" s="45">
        <f t="shared" si="16"/>
        <v>0</v>
      </c>
      <c r="N44" s="45">
        <f t="shared" si="16"/>
        <v>0</v>
      </c>
      <c r="O44" s="45">
        <f t="shared" si="16"/>
        <v>5000</v>
      </c>
      <c r="P44" s="45">
        <f t="shared" si="16"/>
        <v>5000</v>
      </c>
      <c r="Q44" s="45">
        <f t="shared" si="16"/>
        <v>5000</v>
      </c>
      <c r="R44" s="45">
        <f t="shared" si="16"/>
        <v>5000</v>
      </c>
      <c r="S44" s="45">
        <f t="shared" si="16"/>
        <v>5000</v>
      </c>
      <c r="T44" s="45">
        <f t="shared" si="16"/>
        <v>5000</v>
      </c>
      <c r="U44" s="45">
        <f t="shared" si="16"/>
        <v>5000</v>
      </c>
      <c r="V44" s="45">
        <f t="shared" si="16"/>
        <v>5000</v>
      </c>
      <c r="W44" s="45">
        <f t="shared" si="16"/>
        <v>5000</v>
      </c>
      <c r="X44" s="45">
        <f t="shared" si="16"/>
        <v>5000</v>
      </c>
      <c r="Y44" s="45">
        <f t="shared" si="16"/>
        <v>5000</v>
      </c>
      <c r="Z44" s="45">
        <f t="shared" si="16"/>
        <v>5000</v>
      </c>
      <c r="AA44" s="45">
        <f t="shared" si="16"/>
        <v>5000</v>
      </c>
      <c r="AB44" s="45">
        <f t="shared" si="16"/>
        <v>5000</v>
      </c>
      <c r="AC44" s="45">
        <f t="shared" si="16"/>
        <v>5000</v>
      </c>
      <c r="AD44" s="45">
        <f t="shared" si="16"/>
        <v>5000</v>
      </c>
      <c r="AE44" s="45">
        <f t="shared" si="16"/>
        <v>5000</v>
      </c>
      <c r="AF44" s="45">
        <f t="shared" si="16"/>
        <v>5000</v>
      </c>
      <c r="AG44" s="45">
        <f t="shared" si="16"/>
        <v>5000</v>
      </c>
      <c r="AH44" s="45">
        <f t="shared" si="16"/>
        <v>5000</v>
      </c>
      <c r="AI44" s="45">
        <f t="shared" si="16"/>
        <v>5000</v>
      </c>
      <c r="AJ44" s="45">
        <f t="shared" si="16"/>
        <v>5000</v>
      </c>
      <c r="AK44" s="45">
        <f t="shared" si="16"/>
        <v>5000</v>
      </c>
      <c r="AL44" s="45">
        <f t="shared" si="16"/>
        <v>5000</v>
      </c>
      <c r="AM44" s="45">
        <f t="shared" si="16"/>
        <v>5000</v>
      </c>
      <c r="AN44" s="45">
        <f t="shared" si="16"/>
        <v>5000</v>
      </c>
      <c r="AO44" s="45">
        <f t="shared" si="16"/>
        <v>5000</v>
      </c>
      <c r="AP44" s="45">
        <f t="shared" si="16"/>
        <v>5000</v>
      </c>
      <c r="AQ44" s="45">
        <f t="shared" si="16"/>
        <v>5000</v>
      </c>
      <c r="AR44" s="45">
        <f t="shared" si="16"/>
        <v>5000</v>
      </c>
      <c r="AS44" s="45">
        <f t="shared" si="16"/>
        <v>5000</v>
      </c>
      <c r="AT44" s="45">
        <f t="shared" si="16"/>
        <v>5000</v>
      </c>
      <c r="AU44" s="45">
        <f t="shared" si="16"/>
        <v>5000</v>
      </c>
      <c r="AV44" s="45">
        <f t="shared" si="16"/>
        <v>5000</v>
      </c>
      <c r="AW44" s="45">
        <f t="shared" si="16"/>
        <v>5000</v>
      </c>
      <c r="AX44" s="45">
        <f t="shared" si="16"/>
        <v>5000</v>
      </c>
    </row>
    <row r="45">
      <c r="B45" s="43" t="s">
        <v>115</v>
      </c>
      <c r="C45" s="45">
        <f t="shared" ref="C45:AX45" si="17">C123</f>
        <v>10000</v>
      </c>
      <c r="D45" s="45">
        <f t="shared" si="17"/>
        <v>10000</v>
      </c>
      <c r="E45" s="45">
        <f t="shared" si="17"/>
        <v>10000</v>
      </c>
      <c r="F45" s="45">
        <f t="shared" si="17"/>
        <v>10000</v>
      </c>
      <c r="G45" s="45">
        <f t="shared" si="17"/>
        <v>10000</v>
      </c>
      <c r="H45" s="45">
        <f t="shared" si="17"/>
        <v>10000</v>
      </c>
      <c r="I45" s="45">
        <f t="shared" si="17"/>
        <v>10000</v>
      </c>
      <c r="J45" s="45">
        <f t="shared" si="17"/>
        <v>10000</v>
      </c>
      <c r="K45" s="45">
        <f t="shared" si="17"/>
        <v>10000</v>
      </c>
      <c r="L45" s="45">
        <f t="shared" si="17"/>
        <v>10000</v>
      </c>
      <c r="M45" s="45">
        <f t="shared" si="17"/>
        <v>10000</v>
      </c>
      <c r="N45" s="45">
        <f t="shared" si="17"/>
        <v>10000</v>
      </c>
      <c r="O45" s="45">
        <f t="shared" si="17"/>
        <v>20000</v>
      </c>
      <c r="P45" s="45">
        <f t="shared" si="17"/>
        <v>20000</v>
      </c>
      <c r="Q45" s="45">
        <f t="shared" si="17"/>
        <v>20000</v>
      </c>
      <c r="R45" s="45">
        <f t="shared" si="17"/>
        <v>20000</v>
      </c>
      <c r="S45" s="45">
        <f t="shared" si="17"/>
        <v>20000</v>
      </c>
      <c r="T45" s="45">
        <f t="shared" si="17"/>
        <v>20000</v>
      </c>
      <c r="U45" s="45">
        <f t="shared" si="17"/>
        <v>20000</v>
      </c>
      <c r="V45" s="45">
        <f t="shared" si="17"/>
        <v>20000</v>
      </c>
      <c r="W45" s="45">
        <f t="shared" si="17"/>
        <v>20000</v>
      </c>
      <c r="X45" s="45">
        <f t="shared" si="17"/>
        <v>20000</v>
      </c>
      <c r="Y45" s="45">
        <f t="shared" si="17"/>
        <v>20000</v>
      </c>
      <c r="Z45" s="45">
        <f t="shared" si="17"/>
        <v>20000</v>
      </c>
      <c r="AA45" s="45">
        <f t="shared" si="17"/>
        <v>20000</v>
      </c>
      <c r="AB45" s="45">
        <f t="shared" si="17"/>
        <v>20000</v>
      </c>
      <c r="AC45" s="45">
        <f t="shared" si="17"/>
        <v>20000</v>
      </c>
      <c r="AD45" s="45">
        <f t="shared" si="17"/>
        <v>20000</v>
      </c>
      <c r="AE45" s="45">
        <f t="shared" si="17"/>
        <v>20000</v>
      </c>
      <c r="AF45" s="45">
        <f t="shared" si="17"/>
        <v>20000</v>
      </c>
      <c r="AG45" s="45">
        <f t="shared" si="17"/>
        <v>20000</v>
      </c>
      <c r="AH45" s="45">
        <f t="shared" si="17"/>
        <v>20000</v>
      </c>
      <c r="AI45" s="45">
        <f t="shared" si="17"/>
        <v>20000</v>
      </c>
      <c r="AJ45" s="45">
        <f t="shared" si="17"/>
        <v>20000</v>
      </c>
      <c r="AK45" s="45">
        <f t="shared" si="17"/>
        <v>20000</v>
      </c>
      <c r="AL45" s="45">
        <f t="shared" si="17"/>
        <v>20000</v>
      </c>
      <c r="AM45" s="45">
        <f t="shared" si="17"/>
        <v>20000</v>
      </c>
      <c r="AN45" s="45">
        <f t="shared" si="17"/>
        <v>20000</v>
      </c>
      <c r="AO45" s="45">
        <f t="shared" si="17"/>
        <v>20000</v>
      </c>
      <c r="AP45" s="45">
        <f t="shared" si="17"/>
        <v>20000</v>
      </c>
      <c r="AQ45" s="45">
        <f t="shared" si="17"/>
        <v>20000</v>
      </c>
      <c r="AR45" s="45">
        <f t="shared" si="17"/>
        <v>20000</v>
      </c>
      <c r="AS45" s="45">
        <f t="shared" si="17"/>
        <v>20000</v>
      </c>
      <c r="AT45" s="45">
        <f t="shared" si="17"/>
        <v>20000</v>
      </c>
      <c r="AU45" s="45">
        <f t="shared" si="17"/>
        <v>20000</v>
      </c>
      <c r="AV45" s="45">
        <f t="shared" si="17"/>
        <v>20000</v>
      </c>
      <c r="AW45" s="45">
        <f t="shared" si="17"/>
        <v>20000</v>
      </c>
      <c r="AX45" s="45">
        <f t="shared" si="17"/>
        <v>20000</v>
      </c>
    </row>
    <row r="46">
      <c r="B46" s="43" t="s">
        <v>123</v>
      </c>
      <c r="C46" s="59">
        <f>'CAPEX &amp; Depreciation'!C21</f>
        <v>13888.88889</v>
      </c>
      <c r="D46" s="59">
        <f>'CAPEX &amp; Depreciation'!D21</f>
        <v>13888.88889</v>
      </c>
      <c r="E46" s="59">
        <f>'CAPEX &amp; Depreciation'!E21</f>
        <v>13888.88889</v>
      </c>
      <c r="F46" s="59">
        <f>'CAPEX &amp; Depreciation'!F21</f>
        <v>20833.33333</v>
      </c>
      <c r="G46" s="59">
        <f>'CAPEX &amp; Depreciation'!G21</f>
        <v>20833.33333</v>
      </c>
      <c r="H46" s="59">
        <f>'CAPEX &amp; Depreciation'!H21</f>
        <v>20833.33333</v>
      </c>
      <c r="I46" s="59">
        <f>'CAPEX &amp; Depreciation'!I21</f>
        <v>20833.33333</v>
      </c>
      <c r="J46" s="59">
        <f>'CAPEX &amp; Depreciation'!J21</f>
        <v>20833.33333</v>
      </c>
      <c r="K46" s="59">
        <f>'CAPEX &amp; Depreciation'!K21</f>
        <v>20833.33333</v>
      </c>
      <c r="L46" s="59">
        <f>'CAPEX &amp; Depreciation'!L21</f>
        <v>20833.33333</v>
      </c>
      <c r="M46" s="59">
        <f>'CAPEX &amp; Depreciation'!M21</f>
        <v>20833.33333</v>
      </c>
      <c r="N46" s="59">
        <f>'CAPEX &amp; Depreciation'!N21</f>
        <v>20833.33333</v>
      </c>
      <c r="O46" s="59">
        <f>'CAPEX &amp; Depreciation'!O21</f>
        <v>76388.88889</v>
      </c>
      <c r="P46" s="59">
        <f>'CAPEX &amp; Depreciation'!P21</f>
        <v>76388.88889</v>
      </c>
      <c r="Q46" s="59">
        <f>'CAPEX &amp; Depreciation'!Q21</f>
        <v>76388.88889</v>
      </c>
      <c r="R46" s="59">
        <f>'CAPEX &amp; Depreciation'!R21</f>
        <v>76388.88889</v>
      </c>
      <c r="S46" s="59">
        <f>'CAPEX &amp; Depreciation'!S21</f>
        <v>76388.88889</v>
      </c>
      <c r="T46" s="59">
        <f>'CAPEX &amp; Depreciation'!T21</f>
        <v>76388.88889</v>
      </c>
      <c r="U46" s="59">
        <f>'CAPEX &amp; Depreciation'!U21</f>
        <v>76388.88889</v>
      </c>
      <c r="V46" s="59">
        <f>'CAPEX &amp; Depreciation'!V21</f>
        <v>76388.88889</v>
      </c>
      <c r="W46" s="59">
        <f>'CAPEX &amp; Depreciation'!W21</f>
        <v>76388.88889</v>
      </c>
      <c r="X46" s="59">
        <f>'CAPEX &amp; Depreciation'!X21</f>
        <v>76388.88889</v>
      </c>
      <c r="Y46" s="59">
        <f>'CAPEX &amp; Depreciation'!Y21</f>
        <v>76388.88889</v>
      </c>
      <c r="Z46" s="59">
        <f>'CAPEX &amp; Depreciation'!Z21</f>
        <v>76388.88889</v>
      </c>
      <c r="AA46" s="59">
        <f>'CAPEX &amp; Depreciation'!AA21</f>
        <v>173611.1111</v>
      </c>
      <c r="AB46" s="59">
        <f>'CAPEX &amp; Depreciation'!AB21</f>
        <v>173611.1111</v>
      </c>
      <c r="AC46" s="59">
        <f>'CAPEX &amp; Depreciation'!AC21</f>
        <v>173611.1111</v>
      </c>
      <c r="AD46" s="59">
        <f>'CAPEX &amp; Depreciation'!AD21</f>
        <v>173611.1111</v>
      </c>
      <c r="AE46" s="59">
        <f>'CAPEX &amp; Depreciation'!AE21</f>
        <v>173611.1111</v>
      </c>
      <c r="AF46" s="59">
        <f>'CAPEX &amp; Depreciation'!AF21</f>
        <v>173611.1111</v>
      </c>
      <c r="AG46" s="59">
        <f>'CAPEX &amp; Depreciation'!AG21</f>
        <v>173611.1111</v>
      </c>
      <c r="AH46" s="59">
        <f>'CAPEX &amp; Depreciation'!AH21</f>
        <v>173611.1111</v>
      </c>
      <c r="AI46" s="59">
        <f>'CAPEX &amp; Depreciation'!AI21</f>
        <v>173611.1111</v>
      </c>
      <c r="AJ46" s="59">
        <f>'CAPEX &amp; Depreciation'!AJ21</f>
        <v>173611.1111</v>
      </c>
      <c r="AK46" s="59">
        <f>'CAPEX &amp; Depreciation'!AK21</f>
        <v>173611.1111</v>
      </c>
      <c r="AL46" s="59">
        <f>'CAPEX &amp; Depreciation'!AL21</f>
        <v>194444.4444</v>
      </c>
      <c r="AM46" s="59">
        <f>'CAPEX &amp; Depreciation'!AM21</f>
        <v>180555.5556</v>
      </c>
      <c r="AN46" s="59">
        <f>'CAPEX &amp; Depreciation'!AN21</f>
        <v>180555.5556</v>
      </c>
      <c r="AO46" s="59">
        <f>'CAPEX &amp; Depreciation'!AO21</f>
        <v>180555.5556</v>
      </c>
      <c r="AP46" s="59">
        <f>'CAPEX &amp; Depreciation'!AP21</f>
        <v>173611.1111</v>
      </c>
      <c r="AQ46" s="59">
        <f>'CAPEX &amp; Depreciation'!AQ21</f>
        <v>173611.1111</v>
      </c>
      <c r="AR46" s="59">
        <f>'CAPEX &amp; Depreciation'!AR21</f>
        <v>173611.1111</v>
      </c>
      <c r="AS46" s="59">
        <f>'CAPEX &amp; Depreciation'!AS21</f>
        <v>173611.1111</v>
      </c>
      <c r="AT46" s="59">
        <f>'CAPEX &amp; Depreciation'!AT21</f>
        <v>173611.1111</v>
      </c>
      <c r="AU46" s="59">
        <f>'CAPEX &amp; Depreciation'!AU21</f>
        <v>173611.1111</v>
      </c>
      <c r="AV46" s="59">
        <f>'CAPEX &amp; Depreciation'!AV21</f>
        <v>173611.1111</v>
      </c>
      <c r="AW46" s="59">
        <f>'CAPEX &amp; Depreciation'!AW21</f>
        <v>173611.1111</v>
      </c>
      <c r="AX46" s="59">
        <f>'CAPEX &amp; Depreciation'!AX21</f>
        <v>173611.1111</v>
      </c>
    </row>
    <row r="47">
      <c r="B47" s="43" t="s">
        <v>124</v>
      </c>
      <c r="C47" s="45">
        <f t="shared" ref="C47:AX47" si="18">C124</f>
        <v>20000</v>
      </c>
      <c r="D47" s="45">
        <f t="shared" si="18"/>
        <v>20000</v>
      </c>
      <c r="E47" s="45">
        <f t="shared" si="18"/>
        <v>20000</v>
      </c>
      <c r="F47" s="45">
        <f t="shared" si="18"/>
        <v>20000</v>
      </c>
      <c r="G47" s="45">
        <f t="shared" si="18"/>
        <v>20000</v>
      </c>
      <c r="H47" s="45">
        <f t="shared" si="18"/>
        <v>20000</v>
      </c>
      <c r="I47" s="45">
        <f t="shared" si="18"/>
        <v>20000</v>
      </c>
      <c r="J47" s="45">
        <f t="shared" si="18"/>
        <v>20000</v>
      </c>
      <c r="K47" s="45">
        <f t="shared" si="18"/>
        <v>20000</v>
      </c>
      <c r="L47" s="45">
        <f t="shared" si="18"/>
        <v>20000</v>
      </c>
      <c r="M47" s="45">
        <f t="shared" si="18"/>
        <v>20000</v>
      </c>
      <c r="N47" s="45">
        <f t="shared" si="18"/>
        <v>20000</v>
      </c>
      <c r="O47" s="45">
        <f t="shared" si="18"/>
        <v>20000</v>
      </c>
      <c r="P47" s="45">
        <f t="shared" si="18"/>
        <v>20000</v>
      </c>
      <c r="Q47" s="45">
        <f t="shared" si="18"/>
        <v>20000</v>
      </c>
      <c r="R47" s="45">
        <f t="shared" si="18"/>
        <v>20000</v>
      </c>
      <c r="S47" s="45">
        <f t="shared" si="18"/>
        <v>20000</v>
      </c>
      <c r="T47" s="45">
        <f t="shared" si="18"/>
        <v>20000</v>
      </c>
      <c r="U47" s="45">
        <f t="shared" si="18"/>
        <v>20000</v>
      </c>
      <c r="V47" s="45">
        <f t="shared" si="18"/>
        <v>20000</v>
      </c>
      <c r="W47" s="45">
        <f t="shared" si="18"/>
        <v>20000</v>
      </c>
      <c r="X47" s="45">
        <f t="shared" si="18"/>
        <v>20000</v>
      </c>
      <c r="Y47" s="45">
        <f t="shared" si="18"/>
        <v>20000</v>
      </c>
      <c r="Z47" s="45">
        <f t="shared" si="18"/>
        <v>20000</v>
      </c>
      <c r="AA47" s="45">
        <f t="shared" si="18"/>
        <v>20000</v>
      </c>
      <c r="AB47" s="45">
        <f t="shared" si="18"/>
        <v>20000</v>
      </c>
      <c r="AC47" s="45">
        <f t="shared" si="18"/>
        <v>20000</v>
      </c>
      <c r="AD47" s="45">
        <f t="shared" si="18"/>
        <v>20000</v>
      </c>
      <c r="AE47" s="45">
        <f t="shared" si="18"/>
        <v>20000</v>
      </c>
      <c r="AF47" s="45">
        <f t="shared" si="18"/>
        <v>20000</v>
      </c>
      <c r="AG47" s="45">
        <f t="shared" si="18"/>
        <v>20000</v>
      </c>
      <c r="AH47" s="45">
        <f t="shared" si="18"/>
        <v>20000</v>
      </c>
      <c r="AI47" s="45">
        <f t="shared" si="18"/>
        <v>20000</v>
      </c>
      <c r="AJ47" s="45">
        <f t="shared" si="18"/>
        <v>20000</v>
      </c>
      <c r="AK47" s="45">
        <f t="shared" si="18"/>
        <v>20000</v>
      </c>
      <c r="AL47" s="45">
        <f t="shared" si="18"/>
        <v>20000</v>
      </c>
      <c r="AM47" s="45">
        <f t="shared" si="18"/>
        <v>20000</v>
      </c>
      <c r="AN47" s="45">
        <f t="shared" si="18"/>
        <v>20000</v>
      </c>
      <c r="AO47" s="45">
        <f t="shared" si="18"/>
        <v>20000</v>
      </c>
      <c r="AP47" s="45">
        <f t="shared" si="18"/>
        <v>20000</v>
      </c>
      <c r="AQ47" s="45">
        <f t="shared" si="18"/>
        <v>20000</v>
      </c>
      <c r="AR47" s="45">
        <f t="shared" si="18"/>
        <v>20000</v>
      </c>
      <c r="AS47" s="45">
        <f t="shared" si="18"/>
        <v>20000</v>
      </c>
      <c r="AT47" s="45">
        <f t="shared" si="18"/>
        <v>20000</v>
      </c>
      <c r="AU47" s="45">
        <f t="shared" si="18"/>
        <v>20000</v>
      </c>
      <c r="AV47" s="45">
        <f t="shared" si="18"/>
        <v>20000</v>
      </c>
      <c r="AW47" s="45">
        <f t="shared" si="18"/>
        <v>20000</v>
      </c>
      <c r="AX47" s="45">
        <f t="shared" si="18"/>
        <v>20000</v>
      </c>
    </row>
    <row r="48">
      <c r="B48" s="43" t="s">
        <v>125</v>
      </c>
      <c r="C48" s="40">
        <f t="shared" ref="C48:I48" si="19">C9*C125</f>
        <v>0</v>
      </c>
      <c r="D48" s="40">
        <f t="shared" si="19"/>
        <v>0</v>
      </c>
      <c r="E48" s="40">
        <f t="shared" si="19"/>
        <v>0</v>
      </c>
      <c r="F48" s="40">
        <f t="shared" si="19"/>
        <v>0</v>
      </c>
      <c r="G48" s="40">
        <f t="shared" si="19"/>
        <v>0</v>
      </c>
      <c r="H48" s="40">
        <f t="shared" si="19"/>
        <v>0</v>
      </c>
      <c r="I48" s="40">
        <f t="shared" si="19"/>
        <v>0</v>
      </c>
      <c r="J48" s="5" t="s">
        <v>126</v>
      </c>
      <c r="K48" s="40">
        <f t="shared" ref="K48:AX48" si="20">K9*K125</f>
        <v>0</v>
      </c>
      <c r="L48" s="40">
        <f t="shared" si="20"/>
        <v>0</v>
      </c>
      <c r="M48" s="40">
        <f t="shared" si="20"/>
        <v>0</v>
      </c>
      <c r="N48" s="40">
        <f t="shared" si="20"/>
        <v>0</v>
      </c>
      <c r="O48" s="45">
        <f t="shared" si="20"/>
        <v>2000</v>
      </c>
      <c r="P48" s="45">
        <f t="shared" si="20"/>
        <v>2000</v>
      </c>
      <c r="Q48" s="45">
        <f t="shared" si="20"/>
        <v>2000</v>
      </c>
      <c r="R48" s="45">
        <f t="shared" si="20"/>
        <v>5000</v>
      </c>
      <c r="S48" s="45">
        <f t="shared" si="20"/>
        <v>5000</v>
      </c>
      <c r="T48" s="45">
        <f t="shared" si="20"/>
        <v>5000</v>
      </c>
      <c r="U48" s="45">
        <f t="shared" si="20"/>
        <v>9000</v>
      </c>
      <c r="V48" s="45">
        <f t="shared" si="20"/>
        <v>9000</v>
      </c>
      <c r="W48" s="45">
        <f t="shared" si="20"/>
        <v>9000</v>
      </c>
      <c r="X48" s="45">
        <f t="shared" si="20"/>
        <v>9000</v>
      </c>
      <c r="Y48" s="45">
        <f t="shared" si="20"/>
        <v>9000</v>
      </c>
      <c r="Z48" s="45">
        <f t="shared" si="20"/>
        <v>9000</v>
      </c>
      <c r="AA48" s="45">
        <f t="shared" si="20"/>
        <v>17160</v>
      </c>
      <c r="AB48" s="45">
        <f t="shared" si="20"/>
        <v>17160</v>
      </c>
      <c r="AC48" s="45">
        <f t="shared" si="20"/>
        <v>17160</v>
      </c>
      <c r="AD48" s="45">
        <f t="shared" si="20"/>
        <v>18720</v>
      </c>
      <c r="AE48" s="45">
        <f t="shared" si="20"/>
        <v>18720</v>
      </c>
      <c r="AF48" s="45">
        <f t="shared" si="20"/>
        <v>18720</v>
      </c>
      <c r="AG48" s="45">
        <f t="shared" si="20"/>
        <v>39060</v>
      </c>
      <c r="AH48" s="45">
        <f t="shared" si="20"/>
        <v>39060</v>
      </c>
      <c r="AI48" s="45">
        <f t="shared" si="20"/>
        <v>39060</v>
      </c>
      <c r="AJ48" s="45">
        <f t="shared" si="20"/>
        <v>39060</v>
      </c>
      <c r="AK48" s="45">
        <f t="shared" si="20"/>
        <v>39060</v>
      </c>
      <c r="AL48" s="45">
        <f t="shared" si="20"/>
        <v>39060</v>
      </c>
      <c r="AM48" s="45">
        <f t="shared" si="20"/>
        <v>106380</v>
      </c>
      <c r="AN48" s="45">
        <f t="shared" si="20"/>
        <v>106380</v>
      </c>
      <c r="AO48" s="45">
        <f t="shared" si="20"/>
        <v>106380</v>
      </c>
      <c r="AP48" s="45">
        <f t="shared" si="20"/>
        <v>106380</v>
      </c>
      <c r="AQ48" s="45">
        <f t="shared" si="20"/>
        <v>106380</v>
      </c>
      <c r="AR48" s="45">
        <f t="shared" si="20"/>
        <v>106380</v>
      </c>
      <c r="AS48" s="45">
        <f t="shared" si="20"/>
        <v>185100</v>
      </c>
      <c r="AT48" s="45">
        <f t="shared" si="20"/>
        <v>185100</v>
      </c>
      <c r="AU48" s="45">
        <f t="shared" si="20"/>
        <v>185100</v>
      </c>
      <c r="AV48" s="45">
        <f t="shared" si="20"/>
        <v>185100</v>
      </c>
      <c r="AW48" s="45">
        <f t="shared" si="20"/>
        <v>185100</v>
      </c>
      <c r="AX48" s="45">
        <f t="shared" si="20"/>
        <v>185100</v>
      </c>
    </row>
    <row r="49">
      <c r="B49" s="37" t="s">
        <v>127</v>
      </c>
      <c r="C49" s="64">
        <f t="shared" ref="C49:AX49" si="21">SUM(C43:C48)</f>
        <v>43888.88889</v>
      </c>
      <c r="D49" s="64">
        <f t="shared" si="21"/>
        <v>43888.88889</v>
      </c>
      <c r="E49" s="64">
        <f t="shared" si="21"/>
        <v>43888.88889</v>
      </c>
      <c r="F49" s="64">
        <f t="shared" si="21"/>
        <v>50833.33333</v>
      </c>
      <c r="G49" s="64">
        <f t="shared" si="21"/>
        <v>50833.33333</v>
      </c>
      <c r="H49" s="64">
        <f t="shared" si="21"/>
        <v>50833.33333</v>
      </c>
      <c r="I49" s="64">
        <f t="shared" si="21"/>
        <v>50833.33333</v>
      </c>
      <c r="J49" s="64">
        <f t="shared" si="21"/>
        <v>50833.33333</v>
      </c>
      <c r="K49" s="64">
        <f t="shared" si="21"/>
        <v>50833.33333</v>
      </c>
      <c r="L49" s="64">
        <f t="shared" si="21"/>
        <v>50833.33333</v>
      </c>
      <c r="M49" s="64">
        <f t="shared" si="21"/>
        <v>50833.33333</v>
      </c>
      <c r="N49" s="64">
        <f t="shared" si="21"/>
        <v>50833.33333</v>
      </c>
      <c r="O49" s="64">
        <f t="shared" si="21"/>
        <v>148388.8889</v>
      </c>
      <c r="P49" s="64">
        <f t="shared" si="21"/>
        <v>148388.8889</v>
      </c>
      <c r="Q49" s="64">
        <f t="shared" si="21"/>
        <v>148388.8889</v>
      </c>
      <c r="R49" s="64">
        <f t="shared" si="21"/>
        <v>201388.8889</v>
      </c>
      <c r="S49" s="64">
        <f t="shared" si="21"/>
        <v>201388.8889</v>
      </c>
      <c r="T49" s="64">
        <f t="shared" si="21"/>
        <v>201388.8889</v>
      </c>
      <c r="U49" s="64">
        <f t="shared" si="21"/>
        <v>280388.8889</v>
      </c>
      <c r="V49" s="64">
        <f t="shared" si="21"/>
        <v>280388.8889</v>
      </c>
      <c r="W49" s="64">
        <f t="shared" si="21"/>
        <v>280388.8889</v>
      </c>
      <c r="X49" s="64">
        <f t="shared" si="21"/>
        <v>280388.8889</v>
      </c>
      <c r="Y49" s="64">
        <f t="shared" si="21"/>
        <v>280388.8889</v>
      </c>
      <c r="Z49" s="64">
        <f t="shared" si="21"/>
        <v>280388.8889</v>
      </c>
      <c r="AA49" s="64">
        <f t="shared" si="21"/>
        <v>585771.1111</v>
      </c>
      <c r="AB49" s="64">
        <f t="shared" si="21"/>
        <v>585771.1111</v>
      </c>
      <c r="AC49" s="64">
        <f t="shared" si="21"/>
        <v>585771.1111</v>
      </c>
      <c r="AD49" s="64">
        <f t="shared" si="21"/>
        <v>587331.1111</v>
      </c>
      <c r="AE49" s="64">
        <f t="shared" si="21"/>
        <v>587331.1111</v>
      </c>
      <c r="AF49" s="64">
        <f t="shared" si="21"/>
        <v>587331.1111</v>
      </c>
      <c r="AG49" s="64">
        <f t="shared" si="21"/>
        <v>1007671.111</v>
      </c>
      <c r="AH49" s="64">
        <f t="shared" si="21"/>
        <v>1007671.111</v>
      </c>
      <c r="AI49" s="64">
        <f t="shared" si="21"/>
        <v>1007671.111</v>
      </c>
      <c r="AJ49" s="64">
        <f t="shared" si="21"/>
        <v>1007671.111</v>
      </c>
      <c r="AK49" s="64">
        <f t="shared" si="21"/>
        <v>1007671.111</v>
      </c>
      <c r="AL49" s="64">
        <f t="shared" si="21"/>
        <v>1028504.444</v>
      </c>
      <c r="AM49" s="64">
        <f t="shared" si="21"/>
        <v>1831935.556</v>
      </c>
      <c r="AN49" s="64">
        <f t="shared" si="21"/>
        <v>1831935.556</v>
      </c>
      <c r="AO49" s="64">
        <f t="shared" si="21"/>
        <v>1831935.556</v>
      </c>
      <c r="AP49" s="64">
        <f t="shared" si="21"/>
        <v>1824991.111</v>
      </c>
      <c r="AQ49" s="64">
        <f t="shared" si="21"/>
        <v>1824991.111</v>
      </c>
      <c r="AR49" s="64">
        <f t="shared" si="21"/>
        <v>1824991.111</v>
      </c>
      <c r="AS49" s="64">
        <f t="shared" si="21"/>
        <v>2903711.111</v>
      </c>
      <c r="AT49" s="64">
        <f t="shared" si="21"/>
        <v>2903711.111</v>
      </c>
      <c r="AU49" s="64">
        <f t="shared" si="21"/>
        <v>2903711.111</v>
      </c>
      <c r="AV49" s="64">
        <f t="shared" si="21"/>
        <v>2903711.111</v>
      </c>
      <c r="AW49" s="64">
        <f t="shared" si="21"/>
        <v>2903711.111</v>
      </c>
      <c r="AX49" s="64">
        <f t="shared" si="21"/>
        <v>2903711.111</v>
      </c>
    </row>
    <row r="50">
      <c r="B50" s="3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</row>
    <row r="51">
      <c r="B51" s="65" t="s">
        <v>128</v>
      </c>
      <c r="C51" s="46">
        <f t="shared" ref="C51:AX51" si="22">C40+C49</f>
        <v>319930.5556</v>
      </c>
      <c r="D51" s="46">
        <f t="shared" si="22"/>
        <v>319930.5556</v>
      </c>
      <c r="E51" s="46">
        <f t="shared" si="22"/>
        <v>319930.5556</v>
      </c>
      <c r="F51" s="46">
        <f t="shared" si="22"/>
        <v>326875</v>
      </c>
      <c r="G51" s="46">
        <f t="shared" si="22"/>
        <v>326875</v>
      </c>
      <c r="H51" s="46">
        <f t="shared" si="22"/>
        <v>326875</v>
      </c>
      <c r="I51" s="46">
        <f t="shared" si="22"/>
        <v>326875</v>
      </c>
      <c r="J51" s="46">
        <f t="shared" si="22"/>
        <v>326875</v>
      </c>
      <c r="K51" s="46">
        <f t="shared" si="22"/>
        <v>326875</v>
      </c>
      <c r="L51" s="46">
        <f t="shared" si="22"/>
        <v>326875</v>
      </c>
      <c r="M51" s="46">
        <f t="shared" si="22"/>
        <v>326875</v>
      </c>
      <c r="N51" s="46">
        <f t="shared" si="22"/>
        <v>326875</v>
      </c>
      <c r="O51" s="46">
        <f t="shared" si="22"/>
        <v>606034.7222</v>
      </c>
      <c r="P51" s="46">
        <f t="shared" si="22"/>
        <v>606034.7222</v>
      </c>
      <c r="Q51" s="46">
        <f t="shared" si="22"/>
        <v>606034.7222</v>
      </c>
      <c r="R51" s="46">
        <f t="shared" si="22"/>
        <v>696284.7222</v>
      </c>
      <c r="S51" s="46">
        <f t="shared" si="22"/>
        <v>696284.7222</v>
      </c>
      <c r="T51" s="46">
        <f t="shared" si="22"/>
        <v>696284.7222</v>
      </c>
      <c r="U51" s="46">
        <f t="shared" si="22"/>
        <v>830159.7222</v>
      </c>
      <c r="V51" s="46">
        <f t="shared" si="22"/>
        <v>830159.7222</v>
      </c>
      <c r="W51" s="46">
        <f t="shared" si="22"/>
        <v>830159.7222</v>
      </c>
      <c r="X51" s="46">
        <f t="shared" si="22"/>
        <v>830159.7222</v>
      </c>
      <c r="Y51" s="46">
        <f t="shared" si="22"/>
        <v>830159.7222</v>
      </c>
      <c r="Z51" s="46">
        <f t="shared" si="22"/>
        <v>830159.7222</v>
      </c>
      <c r="AA51" s="46">
        <f t="shared" si="22"/>
        <v>1521501.944</v>
      </c>
      <c r="AB51" s="46">
        <f t="shared" si="22"/>
        <v>1521501.944</v>
      </c>
      <c r="AC51" s="46">
        <f t="shared" si="22"/>
        <v>1521501.944</v>
      </c>
      <c r="AD51" s="46">
        <f t="shared" si="22"/>
        <v>1525021.944</v>
      </c>
      <c r="AE51" s="46">
        <f t="shared" si="22"/>
        <v>1525021.944</v>
      </c>
      <c r="AF51" s="46">
        <f t="shared" si="22"/>
        <v>1525021.944</v>
      </c>
      <c r="AG51" s="46">
        <f t="shared" si="22"/>
        <v>2320801.944</v>
      </c>
      <c r="AH51" s="46">
        <f t="shared" si="22"/>
        <v>2320801.944</v>
      </c>
      <c r="AI51" s="46">
        <f t="shared" si="22"/>
        <v>2320801.944</v>
      </c>
      <c r="AJ51" s="46">
        <f t="shared" si="22"/>
        <v>2320801.944</v>
      </c>
      <c r="AK51" s="46">
        <f t="shared" si="22"/>
        <v>2320801.944</v>
      </c>
      <c r="AL51" s="46">
        <f t="shared" si="22"/>
        <v>2341635.278</v>
      </c>
      <c r="AM51" s="46">
        <f t="shared" si="22"/>
        <v>4663453.056</v>
      </c>
      <c r="AN51" s="46">
        <f t="shared" si="22"/>
        <v>4663453.056</v>
      </c>
      <c r="AO51" s="46">
        <f t="shared" si="22"/>
        <v>4663453.056</v>
      </c>
      <c r="AP51" s="46">
        <f t="shared" si="22"/>
        <v>4656508.611</v>
      </c>
      <c r="AQ51" s="46">
        <f t="shared" si="22"/>
        <v>4656508.611</v>
      </c>
      <c r="AR51" s="46">
        <f t="shared" si="22"/>
        <v>4656508.611</v>
      </c>
      <c r="AS51" s="46">
        <f t="shared" si="22"/>
        <v>6997811.111</v>
      </c>
      <c r="AT51" s="46">
        <f t="shared" si="22"/>
        <v>6997811.111</v>
      </c>
      <c r="AU51" s="46">
        <f t="shared" si="22"/>
        <v>6997811.111</v>
      </c>
      <c r="AV51" s="46">
        <f t="shared" si="22"/>
        <v>6997811.111</v>
      </c>
      <c r="AW51" s="46">
        <f t="shared" si="22"/>
        <v>6997811.111</v>
      </c>
      <c r="AX51" s="46">
        <f t="shared" si="22"/>
        <v>6997811.111</v>
      </c>
    </row>
    <row r="52">
      <c r="B52" s="3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</row>
    <row r="53">
      <c r="B53" s="37" t="s">
        <v>129</v>
      </c>
      <c r="C53" s="66">
        <f t="shared" ref="C53:AX53" si="23">C26-C51</f>
        <v>-329930.5556</v>
      </c>
      <c r="D53" s="66">
        <f t="shared" si="23"/>
        <v>-329930.5556</v>
      </c>
      <c r="E53" s="66">
        <f t="shared" si="23"/>
        <v>-329930.5556</v>
      </c>
      <c r="F53" s="66">
        <f t="shared" si="23"/>
        <v>-336875</v>
      </c>
      <c r="G53" s="66">
        <f t="shared" si="23"/>
        <v>-336875</v>
      </c>
      <c r="H53" s="66">
        <f t="shared" si="23"/>
        <v>-336875</v>
      </c>
      <c r="I53" s="66">
        <f t="shared" si="23"/>
        <v>-336875</v>
      </c>
      <c r="J53" s="66">
        <f t="shared" si="23"/>
        <v>-336875</v>
      </c>
      <c r="K53" s="66">
        <f t="shared" si="23"/>
        <v>-336875</v>
      </c>
      <c r="L53" s="66">
        <f t="shared" si="23"/>
        <v>-336875</v>
      </c>
      <c r="M53" s="66">
        <f t="shared" si="23"/>
        <v>-336875</v>
      </c>
      <c r="N53" s="66">
        <f t="shared" si="23"/>
        <v>-336875</v>
      </c>
      <c r="O53" s="66">
        <f t="shared" si="23"/>
        <v>-627909.7222</v>
      </c>
      <c r="P53" s="66">
        <f t="shared" si="23"/>
        <v>-624576.3889</v>
      </c>
      <c r="Q53" s="66">
        <f t="shared" si="23"/>
        <v>-621243.0556</v>
      </c>
      <c r="R53" s="66">
        <f t="shared" si="23"/>
        <v>-703159.7222</v>
      </c>
      <c r="S53" s="66">
        <f t="shared" si="23"/>
        <v>-694826.3889</v>
      </c>
      <c r="T53" s="66">
        <f t="shared" si="23"/>
        <v>-691701.3889</v>
      </c>
      <c r="U53" s="66">
        <f t="shared" si="23"/>
        <v>-810576.3889</v>
      </c>
      <c r="V53" s="66">
        <f t="shared" si="23"/>
        <v>-795576.3889</v>
      </c>
      <c r="W53" s="66">
        <f t="shared" si="23"/>
        <v>-785784.7222</v>
      </c>
      <c r="X53" s="66">
        <f t="shared" si="23"/>
        <v>-770784.7222</v>
      </c>
      <c r="Y53" s="66">
        <f t="shared" si="23"/>
        <v>-760993.0556</v>
      </c>
      <c r="Z53" s="66">
        <f t="shared" si="23"/>
        <v>-745993.0556</v>
      </c>
      <c r="AA53" s="66">
        <f t="shared" si="23"/>
        <v>-1413418.611</v>
      </c>
      <c r="AB53" s="66">
        <f t="shared" si="23"/>
        <v>-1374293.611</v>
      </c>
      <c r="AC53" s="66">
        <f t="shared" si="23"/>
        <v>-1335168.611</v>
      </c>
      <c r="AD53" s="66">
        <f t="shared" si="23"/>
        <v>-1300230.278</v>
      </c>
      <c r="AE53" s="66">
        <f t="shared" si="23"/>
        <v>-1266980.278</v>
      </c>
      <c r="AF53" s="66">
        <f t="shared" si="23"/>
        <v>-1228521.944</v>
      </c>
      <c r="AG53" s="66">
        <f t="shared" si="23"/>
        <v>-1946426.944</v>
      </c>
      <c r="AH53" s="66">
        <f t="shared" si="23"/>
        <v>-1863343.611</v>
      </c>
      <c r="AI53" s="66">
        <f t="shared" si="23"/>
        <v>-1785468.611</v>
      </c>
      <c r="AJ53" s="66">
        <f t="shared" si="23"/>
        <v>-1707593.611</v>
      </c>
      <c r="AK53" s="66">
        <f t="shared" si="23"/>
        <v>-1624510.278</v>
      </c>
      <c r="AL53" s="66">
        <f t="shared" si="23"/>
        <v>-1567468.611</v>
      </c>
      <c r="AM53" s="66">
        <f t="shared" si="23"/>
        <v>-3677911.389</v>
      </c>
      <c r="AN53" s="66">
        <f t="shared" si="23"/>
        <v>-3471744.722</v>
      </c>
      <c r="AO53" s="66">
        <f t="shared" si="23"/>
        <v>-3260369.722</v>
      </c>
      <c r="AP53" s="66">
        <f t="shared" si="23"/>
        <v>-3046383.611</v>
      </c>
      <c r="AQ53" s="66">
        <f t="shared" si="23"/>
        <v>-2839341.944</v>
      </c>
      <c r="AR53" s="66">
        <f t="shared" si="23"/>
        <v>-2637508.611</v>
      </c>
      <c r="AS53" s="66">
        <f t="shared" si="23"/>
        <v>-4635644.444</v>
      </c>
      <c r="AT53" s="66">
        <f t="shared" si="23"/>
        <v>-4287269.444</v>
      </c>
      <c r="AU53" s="66">
        <f t="shared" si="23"/>
        <v>-3944102.778</v>
      </c>
      <c r="AV53" s="66">
        <f t="shared" si="23"/>
        <v>-3600936.111</v>
      </c>
      <c r="AW53" s="66">
        <f t="shared" si="23"/>
        <v>-3257769.444</v>
      </c>
      <c r="AX53" s="66">
        <f t="shared" si="23"/>
        <v>-2914602.778</v>
      </c>
    </row>
    <row r="54">
      <c r="B54" s="67" t="s">
        <v>130</v>
      </c>
      <c r="C54" s="54" t="str">
        <f t="shared" ref="C54:AX54" si="24">IFERROR(C53/C11,"")</f>
        <v/>
      </c>
      <c r="D54" s="54" t="str">
        <f t="shared" si="24"/>
        <v/>
      </c>
      <c r="E54" s="54" t="str">
        <f t="shared" si="24"/>
        <v/>
      </c>
      <c r="F54" s="54" t="str">
        <f t="shared" si="24"/>
        <v/>
      </c>
      <c r="G54" s="54" t="str">
        <f t="shared" si="24"/>
        <v/>
      </c>
      <c r="H54" s="54" t="str">
        <f t="shared" si="24"/>
        <v/>
      </c>
      <c r="I54" s="54" t="str">
        <f t="shared" si="24"/>
        <v/>
      </c>
      <c r="J54" s="54" t="str">
        <f t="shared" si="24"/>
        <v/>
      </c>
      <c r="K54" s="54" t="str">
        <f t="shared" si="24"/>
        <v/>
      </c>
      <c r="L54" s="54" t="str">
        <f t="shared" si="24"/>
        <v/>
      </c>
      <c r="M54" s="54" t="str">
        <f t="shared" si="24"/>
        <v/>
      </c>
      <c r="N54" s="54" t="str">
        <f t="shared" si="24"/>
        <v/>
      </c>
      <c r="O54" s="54">
        <f t="shared" si="24"/>
        <v>-188.3729167</v>
      </c>
      <c r="P54" s="54">
        <f t="shared" si="24"/>
        <v>-93.68645833</v>
      </c>
      <c r="Q54" s="54">
        <f t="shared" si="24"/>
        <v>-62.12430556</v>
      </c>
      <c r="R54" s="54">
        <f t="shared" si="24"/>
        <v>-38.35416667</v>
      </c>
      <c r="S54" s="54">
        <f t="shared" si="24"/>
        <v>-26.05598958</v>
      </c>
      <c r="T54" s="54">
        <f t="shared" si="24"/>
        <v>-19.76289683</v>
      </c>
      <c r="U54" s="54">
        <f t="shared" si="24"/>
        <v>-16.21152778</v>
      </c>
      <c r="V54" s="54">
        <f t="shared" si="24"/>
        <v>-12.23963675</v>
      </c>
      <c r="W54" s="54">
        <f t="shared" si="24"/>
        <v>-9.822309028</v>
      </c>
      <c r="X54" s="54">
        <f t="shared" si="24"/>
        <v>-8.113523392</v>
      </c>
      <c r="Y54" s="54">
        <f t="shared" si="24"/>
        <v>-6.918118687</v>
      </c>
      <c r="Z54" s="54">
        <f t="shared" si="24"/>
        <v>-5.967944444</v>
      </c>
      <c r="AA54" s="54">
        <f t="shared" si="24"/>
        <v>-8.346960302</v>
      </c>
      <c r="AB54" s="54">
        <f t="shared" si="24"/>
        <v>-6.431951378</v>
      </c>
      <c r="AC54" s="54">
        <f t="shared" si="24"/>
        <v>-5.175072136</v>
      </c>
      <c r="AD54" s="54">
        <f t="shared" si="24"/>
        <v>-4.310155617</v>
      </c>
      <c r="AE54" s="54">
        <f t="shared" si="24"/>
        <v>-3.668861808</v>
      </c>
      <c r="AF54" s="54">
        <f t="shared" si="24"/>
        <v>-3.158154099</v>
      </c>
      <c r="AG54" s="54">
        <f t="shared" si="24"/>
        <v>-4.034045481</v>
      </c>
      <c r="AH54" s="54">
        <f t="shared" si="24"/>
        <v>-3.234971547</v>
      </c>
      <c r="AI54" s="54">
        <f t="shared" si="24"/>
        <v>-2.666868725</v>
      </c>
      <c r="AJ54" s="54">
        <f t="shared" si="24"/>
        <v>-2.23799949</v>
      </c>
      <c r="AK54" s="54">
        <f t="shared" si="24"/>
        <v>-1.896684504</v>
      </c>
      <c r="AL54" s="54">
        <f t="shared" si="24"/>
        <v>-1.649966959</v>
      </c>
      <c r="AM54" s="54">
        <f t="shared" si="24"/>
        <v>-3.070470062</v>
      </c>
      <c r="AN54" s="54">
        <f t="shared" si="24"/>
        <v>-2.401483552</v>
      </c>
      <c r="AO54" s="54">
        <f t="shared" si="24"/>
        <v>-1.9252257</v>
      </c>
      <c r="AP54" s="54">
        <f t="shared" si="24"/>
        <v>-1.572732892</v>
      </c>
      <c r="AQ54" s="54">
        <f t="shared" si="24"/>
        <v>-1.302151775</v>
      </c>
      <c r="AR54" s="54">
        <f t="shared" si="24"/>
        <v>-1.08808111</v>
      </c>
      <c r="AS54" s="54">
        <f t="shared" si="24"/>
        <v>-1.638229866</v>
      </c>
      <c r="AT54" s="54">
        <f t="shared" si="24"/>
        <v>-1.325139948</v>
      </c>
      <c r="AU54" s="54">
        <f t="shared" si="24"/>
        <v>-1.083247124</v>
      </c>
      <c r="AV54" s="54">
        <f t="shared" si="24"/>
        <v>-0.8898524163</v>
      </c>
      <c r="AW54" s="54">
        <f t="shared" si="24"/>
        <v>-0.7316993586</v>
      </c>
      <c r="AX54" s="54">
        <f t="shared" si="24"/>
        <v>-0.5999594026</v>
      </c>
    </row>
    <row r="55">
      <c r="B55" s="3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</row>
    <row r="56">
      <c r="B56" s="37" t="s">
        <v>131</v>
      </c>
      <c r="C56" s="45">
        <f>C53</f>
        <v>-329930.5556</v>
      </c>
      <c r="D56" s="45">
        <f t="shared" ref="D56:AX56" si="25">D53+C56</f>
        <v>-659861.1111</v>
      </c>
      <c r="E56" s="45">
        <f t="shared" si="25"/>
        <v>-989791.6667</v>
      </c>
      <c r="F56" s="45">
        <f t="shared" si="25"/>
        <v>-1326666.667</v>
      </c>
      <c r="G56" s="45">
        <f t="shared" si="25"/>
        <v>-1663541.667</v>
      </c>
      <c r="H56" s="45">
        <f t="shared" si="25"/>
        <v>-2000416.667</v>
      </c>
      <c r="I56" s="45">
        <f t="shared" si="25"/>
        <v>-2337291.667</v>
      </c>
      <c r="J56" s="45">
        <f t="shared" si="25"/>
        <v>-2674166.667</v>
      </c>
      <c r="K56" s="45">
        <f t="shared" si="25"/>
        <v>-3011041.667</v>
      </c>
      <c r="L56" s="45">
        <f t="shared" si="25"/>
        <v>-3347916.667</v>
      </c>
      <c r="M56" s="45">
        <f t="shared" si="25"/>
        <v>-3684791.667</v>
      </c>
      <c r="N56" s="45">
        <f t="shared" si="25"/>
        <v>-4021666.667</v>
      </c>
      <c r="O56" s="45">
        <f t="shared" si="25"/>
        <v>-4649576.389</v>
      </c>
      <c r="P56" s="45">
        <f t="shared" si="25"/>
        <v>-5274152.778</v>
      </c>
      <c r="Q56" s="45">
        <f t="shared" si="25"/>
        <v>-5895395.833</v>
      </c>
      <c r="R56" s="45">
        <f t="shared" si="25"/>
        <v>-6598555.556</v>
      </c>
      <c r="S56" s="45">
        <f t="shared" si="25"/>
        <v>-7293381.944</v>
      </c>
      <c r="T56" s="45">
        <f t="shared" si="25"/>
        <v>-7985083.333</v>
      </c>
      <c r="U56" s="45">
        <f t="shared" si="25"/>
        <v>-8795659.722</v>
      </c>
      <c r="V56" s="45">
        <f t="shared" si="25"/>
        <v>-9591236.111</v>
      </c>
      <c r="W56" s="45">
        <f t="shared" si="25"/>
        <v>-10377020.83</v>
      </c>
      <c r="X56" s="45">
        <f t="shared" si="25"/>
        <v>-11147805.56</v>
      </c>
      <c r="Y56" s="45">
        <f t="shared" si="25"/>
        <v>-11908798.61</v>
      </c>
      <c r="Z56" s="45">
        <f t="shared" si="25"/>
        <v>-12654791.67</v>
      </c>
      <c r="AA56" s="45">
        <f t="shared" si="25"/>
        <v>-14068210.28</v>
      </c>
      <c r="AB56" s="45">
        <f t="shared" si="25"/>
        <v>-15442503.89</v>
      </c>
      <c r="AC56" s="45">
        <f t="shared" si="25"/>
        <v>-16777672.5</v>
      </c>
      <c r="AD56" s="45">
        <f t="shared" si="25"/>
        <v>-18077902.78</v>
      </c>
      <c r="AE56" s="45">
        <f t="shared" si="25"/>
        <v>-19344883.06</v>
      </c>
      <c r="AF56" s="45">
        <f t="shared" si="25"/>
        <v>-20573405</v>
      </c>
      <c r="AG56" s="45">
        <f t="shared" si="25"/>
        <v>-22519831.94</v>
      </c>
      <c r="AH56" s="45">
        <f t="shared" si="25"/>
        <v>-24383175.56</v>
      </c>
      <c r="AI56" s="45">
        <f t="shared" si="25"/>
        <v>-26168644.17</v>
      </c>
      <c r="AJ56" s="45">
        <f t="shared" si="25"/>
        <v>-27876237.78</v>
      </c>
      <c r="AK56" s="45">
        <f t="shared" si="25"/>
        <v>-29500748.06</v>
      </c>
      <c r="AL56" s="45">
        <f t="shared" si="25"/>
        <v>-31068216.67</v>
      </c>
      <c r="AM56" s="45">
        <f t="shared" si="25"/>
        <v>-34746128.06</v>
      </c>
      <c r="AN56" s="45">
        <f t="shared" si="25"/>
        <v>-38217872.78</v>
      </c>
      <c r="AO56" s="45">
        <f t="shared" si="25"/>
        <v>-41478242.5</v>
      </c>
      <c r="AP56" s="45">
        <f t="shared" si="25"/>
        <v>-44524626.11</v>
      </c>
      <c r="AQ56" s="45">
        <f t="shared" si="25"/>
        <v>-47363968.06</v>
      </c>
      <c r="AR56" s="45">
        <f t="shared" si="25"/>
        <v>-50001476.67</v>
      </c>
      <c r="AS56" s="45">
        <f t="shared" si="25"/>
        <v>-54637121.11</v>
      </c>
      <c r="AT56" s="45">
        <f t="shared" si="25"/>
        <v>-58924390.56</v>
      </c>
      <c r="AU56" s="45">
        <f t="shared" si="25"/>
        <v>-62868493.33</v>
      </c>
      <c r="AV56" s="45">
        <f t="shared" si="25"/>
        <v>-66469429.44</v>
      </c>
      <c r="AW56" s="45">
        <f t="shared" si="25"/>
        <v>-69727198.89</v>
      </c>
      <c r="AX56" s="45">
        <f t="shared" si="25"/>
        <v>-72641801.67</v>
      </c>
    </row>
    <row r="57">
      <c r="A57" s="61"/>
      <c r="B57" s="68" t="s">
        <v>132</v>
      </c>
      <c r="C57" s="53">
        <f t="shared" ref="C57:AX57" si="26">IF(C56&gt;0,C53*0.21,0)</f>
        <v>0</v>
      </c>
      <c r="D57" s="53">
        <f t="shared" si="26"/>
        <v>0</v>
      </c>
      <c r="E57" s="53">
        <f t="shared" si="26"/>
        <v>0</v>
      </c>
      <c r="F57" s="53">
        <f t="shared" si="26"/>
        <v>0</v>
      </c>
      <c r="G57" s="53">
        <f t="shared" si="26"/>
        <v>0</v>
      </c>
      <c r="H57" s="53">
        <f t="shared" si="26"/>
        <v>0</v>
      </c>
      <c r="I57" s="53">
        <f t="shared" si="26"/>
        <v>0</v>
      </c>
      <c r="J57" s="53">
        <f t="shared" si="26"/>
        <v>0</v>
      </c>
      <c r="K57" s="53">
        <f t="shared" si="26"/>
        <v>0</v>
      </c>
      <c r="L57" s="53">
        <f t="shared" si="26"/>
        <v>0</v>
      </c>
      <c r="M57" s="53">
        <f t="shared" si="26"/>
        <v>0</v>
      </c>
      <c r="N57" s="53">
        <f t="shared" si="26"/>
        <v>0</v>
      </c>
      <c r="O57" s="53">
        <f t="shared" si="26"/>
        <v>0</v>
      </c>
      <c r="P57" s="53">
        <f t="shared" si="26"/>
        <v>0</v>
      </c>
      <c r="Q57" s="53">
        <f t="shared" si="26"/>
        <v>0</v>
      </c>
      <c r="R57" s="53">
        <f t="shared" si="26"/>
        <v>0</v>
      </c>
      <c r="S57" s="53">
        <f t="shared" si="26"/>
        <v>0</v>
      </c>
      <c r="T57" s="53">
        <f t="shared" si="26"/>
        <v>0</v>
      </c>
      <c r="U57" s="53">
        <f t="shared" si="26"/>
        <v>0</v>
      </c>
      <c r="V57" s="53">
        <f t="shared" si="26"/>
        <v>0</v>
      </c>
      <c r="W57" s="53">
        <f t="shared" si="26"/>
        <v>0</v>
      </c>
      <c r="X57" s="53">
        <f t="shared" si="26"/>
        <v>0</v>
      </c>
      <c r="Y57" s="53">
        <f t="shared" si="26"/>
        <v>0</v>
      </c>
      <c r="Z57" s="53">
        <f t="shared" si="26"/>
        <v>0</v>
      </c>
      <c r="AA57" s="53">
        <f t="shared" si="26"/>
        <v>0</v>
      </c>
      <c r="AB57" s="53">
        <f t="shared" si="26"/>
        <v>0</v>
      </c>
      <c r="AC57" s="53">
        <f t="shared" si="26"/>
        <v>0</v>
      </c>
      <c r="AD57" s="53">
        <f t="shared" si="26"/>
        <v>0</v>
      </c>
      <c r="AE57" s="53">
        <f t="shared" si="26"/>
        <v>0</v>
      </c>
      <c r="AF57" s="53">
        <f t="shared" si="26"/>
        <v>0</v>
      </c>
      <c r="AG57" s="53">
        <f t="shared" si="26"/>
        <v>0</v>
      </c>
      <c r="AH57" s="53">
        <f t="shared" si="26"/>
        <v>0</v>
      </c>
      <c r="AI57" s="53">
        <f t="shared" si="26"/>
        <v>0</v>
      </c>
      <c r="AJ57" s="53">
        <f t="shared" si="26"/>
        <v>0</v>
      </c>
      <c r="AK57" s="53">
        <f t="shared" si="26"/>
        <v>0</v>
      </c>
      <c r="AL57" s="53">
        <f t="shared" si="26"/>
        <v>0</v>
      </c>
      <c r="AM57" s="53">
        <f t="shared" si="26"/>
        <v>0</v>
      </c>
      <c r="AN57" s="53">
        <f t="shared" si="26"/>
        <v>0</v>
      </c>
      <c r="AO57" s="53">
        <f t="shared" si="26"/>
        <v>0</v>
      </c>
      <c r="AP57" s="53">
        <f t="shared" si="26"/>
        <v>0</v>
      </c>
      <c r="AQ57" s="53">
        <f t="shared" si="26"/>
        <v>0</v>
      </c>
      <c r="AR57" s="53">
        <f t="shared" si="26"/>
        <v>0</v>
      </c>
      <c r="AS57" s="53">
        <f t="shared" si="26"/>
        <v>0</v>
      </c>
      <c r="AT57" s="53">
        <f t="shared" si="26"/>
        <v>0</v>
      </c>
      <c r="AU57" s="53">
        <f t="shared" si="26"/>
        <v>0</v>
      </c>
      <c r="AV57" s="53">
        <f t="shared" si="26"/>
        <v>0</v>
      </c>
      <c r="AW57" s="53">
        <f t="shared" si="26"/>
        <v>0</v>
      </c>
      <c r="AX57" s="53">
        <f t="shared" si="26"/>
        <v>0</v>
      </c>
    </row>
    <row r="58">
      <c r="B58" s="3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</row>
    <row r="59">
      <c r="B59" s="37" t="s">
        <v>133</v>
      </c>
      <c r="C59" s="46">
        <f t="shared" ref="C59:AX59" si="27">C53-C57</f>
        <v>-329930.5556</v>
      </c>
      <c r="D59" s="46">
        <f t="shared" si="27"/>
        <v>-329930.5556</v>
      </c>
      <c r="E59" s="46">
        <f t="shared" si="27"/>
        <v>-329930.5556</v>
      </c>
      <c r="F59" s="46">
        <f t="shared" si="27"/>
        <v>-336875</v>
      </c>
      <c r="G59" s="46">
        <f t="shared" si="27"/>
        <v>-336875</v>
      </c>
      <c r="H59" s="46">
        <f t="shared" si="27"/>
        <v>-336875</v>
      </c>
      <c r="I59" s="46">
        <f t="shared" si="27"/>
        <v>-336875</v>
      </c>
      <c r="J59" s="46">
        <f t="shared" si="27"/>
        <v>-336875</v>
      </c>
      <c r="K59" s="46">
        <f t="shared" si="27"/>
        <v>-336875</v>
      </c>
      <c r="L59" s="46">
        <f t="shared" si="27"/>
        <v>-336875</v>
      </c>
      <c r="M59" s="46">
        <f t="shared" si="27"/>
        <v>-336875</v>
      </c>
      <c r="N59" s="46">
        <f t="shared" si="27"/>
        <v>-336875</v>
      </c>
      <c r="O59" s="46">
        <f t="shared" si="27"/>
        <v>-627909.7222</v>
      </c>
      <c r="P59" s="46">
        <f t="shared" si="27"/>
        <v>-624576.3889</v>
      </c>
      <c r="Q59" s="46">
        <f t="shared" si="27"/>
        <v>-621243.0556</v>
      </c>
      <c r="R59" s="46">
        <f t="shared" si="27"/>
        <v>-703159.7222</v>
      </c>
      <c r="S59" s="46">
        <f t="shared" si="27"/>
        <v>-694826.3889</v>
      </c>
      <c r="T59" s="46">
        <f t="shared" si="27"/>
        <v>-691701.3889</v>
      </c>
      <c r="U59" s="46">
        <f t="shared" si="27"/>
        <v>-810576.3889</v>
      </c>
      <c r="V59" s="46">
        <f t="shared" si="27"/>
        <v>-795576.3889</v>
      </c>
      <c r="W59" s="46">
        <f t="shared" si="27"/>
        <v>-785784.7222</v>
      </c>
      <c r="X59" s="46">
        <f t="shared" si="27"/>
        <v>-770784.7222</v>
      </c>
      <c r="Y59" s="46">
        <f t="shared" si="27"/>
        <v>-760993.0556</v>
      </c>
      <c r="Z59" s="46">
        <f t="shared" si="27"/>
        <v>-745993.0556</v>
      </c>
      <c r="AA59" s="46">
        <f t="shared" si="27"/>
        <v>-1413418.611</v>
      </c>
      <c r="AB59" s="46">
        <f t="shared" si="27"/>
        <v>-1374293.611</v>
      </c>
      <c r="AC59" s="46">
        <f t="shared" si="27"/>
        <v>-1335168.611</v>
      </c>
      <c r="AD59" s="46">
        <f t="shared" si="27"/>
        <v>-1300230.278</v>
      </c>
      <c r="AE59" s="46">
        <f t="shared" si="27"/>
        <v>-1266980.278</v>
      </c>
      <c r="AF59" s="46">
        <f t="shared" si="27"/>
        <v>-1228521.944</v>
      </c>
      <c r="AG59" s="46">
        <f t="shared" si="27"/>
        <v>-1946426.944</v>
      </c>
      <c r="AH59" s="46">
        <f t="shared" si="27"/>
        <v>-1863343.611</v>
      </c>
      <c r="AI59" s="46">
        <f t="shared" si="27"/>
        <v>-1785468.611</v>
      </c>
      <c r="AJ59" s="46">
        <f t="shared" si="27"/>
        <v>-1707593.611</v>
      </c>
      <c r="AK59" s="46">
        <f t="shared" si="27"/>
        <v>-1624510.278</v>
      </c>
      <c r="AL59" s="46">
        <f t="shared" si="27"/>
        <v>-1567468.611</v>
      </c>
      <c r="AM59" s="46">
        <f t="shared" si="27"/>
        <v>-3677911.389</v>
      </c>
      <c r="AN59" s="46">
        <f t="shared" si="27"/>
        <v>-3471744.722</v>
      </c>
      <c r="AO59" s="46">
        <f t="shared" si="27"/>
        <v>-3260369.722</v>
      </c>
      <c r="AP59" s="46">
        <f t="shared" si="27"/>
        <v>-3046383.611</v>
      </c>
      <c r="AQ59" s="46">
        <f t="shared" si="27"/>
        <v>-2839341.944</v>
      </c>
      <c r="AR59" s="46">
        <f t="shared" si="27"/>
        <v>-2637508.611</v>
      </c>
      <c r="AS59" s="46">
        <f t="shared" si="27"/>
        <v>-4635644.444</v>
      </c>
      <c r="AT59" s="46">
        <f t="shared" si="27"/>
        <v>-4287269.444</v>
      </c>
      <c r="AU59" s="46">
        <f t="shared" si="27"/>
        <v>-3944102.778</v>
      </c>
      <c r="AV59" s="46">
        <f t="shared" si="27"/>
        <v>-3600936.111</v>
      </c>
      <c r="AW59" s="46">
        <f t="shared" si="27"/>
        <v>-3257769.444</v>
      </c>
      <c r="AX59" s="46">
        <f t="shared" si="27"/>
        <v>-2914602.778</v>
      </c>
    </row>
    <row r="61">
      <c r="A61" s="69"/>
      <c r="B61" s="70" t="s">
        <v>134</v>
      </c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</row>
    <row r="62">
      <c r="B62" s="34"/>
    </row>
    <row r="63">
      <c r="B63" s="71" t="s">
        <v>135</v>
      </c>
    </row>
    <row r="64">
      <c r="B64" s="34" t="s">
        <v>136</v>
      </c>
      <c r="C64" s="61">
        <f>C99</f>
        <v>6683958.333</v>
      </c>
      <c r="D64" s="61">
        <f t="shared" ref="D64:AX64" si="28">C64+D99</f>
        <v>6367916.667</v>
      </c>
      <c r="E64" s="61">
        <f t="shared" si="28"/>
        <v>6051875</v>
      </c>
      <c r="F64" s="61">
        <f t="shared" si="28"/>
        <v>5485833.333</v>
      </c>
      <c r="G64" s="61">
        <f t="shared" si="28"/>
        <v>5169791.667</v>
      </c>
      <c r="H64" s="61">
        <f t="shared" si="28"/>
        <v>4853750</v>
      </c>
      <c r="I64" s="61">
        <f t="shared" si="28"/>
        <v>4537708.333</v>
      </c>
      <c r="J64" s="61">
        <f t="shared" si="28"/>
        <v>4221666.667</v>
      </c>
      <c r="K64" s="61">
        <f t="shared" si="28"/>
        <v>3905625</v>
      </c>
      <c r="L64" s="61">
        <f t="shared" si="28"/>
        <v>3589583.333</v>
      </c>
      <c r="M64" s="61">
        <f t="shared" si="28"/>
        <v>3273541.667</v>
      </c>
      <c r="N64" s="61">
        <f t="shared" si="28"/>
        <v>22957500</v>
      </c>
      <c r="O64" s="61">
        <f t="shared" si="28"/>
        <v>20442645.83</v>
      </c>
      <c r="P64" s="61">
        <f t="shared" si="28"/>
        <v>19927791.67</v>
      </c>
      <c r="Q64" s="61">
        <f t="shared" si="28"/>
        <v>19412937.5</v>
      </c>
      <c r="R64" s="61">
        <f t="shared" si="28"/>
        <v>18867833.33</v>
      </c>
      <c r="S64" s="61">
        <f t="shared" si="28"/>
        <v>18322729.17</v>
      </c>
      <c r="T64" s="61">
        <f t="shared" si="28"/>
        <v>17772416.67</v>
      </c>
      <c r="U64" s="61">
        <f t="shared" si="28"/>
        <v>17168229.17</v>
      </c>
      <c r="V64" s="61">
        <f t="shared" si="28"/>
        <v>16564041.67</v>
      </c>
      <c r="W64" s="61">
        <f t="shared" si="28"/>
        <v>15954645.83</v>
      </c>
      <c r="X64" s="61">
        <f t="shared" si="28"/>
        <v>15345250</v>
      </c>
      <c r="Y64" s="61">
        <f t="shared" si="28"/>
        <v>14730645.83</v>
      </c>
      <c r="Z64" s="61">
        <f t="shared" si="28"/>
        <v>14116041.67</v>
      </c>
      <c r="AA64" s="61">
        <f t="shared" si="28"/>
        <v>9778900.833</v>
      </c>
      <c r="AB64" s="61">
        <f t="shared" si="28"/>
        <v>8936551.667</v>
      </c>
      <c r="AC64" s="61">
        <f t="shared" si="28"/>
        <v>8088994.167</v>
      </c>
      <c r="AD64" s="61">
        <f t="shared" si="28"/>
        <v>47284708.33</v>
      </c>
      <c r="AE64" s="61">
        <f t="shared" si="28"/>
        <v>46470005.83</v>
      </c>
      <c r="AF64" s="61">
        <f t="shared" si="28"/>
        <v>45650095</v>
      </c>
      <c r="AG64" s="61">
        <f t="shared" si="28"/>
        <v>44696779.17</v>
      </c>
      <c r="AH64" s="61">
        <f t="shared" si="28"/>
        <v>43733046.67</v>
      </c>
      <c r="AI64" s="61">
        <f t="shared" si="28"/>
        <v>42753689.17</v>
      </c>
      <c r="AJ64" s="61">
        <f t="shared" si="28"/>
        <v>41758706.67</v>
      </c>
      <c r="AK64" s="61">
        <f t="shared" si="28"/>
        <v>40753307.5</v>
      </c>
      <c r="AL64" s="61">
        <f t="shared" si="28"/>
        <v>38732283.33</v>
      </c>
      <c r="AM64" s="61">
        <f t="shared" si="28"/>
        <v>37583094.17</v>
      </c>
      <c r="AN64" s="61">
        <f t="shared" si="28"/>
        <v>36392238.33</v>
      </c>
      <c r="AO64" s="61">
        <f t="shared" si="28"/>
        <v>35164924.17</v>
      </c>
      <c r="AP64" s="61">
        <f t="shared" si="28"/>
        <v>33901151.67</v>
      </c>
      <c r="AQ64" s="61">
        <f t="shared" si="28"/>
        <v>32600920.83</v>
      </c>
      <c r="AR64" s="61">
        <f t="shared" si="28"/>
        <v>31259023.33</v>
      </c>
      <c r="AS64" s="61">
        <f t="shared" si="28"/>
        <v>30137323.33</v>
      </c>
      <c r="AT64" s="61">
        <f t="shared" si="28"/>
        <v>28958331.67</v>
      </c>
      <c r="AU64" s="61">
        <f t="shared" si="28"/>
        <v>27716840</v>
      </c>
      <c r="AV64" s="61">
        <f t="shared" si="28"/>
        <v>26412848.33</v>
      </c>
      <c r="AW64" s="61">
        <f t="shared" si="28"/>
        <v>25046356.67</v>
      </c>
      <c r="AX64" s="61">
        <f t="shared" si="28"/>
        <v>23617365</v>
      </c>
    </row>
    <row r="65">
      <c r="B65" s="34"/>
    </row>
    <row r="66">
      <c r="B66" s="71" t="s">
        <v>137</v>
      </c>
      <c r="C66" s="72">
        <f>'CAPEX &amp; Depreciation'!C11</f>
        <v>500000</v>
      </c>
      <c r="D66" s="72">
        <f>C66+'CAPEX &amp; Depreciation'!D11</f>
        <v>500000</v>
      </c>
      <c r="E66" s="72">
        <f>D66+'CAPEX &amp; Depreciation'!E11</f>
        <v>500000</v>
      </c>
      <c r="F66" s="72">
        <f>E66+'CAPEX &amp; Depreciation'!F11</f>
        <v>750000</v>
      </c>
      <c r="G66" s="72">
        <f>F66+'CAPEX &amp; Depreciation'!G11</f>
        <v>750000</v>
      </c>
      <c r="H66" s="72">
        <f>G66+'CAPEX &amp; Depreciation'!H11</f>
        <v>750000</v>
      </c>
      <c r="I66" s="72">
        <f>H66+'CAPEX &amp; Depreciation'!I11</f>
        <v>750000</v>
      </c>
      <c r="J66" s="72">
        <f>I66+'CAPEX &amp; Depreciation'!J11</f>
        <v>750000</v>
      </c>
      <c r="K66" s="72">
        <f>J66+'CAPEX &amp; Depreciation'!K11</f>
        <v>750000</v>
      </c>
      <c r="L66" s="72">
        <f>K66+'CAPEX &amp; Depreciation'!L11</f>
        <v>750000</v>
      </c>
      <c r="M66" s="72">
        <f>L66+'CAPEX &amp; Depreciation'!M11</f>
        <v>750000</v>
      </c>
      <c r="N66" s="72">
        <f>M66+'CAPEX &amp; Depreciation'!N11</f>
        <v>750000</v>
      </c>
      <c r="O66" s="72">
        <f>N66+'CAPEX &amp; Depreciation'!O11</f>
        <v>2750000</v>
      </c>
      <c r="P66" s="72">
        <f>O66+'CAPEX &amp; Depreciation'!P11</f>
        <v>2750000</v>
      </c>
      <c r="Q66" s="72">
        <f>P66+'CAPEX &amp; Depreciation'!Q11</f>
        <v>2750000</v>
      </c>
      <c r="R66" s="72">
        <f>Q66+'CAPEX &amp; Depreciation'!R11</f>
        <v>2750000</v>
      </c>
      <c r="S66" s="72">
        <f>R66+'CAPEX &amp; Depreciation'!S11</f>
        <v>2750000</v>
      </c>
      <c r="T66" s="72">
        <f>S66+'CAPEX &amp; Depreciation'!T11</f>
        <v>2750000</v>
      </c>
      <c r="U66" s="72">
        <f>T66+'CAPEX &amp; Depreciation'!U11</f>
        <v>2750000</v>
      </c>
      <c r="V66" s="72">
        <f>U66+'CAPEX &amp; Depreciation'!V11</f>
        <v>2750000</v>
      </c>
      <c r="W66" s="72">
        <f>V66+'CAPEX &amp; Depreciation'!W11</f>
        <v>2750000</v>
      </c>
      <c r="X66" s="72">
        <f>W66+'CAPEX &amp; Depreciation'!X11</f>
        <v>2750000</v>
      </c>
      <c r="Y66" s="72">
        <f>X66+'CAPEX &amp; Depreciation'!Y11</f>
        <v>2750000</v>
      </c>
      <c r="Z66" s="72">
        <f>Y66+'CAPEX &amp; Depreciation'!Z11</f>
        <v>2750000</v>
      </c>
      <c r="AA66" s="72">
        <f>Z66+'CAPEX &amp; Depreciation'!AA11</f>
        <v>6250000</v>
      </c>
      <c r="AB66" s="72">
        <f>AA66+'CAPEX &amp; Depreciation'!AB11</f>
        <v>6250000</v>
      </c>
      <c r="AC66" s="72">
        <f>AB66+'CAPEX &amp; Depreciation'!AC11</f>
        <v>6250000</v>
      </c>
      <c r="AD66" s="72">
        <f>AC66+'CAPEX &amp; Depreciation'!AD11</f>
        <v>6250000</v>
      </c>
      <c r="AE66" s="72">
        <f>AD66+'CAPEX &amp; Depreciation'!AE11</f>
        <v>6250000</v>
      </c>
      <c r="AF66" s="72">
        <f>AE66+'CAPEX &amp; Depreciation'!AF11</f>
        <v>6250000</v>
      </c>
      <c r="AG66" s="72">
        <f>AF66+'CAPEX &amp; Depreciation'!AG11</f>
        <v>6250000</v>
      </c>
      <c r="AH66" s="72">
        <f>AG66+'CAPEX &amp; Depreciation'!AH11</f>
        <v>6250000</v>
      </c>
      <c r="AI66" s="72">
        <f>AH66+'CAPEX &amp; Depreciation'!AI11</f>
        <v>6250000</v>
      </c>
      <c r="AJ66" s="72">
        <f>AI66+'CAPEX &amp; Depreciation'!AJ11</f>
        <v>6250000</v>
      </c>
      <c r="AK66" s="72">
        <f>AJ66+'CAPEX &amp; Depreciation'!AK11</f>
        <v>6250000</v>
      </c>
      <c r="AL66" s="72">
        <f>AK66+'CAPEX &amp; Depreciation'!AL11</f>
        <v>7250000</v>
      </c>
      <c r="AM66" s="72">
        <f>AL66+'CAPEX &amp; Depreciation'!AM11</f>
        <v>7250000</v>
      </c>
      <c r="AN66" s="72">
        <f>AM66+'CAPEX &amp; Depreciation'!AN11</f>
        <v>7250000</v>
      </c>
      <c r="AO66" s="72">
        <f>AN66+'CAPEX &amp; Depreciation'!AO11</f>
        <v>7250000</v>
      </c>
      <c r="AP66" s="72">
        <f>AO66+'CAPEX &amp; Depreciation'!AP11</f>
        <v>7250000</v>
      </c>
      <c r="AQ66" s="72">
        <f>AP66+'CAPEX &amp; Depreciation'!AQ11</f>
        <v>7250000</v>
      </c>
      <c r="AR66" s="72">
        <f>AQ66+'CAPEX &amp; Depreciation'!AR11</f>
        <v>7250000</v>
      </c>
      <c r="AS66" s="72">
        <f>AR66+'CAPEX &amp; Depreciation'!AS11</f>
        <v>7250000</v>
      </c>
      <c r="AT66" s="72">
        <f>AS66+'CAPEX &amp; Depreciation'!AT11</f>
        <v>7250000</v>
      </c>
      <c r="AU66" s="72">
        <f>AT66+'CAPEX &amp; Depreciation'!AU11</f>
        <v>7250000</v>
      </c>
      <c r="AV66" s="72">
        <f>AU66+'CAPEX &amp; Depreciation'!AV11</f>
        <v>7250000</v>
      </c>
      <c r="AW66" s="72">
        <f>AV66+'CAPEX &amp; Depreciation'!AW11</f>
        <v>7250000</v>
      </c>
      <c r="AX66" s="72">
        <f>AW66+'CAPEX &amp; Depreciation'!AX11</f>
        <v>7250000</v>
      </c>
    </row>
    <row r="67">
      <c r="B67" s="34" t="s">
        <v>138</v>
      </c>
      <c r="C67" s="72">
        <f>-C46</f>
        <v>-13888.88889</v>
      </c>
      <c r="D67" s="72">
        <f t="shared" ref="D67:AX67" si="29">C67-D46</f>
        <v>-27777.77778</v>
      </c>
      <c r="E67" s="72">
        <f t="shared" si="29"/>
        <v>-41666.66667</v>
      </c>
      <c r="F67" s="72">
        <f t="shared" si="29"/>
        <v>-62500</v>
      </c>
      <c r="G67" s="72">
        <f t="shared" si="29"/>
        <v>-83333.33333</v>
      </c>
      <c r="H67" s="72">
        <f t="shared" si="29"/>
        <v>-104166.6667</v>
      </c>
      <c r="I67" s="72">
        <f t="shared" si="29"/>
        <v>-125000</v>
      </c>
      <c r="J67" s="72">
        <f t="shared" si="29"/>
        <v>-145833.3333</v>
      </c>
      <c r="K67" s="72">
        <f t="shared" si="29"/>
        <v>-166666.6667</v>
      </c>
      <c r="L67" s="72">
        <f t="shared" si="29"/>
        <v>-187500</v>
      </c>
      <c r="M67" s="72">
        <f t="shared" si="29"/>
        <v>-208333.3333</v>
      </c>
      <c r="N67" s="72">
        <f t="shared" si="29"/>
        <v>-229166.6667</v>
      </c>
      <c r="O67" s="72">
        <f t="shared" si="29"/>
        <v>-305555.5556</v>
      </c>
      <c r="P67" s="72">
        <f t="shared" si="29"/>
        <v>-381944.4444</v>
      </c>
      <c r="Q67" s="72">
        <f t="shared" si="29"/>
        <v>-458333.3333</v>
      </c>
      <c r="R67" s="72">
        <f t="shared" si="29"/>
        <v>-534722.2222</v>
      </c>
      <c r="S67" s="72">
        <f t="shared" si="29"/>
        <v>-611111.1111</v>
      </c>
      <c r="T67" s="72">
        <f t="shared" si="29"/>
        <v>-687500</v>
      </c>
      <c r="U67" s="72">
        <f t="shared" si="29"/>
        <v>-763888.8889</v>
      </c>
      <c r="V67" s="72">
        <f t="shared" si="29"/>
        <v>-840277.7778</v>
      </c>
      <c r="W67" s="72">
        <f t="shared" si="29"/>
        <v>-916666.6667</v>
      </c>
      <c r="X67" s="72">
        <f t="shared" si="29"/>
        <v>-993055.5556</v>
      </c>
      <c r="Y67" s="72">
        <f t="shared" si="29"/>
        <v>-1069444.444</v>
      </c>
      <c r="Z67" s="72">
        <f t="shared" si="29"/>
        <v>-1145833.333</v>
      </c>
      <c r="AA67" s="72">
        <f t="shared" si="29"/>
        <v>-1319444.444</v>
      </c>
      <c r="AB67" s="72">
        <f t="shared" si="29"/>
        <v>-1493055.556</v>
      </c>
      <c r="AC67" s="72">
        <f t="shared" si="29"/>
        <v>-1666666.667</v>
      </c>
      <c r="AD67" s="72">
        <f t="shared" si="29"/>
        <v>-1840277.778</v>
      </c>
      <c r="AE67" s="72">
        <f t="shared" si="29"/>
        <v>-2013888.889</v>
      </c>
      <c r="AF67" s="72">
        <f t="shared" si="29"/>
        <v>-2187500</v>
      </c>
      <c r="AG67" s="72">
        <f t="shared" si="29"/>
        <v>-2361111.111</v>
      </c>
      <c r="AH67" s="72">
        <f t="shared" si="29"/>
        <v>-2534722.222</v>
      </c>
      <c r="AI67" s="72">
        <f t="shared" si="29"/>
        <v>-2708333.333</v>
      </c>
      <c r="AJ67" s="72">
        <f t="shared" si="29"/>
        <v>-2881944.444</v>
      </c>
      <c r="AK67" s="72">
        <f t="shared" si="29"/>
        <v>-3055555.556</v>
      </c>
      <c r="AL67" s="72">
        <f t="shared" si="29"/>
        <v>-3250000</v>
      </c>
      <c r="AM67" s="72">
        <f t="shared" si="29"/>
        <v>-3430555.556</v>
      </c>
      <c r="AN67" s="72">
        <f t="shared" si="29"/>
        <v>-3611111.111</v>
      </c>
      <c r="AO67" s="72">
        <f t="shared" si="29"/>
        <v>-3791666.667</v>
      </c>
      <c r="AP67" s="72">
        <f t="shared" si="29"/>
        <v>-3965277.778</v>
      </c>
      <c r="AQ67" s="72">
        <f t="shared" si="29"/>
        <v>-4138888.889</v>
      </c>
      <c r="AR67" s="72">
        <f t="shared" si="29"/>
        <v>-4312500</v>
      </c>
      <c r="AS67" s="72">
        <f t="shared" si="29"/>
        <v>-4486111.111</v>
      </c>
      <c r="AT67" s="72">
        <f t="shared" si="29"/>
        <v>-4659722.222</v>
      </c>
      <c r="AU67" s="72">
        <f t="shared" si="29"/>
        <v>-4833333.333</v>
      </c>
      <c r="AV67" s="72">
        <f t="shared" si="29"/>
        <v>-5006944.444</v>
      </c>
      <c r="AW67" s="72">
        <f t="shared" si="29"/>
        <v>-5180555.556</v>
      </c>
      <c r="AX67" s="72">
        <f t="shared" si="29"/>
        <v>-5354166.667</v>
      </c>
    </row>
    <row r="68">
      <c r="B68" s="34" t="s">
        <v>139</v>
      </c>
      <c r="C68" s="73">
        <f t="shared" ref="C68:AX68" si="30">SUM(C66:C67)</f>
        <v>486111.1111</v>
      </c>
      <c r="D68" s="73">
        <f t="shared" si="30"/>
        <v>472222.2222</v>
      </c>
      <c r="E68" s="73">
        <f t="shared" si="30"/>
        <v>458333.3333</v>
      </c>
      <c r="F68" s="73">
        <f t="shared" si="30"/>
        <v>687500</v>
      </c>
      <c r="G68" s="73">
        <f t="shared" si="30"/>
        <v>666666.6667</v>
      </c>
      <c r="H68" s="73">
        <f t="shared" si="30"/>
        <v>645833.3333</v>
      </c>
      <c r="I68" s="73">
        <f t="shared" si="30"/>
        <v>625000</v>
      </c>
      <c r="J68" s="73">
        <f t="shared" si="30"/>
        <v>604166.6667</v>
      </c>
      <c r="K68" s="73">
        <f t="shared" si="30"/>
        <v>583333.3333</v>
      </c>
      <c r="L68" s="73">
        <f t="shared" si="30"/>
        <v>562500</v>
      </c>
      <c r="M68" s="73">
        <f t="shared" si="30"/>
        <v>541666.6667</v>
      </c>
      <c r="N68" s="73">
        <f t="shared" si="30"/>
        <v>520833.3333</v>
      </c>
      <c r="O68" s="73">
        <f t="shared" si="30"/>
        <v>2444444.444</v>
      </c>
      <c r="P68" s="73">
        <f t="shared" si="30"/>
        <v>2368055.556</v>
      </c>
      <c r="Q68" s="73">
        <f t="shared" si="30"/>
        <v>2291666.667</v>
      </c>
      <c r="R68" s="73">
        <f t="shared" si="30"/>
        <v>2215277.778</v>
      </c>
      <c r="S68" s="73">
        <f t="shared" si="30"/>
        <v>2138888.889</v>
      </c>
      <c r="T68" s="73">
        <f t="shared" si="30"/>
        <v>2062500</v>
      </c>
      <c r="U68" s="73">
        <f t="shared" si="30"/>
        <v>1986111.111</v>
      </c>
      <c r="V68" s="73">
        <f t="shared" si="30"/>
        <v>1909722.222</v>
      </c>
      <c r="W68" s="73">
        <f t="shared" si="30"/>
        <v>1833333.333</v>
      </c>
      <c r="X68" s="73">
        <f t="shared" si="30"/>
        <v>1756944.444</v>
      </c>
      <c r="Y68" s="73">
        <f t="shared" si="30"/>
        <v>1680555.556</v>
      </c>
      <c r="Z68" s="73">
        <f t="shared" si="30"/>
        <v>1604166.667</v>
      </c>
      <c r="AA68" s="73">
        <f t="shared" si="30"/>
        <v>4930555.556</v>
      </c>
      <c r="AB68" s="73">
        <f t="shared" si="30"/>
        <v>4756944.444</v>
      </c>
      <c r="AC68" s="73">
        <f t="shared" si="30"/>
        <v>4583333.333</v>
      </c>
      <c r="AD68" s="73">
        <f t="shared" si="30"/>
        <v>4409722.222</v>
      </c>
      <c r="AE68" s="73">
        <f t="shared" si="30"/>
        <v>4236111.111</v>
      </c>
      <c r="AF68" s="73">
        <f t="shared" si="30"/>
        <v>4062500</v>
      </c>
      <c r="AG68" s="73">
        <f t="shared" si="30"/>
        <v>3888888.889</v>
      </c>
      <c r="AH68" s="73">
        <f t="shared" si="30"/>
        <v>3715277.778</v>
      </c>
      <c r="AI68" s="73">
        <f t="shared" si="30"/>
        <v>3541666.667</v>
      </c>
      <c r="AJ68" s="73">
        <f t="shared" si="30"/>
        <v>3368055.556</v>
      </c>
      <c r="AK68" s="73">
        <f t="shared" si="30"/>
        <v>3194444.444</v>
      </c>
      <c r="AL68" s="73">
        <f t="shared" si="30"/>
        <v>4000000</v>
      </c>
      <c r="AM68" s="73">
        <f t="shared" si="30"/>
        <v>3819444.444</v>
      </c>
      <c r="AN68" s="73">
        <f t="shared" si="30"/>
        <v>3638888.889</v>
      </c>
      <c r="AO68" s="73">
        <f t="shared" si="30"/>
        <v>3458333.333</v>
      </c>
      <c r="AP68" s="73">
        <f t="shared" si="30"/>
        <v>3284722.222</v>
      </c>
      <c r="AQ68" s="73">
        <f t="shared" si="30"/>
        <v>3111111.111</v>
      </c>
      <c r="AR68" s="73">
        <f t="shared" si="30"/>
        <v>2937500</v>
      </c>
      <c r="AS68" s="73">
        <f t="shared" si="30"/>
        <v>2763888.889</v>
      </c>
      <c r="AT68" s="73">
        <f t="shared" si="30"/>
        <v>2590277.778</v>
      </c>
      <c r="AU68" s="73">
        <f t="shared" si="30"/>
        <v>2416666.667</v>
      </c>
      <c r="AV68" s="73">
        <f t="shared" si="30"/>
        <v>2243055.556</v>
      </c>
      <c r="AW68" s="73">
        <f t="shared" si="30"/>
        <v>2069444.444</v>
      </c>
      <c r="AX68" s="73">
        <f t="shared" si="30"/>
        <v>1895833.333</v>
      </c>
    </row>
    <row r="69">
      <c r="B69" s="65"/>
    </row>
    <row r="70">
      <c r="A70" s="74"/>
      <c r="B70" s="65" t="s">
        <v>140</v>
      </c>
      <c r="C70" s="75">
        <f t="shared" ref="C70:AX70" si="31">C64+C68</f>
        <v>7170069.444</v>
      </c>
      <c r="D70" s="75">
        <f t="shared" si="31"/>
        <v>6840138.889</v>
      </c>
      <c r="E70" s="75">
        <f t="shared" si="31"/>
        <v>6510208.333</v>
      </c>
      <c r="F70" s="75">
        <f t="shared" si="31"/>
        <v>6173333.333</v>
      </c>
      <c r="G70" s="75">
        <f t="shared" si="31"/>
        <v>5836458.333</v>
      </c>
      <c r="H70" s="75">
        <f t="shared" si="31"/>
        <v>5499583.333</v>
      </c>
      <c r="I70" s="75">
        <f t="shared" si="31"/>
        <v>5162708.333</v>
      </c>
      <c r="J70" s="75">
        <f t="shared" si="31"/>
        <v>4825833.333</v>
      </c>
      <c r="K70" s="75">
        <f t="shared" si="31"/>
        <v>4488958.333</v>
      </c>
      <c r="L70" s="75">
        <f t="shared" si="31"/>
        <v>4152083.333</v>
      </c>
      <c r="M70" s="75">
        <f t="shared" si="31"/>
        <v>3815208.333</v>
      </c>
      <c r="N70" s="75">
        <f t="shared" si="31"/>
        <v>23478333.33</v>
      </c>
      <c r="O70" s="75">
        <f t="shared" si="31"/>
        <v>22887090.28</v>
      </c>
      <c r="P70" s="75">
        <f t="shared" si="31"/>
        <v>22295847.22</v>
      </c>
      <c r="Q70" s="75">
        <f t="shared" si="31"/>
        <v>21704604.17</v>
      </c>
      <c r="R70" s="75">
        <f t="shared" si="31"/>
        <v>21083111.11</v>
      </c>
      <c r="S70" s="75">
        <f t="shared" si="31"/>
        <v>20461618.06</v>
      </c>
      <c r="T70" s="75">
        <f t="shared" si="31"/>
        <v>19834916.67</v>
      </c>
      <c r="U70" s="75">
        <f t="shared" si="31"/>
        <v>19154340.28</v>
      </c>
      <c r="V70" s="75">
        <f t="shared" si="31"/>
        <v>18473763.89</v>
      </c>
      <c r="W70" s="75">
        <f t="shared" si="31"/>
        <v>17787979.17</v>
      </c>
      <c r="X70" s="75">
        <f t="shared" si="31"/>
        <v>17102194.44</v>
      </c>
      <c r="Y70" s="75">
        <f t="shared" si="31"/>
        <v>16411201.39</v>
      </c>
      <c r="Z70" s="75">
        <f t="shared" si="31"/>
        <v>15720208.33</v>
      </c>
      <c r="AA70" s="75">
        <f t="shared" si="31"/>
        <v>14709456.39</v>
      </c>
      <c r="AB70" s="75">
        <f t="shared" si="31"/>
        <v>13693496.11</v>
      </c>
      <c r="AC70" s="75">
        <f t="shared" si="31"/>
        <v>12672327.5</v>
      </c>
      <c r="AD70" s="75">
        <f t="shared" si="31"/>
        <v>51694430.56</v>
      </c>
      <c r="AE70" s="75">
        <f t="shared" si="31"/>
        <v>50706116.94</v>
      </c>
      <c r="AF70" s="75">
        <f t="shared" si="31"/>
        <v>49712595</v>
      </c>
      <c r="AG70" s="75">
        <f t="shared" si="31"/>
        <v>48585668.06</v>
      </c>
      <c r="AH70" s="75">
        <f t="shared" si="31"/>
        <v>47448324.44</v>
      </c>
      <c r="AI70" s="75">
        <f t="shared" si="31"/>
        <v>46295355.83</v>
      </c>
      <c r="AJ70" s="75">
        <f t="shared" si="31"/>
        <v>45126762.22</v>
      </c>
      <c r="AK70" s="75">
        <f t="shared" si="31"/>
        <v>43947751.94</v>
      </c>
      <c r="AL70" s="75">
        <f t="shared" si="31"/>
        <v>42732283.33</v>
      </c>
      <c r="AM70" s="75">
        <f t="shared" si="31"/>
        <v>41402538.61</v>
      </c>
      <c r="AN70" s="75">
        <f t="shared" si="31"/>
        <v>40031127.22</v>
      </c>
      <c r="AO70" s="75">
        <f t="shared" si="31"/>
        <v>38623257.5</v>
      </c>
      <c r="AP70" s="75">
        <f t="shared" si="31"/>
        <v>37185873.89</v>
      </c>
      <c r="AQ70" s="75">
        <f t="shared" si="31"/>
        <v>35712031.94</v>
      </c>
      <c r="AR70" s="75">
        <f t="shared" si="31"/>
        <v>34196523.33</v>
      </c>
      <c r="AS70" s="75">
        <f t="shared" si="31"/>
        <v>32901212.22</v>
      </c>
      <c r="AT70" s="75">
        <f t="shared" si="31"/>
        <v>31548609.44</v>
      </c>
      <c r="AU70" s="75">
        <f t="shared" si="31"/>
        <v>30133506.67</v>
      </c>
      <c r="AV70" s="75">
        <f t="shared" si="31"/>
        <v>28655903.89</v>
      </c>
      <c r="AW70" s="75">
        <f t="shared" si="31"/>
        <v>27115801.11</v>
      </c>
      <c r="AX70" s="75">
        <f t="shared" si="31"/>
        <v>25513198.33</v>
      </c>
    </row>
    <row r="71">
      <c r="B71" s="71"/>
    </row>
    <row r="72">
      <c r="B72" s="71" t="s">
        <v>141</v>
      </c>
    </row>
    <row r="73">
      <c r="B73" s="34" t="s">
        <v>99</v>
      </c>
      <c r="O73" s="61">
        <f>-O13</f>
        <v>36666.66667</v>
      </c>
      <c r="P73" s="61">
        <f t="shared" ref="P73:AX73" si="32">O73-P13</f>
        <v>70000</v>
      </c>
      <c r="Q73" s="61">
        <f t="shared" si="32"/>
        <v>100000</v>
      </c>
      <c r="R73" s="61">
        <f t="shared" si="32"/>
        <v>181666.6667</v>
      </c>
      <c r="S73" s="61">
        <f t="shared" si="32"/>
        <v>255000</v>
      </c>
      <c r="T73" s="61">
        <f t="shared" si="32"/>
        <v>320000</v>
      </c>
      <c r="U73" s="61">
        <f t="shared" si="32"/>
        <v>450000</v>
      </c>
      <c r="V73" s="61">
        <f t="shared" si="32"/>
        <v>565000</v>
      </c>
      <c r="W73" s="61">
        <f t="shared" si="32"/>
        <v>665000</v>
      </c>
      <c r="X73" s="61">
        <f t="shared" si="32"/>
        <v>750000</v>
      </c>
      <c r="Y73" s="61">
        <f t="shared" si="32"/>
        <v>820000</v>
      </c>
      <c r="Z73" s="61">
        <f t="shared" si="32"/>
        <v>875000</v>
      </c>
      <c r="AA73" s="61">
        <f t="shared" si="32"/>
        <v>1277666.667</v>
      </c>
      <c r="AB73" s="61">
        <f t="shared" si="32"/>
        <v>1636000</v>
      </c>
      <c r="AC73" s="61">
        <f t="shared" si="32"/>
        <v>1950000</v>
      </c>
      <c r="AD73" s="61">
        <f t="shared" si="32"/>
        <v>2272333.333</v>
      </c>
      <c r="AE73" s="61">
        <f t="shared" si="32"/>
        <v>2551000</v>
      </c>
      <c r="AF73" s="61">
        <f t="shared" si="32"/>
        <v>2786000</v>
      </c>
      <c r="AG73" s="61">
        <f t="shared" si="32"/>
        <v>3605500</v>
      </c>
      <c r="AH73" s="61">
        <f t="shared" si="32"/>
        <v>4331500</v>
      </c>
      <c r="AI73" s="61">
        <f t="shared" si="32"/>
        <v>4964000</v>
      </c>
      <c r="AJ73" s="61">
        <f t="shared" si="32"/>
        <v>5503000</v>
      </c>
      <c r="AK73" s="61">
        <f t="shared" si="32"/>
        <v>5948500</v>
      </c>
      <c r="AL73" s="61">
        <f t="shared" si="32"/>
        <v>6300500</v>
      </c>
      <c r="AM73" s="61">
        <f t="shared" si="32"/>
        <v>8648666.667</v>
      </c>
      <c r="AN73" s="61">
        <f t="shared" si="32"/>
        <v>10749000</v>
      </c>
      <c r="AO73" s="61">
        <f t="shared" si="32"/>
        <v>12601500</v>
      </c>
      <c r="AP73" s="61">
        <f t="shared" si="32"/>
        <v>14210500</v>
      </c>
      <c r="AQ73" s="61">
        <f t="shared" si="32"/>
        <v>15576000</v>
      </c>
      <c r="AR73" s="61">
        <f t="shared" si="32"/>
        <v>16698000</v>
      </c>
      <c r="AS73" s="61">
        <f t="shared" si="32"/>
        <v>20038333.33</v>
      </c>
      <c r="AT73" s="61">
        <f t="shared" si="32"/>
        <v>22973000</v>
      </c>
      <c r="AU73" s="61">
        <f t="shared" si="32"/>
        <v>25502000</v>
      </c>
      <c r="AV73" s="61">
        <f t="shared" si="32"/>
        <v>27625333.33</v>
      </c>
      <c r="AW73" s="61">
        <f t="shared" si="32"/>
        <v>29343000</v>
      </c>
      <c r="AX73" s="61">
        <f t="shared" si="32"/>
        <v>30655000</v>
      </c>
    </row>
    <row r="74">
      <c r="B74" s="34"/>
    </row>
    <row r="75">
      <c r="B75" s="65" t="s">
        <v>142</v>
      </c>
      <c r="C75" s="76" t="str">
        <f t="shared" ref="C75:AX75" si="33">C73</f>
        <v/>
      </c>
      <c r="D75" s="76" t="str">
        <f t="shared" si="33"/>
        <v/>
      </c>
      <c r="E75" s="76" t="str">
        <f t="shared" si="33"/>
        <v/>
      </c>
      <c r="F75" s="76" t="str">
        <f t="shared" si="33"/>
        <v/>
      </c>
      <c r="G75" s="76" t="str">
        <f t="shared" si="33"/>
        <v/>
      </c>
      <c r="H75" s="76" t="str">
        <f t="shared" si="33"/>
        <v/>
      </c>
      <c r="I75" s="76" t="str">
        <f t="shared" si="33"/>
        <v/>
      </c>
      <c r="J75" s="76" t="str">
        <f t="shared" si="33"/>
        <v/>
      </c>
      <c r="K75" s="76" t="str">
        <f t="shared" si="33"/>
        <v/>
      </c>
      <c r="L75" s="76" t="str">
        <f t="shared" si="33"/>
        <v/>
      </c>
      <c r="M75" s="76" t="str">
        <f t="shared" si="33"/>
        <v/>
      </c>
      <c r="N75" s="76" t="str">
        <f t="shared" si="33"/>
        <v/>
      </c>
      <c r="O75" s="76">
        <f t="shared" si="33"/>
        <v>36666.66667</v>
      </c>
      <c r="P75" s="76">
        <f t="shared" si="33"/>
        <v>70000</v>
      </c>
      <c r="Q75" s="76">
        <f t="shared" si="33"/>
        <v>100000</v>
      </c>
      <c r="R75" s="76">
        <f t="shared" si="33"/>
        <v>181666.6667</v>
      </c>
      <c r="S75" s="76">
        <f t="shared" si="33"/>
        <v>255000</v>
      </c>
      <c r="T75" s="76">
        <f t="shared" si="33"/>
        <v>320000</v>
      </c>
      <c r="U75" s="76">
        <f t="shared" si="33"/>
        <v>450000</v>
      </c>
      <c r="V75" s="76">
        <f t="shared" si="33"/>
        <v>565000</v>
      </c>
      <c r="W75" s="76">
        <f t="shared" si="33"/>
        <v>665000</v>
      </c>
      <c r="X75" s="76">
        <f t="shared" si="33"/>
        <v>750000</v>
      </c>
      <c r="Y75" s="76">
        <f t="shared" si="33"/>
        <v>820000</v>
      </c>
      <c r="Z75" s="76">
        <f t="shared" si="33"/>
        <v>875000</v>
      </c>
      <c r="AA75" s="76">
        <f t="shared" si="33"/>
        <v>1277666.667</v>
      </c>
      <c r="AB75" s="76">
        <f t="shared" si="33"/>
        <v>1636000</v>
      </c>
      <c r="AC75" s="76">
        <f t="shared" si="33"/>
        <v>1950000</v>
      </c>
      <c r="AD75" s="76">
        <f t="shared" si="33"/>
        <v>2272333.333</v>
      </c>
      <c r="AE75" s="76">
        <f t="shared" si="33"/>
        <v>2551000</v>
      </c>
      <c r="AF75" s="76">
        <f t="shared" si="33"/>
        <v>2786000</v>
      </c>
      <c r="AG75" s="76">
        <f t="shared" si="33"/>
        <v>3605500</v>
      </c>
      <c r="AH75" s="76">
        <f t="shared" si="33"/>
        <v>4331500</v>
      </c>
      <c r="AI75" s="76">
        <f t="shared" si="33"/>
        <v>4964000</v>
      </c>
      <c r="AJ75" s="76">
        <f t="shared" si="33"/>
        <v>5503000</v>
      </c>
      <c r="AK75" s="76">
        <f t="shared" si="33"/>
        <v>5948500</v>
      </c>
      <c r="AL75" s="76">
        <f t="shared" si="33"/>
        <v>6300500</v>
      </c>
      <c r="AM75" s="76">
        <f t="shared" si="33"/>
        <v>8648666.667</v>
      </c>
      <c r="AN75" s="76">
        <f t="shared" si="33"/>
        <v>10749000</v>
      </c>
      <c r="AO75" s="76">
        <f t="shared" si="33"/>
        <v>12601500</v>
      </c>
      <c r="AP75" s="76">
        <f t="shared" si="33"/>
        <v>14210500</v>
      </c>
      <c r="AQ75" s="76">
        <f t="shared" si="33"/>
        <v>15576000</v>
      </c>
      <c r="AR75" s="76">
        <f t="shared" si="33"/>
        <v>16698000</v>
      </c>
      <c r="AS75" s="76">
        <f t="shared" si="33"/>
        <v>20038333.33</v>
      </c>
      <c r="AT75" s="76">
        <f t="shared" si="33"/>
        <v>22973000</v>
      </c>
      <c r="AU75" s="76">
        <f t="shared" si="33"/>
        <v>25502000</v>
      </c>
      <c r="AV75" s="76">
        <f t="shared" si="33"/>
        <v>27625333.33</v>
      </c>
      <c r="AW75" s="76">
        <f t="shared" si="33"/>
        <v>29343000</v>
      </c>
      <c r="AX75" s="76">
        <f t="shared" si="33"/>
        <v>30655000</v>
      </c>
    </row>
    <row r="76">
      <c r="C76" s="77"/>
    </row>
    <row r="77">
      <c r="B77" s="78" t="s">
        <v>143</v>
      </c>
    </row>
    <row r="78">
      <c r="B78" s="34" t="s">
        <v>144</v>
      </c>
      <c r="C78" s="61">
        <f>C97</f>
        <v>7500000</v>
      </c>
      <c r="D78" s="61">
        <f t="shared" ref="D78:AX78" si="34">C78+D97</f>
        <v>7500000</v>
      </c>
      <c r="E78" s="61">
        <f t="shared" si="34"/>
        <v>7500000</v>
      </c>
      <c r="F78" s="61">
        <f t="shared" si="34"/>
        <v>7500000</v>
      </c>
      <c r="G78" s="61">
        <f t="shared" si="34"/>
        <v>7500000</v>
      </c>
      <c r="H78" s="61">
        <f t="shared" si="34"/>
        <v>7500000</v>
      </c>
      <c r="I78" s="61">
        <f t="shared" si="34"/>
        <v>7500000</v>
      </c>
      <c r="J78" s="61">
        <f t="shared" si="34"/>
        <v>7500000</v>
      </c>
      <c r="K78" s="61">
        <f t="shared" si="34"/>
        <v>7500000</v>
      </c>
      <c r="L78" s="61">
        <f t="shared" si="34"/>
        <v>7500000</v>
      </c>
      <c r="M78" s="61">
        <f t="shared" si="34"/>
        <v>7500000</v>
      </c>
      <c r="N78" s="61">
        <f t="shared" si="34"/>
        <v>27500000</v>
      </c>
      <c r="O78" s="61">
        <f t="shared" si="34"/>
        <v>27500000</v>
      </c>
      <c r="P78" s="61">
        <f t="shared" si="34"/>
        <v>27500000</v>
      </c>
      <c r="Q78" s="61">
        <f t="shared" si="34"/>
        <v>27500000</v>
      </c>
      <c r="R78" s="61">
        <f t="shared" si="34"/>
        <v>27500000</v>
      </c>
      <c r="S78" s="61">
        <f t="shared" si="34"/>
        <v>27500000</v>
      </c>
      <c r="T78" s="61">
        <f t="shared" si="34"/>
        <v>27500000</v>
      </c>
      <c r="U78" s="61">
        <f t="shared" si="34"/>
        <v>27500000</v>
      </c>
      <c r="V78" s="61">
        <f t="shared" si="34"/>
        <v>27500000</v>
      </c>
      <c r="W78" s="61">
        <f t="shared" si="34"/>
        <v>27500000</v>
      </c>
      <c r="X78" s="61">
        <f t="shared" si="34"/>
        <v>27500000</v>
      </c>
      <c r="Y78" s="61">
        <f t="shared" si="34"/>
        <v>27500000</v>
      </c>
      <c r="Z78" s="61">
        <f t="shared" si="34"/>
        <v>27500000</v>
      </c>
      <c r="AA78" s="61">
        <f t="shared" si="34"/>
        <v>27500000</v>
      </c>
      <c r="AB78" s="61">
        <f t="shared" si="34"/>
        <v>27500000</v>
      </c>
      <c r="AC78" s="61">
        <f t="shared" si="34"/>
        <v>27500000</v>
      </c>
      <c r="AD78" s="61">
        <f t="shared" si="34"/>
        <v>67500000</v>
      </c>
      <c r="AE78" s="61">
        <f t="shared" si="34"/>
        <v>67500000</v>
      </c>
      <c r="AF78" s="61">
        <f t="shared" si="34"/>
        <v>67500000</v>
      </c>
      <c r="AG78" s="61">
        <f t="shared" si="34"/>
        <v>67500000</v>
      </c>
      <c r="AH78" s="61">
        <f t="shared" si="34"/>
        <v>67500000</v>
      </c>
      <c r="AI78" s="61">
        <f t="shared" si="34"/>
        <v>67500000</v>
      </c>
      <c r="AJ78" s="61">
        <f t="shared" si="34"/>
        <v>67500000</v>
      </c>
      <c r="AK78" s="61">
        <f t="shared" si="34"/>
        <v>67500000</v>
      </c>
      <c r="AL78" s="61">
        <f t="shared" si="34"/>
        <v>67500000</v>
      </c>
      <c r="AM78" s="61">
        <f t="shared" si="34"/>
        <v>67500000</v>
      </c>
      <c r="AN78" s="61">
        <f t="shared" si="34"/>
        <v>67500000</v>
      </c>
      <c r="AO78" s="61">
        <f t="shared" si="34"/>
        <v>67500000</v>
      </c>
      <c r="AP78" s="61">
        <f t="shared" si="34"/>
        <v>67500000</v>
      </c>
      <c r="AQ78" s="61">
        <f t="shared" si="34"/>
        <v>67500000</v>
      </c>
      <c r="AR78" s="61">
        <f t="shared" si="34"/>
        <v>67500000</v>
      </c>
      <c r="AS78" s="61">
        <f t="shared" si="34"/>
        <v>67500000</v>
      </c>
      <c r="AT78" s="61">
        <f t="shared" si="34"/>
        <v>67500000</v>
      </c>
      <c r="AU78" s="61">
        <f t="shared" si="34"/>
        <v>67500000</v>
      </c>
      <c r="AV78" s="61">
        <f t="shared" si="34"/>
        <v>67500000</v>
      </c>
      <c r="AW78" s="61">
        <f t="shared" si="34"/>
        <v>67500000</v>
      </c>
      <c r="AX78" s="61">
        <f t="shared" si="34"/>
        <v>67500000</v>
      </c>
    </row>
    <row r="79">
      <c r="B79" s="34" t="s">
        <v>145</v>
      </c>
      <c r="C79" s="72">
        <f>C59</f>
        <v>-329930.5556</v>
      </c>
      <c r="D79" s="72">
        <f t="shared" ref="D79:AX79" si="35">C79+D59</f>
        <v>-659861.1111</v>
      </c>
      <c r="E79" s="72">
        <f t="shared" si="35"/>
        <v>-989791.6667</v>
      </c>
      <c r="F79" s="72">
        <f t="shared" si="35"/>
        <v>-1326666.667</v>
      </c>
      <c r="G79" s="72">
        <f t="shared" si="35"/>
        <v>-1663541.667</v>
      </c>
      <c r="H79" s="72">
        <f t="shared" si="35"/>
        <v>-2000416.667</v>
      </c>
      <c r="I79" s="72">
        <f t="shared" si="35"/>
        <v>-2337291.667</v>
      </c>
      <c r="J79" s="72">
        <f t="shared" si="35"/>
        <v>-2674166.667</v>
      </c>
      <c r="K79" s="72">
        <f t="shared" si="35"/>
        <v>-3011041.667</v>
      </c>
      <c r="L79" s="72">
        <f t="shared" si="35"/>
        <v>-3347916.667</v>
      </c>
      <c r="M79" s="72">
        <f t="shared" si="35"/>
        <v>-3684791.667</v>
      </c>
      <c r="N79" s="72">
        <f t="shared" si="35"/>
        <v>-4021666.667</v>
      </c>
      <c r="O79" s="72">
        <f t="shared" si="35"/>
        <v>-4649576.389</v>
      </c>
      <c r="P79" s="72">
        <f t="shared" si="35"/>
        <v>-5274152.778</v>
      </c>
      <c r="Q79" s="72">
        <f t="shared" si="35"/>
        <v>-5895395.833</v>
      </c>
      <c r="R79" s="72">
        <f t="shared" si="35"/>
        <v>-6598555.556</v>
      </c>
      <c r="S79" s="72">
        <f t="shared" si="35"/>
        <v>-7293381.944</v>
      </c>
      <c r="T79" s="72">
        <f t="shared" si="35"/>
        <v>-7985083.333</v>
      </c>
      <c r="U79" s="72">
        <f t="shared" si="35"/>
        <v>-8795659.722</v>
      </c>
      <c r="V79" s="72">
        <f t="shared" si="35"/>
        <v>-9591236.111</v>
      </c>
      <c r="W79" s="72">
        <f t="shared" si="35"/>
        <v>-10377020.83</v>
      </c>
      <c r="X79" s="72">
        <f t="shared" si="35"/>
        <v>-11147805.56</v>
      </c>
      <c r="Y79" s="72">
        <f t="shared" si="35"/>
        <v>-11908798.61</v>
      </c>
      <c r="Z79" s="72">
        <f t="shared" si="35"/>
        <v>-12654791.67</v>
      </c>
      <c r="AA79" s="72">
        <f t="shared" si="35"/>
        <v>-14068210.28</v>
      </c>
      <c r="AB79" s="72">
        <f t="shared" si="35"/>
        <v>-15442503.89</v>
      </c>
      <c r="AC79" s="72">
        <f t="shared" si="35"/>
        <v>-16777672.5</v>
      </c>
      <c r="AD79" s="72">
        <f t="shared" si="35"/>
        <v>-18077902.78</v>
      </c>
      <c r="AE79" s="72">
        <f t="shared" si="35"/>
        <v>-19344883.06</v>
      </c>
      <c r="AF79" s="72">
        <f t="shared" si="35"/>
        <v>-20573405</v>
      </c>
      <c r="AG79" s="72">
        <f t="shared" si="35"/>
        <v>-22519831.94</v>
      </c>
      <c r="AH79" s="72">
        <f t="shared" si="35"/>
        <v>-24383175.56</v>
      </c>
      <c r="AI79" s="72">
        <f t="shared" si="35"/>
        <v>-26168644.17</v>
      </c>
      <c r="AJ79" s="72">
        <f t="shared" si="35"/>
        <v>-27876237.78</v>
      </c>
      <c r="AK79" s="72">
        <f t="shared" si="35"/>
        <v>-29500748.06</v>
      </c>
      <c r="AL79" s="72">
        <f t="shared" si="35"/>
        <v>-31068216.67</v>
      </c>
      <c r="AM79" s="72">
        <f t="shared" si="35"/>
        <v>-34746128.06</v>
      </c>
      <c r="AN79" s="72">
        <f t="shared" si="35"/>
        <v>-38217872.78</v>
      </c>
      <c r="AO79" s="72">
        <f t="shared" si="35"/>
        <v>-41478242.5</v>
      </c>
      <c r="AP79" s="72">
        <f t="shared" si="35"/>
        <v>-44524626.11</v>
      </c>
      <c r="AQ79" s="72">
        <f t="shared" si="35"/>
        <v>-47363968.06</v>
      </c>
      <c r="AR79" s="72">
        <f t="shared" si="35"/>
        <v>-50001476.67</v>
      </c>
      <c r="AS79" s="72">
        <f t="shared" si="35"/>
        <v>-54637121.11</v>
      </c>
      <c r="AT79" s="72">
        <f t="shared" si="35"/>
        <v>-58924390.56</v>
      </c>
      <c r="AU79" s="72">
        <f t="shared" si="35"/>
        <v>-62868493.33</v>
      </c>
      <c r="AV79" s="72">
        <f t="shared" si="35"/>
        <v>-66469429.44</v>
      </c>
      <c r="AW79" s="72">
        <f t="shared" si="35"/>
        <v>-69727198.89</v>
      </c>
      <c r="AX79" s="72">
        <f t="shared" si="35"/>
        <v>-72641801.67</v>
      </c>
    </row>
    <row r="80">
      <c r="A80" s="74"/>
      <c r="B80" s="65" t="s">
        <v>146</v>
      </c>
      <c r="C80" s="79">
        <f t="shared" ref="C80:AX80" si="36">SUM(C78:C79)</f>
        <v>7170069.444</v>
      </c>
      <c r="D80" s="79">
        <f t="shared" si="36"/>
        <v>6840138.889</v>
      </c>
      <c r="E80" s="79">
        <f t="shared" si="36"/>
        <v>6510208.333</v>
      </c>
      <c r="F80" s="79">
        <f t="shared" si="36"/>
        <v>6173333.333</v>
      </c>
      <c r="G80" s="79">
        <f t="shared" si="36"/>
        <v>5836458.333</v>
      </c>
      <c r="H80" s="79">
        <f t="shared" si="36"/>
        <v>5499583.333</v>
      </c>
      <c r="I80" s="79">
        <f t="shared" si="36"/>
        <v>5162708.333</v>
      </c>
      <c r="J80" s="79">
        <f t="shared" si="36"/>
        <v>4825833.333</v>
      </c>
      <c r="K80" s="79">
        <f t="shared" si="36"/>
        <v>4488958.333</v>
      </c>
      <c r="L80" s="79">
        <f t="shared" si="36"/>
        <v>4152083.333</v>
      </c>
      <c r="M80" s="79">
        <f t="shared" si="36"/>
        <v>3815208.333</v>
      </c>
      <c r="N80" s="79">
        <f t="shared" si="36"/>
        <v>23478333.33</v>
      </c>
      <c r="O80" s="79">
        <f t="shared" si="36"/>
        <v>22850423.61</v>
      </c>
      <c r="P80" s="79">
        <f t="shared" si="36"/>
        <v>22225847.22</v>
      </c>
      <c r="Q80" s="79">
        <f t="shared" si="36"/>
        <v>21604604.17</v>
      </c>
      <c r="R80" s="79">
        <f t="shared" si="36"/>
        <v>20901444.44</v>
      </c>
      <c r="S80" s="79">
        <f t="shared" si="36"/>
        <v>20206618.06</v>
      </c>
      <c r="T80" s="79">
        <f t="shared" si="36"/>
        <v>19514916.67</v>
      </c>
      <c r="U80" s="79">
        <f t="shared" si="36"/>
        <v>18704340.28</v>
      </c>
      <c r="V80" s="79">
        <f t="shared" si="36"/>
        <v>17908763.89</v>
      </c>
      <c r="W80" s="79">
        <f t="shared" si="36"/>
        <v>17122979.17</v>
      </c>
      <c r="X80" s="79">
        <f t="shared" si="36"/>
        <v>16352194.44</v>
      </c>
      <c r="Y80" s="79">
        <f t="shared" si="36"/>
        <v>15591201.39</v>
      </c>
      <c r="Z80" s="79">
        <f t="shared" si="36"/>
        <v>14845208.33</v>
      </c>
      <c r="AA80" s="79">
        <f t="shared" si="36"/>
        <v>13431789.72</v>
      </c>
      <c r="AB80" s="79">
        <f t="shared" si="36"/>
        <v>12057496.11</v>
      </c>
      <c r="AC80" s="79">
        <f t="shared" si="36"/>
        <v>10722327.5</v>
      </c>
      <c r="AD80" s="79">
        <f t="shared" si="36"/>
        <v>49422097.22</v>
      </c>
      <c r="AE80" s="79">
        <f t="shared" si="36"/>
        <v>48155116.94</v>
      </c>
      <c r="AF80" s="79">
        <f t="shared" si="36"/>
        <v>46926595</v>
      </c>
      <c r="AG80" s="79">
        <f t="shared" si="36"/>
        <v>44980168.06</v>
      </c>
      <c r="AH80" s="79">
        <f t="shared" si="36"/>
        <v>43116824.44</v>
      </c>
      <c r="AI80" s="79">
        <f t="shared" si="36"/>
        <v>41331355.83</v>
      </c>
      <c r="AJ80" s="79">
        <f t="shared" si="36"/>
        <v>39623762.22</v>
      </c>
      <c r="AK80" s="79">
        <f t="shared" si="36"/>
        <v>37999251.94</v>
      </c>
      <c r="AL80" s="79">
        <f t="shared" si="36"/>
        <v>36431783.33</v>
      </c>
      <c r="AM80" s="79">
        <f t="shared" si="36"/>
        <v>32753871.94</v>
      </c>
      <c r="AN80" s="79">
        <f t="shared" si="36"/>
        <v>29282127.22</v>
      </c>
      <c r="AO80" s="79">
        <f t="shared" si="36"/>
        <v>26021757.5</v>
      </c>
      <c r="AP80" s="79">
        <f t="shared" si="36"/>
        <v>22975373.89</v>
      </c>
      <c r="AQ80" s="79">
        <f t="shared" si="36"/>
        <v>20136031.94</v>
      </c>
      <c r="AR80" s="79">
        <f t="shared" si="36"/>
        <v>17498523.33</v>
      </c>
      <c r="AS80" s="79">
        <f t="shared" si="36"/>
        <v>12862878.89</v>
      </c>
      <c r="AT80" s="79">
        <f t="shared" si="36"/>
        <v>8575609.444</v>
      </c>
      <c r="AU80" s="79">
        <f t="shared" si="36"/>
        <v>4631506.667</v>
      </c>
      <c r="AV80" s="79">
        <f t="shared" si="36"/>
        <v>1030570.556</v>
      </c>
      <c r="AW80" s="79">
        <f t="shared" si="36"/>
        <v>-2227198.889</v>
      </c>
      <c r="AX80" s="79">
        <f t="shared" si="36"/>
        <v>-5141801.667</v>
      </c>
    </row>
    <row r="81">
      <c r="C81" s="77"/>
    </row>
    <row r="82">
      <c r="A82" s="74"/>
      <c r="B82" s="65" t="s">
        <v>147</v>
      </c>
      <c r="C82" s="75">
        <f t="shared" ref="C82:AX82" si="37">C70-C75-C80</f>
        <v>0</v>
      </c>
      <c r="D82" s="75">
        <f t="shared" si="37"/>
        <v>-0.0000000009313225746</v>
      </c>
      <c r="E82" s="75">
        <f t="shared" si="37"/>
        <v>-0.0000000009313225746</v>
      </c>
      <c r="F82" s="75">
        <f t="shared" si="37"/>
        <v>-0.0000000009313225746</v>
      </c>
      <c r="G82" s="75">
        <f t="shared" si="37"/>
        <v>-0.0000000009313225746</v>
      </c>
      <c r="H82" s="75">
        <f t="shared" si="37"/>
        <v>-0.000000001862645149</v>
      </c>
      <c r="I82" s="75">
        <f t="shared" si="37"/>
        <v>-0.000000001862645149</v>
      </c>
      <c r="J82" s="75">
        <f t="shared" si="37"/>
        <v>-0.000000001862645149</v>
      </c>
      <c r="K82" s="75">
        <f t="shared" si="37"/>
        <v>-0.000000002793967724</v>
      </c>
      <c r="L82" s="75">
        <f t="shared" si="37"/>
        <v>-0.000000002793967724</v>
      </c>
      <c r="M82" s="75">
        <f t="shared" si="37"/>
        <v>-0.000000003259629011</v>
      </c>
      <c r="N82" s="75">
        <f t="shared" si="37"/>
        <v>-0.000000003725290298</v>
      </c>
      <c r="O82" s="75">
        <f t="shared" si="37"/>
        <v>-0.000000007450580597</v>
      </c>
      <c r="P82" s="75">
        <f t="shared" si="37"/>
        <v>-0.000000007450580597</v>
      </c>
      <c r="Q82" s="75">
        <f t="shared" si="37"/>
        <v>-0.000000003725290298</v>
      </c>
      <c r="R82" s="75">
        <f t="shared" si="37"/>
        <v>-0.000000007450580597</v>
      </c>
      <c r="S82" s="75">
        <f t="shared" si="37"/>
        <v>-0.0000000111758709</v>
      </c>
      <c r="T82" s="75">
        <f t="shared" si="37"/>
        <v>-0.000000007450580597</v>
      </c>
      <c r="U82" s="75">
        <f t="shared" si="37"/>
        <v>-0.000000007450580597</v>
      </c>
      <c r="V82" s="75">
        <f t="shared" si="37"/>
        <v>-0.000000007450580597</v>
      </c>
      <c r="W82" s="75">
        <f t="shared" si="37"/>
        <v>-0.0000000111758709</v>
      </c>
      <c r="X82" s="75">
        <f t="shared" si="37"/>
        <v>-0.00000001303851604</v>
      </c>
      <c r="Y82" s="75">
        <f t="shared" si="37"/>
        <v>-0.0000000111758709</v>
      </c>
      <c r="Z82" s="75">
        <f t="shared" si="37"/>
        <v>-0.0000000111758709</v>
      </c>
      <c r="AA82" s="75">
        <f t="shared" si="37"/>
        <v>-0.000000009313225746</v>
      </c>
      <c r="AB82" s="75">
        <f t="shared" si="37"/>
        <v>-0.000000009313225746</v>
      </c>
      <c r="AC82" s="75">
        <f t="shared" si="37"/>
        <v>-0.000000009313225746</v>
      </c>
      <c r="AD82" s="75">
        <f t="shared" si="37"/>
        <v>-0.00000001490116119</v>
      </c>
      <c r="AE82" s="75">
        <f t="shared" si="37"/>
        <v>-0.00000001490116119</v>
      </c>
      <c r="AF82" s="75">
        <f t="shared" si="37"/>
        <v>-0.00000001490116119</v>
      </c>
      <c r="AG82" s="75">
        <f t="shared" si="37"/>
        <v>-0.00000002235174179</v>
      </c>
      <c r="AH82" s="75">
        <f t="shared" si="37"/>
        <v>-0.00000002235174179</v>
      </c>
      <c r="AI82" s="75">
        <f t="shared" si="37"/>
        <v>-0.00000002235174179</v>
      </c>
      <c r="AJ82" s="75">
        <f t="shared" si="37"/>
        <v>-0.00000001490116119</v>
      </c>
      <c r="AK82" s="75">
        <f t="shared" si="37"/>
        <v>-0.00000001490116119</v>
      </c>
      <c r="AL82" s="75">
        <f t="shared" si="37"/>
        <v>-0.00000001490116119</v>
      </c>
      <c r="AM82" s="75">
        <f t="shared" si="37"/>
        <v>-0.0000000111758709</v>
      </c>
      <c r="AN82" s="75">
        <f t="shared" si="37"/>
        <v>-0.00000001490116119</v>
      </c>
      <c r="AO82" s="75">
        <f t="shared" si="37"/>
        <v>-0.000000007450580597</v>
      </c>
      <c r="AP82" s="75">
        <f t="shared" si="37"/>
        <v>-0.000000007450580597</v>
      </c>
      <c r="AQ82" s="75">
        <f t="shared" si="37"/>
        <v>0</v>
      </c>
      <c r="AR82" s="75">
        <f t="shared" si="37"/>
        <v>0</v>
      </c>
      <c r="AS82" s="75">
        <f t="shared" si="37"/>
        <v>0.000000003725290298</v>
      </c>
      <c r="AT82" s="75">
        <f t="shared" si="37"/>
        <v>0.000000007450580597</v>
      </c>
      <c r="AU82" s="75">
        <f t="shared" si="37"/>
        <v>0.000000003725290298</v>
      </c>
      <c r="AV82" s="75">
        <f t="shared" si="37"/>
        <v>0.000000003725290298</v>
      </c>
      <c r="AW82" s="75">
        <f t="shared" si="37"/>
        <v>0</v>
      </c>
      <c r="AX82" s="75">
        <f t="shared" si="37"/>
        <v>-0.000000003725290298</v>
      </c>
    </row>
    <row r="83">
      <c r="C83" s="77"/>
    </row>
    <row r="84">
      <c r="C84" s="77"/>
    </row>
    <row r="85">
      <c r="A85" s="80"/>
      <c r="B85" s="81" t="s">
        <v>148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</row>
    <row r="87">
      <c r="B87" s="71" t="s">
        <v>149</v>
      </c>
    </row>
    <row r="88">
      <c r="B88" s="34" t="s">
        <v>133</v>
      </c>
      <c r="C88" s="61">
        <f t="shared" ref="C88:AX88" si="38">C59</f>
        <v>-329930.5556</v>
      </c>
      <c r="D88" s="61">
        <f t="shared" si="38"/>
        <v>-329930.5556</v>
      </c>
      <c r="E88" s="61">
        <f t="shared" si="38"/>
        <v>-329930.5556</v>
      </c>
      <c r="F88" s="61">
        <f t="shared" si="38"/>
        <v>-336875</v>
      </c>
      <c r="G88" s="61">
        <f t="shared" si="38"/>
        <v>-336875</v>
      </c>
      <c r="H88" s="61">
        <f t="shared" si="38"/>
        <v>-336875</v>
      </c>
      <c r="I88" s="61">
        <f t="shared" si="38"/>
        <v>-336875</v>
      </c>
      <c r="J88" s="61">
        <f t="shared" si="38"/>
        <v>-336875</v>
      </c>
      <c r="K88" s="61">
        <f t="shared" si="38"/>
        <v>-336875</v>
      </c>
      <c r="L88" s="61">
        <f t="shared" si="38"/>
        <v>-336875</v>
      </c>
      <c r="M88" s="61">
        <f t="shared" si="38"/>
        <v>-336875</v>
      </c>
      <c r="N88" s="61">
        <f t="shared" si="38"/>
        <v>-336875</v>
      </c>
      <c r="O88" s="61">
        <f t="shared" si="38"/>
        <v>-627909.7222</v>
      </c>
      <c r="P88" s="61">
        <f t="shared" si="38"/>
        <v>-624576.3889</v>
      </c>
      <c r="Q88" s="61">
        <f t="shared" si="38"/>
        <v>-621243.0556</v>
      </c>
      <c r="R88" s="61">
        <f t="shared" si="38"/>
        <v>-703159.7222</v>
      </c>
      <c r="S88" s="61">
        <f t="shared" si="38"/>
        <v>-694826.3889</v>
      </c>
      <c r="T88" s="61">
        <f t="shared" si="38"/>
        <v>-691701.3889</v>
      </c>
      <c r="U88" s="61">
        <f t="shared" si="38"/>
        <v>-810576.3889</v>
      </c>
      <c r="V88" s="61">
        <f t="shared" si="38"/>
        <v>-795576.3889</v>
      </c>
      <c r="W88" s="61">
        <f t="shared" si="38"/>
        <v>-785784.7222</v>
      </c>
      <c r="X88" s="61">
        <f t="shared" si="38"/>
        <v>-770784.7222</v>
      </c>
      <c r="Y88" s="61">
        <f t="shared" si="38"/>
        <v>-760993.0556</v>
      </c>
      <c r="Z88" s="61">
        <f t="shared" si="38"/>
        <v>-745993.0556</v>
      </c>
      <c r="AA88" s="61">
        <f t="shared" si="38"/>
        <v>-1413418.611</v>
      </c>
      <c r="AB88" s="61">
        <f t="shared" si="38"/>
        <v>-1374293.611</v>
      </c>
      <c r="AC88" s="61">
        <f t="shared" si="38"/>
        <v>-1335168.611</v>
      </c>
      <c r="AD88" s="61">
        <f t="shared" si="38"/>
        <v>-1300230.278</v>
      </c>
      <c r="AE88" s="61">
        <f t="shared" si="38"/>
        <v>-1266980.278</v>
      </c>
      <c r="AF88" s="61">
        <f t="shared" si="38"/>
        <v>-1228521.944</v>
      </c>
      <c r="AG88" s="61">
        <f t="shared" si="38"/>
        <v>-1946426.944</v>
      </c>
      <c r="AH88" s="61">
        <f t="shared" si="38"/>
        <v>-1863343.611</v>
      </c>
      <c r="AI88" s="61">
        <f t="shared" si="38"/>
        <v>-1785468.611</v>
      </c>
      <c r="AJ88" s="61">
        <f t="shared" si="38"/>
        <v>-1707593.611</v>
      </c>
      <c r="AK88" s="61">
        <f t="shared" si="38"/>
        <v>-1624510.278</v>
      </c>
      <c r="AL88" s="61">
        <f t="shared" si="38"/>
        <v>-1567468.611</v>
      </c>
      <c r="AM88" s="61">
        <f t="shared" si="38"/>
        <v>-3677911.389</v>
      </c>
      <c r="AN88" s="61">
        <f t="shared" si="38"/>
        <v>-3471744.722</v>
      </c>
      <c r="AO88" s="61">
        <f t="shared" si="38"/>
        <v>-3260369.722</v>
      </c>
      <c r="AP88" s="61">
        <f t="shared" si="38"/>
        <v>-3046383.611</v>
      </c>
      <c r="AQ88" s="61">
        <f t="shared" si="38"/>
        <v>-2839341.944</v>
      </c>
      <c r="AR88" s="61">
        <f t="shared" si="38"/>
        <v>-2637508.611</v>
      </c>
      <c r="AS88" s="61">
        <f t="shared" si="38"/>
        <v>-4635644.444</v>
      </c>
      <c r="AT88" s="61">
        <f t="shared" si="38"/>
        <v>-4287269.444</v>
      </c>
      <c r="AU88" s="61">
        <f t="shared" si="38"/>
        <v>-3944102.778</v>
      </c>
      <c r="AV88" s="61">
        <f t="shared" si="38"/>
        <v>-3600936.111</v>
      </c>
      <c r="AW88" s="61">
        <f t="shared" si="38"/>
        <v>-3257769.444</v>
      </c>
      <c r="AX88" s="61">
        <f t="shared" si="38"/>
        <v>-2914602.778</v>
      </c>
    </row>
    <row r="89">
      <c r="B89" s="34" t="s">
        <v>150</v>
      </c>
      <c r="D89" s="36">
        <f t="shared" ref="D89:AX89" si="39">D73-C73</f>
        <v>0</v>
      </c>
      <c r="E89" s="36">
        <f t="shared" si="39"/>
        <v>0</v>
      </c>
      <c r="F89" s="36">
        <f t="shared" si="39"/>
        <v>0</v>
      </c>
      <c r="G89" s="36">
        <f t="shared" si="39"/>
        <v>0</v>
      </c>
      <c r="H89" s="36">
        <f t="shared" si="39"/>
        <v>0</v>
      </c>
      <c r="I89" s="36">
        <f t="shared" si="39"/>
        <v>0</v>
      </c>
      <c r="J89" s="36">
        <f t="shared" si="39"/>
        <v>0</v>
      </c>
      <c r="K89" s="36">
        <f t="shared" si="39"/>
        <v>0</v>
      </c>
      <c r="L89" s="36">
        <f t="shared" si="39"/>
        <v>0</v>
      </c>
      <c r="M89" s="36">
        <f t="shared" si="39"/>
        <v>0</v>
      </c>
      <c r="N89" s="36">
        <f t="shared" si="39"/>
        <v>0</v>
      </c>
      <c r="O89" s="61">
        <f t="shared" si="39"/>
        <v>36666.66667</v>
      </c>
      <c r="P89" s="61">
        <f t="shared" si="39"/>
        <v>33333.33333</v>
      </c>
      <c r="Q89" s="61">
        <f t="shared" si="39"/>
        <v>30000</v>
      </c>
      <c r="R89" s="61">
        <f t="shared" si="39"/>
        <v>81666.66667</v>
      </c>
      <c r="S89" s="61">
        <f t="shared" si="39"/>
        <v>73333.33333</v>
      </c>
      <c r="T89" s="61">
        <f t="shared" si="39"/>
        <v>65000</v>
      </c>
      <c r="U89" s="61">
        <f t="shared" si="39"/>
        <v>130000</v>
      </c>
      <c r="V89" s="61">
        <f t="shared" si="39"/>
        <v>115000</v>
      </c>
      <c r="W89" s="61">
        <f t="shared" si="39"/>
        <v>100000</v>
      </c>
      <c r="X89" s="61">
        <f t="shared" si="39"/>
        <v>85000</v>
      </c>
      <c r="Y89" s="61">
        <f t="shared" si="39"/>
        <v>70000</v>
      </c>
      <c r="Z89" s="61">
        <f t="shared" si="39"/>
        <v>55000</v>
      </c>
      <c r="AA89" s="61">
        <f t="shared" si="39"/>
        <v>402666.6667</v>
      </c>
      <c r="AB89" s="61">
        <f t="shared" si="39"/>
        <v>358333.3333</v>
      </c>
      <c r="AC89" s="61">
        <f t="shared" si="39"/>
        <v>314000</v>
      </c>
      <c r="AD89" s="61">
        <f t="shared" si="39"/>
        <v>322333.3333</v>
      </c>
      <c r="AE89" s="61">
        <f t="shared" si="39"/>
        <v>278666.6667</v>
      </c>
      <c r="AF89" s="61">
        <f t="shared" si="39"/>
        <v>235000</v>
      </c>
      <c r="AG89" s="61">
        <f t="shared" si="39"/>
        <v>819500</v>
      </c>
      <c r="AH89" s="61">
        <f t="shared" si="39"/>
        <v>726000</v>
      </c>
      <c r="AI89" s="61">
        <f t="shared" si="39"/>
        <v>632500</v>
      </c>
      <c r="AJ89" s="61">
        <f t="shared" si="39"/>
        <v>539000</v>
      </c>
      <c r="AK89" s="61">
        <f t="shared" si="39"/>
        <v>445500</v>
      </c>
      <c r="AL89" s="61">
        <f t="shared" si="39"/>
        <v>352000</v>
      </c>
      <c r="AM89" s="61">
        <f t="shared" si="39"/>
        <v>2348166.667</v>
      </c>
      <c r="AN89" s="61">
        <f t="shared" si="39"/>
        <v>2100333.333</v>
      </c>
      <c r="AO89" s="61">
        <f t="shared" si="39"/>
        <v>1852500</v>
      </c>
      <c r="AP89" s="61">
        <f t="shared" si="39"/>
        <v>1609000</v>
      </c>
      <c r="AQ89" s="61">
        <f t="shared" si="39"/>
        <v>1365500</v>
      </c>
      <c r="AR89" s="61">
        <f t="shared" si="39"/>
        <v>1122000</v>
      </c>
      <c r="AS89" s="61">
        <f t="shared" si="39"/>
        <v>3340333.333</v>
      </c>
      <c r="AT89" s="61">
        <f t="shared" si="39"/>
        <v>2934666.667</v>
      </c>
      <c r="AU89" s="61">
        <f t="shared" si="39"/>
        <v>2529000</v>
      </c>
      <c r="AV89" s="61">
        <f t="shared" si="39"/>
        <v>2123333.333</v>
      </c>
      <c r="AW89" s="61">
        <f t="shared" si="39"/>
        <v>1717666.667</v>
      </c>
      <c r="AX89" s="61">
        <f t="shared" si="39"/>
        <v>1312000</v>
      </c>
    </row>
    <row r="90">
      <c r="B90" s="34" t="s">
        <v>138</v>
      </c>
      <c r="C90" s="72">
        <f t="shared" ref="C90:AX90" si="40">C46</f>
        <v>13888.88889</v>
      </c>
      <c r="D90" s="72">
        <f t="shared" si="40"/>
        <v>13888.88889</v>
      </c>
      <c r="E90" s="72">
        <f t="shared" si="40"/>
        <v>13888.88889</v>
      </c>
      <c r="F90" s="72">
        <f t="shared" si="40"/>
        <v>20833.33333</v>
      </c>
      <c r="G90" s="72">
        <f t="shared" si="40"/>
        <v>20833.33333</v>
      </c>
      <c r="H90" s="72">
        <f t="shared" si="40"/>
        <v>20833.33333</v>
      </c>
      <c r="I90" s="72">
        <f t="shared" si="40"/>
        <v>20833.33333</v>
      </c>
      <c r="J90" s="72">
        <f t="shared" si="40"/>
        <v>20833.33333</v>
      </c>
      <c r="K90" s="72">
        <f t="shared" si="40"/>
        <v>20833.33333</v>
      </c>
      <c r="L90" s="72">
        <f t="shared" si="40"/>
        <v>20833.33333</v>
      </c>
      <c r="M90" s="72">
        <f t="shared" si="40"/>
        <v>20833.33333</v>
      </c>
      <c r="N90" s="72">
        <f t="shared" si="40"/>
        <v>20833.33333</v>
      </c>
      <c r="O90" s="72">
        <f t="shared" si="40"/>
        <v>76388.88889</v>
      </c>
      <c r="P90" s="72">
        <f t="shared" si="40"/>
        <v>76388.88889</v>
      </c>
      <c r="Q90" s="72">
        <f t="shared" si="40"/>
        <v>76388.88889</v>
      </c>
      <c r="R90" s="72">
        <f t="shared" si="40"/>
        <v>76388.88889</v>
      </c>
      <c r="S90" s="72">
        <f t="shared" si="40"/>
        <v>76388.88889</v>
      </c>
      <c r="T90" s="72">
        <f t="shared" si="40"/>
        <v>76388.88889</v>
      </c>
      <c r="U90" s="72">
        <f t="shared" si="40"/>
        <v>76388.88889</v>
      </c>
      <c r="V90" s="72">
        <f t="shared" si="40"/>
        <v>76388.88889</v>
      </c>
      <c r="W90" s="72">
        <f t="shared" si="40"/>
        <v>76388.88889</v>
      </c>
      <c r="X90" s="72">
        <f t="shared" si="40"/>
        <v>76388.88889</v>
      </c>
      <c r="Y90" s="72">
        <f t="shared" si="40"/>
        <v>76388.88889</v>
      </c>
      <c r="Z90" s="72">
        <f t="shared" si="40"/>
        <v>76388.88889</v>
      </c>
      <c r="AA90" s="72">
        <f t="shared" si="40"/>
        <v>173611.1111</v>
      </c>
      <c r="AB90" s="72">
        <f t="shared" si="40"/>
        <v>173611.1111</v>
      </c>
      <c r="AC90" s="72">
        <f t="shared" si="40"/>
        <v>173611.1111</v>
      </c>
      <c r="AD90" s="72">
        <f t="shared" si="40"/>
        <v>173611.1111</v>
      </c>
      <c r="AE90" s="72">
        <f t="shared" si="40"/>
        <v>173611.1111</v>
      </c>
      <c r="AF90" s="72">
        <f t="shared" si="40"/>
        <v>173611.1111</v>
      </c>
      <c r="AG90" s="72">
        <f t="shared" si="40"/>
        <v>173611.1111</v>
      </c>
      <c r="AH90" s="72">
        <f t="shared" si="40"/>
        <v>173611.1111</v>
      </c>
      <c r="AI90" s="72">
        <f t="shared" si="40"/>
        <v>173611.1111</v>
      </c>
      <c r="AJ90" s="72">
        <f t="shared" si="40"/>
        <v>173611.1111</v>
      </c>
      <c r="AK90" s="72">
        <f t="shared" si="40"/>
        <v>173611.1111</v>
      </c>
      <c r="AL90" s="72">
        <f t="shared" si="40"/>
        <v>194444.4444</v>
      </c>
      <c r="AM90" s="72">
        <f t="shared" si="40"/>
        <v>180555.5556</v>
      </c>
      <c r="AN90" s="72">
        <f t="shared" si="40"/>
        <v>180555.5556</v>
      </c>
      <c r="AO90" s="72">
        <f t="shared" si="40"/>
        <v>180555.5556</v>
      </c>
      <c r="AP90" s="72">
        <f t="shared" si="40"/>
        <v>173611.1111</v>
      </c>
      <c r="AQ90" s="72">
        <f t="shared" si="40"/>
        <v>173611.1111</v>
      </c>
      <c r="AR90" s="72">
        <f t="shared" si="40"/>
        <v>173611.1111</v>
      </c>
      <c r="AS90" s="72">
        <f t="shared" si="40"/>
        <v>173611.1111</v>
      </c>
      <c r="AT90" s="72">
        <f t="shared" si="40"/>
        <v>173611.1111</v>
      </c>
      <c r="AU90" s="72">
        <f t="shared" si="40"/>
        <v>173611.1111</v>
      </c>
      <c r="AV90" s="72">
        <f t="shared" si="40"/>
        <v>173611.1111</v>
      </c>
      <c r="AW90" s="72">
        <f t="shared" si="40"/>
        <v>173611.1111</v>
      </c>
      <c r="AX90" s="72">
        <f t="shared" si="40"/>
        <v>173611.1111</v>
      </c>
    </row>
    <row r="91">
      <c r="A91" s="74"/>
      <c r="B91" s="65" t="s">
        <v>151</v>
      </c>
      <c r="C91" s="75">
        <f t="shared" ref="C91:AX91" si="41">SUM(C88:C90)</f>
        <v>-316041.6667</v>
      </c>
      <c r="D91" s="75">
        <f t="shared" si="41"/>
        <v>-316041.6667</v>
      </c>
      <c r="E91" s="75">
        <f t="shared" si="41"/>
        <v>-316041.6667</v>
      </c>
      <c r="F91" s="75">
        <f t="shared" si="41"/>
        <v>-316041.6667</v>
      </c>
      <c r="G91" s="75">
        <f t="shared" si="41"/>
        <v>-316041.6667</v>
      </c>
      <c r="H91" s="75">
        <f t="shared" si="41"/>
        <v>-316041.6667</v>
      </c>
      <c r="I91" s="75">
        <f t="shared" si="41"/>
        <v>-316041.6667</v>
      </c>
      <c r="J91" s="75">
        <f t="shared" si="41"/>
        <v>-316041.6667</v>
      </c>
      <c r="K91" s="75">
        <f t="shared" si="41"/>
        <v>-316041.6667</v>
      </c>
      <c r="L91" s="75">
        <f t="shared" si="41"/>
        <v>-316041.6667</v>
      </c>
      <c r="M91" s="75">
        <f t="shared" si="41"/>
        <v>-316041.6667</v>
      </c>
      <c r="N91" s="75">
        <f t="shared" si="41"/>
        <v>-316041.6667</v>
      </c>
      <c r="O91" s="75">
        <f t="shared" si="41"/>
        <v>-514854.1667</v>
      </c>
      <c r="P91" s="75">
        <f t="shared" si="41"/>
        <v>-514854.1667</v>
      </c>
      <c r="Q91" s="75">
        <f t="shared" si="41"/>
        <v>-514854.1667</v>
      </c>
      <c r="R91" s="75">
        <f t="shared" si="41"/>
        <v>-545104.1667</v>
      </c>
      <c r="S91" s="75">
        <f t="shared" si="41"/>
        <v>-545104.1667</v>
      </c>
      <c r="T91" s="75">
        <f t="shared" si="41"/>
        <v>-550312.5</v>
      </c>
      <c r="U91" s="75">
        <f t="shared" si="41"/>
        <v>-604187.5</v>
      </c>
      <c r="V91" s="75">
        <f t="shared" si="41"/>
        <v>-604187.5</v>
      </c>
      <c r="W91" s="75">
        <f t="shared" si="41"/>
        <v>-609395.8333</v>
      </c>
      <c r="X91" s="75">
        <f t="shared" si="41"/>
        <v>-609395.8333</v>
      </c>
      <c r="Y91" s="75">
        <f t="shared" si="41"/>
        <v>-614604.1667</v>
      </c>
      <c r="Z91" s="75">
        <f t="shared" si="41"/>
        <v>-614604.1667</v>
      </c>
      <c r="AA91" s="75">
        <f t="shared" si="41"/>
        <v>-837140.8333</v>
      </c>
      <c r="AB91" s="75">
        <f t="shared" si="41"/>
        <v>-842349.1667</v>
      </c>
      <c r="AC91" s="75">
        <f t="shared" si="41"/>
        <v>-847557.5</v>
      </c>
      <c r="AD91" s="75">
        <f t="shared" si="41"/>
        <v>-804285.8333</v>
      </c>
      <c r="AE91" s="75">
        <f t="shared" si="41"/>
        <v>-814702.5</v>
      </c>
      <c r="AF91" s="75">
        <f t="shared" si="41"/>
        <v>-819910.8333</v>
      </c>
      <c r="AG91" s="75">
        <f t="shared" si="41"/>
        <v>-953315.8333</v>
      </c>
      <c r="AH91" s="75">
        <f t="shared" si="41"/>
        <v>-963732.5</v>
      </c>
      <c r="AI91" s="75">
        <f t="shared" si="41"/>
        <v>-979357.5</v>
      </c>
      <c r="AJ91" s="75">
        <f t="shared" si="41"/>
        <v>-994982.5</v>
      </c>
      <c r="AK91" s="75">
        <f t="shared" si="41"/>
        <v>-1005399.167</v>
      </c>
      <c r="AL91" s="75">
        <f t="shared" si="41"/>
        <v>-1021024.167</v>
      </c>
      <c r="AM91" s="75">
        <f t="shared" si="41"/>
        <v>-1149189.167</v>
      </c>
      <c r="AN91" s="75">
        <f t="shared" si="41"/>
        <v>-1190855.833</v>
      </c>
      <c r="AO91" s="75">
        <f t="shared" si="41"/>
        <v>-1227314.167</v>
      </c>
      <c r="AP91" s="75">
        <f t="shared" si="41"/>
        <v>-1263772.5</v>
      </c>
      <c r="AQ91" s="75">
        <f t="shared" si="41"/>
        <v>-1300230.833</v>
      </c>
      <c r="AR91" s="75">
        <f t="shared" si="41"/>
        <v>-1341897.5</v>
      </c>
      <c r="AS91" s="75">
        <f t="shared" si="41"/>
        <v>-1121700</v>
      </c>
      <c r="AT91" s="75">
        <f t="shared" si="41"/>
        <v>-1178991.667</v>
      </c>
      <c r="AU91" s="75">
        <f t="shared" si="41"/>
        <v>-1241491.667</v>
      </c>
      <c r="AV91" s="75">
        <f t="shared" si="41"/>
        <v>-1303991.667</v>
      </c>
      <c r="AW91" s="75">
        <f t="shared" si="41"/>
        <v>-1366491.667</v>
      </c>
      <c r="AX91" s="75">
        <f t="shared" si="41"/>
        <v>-1428991.667</v>
      </c>
    </row>
    <row r="92">
      <c r="B92" s="3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</row>
    <row r="93">
      <c r="B93" s="37" t="s">
        <v>152</v>
      </c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</row>
    <row r="94">
      <c r="B94" s="43" t="s">
        <v>153</v>
      </c>
      <c r="C94" s="59">
        <f>'CAPEX &amp; Depreciation'!C11</f>
        <v>500000</v>
      </c>
      <c r="D94" s="40">
        <f>'CAPEX &amp; Depreciation'!D11</f>
        <v>0</v>
      </c>
      <c r="E94" s="40">
        <f>'CAPEX &amp; Depreciation'!E11</f>
        <v>0</v>
      </c>
      <c r="F94" s="59">
        <f>'CAPEX &amp; Depreciation'!F11</f>
        <v>250000</v>
      </c>
      <c r="G94" s="40">
        <f>'CAPEX &amp; Depreciation'!G11</f>
        <v>0</v>
      </c>
      <c r="H94" s="40">
        <f>'CAPEX &amp; Depreciation'!H11</f>
        <v>0</v>
      </c>
      <c r="I94" s="40">
        <f>'CAPEX &amp; Depreciation'!I11</f>
        <v>0</v>
      </c>
      <c r="J94" s="40">
        <f>'CAPEX &amp; Depreciation'!J11</f>
        <v>0</v>
      </c>
      <c r="K94" s="40">
        <f>'CAPEX &amp; Depreciation'!K11</f>
        <v>0</v>
      </c>
      <c r="L94" s="40">
        <f>'CAPEX &amp; Depreciation'!L11</f>
        <v>0</v>
      </c>
      <c r="M94" s="40">
        <f>'CAPEX &amp; Depreciation'!M11</f>
        <v>0</v>
      </c>
      <c r="N94" s="40">
        <f>'CAPEX &amp; Depreciation'!N11</f>
        <v>0</v>
      </c>
      <c r="O94" s="59">
        <f>'CAPEX &amp; Depreciation'!O11</f>
        <v>2000000</v>
      </c>
      <c r="P94" s="40">
        <f>'CAPEX &amp; Depreciation'!P11</f>
        <v>0</v>
      </c>
      <c r="Q94" s="40">
        <f>'CAPEX &amp; Depreciation'!Q11</f>
        <v>0</v>
      </c>
      <c r="R94" s="40">
        <f>'CAPEX &amp; Depreciation'!R11</f>
        <v>0</v>
      </c>
      <c r="S94" s="40">
        <f>'CAPEX &amp; Depreciation'!S11</f>
        <v>0</v>
      </c>
      <c r="T94" s="40">
        <f>'CAPEX &amp; Depreciation'!T11</f>
        <v>0</v>
      </c>
      <c r="U94" s="40">
        <f>'CAPEX &amp; Depreciation'!U11</f>
        <v>0</v>
      </c>
      <c r="V94" s="40">
        <f>'CAPEX &amp; Depreciation'!V11</f>
        <v>0</v>
      </c>
      <c r="W94" s="40">
        <f>'CAPEX &amp; Depreciation'!W11</f>
        <v>0</v>
      </c>
      <c r="X94" s="40">
        <f>'CAPEX &amp; Depreciation'!X11</f>
        <v>0</v>
      </c>
      <c r="Y94" s="40">
        <f>'CAPEX &amp; Depreciation'!Y11</f>
        <v>0</v>
      </c>
      <c r="Z94" s="40">
        <f>'CAPEX &amp; Depreciation'!Z11</f>
        <v>0</v>
      </c>
      <c r="AA94" s="59">
        <f>'CAPEX &amp; Depreciation'!AA11</f>
        <v>3500000</v>
      </c>
      <c r="AB94" s="40">
        <f>'CAPEX &amp; Depreciation'!AB11</f>
        <v>0</v>
      </c>
      <c r="AC94" s="40">
        <f>'CAPEX &amp; Depreciation'!AC11</f>
        <v>0</v>
      </c>
      <c r="AD94" s="40">
        <f>'CAPEX &amp; Depreciation'!AD11</f>
        <v>0</v>
      </c>
      <c r="AE94" s="40">
        <f>'CAPEX &amp; Depreciation'!AE11</f>
        <v>0</v>
      </c>
      <c r="AF94" s="40">
        <f>'CAPEX &amp; Depreciation'!AF11</f>
        <v>0</v>
      </c>
      <c r="AG94" s="40">
        <f>'CAPEX &amp; Depreciation'!AG11</f>
        <v>0</v>
      </c>
      <c r="AH94" s="40">
        <f>'CAPEX &amp; Depreciation'!AH11</f>
        <v>0</v>
      </c>
      <c r="AI94" s="40">
        <f>'CAPEX &amp; Depreciation'!AI11</f>
        <v>0</v>
      </c>
      <c r="AJ94" s="40">
        <f>'CAPEX &amp; Depreciation'!AJ11</f>
        <v>0</v>
      </c>
      <c r="AK94" s="40">
        <f>'CAPEX &amp; Depreciation'!AK11</f>
        <v>0</v>
      </c>
      <c r="AL94" s="59">
        <f>'CAPEX &amp; Depreciation'!AL11</f>
        <v>1000000</v>
      </c>
      <c r="AM94" s="40">
        <f>'CAPEX &amp; Depreciation'!AM11</f>
        <v>0</v>
      </c>
      <c r="AN94" s="40">
        <f>'CAPEX &amp; Depreciation'!AN11</f>
        <v>0</v>
      </c>
      <c r="AO94" s="40">
        <f>'CAPEX &amp; Depreciation'!AO11</f>
        <v>0</v>
      </c>
      <c r="AP94" s="40">
        <f>'CAPEX &amp; Depreciation'!AP11</f>
        <v>0</v>
      </c>
      <c r="AQ94" s="40">
        <f>'CAPEX &amp; Depreciation'!AQ11</f>
        <v>0</v>
      </c>
      <c r="AR94" s="40">
        <f>'CAPEX &amp; Depreciation'!AR11</f>
        <v>0</v>
      </c>
      <c r="AS94" s="40">
        <f>'CAPEX &amp; Depreciation'!AS11</f>
        <v>0</v>
      </c>
      <c r="AT94" s="40">
        <f>'CAPEX &amp; Depreciation'!AT11</f>
        <v>0</v>
      </c>
      <c r="AU94" s="40">
        <f>'CAPEX &amp; Depreciation'!AU11</f>
        <v>0</v>
      </c>
      <c r="AV94" s="40">
        <f>'CAPEX &amp; Depreciation'!AV11</f>
        <v>0</v>
      </c>
      <c r="AW94" s="40">
        <f>'CAPEX &amp; Depreciation'!AW11</f>
        <v>0</v>
      </c>
      <c r="AX94" s="40">
        <f>'CAPEX &amp; Depreciation'!AX11</f>
        <v>0</v>
      </c>
    </row>
    <row r="95">
      <c r="B95" s="3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</row>
    <row r="96">
      <c r="B96" s="37" t="s">
        <v>154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</row>
    <row r="97">
      <c r="B97" s="43" t="s">
        <v>155</v>
      </c>
      <c r="C97" s="82">
        <v>7500000.0</v>
      </c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82">
        <v>2.0E7</v>
      </c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82">
        <v>4.0E7</v>
      </c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</row>
    <row r="98">
      <c r="B98" s="3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</row>
    <row r="99">
      <c r="B99" s="37" t="s">
        <v>156</v>
      </c>
      <c r="C99" s="66">
        <f t="shared" ref="C99:AX99" si="42">C91-C94+C97</f>
        <v>6683958.333</v>
      </c>
      <c r="D99" s="66">
        <f t="shared" si="42"/>
        <v>-316041.6667</v>
      </c>
      <c r="E99" s="66">
        <f t="shared" si="42"/>
        <v>-316041.6667</v>
      </c>
      <c r="F99" s="66">
        <f t="shared" si="42"/>
        <v>-566041.6667</v>
      </c>
      <c r="G99" s="66">
        <f t="shared" si="42"/>
        <v>-316041.6667</v>
      </c>
      <c r="H99" s="66">
        <f t="shared" si="42"/>
        <v>-316041.6667</v>
      </c>
      <c r="I99" s="66">
        <f t="shared" si="42"/>
        <v>-316041.6667</v>
      </c>
      <c r="J99" s="66">
        <f t="shared" si="42"/>
        <v>-316041.6667</v>
      </c>
      <c r="K99" s="66">
        <f t="shared" si="42"/>
        <v>-316041.6667</v>
      </c>
      <c r="L99" s="66">
        <f t="shared" si="42"/>
        <v>-316041.6667</v>
      </c>
      <c r="M99" s="66">
        <f t="shared" si="42"/>
        <v>-316041.6667</v>
      </c>
      <c r="N99" s="66">
        <f t="shared" si="42"/>
        <v>19683958.33</v>
      </c>
      <c r="O99" s="66">
        <f t="shared" si="42"/>
        <v>-2514854.167</v>
      </c>
      <c r="P99" s="66">
        <f t="shared" si="42"/>
        <v>-514854.1667</v>
      </c>
      <c r="Q99" s="66">
        <f t="shared" si="42"/>
        <v>-514854.1667</v>
      </c>
      <c r="R99" s="66">
        <f t="shared" si="42"/>
        <v>-545104.1667</v>
      </c>
      <c r="S99" s="66">
        <f t="shared" si="42"/>
        <v>-545104.1667</v>
      </c>
      <c r="T99" s="66">
        <f t="shared" si="42"/>
        <v>-550312.5</v>
      </c>
      <c r="U99" s="66">
        <f t="shared" si="42"/>
        <v>-604187.5</v>
      </c>
      <c r="V99" s="66">
        <f t="shared" si="42"/>
        <v>-604187.5</v>
      </c>
      <c r="W99" s="66">
        <f t="shared" si="42"/>
        <v>-609395.8333</v>
      </c>
      <c r="X99" s="66">
        <f t="shared" si="42"/>
        <v>-609395.8333</v>
      </c>
      <c r="Y99" s="66">
        <f t="shared" si="42"/>
        <v>-614604.1667</v>
      </c>
      <c r="Z99" s="66">
        <f t="shared" si="42"/>
        <v>-614604.1667</v>
      </c>
      <c r="AA99" s="66">
        <f t="shared" si="42"/>
        <v>-4337140.833</v>
      </c>
      <c r="AB99" s="66">
        <f t="shared" si="42"/>
        <v>-842349.1667</v>
      </c>
      <c r="AC99" s="66">
        <f t="shared" si="42"/>
        <v>-847557.5</v>
      </c>
      <c r="AD99" s="66">
        <f t="shared" si="42"/>
        <v>39195714.17</v>
      </c>
      <c r="AE99" s="66">
        <f t="shared" si="42"/>
        <v>-814702.5</v>
      </c>
      <c r="AF99" s="66">
        <f t="shared" si="42"/>
        <v>-819910.8333</v>
      </c>
      <c r="AG99" s="66">
        <f t="shared" si="42"/>
        <v>-953315.8333</v>
      </c>
      <c r="AH99" s="66">
        <f t="shared" si="42"/>
        <v>-963732.5</v>
      </c>
      <c r="AI99" s="66">
        <f t="shared" si="42"/>
        <v>-979357.5</v>
      </c>
      <c r="AJ99" s="66">
        <f t="shared" si="42"/>
        <v>-994982.5</v>
      </c>
      <c r="AK99" s="66">
        <f t="shared" si="42"/>
        <v>-1005399.167</v>
      </c>
      <c r="AL99" s="66">
        <f t="shared" si="42"/>
        <v>-2021024.167</v>
      </c>
      <c r="AM99" s="66">
        <f t="shared" si="42"/>
        <v>-1149189.167</v>
      </c>
      <c r="AN99" s="66">
        <f t="shared" si="42"/>
        <v>-1190855.833</v>
      </c>
      <c r="AO99" s="66">
        <f t="shared" si="42"/>
        <v>-1227314.167</v>
      </c>
      <c r="AP99" s="66">
        <f t="shared" si="42"/>
        <v>-1263772.5</v>
      </c>
      <c r="AQ99" s="66">
        <f t="shared" si="42"/>
        <v>-1300230.833</v>
      </c>
      <c r="AR99" s="66">
        <f t="shared" si="42"/>
        <v>-1341897.5</v>
      </c>
      <c r="AS99" s="66">
        <f t="shared" si="42"/>
        <v>-1121700</v>
      </c>
      <c r="AT99" s="66">
        <f t="shared" si="42"/>
        <v>-1178991.667</v>
      </c>
      <c r="AU99" s="66">
        <f t="shared" si="42"/>
        <v>-1241491.667</v>
      </c>
      <c r="AV99" s="66">
        <f t="shared" si="42"/>
        <v>-1303991.667</v>
      </c>
      <c r="AW99" s="66">
        <f t="shared" si="42"/>
        <v>-1366491.667</v>
      </c>
      <c r="AX99" s="66">
        <f t="shared" si="42"/>
        <v>-1428991.667</v>
      </c>
    </row>
    <row r="100">
      <c r="A100" s="83"/>
      <c r="B100" s="83" t="s">
        <v>157</v>
      </c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</row>
    <row r="101">
      <c r="B101" s="58" t="s">
        <v>102</v>
      </c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>
      <c r="B102" s="39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>
      <c r="B103" s="43" t="s">
        <v>158</v>
      </c>
      <c r="C103" s="51">
        <v>10000.0</v>
      </c>
      <c r="D103" s="51">
        <v>10000.0</v>
      </c>
      <c r="E103" s="51">
        <v>10000.0</v>
      </c>
      <c r="F103" s="51">
        <v>10000.0</v>
      </c>
      <c r="G103" s="51">
        <v>10000.0</v>
      </c>
      <c r="H103" s="51">
        <v>10000.0</v>
      </c>
      <c r="I103" s="51">
        <v>10000.0</v>
      </c>
      <c r="J103" s="51">
        <v>10000.0</v>
      </c>
      <c r="K103" s="51">
        <v>10000.0</v>
      </c>
      <c r="L103" s="51">
        <v>10000.0</v>
      </c>
      <c r="M103" s="51">
        <v>10000.0</v>
      </c>
      <c r="N103" s="51">
        <v>10000.0</v>
      </c>
      <c r="O103" s="51">
        <v>20000.0</v>
      </c>
      <c r="P103" s="51">
        <v>20000.0</v>
      </c>
      <c r="Q103" s="51">
        <v>20000.0</v>
      </c>
      <c r="R103" s="51">
        <v>20000.0</v>
      </c>
      <c r="S103" s="51">
        <v>20000.0</v>
      </c>
      <c r="T103" s="51">
        <v>20000.0</v>
      </c>
      <c r="U103" s="51">
        <v>20000.0</v>
      </c>
      <c r="V103" s="51">
        <v>20000.0</v>
      </c>
      <c r="W103" s="51">
        <v>20000.0</v>
      </c>
      <c r="X103" s="51">
        <v>20000.0</v>
      </c>
      <c r="Y103" s="51">
        <v>20000.0</v>
      </c>
      <c r="Z103" s="51">
        <v>20000.0</v>
      </c>
      <c r="AA103" s="51">
        <v>30000.0</v>
      </c>
      <c r="AB103" s="51">
        <v>30000.0</v>
      </c>
      <c r="AC103" s="51">
        <v>30000.0</v>
      </c>
      <c r="AD103" s="51">
        <v>30000.0</v>
      </c>
      <c r="AE103" s="51">
        <v>30000.0</v>
      </c>
      <c r="AF103" s="51">
        <v>30000.0</v>
      </c>
      <c r="AG103" s="51">
        <v>30000.0</v>
      </c>
      <c r="AH103" s="51">
        <v>30000.0</v>
      </c>
      <c r="AI103" s="51">
        <v>30000.0</v>
      </c>
      <c r="AJ103" s="51">
        <v>30000.0</v>
      </c>
      <c r="AK103" s="51">
        <v>30000.0</v>
      </c>
      <c r="AL103" s="51">
        <v>30000.0</v>
      </c>
      <c r="AM103" s="51">
        <v>30000.0</v>
      </c>
      <c r="AN103" s="51">
        <v>30000.0</v>
      </c>
      <c r="AO103" s="51">
        <v>30000.0</v>
      </c>
      <c r="AP103" s="51">
        <v>30000.0</v>
      </c>
      <c r="AQ103" s="51">
        <v>30000.0</v>
      </c>
      <c r="AR103" s="51">
        <v>30000.0</v>
      </c>
      <c r="AS103" s="51">
        <v>30000.0</v>
      </c>
      <c r="AT103" s="51">
        <v>30000.0</v>
      </c>
      <c r="AU103" s="51">
        <v>30000.0</v>
      </c>
      <c r="AV103" s="51">
        <v>30000.0</v>
      </c>
      <c r="AW103" s="51">
        <v>30000.0</v>
      </c>
      <c r="AX103" s="51">
        <v>30000.0</v>
      </c>
    </row>
    <row r="104">
      <c r="B104" s="39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>
      <c r="B105" s="85" t="s">
        <v>159</v>
      </c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86">
        <v>20.0</v>
      </c>
      <c r="P105" s="86">
        <v>20.0</v>
      </c>
      <c r="Q105" s="86">
        <v>20.0</v>
      </c>
      <c r="R105" s="86">
        <v>20.0</v>
      </c>
      <c r="S105" s="86">
        <v>20.0</v>
      </c>
      <c r="T105" s="86">
        <v>20.0</v>
      </c>
      <c r="U105" s="86">
        <v>20.0</v>
      </c>
      <c r="V105" s="86">
        <v>20.0</v>
      </c>
      <c r="W105" s="86">
        <v>20.0</v>
      </c>
      <c r="X105" s="86">
        <v>20.0</v>
      </c>
      <c r="Y105" s="86">
        <v>20.0</v>
      </c>
      <c r="Z105" s="86">
        <v>20.0</v>
      </c>
      <c r="AA105" s="86">
        <v>20.0</v>
      </c>
      <c r="AB105" s="86">
        <v>20.0</v>
      </c>
      <c r="AC105" s="86">
        <v>20.0</v>
      </c>
      <c r="AD105" s="86">
        <v>20.0</v>
      </c>
      <c r="AE105" s="86">
        <v>20.0</v>
      </c>
      <c r="AF105" s="86">
        <v>20.0</v>
      </c>
      <c r="AG105" s="86">
        <v>20.0</v>
      </c>
      <c r="AH105" s="86">
        <v>20.0</v>
      </c>
      <c r="AI105" s="86">
        <v>20.0</v>
      </c>
      <c r="AJ105" s="86">
        <v>20.0</v>
      </c>
      <c r="AK105" s="86">
        <v>20.0</v>
      </c>
      <c r="AL105" s="86">
        <v>20.0</v>
      </c>
      <c r="AM105" s="86">
        <v>20.0</v>
      </c>
      <c r="AN105" s="86">
        <v>20.0</v>
      </c>
      <c r="AO105" s="86">
        <v>20.0</v>
      </c>
      <c r="AP105" s="86">
        <v>20.0</v>
      </c>
      <c r="AQ105" s="86">
        <v>20.0</v>
      </c>
      <c r="AR105" s="86">
        <v>20.0</v>
      </c>
      <c r="AS105" s="86">
        <v>20.0</v>
      </c>
      <c r="AT105" s="86">
        <v>20.0</v>
      </c>
      <c r="AU105" s="86">
        <v>20.0</v>
      </c>
      <c r="AV105" s="86">
        <v>20.0</v>
      </c>
      <c r="AW105" s="86">
        <v>20.0</v>
      </c>
      <c r="AX105" s="86">
        <v>20.0</v>
      </c>
    </row>
    <row r="106">
      <c r="B106" s="43" t="s">
        <v>160</v>
      </c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>
        <f t="shared" ref="O106:AX106" si="43">ROUNDUP(O7/O105,0)</f>
        <v>1</v>
      </c>
      <c r="P106" s="40">
        <f t="shared" si="43"/>
        <v>1</v>
      </c>
      <c r="Q106" s="40">
        <f t="shared" si="43"/>
        <v>1</v>
      </c>
      <c r="R106" s="40">
        <f t="shared" si="43"/>
        <v>1</v>
      </c>
      <c r="S106" s="40">
        <f t="shared" si="43"/>
        <v>1</v>
      </c>
      <c r="T106" s="40">
        <f t="shared" si="43"/>
        <v>2</v>
      </c>
      <c r="U106" s="40">
        <f t="shared" si="43"/>
        <v>2</v>
      </c>
      <c r="V106" s="40">
        <f t="shared" si="43"/>
        <v>2</v>
      </c>
      <c r="W106" s="40">
        <f t="shared" si="43"/>
        <v>3</v>
      </c>
      <c r="X106" s="40">
        <f t="shared" si="43"/>
        <v>3</v>
      </c>
      <c r="Y106" s="40">
        <f t="shared" si="43"/>
        <v>4</v>
      </c>
      <c r="Z106" s="40">
        <f t="shared" si="43"/>
        <v>4</v>
      </c>
      <c r="AA106" s="40">
        <f t="shared" si="43"/>
        <v>6</v>
      </c>
      <c r="AB106" s="40">
        <f t="shared" si="43"/>
        <v>7</v>
      </c>
      <c r="AC106" s="40">
        <f t="shared" si="43"/>
        <v>8</v>
      </c>
      <c r="AD106" s="40">
        <f t="shared" si="43"/>
        <v>9</v>
      </c>
      <c r="AE106" s="40">
        <f t="shared" si="43"/>
        <v>11</v>
      </c>
      <c r="AF106" s="40">
        <f t="shared" si="43"/>
        <v>12</v>
      </c>
      <c r="AG106" s="40">
        <f t="shared" si="43"/>
        <v>15</v>
      </c>
      <c r="AH106" s="40">
        <f t="shared" si="43"/>
        <v>17</v>
      </c>
      <c r="AI106" s="40">
        <f t="shared" si="43"/>
        <v>20</v>
      </c>
      <c r="AJ106" s="40">
        <f t="shared" si="43"/>
        <v>23</v>
      </c>
      <c r="AK106" s="40">
        <f t="shared" si="43"/>
        <v>25</v>
      </c>
      <c r="AL106" s="40">
        <f t="shared" si="43"/>
        <v>28</v>
      </c>
      <c r="AM106" s="40">
        <f t="shared" si="43"/>
        <v>35</v>
      </c>
      <c r="AN106" s="40">
        <f t="shared" si="43"/>
        <v>43</v>
      </c>
      <c r="AO106" s="40">
        <f t="shared" si="43"/>
        <v>50</v>
      </c>
      <c r="AP106" s="40">
        <f t="shared" si="43"/>
        <v>57</v>
      </c>
      <c r="AQ106" s="40">
        <f t="shared" si="43"/>
        <v>64</v>
      </c>
      <c r="AR106" s="40">
        <f t="shared" si="43"/>
        <v>72</v>
      </c>
      <c r="AS106" s="40">
        <f t="shared" si="43"/>
        <v>84</v>
      </c>
      <c r="AT106" s="40">
        <f t="shared" si="43"/>
        <v>95</v>
      </c>
      <c r="AU106" s="40">
        <f t="shared" si="43"/>
        <v>107</v>
      </c>
      <c r="AV106" s="40">
        <f t="shared" si="43"/>
        <v>119</v>
      </c>
      <c r="AW106" s="40">
        <f t="shared" si="43"/>
        <v>131</v>
      </c>
      <c r="AX106" s="40">
        <f t="shared" si="43"/>
        <v>143</v>
      </c>
    </row>
    <row r="107">
      <c r="B107" s="43" t="s">
        <v>105</v>
      </c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87">
        <v>0.25</v>
      </c>
      <c r="P107" s="87">
        <v>0.25</v>
      </c>
      <c r="Q107" s="87">
        <v>0.25</v>
      </c>
      <c r="R107" s="87">
        <v>0.25</v>
      </c>
      <c r="S107" s="87">
        <v>0.25</v>
      </c>
      <c r="T107" s="87">
        <v>0.25</v>
      </c>
      <c r="U107" s="87">
        <v>0.25</v>
      </c>
      <c r="V107" s="87">
        <v>0.25</v>
      </c>
      <c r="W107" s="87">
        <v>0.25</v>
      </c>
      <c r="X107" s="87">
        <v>0.25</v>
      </c>
      <c r="Y107" s="87">
        <v>0.25</v>
      </c>
      <c r="Z107" s="87">
        <v>0.25</v>
      </c>
      <c r="AA107" s="87">
        <v>0.25</v>
      </c>
      <c r="AB107" s="87">
        <v>0.25</v>
      </c>
      <c r="AC107" s="87">
        <v>0.25</v>
      </c>
      <c r="AD107" s="87">
        <v>0.25</v>
      </c>
      <c r="AE107" s="87">
        <v>0.25</v>
      </c>
      <c r="AF107" s="87">
        <v>0.25</v>
      </c>
      <c r="AG107" s="87">
        <v>0.25</v>
      </c>
      <c r="AH107" s="87">
        <v>0.25</v>
      </c>
      <c r="AI107" s="87">
        <v>0.25</v>
      </c>
      <c r="AJ107" s="87">
        <v>0.25</v>
      </c>
      <c r="AK107" s="87">
        <v>0.25</v>
      </c>
      <c r="AL107" s="87">
        <v>0.25</v>
      </c>
      <c r="AM107" s="87">
        <v>0.25</v>
      </c>
      <c r="AN107" s="87">
        <v>0.25</v>
      </c>
      <c r="AO107" s="87">
        <v>0.25</v>
      </c>
      <c r="AP107" s="87">
        <v>0.25</v>
      </c>
      <c r="AQ107" s="87">
        <v>0.25</v>
      </c>
      <c r="AR107" s="87">
        <v>0.25</v>
      </c>
      <c r="AS107" s="87">
        <v>0.25</v>
      </c>
      <c r="AT107" s="87">
        <v>0.25</v>
      </c>
      <c r="AU107" s="87">
        <v>0.25</v>
      </c>
      <c r="AV107" s="87">
        <v>0.25</v>
      </c>
      <c r="AW107" s="87">
        <v>0.25</v>
      </c>
      <c r="AX107" s="87">
        <v>0.25</v>
      </c>
    </row>
    <row r="108">
      <c r="B108" s="43" t="s">
        <v>161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>
      <c r="B109" s="39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>
      <c r="B110" s="37" t="s">
        <v>162</v>
      </c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>
      <c r="B111" s="39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>
      <c r="B112" s="85" t="s">
        <v>159</v>
      </c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>
      <c r="B113" s="43" t="s">
        <v>112</v>
      </c>
      <c r="O113" s="40">
        <f>'Sales &amp; Acquisiton'!N43</f>
        <v>2</v>
      </c>
      <c r="P113" s="40">
        <f>'Sales &amp; Acquisiton'!O43</f>
        <v>2</v>
      </c>
      <c r="Q113" s="40">
        <f>'Sales &amp; Acquisiton'!P43</f>
        <v>2</v>
      </c>
      <c r="R113" s="40">
        <f>'Sales &amp; Acquisiton'!Q43</f>
        <v>6</v>
      </c>
      <c r="S113" s="40">
        <f>'Sales &amp; Acquisiton'!R43</f>
        <v>6</v>
      </c>
      <c r="T113" s="40">
        <f>'Sales &amp; Acquisiton'!S43</f>
        <v>6</v>
      </c>
      <c r="U113" s="40">
        <f>'Sales &amp; Acquisiton'!T43</f>
        <v>12</v>
      </c>
      <c r="V113" s="40">
        <f>'Sales &amp; Acquisiton'!U43</f>
        <v>12</v>
      </c>
      <c r="W113" s="40">
        <f>'Sales &amp; Acquisiton'!V43</f>
        <v>12</v>
      </c>
      <c r="X113" s="40">
        <f>'Sales &amp; Acquisiton'!W43</f>
        <v>12</v>
      </c>
      <c r="Y113" s="40">
        <f>'Sales &amp; Acquisiton'!X43</f>
        <v>12</v>
      </c>
      <c r="Z113" s="40">
        <f>'Sales &amp; Acquisiton'!Y43</f>
        <v>12</v>
      </c>
      <c r="AA113" s="40">
        <f>'Sales &amp; Acquisiton'!Z43</f>
        <v>35</v>
      </c>
      <c r="AB113" s="40">
        <f>'Sales &amp; Acquisiton'!AA43</f>
        <v>35</v>
      </c>
      <c r="AC113" s="40">
        <f>'Sales &amp; Acquisiton'!AB43</f>
        <v>35</v>
      </c>
      <c r="AD113" s="40">
        <f>'Sales &amp; Acquisiton'!AC43</f>
        <v>35</v>
      </c>
      <c r="AE113" s="40">
        <f>'Sales &amp; Acquisiton'!AD43</f>
        <v>35</v>
      </c>
      <c r="AF113" s="40">
        <f>'Sales &amp; Acquisiton'!AE43</f>
        <v>35</v>
      </c>
      <c r="AG113" s="40">
        <f>'Sales &amp; Acquisiton'!AF43</f>
        <v>75</v>
      </c>
      <c r="AH113" s="40">
        <f>'Sales &amp; Acquisiton'!AG43</f>
        <v>75</v>
      </c>
      <c r="AI113" s="40">
        <f>'Sales &amp; Acquisiton'!AH43</f>
        <v>75</v>
      </c>
      <c r="AJ113" s="40">
        <f>'Sales &amp; Acquisiton'!AI43</f>
        <v>75</v>
      </c>
      <c r="AK113" s="40">
        <f>'Sales &amp; Acquisiton'!AJ43</f>
        <v>75</v>
      </c>
      <c r="AL113" s="40">
        <f>'Sales &amp; Acquisiton'!AK43</f>
        <v>75</v>
      </c>
      <c r="AM113" s="40">
        <f>'Sales &amp; Acquisiton'!AL43</f>
        <v>200</v>
      </c>
      <c r="AN113" s="40">
        <f>'Sales &amp; Acquisiton'!AM43</f>
        <v>200</v>
      </c>
      <c r="AO113" s="40">
        <f>'Sales &amp; Acquisiton'!AN43</f>
        <v>200</v>
      </c>
      <c r="AP113" s="40">
        <f>'Sales &amp; Acquisiton'!AO43</f>
        <v>200</v>
      </c>
      <c r="AQ113" s="40">
        <f>'Sales &amp; Acquisiton'!AP43</f>
        <v>200</v>
      </c>
      <c r="AR113" s="40">
        <f>'Sales &amp; Acquisiton'!AQ43</f>
        <v>200</v>
      </c>
      <c r="AS113" s="40">
        <f>'Sales &amp; Acquisiton'!AR43</f>
        <v>333</v>
      </c>
      <c r="AT113" s="40">
        <f>'Sales &amp; Acquisiton'!AS43</f>
        <v>333</v>
      </c>
      <c r="AU113" s="40">
        <f>'Sales &amp; Acquisiton'!AT43</f>
        <v>333</v>
      </c>
      <c r="AV113" s="40">
        <f>'Sales &amp; Acquisiton'!AU43</f>
        <v>333</v>
      </c>
      <c r="AW113" s="40">
        <f>'Sales &amp; Acquisiton'!AV43</f>
        <v>333</v>
      </c>
      <c r="AX113" s="40">
        <f>'Sales &amp; Acquisiton'!AW43</f>
        <v>333</v>
      </c>
    </row>
    <row r="114">
      <c r="B114" s="43" t="s">
        <v>113</v>
      </c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86">
        <v>5.0</v>
      </c>
      <c r="P114" s="86">
        <v>5.0</v>
      </c>
      <c r="Q114" s="86">
        <v>5.0</v>
      </c>
      <c r="R114" s="86">
        <v>5.0</v>
      </c>
      <c r="S114" s="86">
        <v>5.0</v>
      </c>
      <c r="T114" s="86">
        <v>5.0</v>
      </c>
      <c r="U114" s="86">
        <v>5.0</v>
      </c>
      <c r="V114" s="86">
        <v>5.0</v>
      </c>
      <c r="W114" s="86">
        <v>5.0</v>
      </c>
      <c r="X114" s="86">
        <v>5.0</v>
      </c>
      <c r="Y114" s="86">
        <v>5.0</v>
      </c>
      <c r="Z114" s="86">
        <v>5.0</v>
      </c>
      <c r="AA114" s="86">
        <v>10.0</v>
      </c>
      <c r="AB114" s="86">
        <v>10.0</v>
      </c>
      <c r="AC114" s="86">
        <v>10.0</v>
      </c>
      <c r="AD114" s="86">
        <v>10.0</v>
      </c>
      <c r="AE114" s="86">
        <v>10.0</v>
      </c>
      <c r="AF114" s="86">
        <v>10.0</v>
      </c>
      <c r="AG114" s="86">
        <v>10.0</v>
      </c>
      <c r="AH114" s="86">
        <v>10.0</v>
      </c>
      <c r="AI114" s="86">
        <v>10.0</v>
      </c>
      <c r="AJ114" s="86">
        <v>10.0</v>
      </c>
      <c r="AK114" s="86">
        <v>10.0</v>
      </c>
      <c r="AL114" s="86">
        <v>10.0</v>
      </c>
      <c r="AM114" s="86">
        <v>20.0</v>
      </c>
      <c r="AN114" s="86">
        <v>20.0</v>
      </c>
      <c r="AO114" s="86">
        <v>20.0</v>
      </c>
      <c r="AP114" s="86">
        <v>20.0</v>
      </c>
      <c r="AQ114" s="86">
        <v>20.0</v>
      </c>
      <c r="AR114" s="86">
        <v>20.0</v>
      </c>
      <c r="AS114" s="86">
        <v>20.0</v>
      </c>
      <c r="AT114" s="86">
        <v>20.0</v>
      </c>
      <c r="AU114" s="86">
        <v>20.0</v>
      </c>
      <c r="AV114" s="86">
        <v>20.0</v>
      </c>
      <c r="AW114" s="86">
        <v>20.0</v>
      </c>
      <c r="AX114" s="86">
        <v>20.0</v>
      </c>
    </row>
    <row r="115">
      <c r="B115" s="60" t="s">
        <v>114</v>
      </c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86">
        <v>4.0</v>
      </c>
      <c r="P115" s="86">
        <v>4.0</v>
      </c>
      <c r="Q115" s="86">
        <v>4.0</v>
      </c>
      <c r="R115" s="86">
        <v>4.0</v>
      </c>
      <c r="S115" s="86">
        <v>4.0</v>
      </c>
      <c r="T115" s="86">
        <v>4.0</v>
      </c>
      <c r="U115" s="86">
        <v>4.0</v>
      </c>
      <c r="V115" s="86">
        <v>4.0</v>
      </c>
      <c r="W115" s="86">
        <v>4.0</v>
      </c>
      <c r="X115" s="86">
        <v>4.0</v>
      </c>
      <c r="Y115" s="86">
        <v>4.0</v>
      </c>
      <c r="Z115" s="86">
        <v>4.0</v>
      </c>
      <c r="AA115" s="86">
        <v>8.0</v>
      </c>
      <c r="AB115" s="86">
        <v>8.0</v>
      </c>
      <c r="AC115" s="86">
        <v>8.0</v>
      </c>
      <c r="AD115" s="86">
        <v>8.0</v>
      </c>
      <c r="AE115" s="86">
        <v>8.0</v>
      </c>
      <c r="AF115" s="86">
        <v>8.0</v>
      </c>
      <c r="AG115" s="86">
        <v>8.0</v>
      </c>
      <c r="AH115" s="86">
        <v>8.0</v>
      </c>
      <c r="AI115" s="86">
        <v>8.0</v>
      </c>
      <c r="AJ115" s="86">
        <v>8.0</v>
      </c>
      <c r="AK115" s="86">
        <v>8.0</v>
      </c>
      <c r="AL115" s="86">
        <v>8.0</v>
      </c>
      <c r="AM115" s="86">
        <v>12.0</v>
      </c>
      <c r="AN115" s="86">
        <v>12.0</v>
      </c>
      <c r="AO115" s="86">
        <v>12.0</v>
      </c>
      <c r="AP115" s="86">
        <v>12.0</v>
      </c>
      <c r="AQ115" s="86">
        <v>12.0</v>
      </c>
      <c r="AR115" s="86">
        <v>12.0</v>
      </c>
      <c r="AS115" s="86">
        <v>12.0</v>
      </c>
      <c r="AT115" s="86">
        <v>12.0</v>
      </c>
      <c r="AU115" s="86">
        <v>12.0</v>
      </c>
      <c r="AV115" s="86">
        <v>12.0</v>
      </c>
      <c r="AW115" s="86">
        <v>12.0</v>
      </c>
      <c r="AX115" s="86">
        <v>12.0</v>
      </c>
    </row>
    <row r="116">
      <c r="B116" s="43" t="s">
        <v>115</v>
      </c>
      <c r="C116" s="86">
        <v>20.0</v>
      </c>
      <c r="D116" s="86">
        <v>20.0</v>
      </c>
      <c r="E116" s="86">
        <v>20.0</v>
      </c>
      <c r="F116" s="86">
        <v>20.0</v>
      </c>
      <c r="G116" s="86">
        <v>20.0</v>
      </c>
      <c r="H116" s="86">
        <v>20.0</v>
      </c>
      <c r="I116" s="86">
        <v>20.0</v>
      </c>
      <c r="J116" s="86">
        <v>20.0</v>
      </c>
      <c r="K116" s="86">
        <v>20.0</v>
      </c>
      <c r="L116" s="86">
        <v>20.0</v>
      </c>
      <c r="M116" s="86">
        <v>20.0</v>
      </c>
      <c r="N116" s="86">
        <v>20.0</v>
      </c>
      <c r="O116" s="86">
        <v>25.0</v>
      </c>
      <c r="P116" s="86">
        <v>25.0</v>
      </c>
      <c r="Q116" s="86">
        <v>25.0</v>
      </c>
      <c r="R116" s="86">
        <v>25.0</v>
      </c>
      <c r="S116" s="86">
        <v>25.0</v>
      </c>
      <c r="T116" s="86">
        <v>25.0</v>
      </c>
      <c r="U116" s="86">
        <v>25.0</v>
      </c>
      <c r="V116" s="86">
        <v>25.0</v>
      </c>
      <c r="W116" s="86">
        <v>25.0</v>
      </c>
      <c r="X116" s="86">
        <v>25.0</v>
      </c>
      <c r="Y116" s="86">
        <v>25.0</v>
      </c>
      <c r="Z116" s="86">
        <v>25.0</v>
      </c>
      <c r="AA116" s="86">
        <v>30.0</v>
      </c>
      <c r="AB116" s="86">
        <v>30.0</v>
      </c>
      <c r="AC116" s="86">
        <v>30.0</v>
      </c>
      <c r="AD116" s="86">
        <v>30.0</v>
      </c>
      <c r="AE116" s="86">
        <v>30.0</v>
      </c>
      <c r="AF116" s="86">
        <v>30.0</v>
      </c>
      <c r="AG116" s="86">
        <v>30.0</v>
      </c>
      <c r="AH116" s="86">
        <v>30.0</v>
      </c>
      <c r="AI116" s="86">
        <v>30.0</v>
      </c>
      <c r="AJ116" s="86">
        <v>30.0</v>
      </c>
      <c r="AK116" s="86">
        <v>30.0</v>
      </c>
      <c r="AL116" s="86">
        <v>30.0</v>
      </c>
      <c r="AM116" s="86">
        <v>50.0</v>
      </c>
      <c r="AN116" s="86">
        <v>50.0</v>
      </c>
      <c r="AO116" s="86">
        <v>50.0</v>
      </c>
      <c r="AP116" s="86">
        <v>50.0</v>
      </c>
      <c r="AQ116" s="86">
        <v>50.0</v>
      </c>
      <c r="AR116" s="86">
        <v>50.0</v>
      </c>
      <c r="AS116" s="86">
        <v>50.0</v>
      </c>
      <c r="AT116" s="86">
        <v>50.0</v>
      </c>
      <c r="AU116" s="86">
        <v>50.0</v>
      </c>
      <c r="AV116" s="86">
        <v>50.0</v>
      </c>
      <c r="AW116" s="86">
        <v>50.0</v>
      </c>
      <c r="AX116" s="86">
        <v>50.0</v>
      </c>
    </row>
    <row r="117">
      <c r="B117" s="43" t="s">
        <v>116</v>
      </c>
      <c r="C117" s="86">
        <v>5.0</v>
      </c>
      <c r="D117" s="86">
        <v>5.0</v>
      </c>
      <c r="E117" s="86">
        <v>5.0</v>
      </c>
      <c r="F117" s="86">
        <v>5.0</v>
      </c>
      <c r="G117" s="86">
        <v>5.0</v>
      </c>
      <c r="H117" s="86">
        <v>5.0</v>
      </c>
      <c r="I117" s="86">
        <v>5.0</v>
      </c>
      <c r="J117" s="86">
        <v>5.0</v>
      </c>
      <c r="K117" s="86">
        <v>5.0</v>
      </c>
      <c r="L117" s="86">
        <v>5.0</v>
      </c>
      <c r="M117" s="86">
        <v>5.0</v>
      </c>
      <c r="N117" s="86">
        <v>5.0</v>
      </c>
      <c r="O117" s="86">
        <v>8.0</v>
      </c>
      <c r="P117" s="86">
        <v>8.0</v>
      </c>
      <c r="Q117" s="86">
        <v>8.0</v>
      </c>
      <c r="R117" s="86">
        <v>8.0</v>
      </c>
      <c r="S117" s="86">
        <v>8.0</v>
      </c>
      <c r="T117" s="86">
        <v>8.0</v>
      </c>
      <c r="U117" s="86">
        <v>8.0</v>
      </c>
      <c r="V117" s="86">
        <v>8.0</v>
      </c>
      <c r="W117" s="86">
        <v>8.0</v>
      </c>
      <c r="X117" s="86">
        <v>8.0</v>
      </c>
      <c r="Y117" s="86">
        <v>8.0</v>
      </c>
      <c r="Z117" s="86">
        <v>8.0</v>
      </c>
      <c r="AA117" s="86">
        <v>12.0</v>
      </c>
      <c r="AB117" s="86">
        <v>12.0</v>
      </c>
      <c r="AC117" s="86">
        <v>12.0</v>
      </c>
      <c r="AD117" s="86">
        <v>12.0</v>
      </c>
      <c r="AE117" s="86">
        <v>12.0</v>
      </c>
      <c r="AF117" s="86">
        <v>12.0</v>
      </c>
      <c r="AG117" s="86">
        <v>12.0</v>
      </c>
      <c r="AH117" s="86">
        <v>12.0</v>
      </c>
      <c r="AI117" s="86">
        <v>12.0</v>
      </c>
      <c r="AJ117" s="86">
        <v>12.0</v>
      </c>
      <c r="AK117" s="86">
        <v>12.0</v>
      </c>
      <c r="AL117" s="86">
        <v>12.0</v>
      </c>
      <c r="AM117" s="86">
        <v>12.0</v>
      </c>
      <c r="AN117" s="86">
        <v>12.0</v>
      </c>
      <c r="AO117" s="86">
        <v>12.0</v>
      </c>
      <c r="AP117" s="86">
        <v>12.0</v>
      </c>
      <c r="AQ117" s="86">
        <v>12.0</v>
      </c>
      <c r="AR117" s="86">
        <v>12.0</v>
      </c>
      <c r="AS117" s="86">
        <v>12.0</v>
      </c>
      <c r="AT117" s="86">
        <v>12.0</v>
      </c>
      <c r="AU117" s="86">
        <v>12.0</v>
      </c>
      <c r="AV117" s="86">
        <v>12.0</v>
      </c>
      <c r="AW117" s="86">
        <v>12.0</v>
      </c>
      <c r="AX117" s="86">
        <v>12.0</v>
      </c>
    </row>
    <row r="118">
      <c r="B118" s="43" t="s">
        <v>117</v>
      </c>
      <c r="C118" s="86">
        <v>2.0</v>
      </c>
      <c r="D118" s="86">
        <v>2.0</v>
      </c>
      <c r="E118" s="86">
        <v>2.0</v>
      </c>
      <c r="F118" s="86">
        <v>2.0</v>
      </c>
      <c r="G118" s="86">
        <v>2.0</v>
      </c>
      <c r="H118" s="86">
        <v>2.0</v>
      </c>
      <c r="I118" s="86">
        <v>2.0</v>
      </c>
      <c r="J118" s="86">
        <v>2.0</v>
      </c>
      <c r="K118" s="86">
        <v>2.0</v>
      </c>
      <c r="L118" s="86">
        <v>2.0</v>
      </c>
      <c r="M118" s="86">
        <v>2.0</v>
      </c>
      <c r="N118" s="86">
        <v>2.0</v>
      </c>
      <c r="O118" s="86">
        <v>3.0</v>
      </c>
      <c r="P118" s="86">
        <v>3.0</v>
      </c>
      <c r="Q118" s="86">
        <v>3.0</v>
      </c>
      <c r="R118" s="86">
        <v>3.0</v>
      </c>
      <c r="S118" s="86">
        <v>3.0</v>
      </c>
      <c r="T118" s="86">
        <v>3.0</v>
      </c>
      <c r="U118" s="86">
        <v>3.0</v>
      </c>
      <c r="V118" s="86">
        <v>3.0</v>
      </c>
      <c r="W118" s="86">
        <v>3.0</v>
      </c>
      <c r="X118" s="86">
        <v>3.0</v>
      </c>
      <c r="Y118" s="86">
        <v>3.0</v>
      </c>
      <c r="Z118" s="86">
        <v>3.0</v>
      </c>
      <c r="AA118" s="86">
        <v>4.0</v>
      </c>
      <c r="AB118" s="86">
        <v>4.0</v>
      </c>
      <c r="AC118" s="86">
        <v>4.0</v>
      </c>
      <c r="AD118" s="86">
        <v>4.0</v>
      </c>
      <c r="AE118" s="86">
        <v>4.0</v>
      </c>
      <c r="AF118" s="86">
        <v>4.0</v>
      </c>
      <c r="AG118" s="86">
        <v>4.0</v>
      </c>
      <c r="AH118" s="86">
        <v>4.0</v>
      </c>
      <c r="AI118" s="86">
        <v>4.0</v>
      </c>
      <c r="AJ118" s="86">
        <v>4.0</v>
      </c>
      <c r="AK118" s="86">
        <v>4.0</v>
      </c>
      <c r="AL118" s="86">
        <v>4.0</v>
      </c>
      <c r="AM118" s="86">
        <v>5.0</v>
      </c>
      <c r="AN118" s="86">
        <v>5.0</v>
      </c>
      <c r="AO118" s="86">
        <v>5.0</v>
      </c>
      <c r="AP118" s="86">
        <v>5.0</v>
      </c>
      <c r="AQ118" s="86">
        <v>5.0</v>
      </c>
      <c r="AR118" s="86">
        <v>5.0</v>
      </c>
      <c r="AS118" s="86">
        <v>5.0</v>
      </c>
      <c r="AT118" s="86">
        <v>5.0</v>
      </c>
      <c r="AU118" s="86">
        <v>5.0</v>
      </c>
      <c r="AV118" s="86">
        <v>5.0</v>
      </c>
      <c r="AW118" s="86">
        <v>5.0</v>
      </c>
      <c r="AX118" s="86">
        <v>5.0</v>
      </c>
    </row>
    <row r="119">
      <c r="B119" s="43" t="s">
        <v>106</v>
      </c>
      <c r="C119" s="87">
        <v>0.25</v>
      </c>
      <c r="D119" s="87">
        <v>0.25</v>
      </c>
      <c r="E119" s="87">
        <v>0.25</v>
      </c>
      <c r="F119" s="87">
        <v>0.25</v>
      </c>
      <c r="G119" s="87">
        <v>0.25</v>
      </c>
      <c r="H119" s="87">
        <v>0.25</v>
      </c>
      <c r="I119" s="87">
        <v>0.25</v>
      </c>
      <c r="J119" s="87">
        <v>0.25</v>
      </c>
      <c r="K119" s="87">
        <v>0.25</v>
      </c>
      <c r="L119" s="87">
        <v>0.25</v>
      </c>
      <c r="M119" s="87">
        <v>0.25</v>
      </c>
      <c r="N119" s="87">
        <v>0.25</v>
      </c>
      <c r="O119" s="87">
        <v>0.25</v>
      </c>
      <c r="P119" s="87">
        <v>0.25</v>
      </c>
      <c r="Q119" s="87">
        <v>0.25</v>
      </c>
      <c r="R119" s="87">
        <v>0.25</v>
      </c>
      <c r="S119" s="87">
        <v>0.25</v>
      </c>
      <c r="T119" s="87">
        <v>0.25</v>
      </c>
      <c r="U119" s="87">
        <v>0.25</v>
      </c>
      <c r="V119" s="87">
        <v>0.25</v>
      </c>
      <c r="W119" s="87">
        <v>0.25</v>
      </c>
      <c r="X119" s="87">
        <v>0.25</v>
      </c>
      <c r="Y119" s="87">
        <v>0.25</v>
      </c>
      <c r="Z119" s="87">
        <v>0.25</v>
      </c>
      <c r="AA119" s="87">
        <v>0.25</v>
      </c>
      <c r="AB119" s="87">
        <v>0.25</v>
      </c>
      <c r="AC119" s="87">
        <v>0.25</v>
      </c>
      <c r="AD119" s="87">
        <v>0.25</v>
      </c>
      <c r="AE119" s="87">
        <v>0.25</v>
      </c>
      <c r="AF119" s="87">
        <v>0.25</v>
      </c>
      <c r="AG119" s="87">
        <v>0.25</v>
      </c>
      <c r="AH119" s="87">
        <v>0.25</v>
      </c>
      <c r="AI119" s="87">
        <v>0.25</v>
      </c>
      <c r="AJ119" s="87">
        <v>0.25</v>
      </c>
      <c r="AK119" s="87">
        <v>0.25</v>
      </c>
      <c r="AL119" s="87">
        <v>0.25</v>
      </c>
      <c r="AM119" s="87">
        <v>0.25</v>
      </c>
      <c r="AN119" s="87">
        <v>0.25</v>
      </c>
      <c r="AO119" s="87">
        <v>0.25</v>
      </c>
      <c r="AP119" s="87">
        <v>0.25</v>
      </c>
      <c r="AQ119" s="87">
        <v>0.25</v>
      </c>
      <c r="AR119" s="87">
        <v>0.25</v>
      </c>
      <c r="AS119" s="87">
        <v>0.25</v>
      </c>
      <c r="AT119" s="87">
        <v>0.25</v>
      </c>
      <c r="AU119" s="87">
        <v>0.25</v>
      </c>
      <c r="AV119" s="87">
        <v>0.25</v>
      </c>
      <c r="AW119" s="87">
        <v>0.25</v>
      </c>
      <c r="AX119" s="87">
        <v>0.25</v>
      </c>
    </row>
    <row r="120">
      <c r="B120" s="39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>
      <c r="B121" s="37" t="s">
        <v>163</v>
      </c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>
      <c r="B122" s="43" t="s">
        <v>122</v>
      </c>
      <c r="C122" s="51">
        <v>0.0</v>
      </c>
      <c r="D122" s="51">
        <v>0.0</v>
      </c>
      <c r="E122" s="51">
        <v>0.0</v>
      </c>
      <c r="F122" s="51">
        <v>0.0</v>
      </c>
      <c r="G122" s="51">
        <v>0.0</v>
      </c>
      <c r="H122" s="51">
        <v>0.0</v>
      </c>
      <c r="I122" s="51">
        <v>0.0</v>
      </c>
      <c r="J122" s="51">
        <v>0.0</v>
      </c>
      <c r="K122" s="51">
        <v>0.0</v>
      </c>
      <c r="L122" s="51">
        <v>0.0</v>
      </c>
      <c r="M122" s="51">
        <v>0.0</v>
      </c>
      <c r="N122" s="51">
        <v>0.0</v>
      </c>
      <c r="O122" s="51">
        <v>5000.0</v>
      </c>
      <c r="P122" s="51">
        <v>5000.0</v>
      </c>
      <c r="Q122" s="51">
        <v>5000.0</v>
      </c>
      <c r="R122" s="51">
        <v>5000.0</v>
      </c>
      <c r="S122" s="51">
        <v>5000.0</v>
      </c>
      <c r="T122" s="51">
        <v>5000.0</v>
      </c>
      <c r="U122" s="51">
        <v>5000.0</v>
      </c>
      <c r="V122" s="51">
        <v>5000.0</v>
      </c>
      <c r="W122" s="51">
        <v>5000.0</v>
      </c>
      <c r="X122" s="51">
        <v>5000.0</v>
      </c>
      <c r="Y122" s="51">
        <v>5000.0</v>
      </c>
      <c r="Z122" s="51">
        <v>5000.0</v>
      </c>
      <c r="AA122" s="51">
        <v>5000.0</v>
      </c>
      <c r="AB122" s="51">
        <v>5000.0</v>
      </c>
      <c r="AC122" s="51">
        <v>5000.0</v>
      </c>
      <c r="AD122" s="51">
        <v>5000.0</v>
      </c>
      <c r="AE122" s="51">
        <v>5000.0</v>
      </c>
      <c r="AF122" s="51">
        <v>5000.0</v>
      </c>
      <c r="AG122" s="51">
        <v>5000.0</v>
      </c>
      <c r="AH122" s="51">
        <v>5000.0</v>
      </c>
      <c r="AI122" s="51">
        <v>5000.0</v>
      </c>
      <c r="AJ122" s="51">
        <v>5000.0</v>
      </c>
      <c r="AK122" s="51">
        <v>5000.0</v>
      </c>
      <c r="AL122" s="51">
        <v>5000.0</v>
      </c>
      <c r="AM122" s="51">
        <v>5000.0</v>
      </c>
      <c r="AN122" s="51">
        <v>5000.0</v>
      </c>
      <c r="AO122" s="51">
        <v>5000.0</v>
      </c>
      <c r="AP122" s="51">
        <v>5000.0</v>
      </c>
      <c r="AQ122" s="51">
        <v>5000.0</v>
      </c>
      <c r="AR122" s="51">
        <v>5000.0</v>
      </c>
      <c r="AS122" s="51">
        <v>5000.0</v>
      </c>
      <c r="AT122" s="51">
        <v>5000.0</v>
      </c>
      <c r="AU122" s="51">
        <v>5000.0</v>
      </c>
      <c r="AV122" s="51">
        <v>5000.0</v>
      </c>
      <c r="AW122" s="51">
        <v>5000.0</v>
      </c>
      <c r="AX122" s="51">
        <v>5000.0</v>
      </c>
    </row>
    <row r="123">
      <c r="B123" s="43" t="s">
        <v>115</v>
      </c>
      <c r="C123" s="51">
        <v>10000.0</v>
      </c>
      <c r="D123" s="51">
        <v>10000.0</v>
      </c>
      <c r="E123" s="51">
        <v>10000.0</v>
      </c>
      <c r="F123" s="51">
        <v>10000.0</v>
      </c>
      <c r="G123" s="51">
        <v>10000.0</v>
      </c>
      <c r="H123" s="51">
        <v>10000.0</v>
      </c>
      <c r="I123" s="51">
        <v>10000.0</v>
      </c>
      <c r="J123" s="51">
        <v>10000.0</v>
      </c>
      <c r="K123" s="51">
        <v>10000.0</v>
      </c>
      <c r="L123" s="51">
        <v>10000.0</v>
      </c>
      <c r="M123" s="51">
        <v>10000.0</v>
      </c>
      <c r="N123" s="51">
        <v>10000.0</v>
      </c>
      <c r="O123" s="51">
        <v>20000.0</v>
      </c>
      <c r="P123" s="51">
        <v>20000.0</v>
      </c>
      <c r="Q123" s="51">
        <v>20000.0</v>
      </c>
      <c r="R123" s="51">
        <v>20000.0</v>
      </c>
      <c r="S123" s="51">
        <v>20000.0</v>
      </c>
      <c r="T123" s="51">
        <v>20000.0</v>
      </c>
      <c r="U123" s="51">
        <v>20000.0</v>
      </c>
      <c r="V123" s="51">
        <v>20000.0</v>
      </c>
      <c r="W123" s="51">
        <v>20000.0</v>
      </c>
      <c r="X123" s="51">
        <v>20000.0</v>
      </c>
      <c r="Y123" s="51">
        <v>20000.0</v>
      </c>
      <c r="Z123" s="51">
        <v>20000.0</v>
      </c>
      <c r="AA123" s="51">
        <v>20000.0</v>
      </c>
      <c r="AB123" s="51">
        <v>20000.0</v>
      </c>
      <c r="AC123" s="51">
        <v>20000.0</v>
      </c>
      <c r="AD123" s="51">
        <v>20000.0</v>
      </c>
      <c r="AE123" s="51">
        <v>20000.0</v>
      </c>
      <c r="AF123" s="51">
        <v>20000.0</v>
      </c>
      <c r="AG123" s="51">
        <v>20000.0</v>
      </c>
      <c r="AH123" s="51">
        <v>20000.0</v>
      </c>
      <c r="AI123" s="51">
        <v>20000.0</v>
      </c>
      <c r="AJ123" s="51">
        <v>20000.0</v>
      </c>
      <c r="AK123" s="51">
        <v>20000.0</v>
      </c>
      <c r="AL123" s="51">
        <v>20000.0</v>
      </c>
      <c r="AM123" s="51">
        <v>20000.0</v>
      </c>
      <c r="AN123" s="51">
        <v>20000.0</v>
      </c>
      <c r="AO123" s="51">
        <v>20000.0</v>
      </c>
      <c r="AP123" s="51">
        <v>20000.0</v>
      </c>
      <c r="AQ123" s="51">
        <v>20000.0</v>
      </c>
      <c r="AR123" s="51">
        <v>20000.0</v>
      </c>
      <c r="AS123" s="51">
        <v>20000.0</v>
      </c>
      <c r="AT123" s="51">
        <v>20000.0</v>
      </c>
      <c r="AU123" s="51">
        <v>20000.0</v>
      </c>
      <c r="AV123" s="51">
        <v>20000.0</v>
      </c>
      <c r="AW123" s="51">
        <v>20000.0</v>
      </c>
      <c r="AX123" s="51">
        <v>20000.0</v>
      </c>
    </row>
    <row r="124">
      <c r="B124" s="43" t="s">
        <v>124</v>
      </c>
      <c r="C124" s="51">
        <v>20000.0</v>
      </c>
      <c r="D124" s="51">
        <v>20000.0</v>
      </c>
      <c r="E124" s="51">
        <v>20000.0</v>
      </c>
      <c r="F124" s="51">
        <v>20000.0</v>
      </c>
      <c r="G124" s="51">
        <v>20000.0</v>
      </c>
      <c r="H124" s="51">
        <v>20000.0</v>
      </c>
      <c r="I124" s="51">
        <v>20000.0</v>
      </c>
      <c r="J124" s="51">
        <v>20000.0</v>
      </c>
      <c r="K124" s="51">
        <v>20000.0</v>
      </c>
      <c r="L124" s="51">
        <v>20000.0</v>
      </c>
      <c r="M124" s="51">
        <v>20000.0</v>
      </c>
      <c r="N124" s="51">
        <v>20000.0</v>
      </c>
      <c r="O124" s="51">
        <v>20000.0</v>
      </c>
      <c r="P124" s="51">
        <v>20000.0</v>
      </c>
      <c r="Q124" s="51">
        <v>20000.0</v>
      </c>
      <c r="R124" s="51">
        <v>20000.0</v>
      </c>
      <c r="S124" s="51">
        <v>20000.0</v>
      </c>
      <c r="T124" s="51">
        <v>20000.0</v>
      </c>
      <c r="U124" s="51">
        <v>20000.0</v>
      </c>
      <c r="V124" s="51">
        <v>20000.0</v>
      </c>
      <c r="W124" s="51">
        <v>20000.0</v>
      </c>
      <c r="X124" s="51">
        <v>20000.0</v>
      </c>
      <c r="Y124" s="51">
        <v>20000.0</v>
      </c>
      <c r="Z124" s="51">
        <v>20000.0</v>
      </c>
      <c r="AA124" s="51">
        <v>20000.0</v>
      </c>
      <c r="AB124" s="51">
        <v>20000.0</v>
      </c>
      <c r="AC124" s="51">
        <v>20000.0</v>
      </c>
      <c r="AD124" s="51">
        <v>20000.0</v>
      </c>
      <c r="AE124" s="51">
        <v>20000.0</v>
      </c>
      <c r="AF124" s="51">
        <v>20000.0</v>
      </c>
      <c r="AG124" s="51">
        <v>20000.0</v>
      </c>
      <c r="AH124" s="51">
        <v>20000.0</v>
      </c>
      <c r="AI124" s="51">
        <v>20000.0</v>
      </c>
      <c r="AJ124" s="51">
        <v>20000.0</v>
      </c>
      <c r="AK124" s="51">
        <v>20000.0</v>
      </c>
      <c r="AL124" s="51">
        <v>20000.0</v>
      </c>
      <c r="AM124" s="51">
        <v>20000.0</v>
      </c>
      <c r="AN124" s="51">
        <v>20000.0</v>
      </c>
      <c r="AO124" s="51">
        <v>20000.0</v>
      </c>
      <c r="AP124" s="51">
        <v>20000.0</v>
      </c>
      <c r="AQ124" s="51">
        <v>20000.0</v>
      </c>
      <c r="AR124" s="51">
        <v>20000.0</v>
      </c>
      <c r="AS124" s="51">
        <v>20000.0</v>
      </c>
      <c r="AT124" s="51">
        <v>20000.0</v>
      </c>
      <c r="AU124" s="51">
        <v>20000.0</v>
      </c>
      <c r="AV124" s="51">
        <v>20000.0</v>
      </c>
      <c r="AW124" s="51">
        <v>20000.0</v>
      </c>
      <c r="AX124" s="51">
        <v>20000.0</v>
      </c>
    </row>
    <row r="125">
      <c r="B125" s="43" t="s">
        <v>125</v>
      </c>
      <c r="C125" s="87">
        <v>0.05</v>
      </c>
      <c r="D125" s="87">
        <v>0.05</v>
      </c>
      <c r="E125" s="87">
        <v>0.05</v>
      </c>
      <c r="F125" s="87">
        <v>0.05</v>
      </c>
      <c r="G125" s="87">
        <v>0.05</v>
      </c>
      <c r="H125" s="87">
        <v>0.05</v>
      </c>
      <c r="I125" s="87">
        <v>0.05</v>
      </c>
      <c r="J125" s="87">
        <v>0.05</v>
      </c>
      <c r="K125" s="87">
        <v>0.05</v>
      </c>
      <c r="L125" s="87">
        <v>0.05</v>
      </c>
      <c r="M125" s="87">
        <v>0.05</v>
      </c>
      <c r="N125" s="87">
        <v>0.05</v>
      </c>
      <c r="O125" s="87">
        <v>0.05</v>
      </c>
      <c r="P125" s="87">
        <v>0.05</v>
      </c>
      <c r="Q125" s="87">
        <v>0.05</v>
      </c>
      <c r="R125" s="87">
        <v>0.05</v>
      </c>
      <c r="S125" s="87">
        <v>0.05</v>
      </c>
      <c r="T125" s="87">
        <v>0.05</v>
      </c>
      <c r="U125" s="87">
        <v>0.05</v>
      </c>
      <c r="V125" s="87">
        <v>0.05</v>
      </c>
      <c r="W125" s="87">
        <v>0.05</v>
      </c>
      <c r="X125" s="87">
        <v>0.05</v>
      </c>
      <c r="Y125" s="87">
        <v>0.05</v>
      </c>
      <c r="Z125" s="87">
        <v>0.05</v>
      </c>
      <c r="AA125" s="87">
        <v>0.03</v>
      </c>
      <c r="AB125" s="87">
        <v>0.03</v>
      </c>
      <c r="AC125" s="87">
        <v>0.03</v>
      </c>
      <c r="AD125" s="87">
        <v>0.03</v>
      </c>
      <c r="AE125" s="87">
        <v>0.03</v>
      </c>
      <c r="AF125" s="87">
        <v>0.03</v>
      </c>
      <c r="AG125" s="87">
        <v>0.03</v>
      </c>
      <c r="AH125" s="87">
        <v>0.03</v>
      </c>
      <c r="AI125" s="87">
        <v>0.03</v>
      </c>
      <c r="AJ125" s="87">
        <v>0.03</v>
      </c>
      <c r="AK125" s="87">
        <v>0.03</v>
      </c>
      <c r="AL125" s="87">
        <v>0.03</v>
      </c>
      <c r="AM125" s="87">
        <v>0.03</v>
      </c>
      <c r="AN125" s="87">
        <v>0.03</v>
      </c>
      <c r="AO125" s="87">
        <v>0.03</v>
      </c>
      <c r="AP125" s="87">
        <v>0.03</v>
      </c>
      <c r="AQ125" s="87">
        <v>0.03</v>
      </c>
      <c r="AR125" s="87">
        <v>0.03</v>
      </c>
      <c r="AS125" s="87">
        <v>0.03</v>
      </c>
      <c r="AT125" s="87">
        <v>0.03</v>
      </c>
      <c r="AU125" s="87">
        <v>0.03</v>
      </c>
      <c r="AV125" s="87">
        <v>0.03</v>
      </c>
      <c r="AW125" s="87">
        <v>0.03</v>
      </c>
      <c r="AX125" s="87">
        <v>0.03</v>
      </c>
    </row>
    <row r="126">
      <c r="B126" s="43" t="s">
        <v>126</v>
      </c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>
      <c r="B127" s="39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>
      <c r="B128" s="39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>
      <c r="B129" s="39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>
      <c r="B130" s="39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>
      <c r="B131" s="39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>
      <c r="B132" s="39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>
      <c r="B133" s="39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>
      <c r="B134" s="39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>
      <c r="B135" s="39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>
      <c r="B136" s="39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>
      <c r="B137" s="39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>
      <c r="B138" s="39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>
      <c r="B139" s="39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>
      <c r="B140" s="39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>
      <c r="B141" s="39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>
      <c r="B142" s="39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>
      <c r="B143" s="39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>
      <c r="B144" s="39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>
      <c r="B145" s="39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>
      <c r="B146" s="39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>
      <c r="B147" s="39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>
      <c r="B148" s="39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>
      <c r="B149" s="39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>
      <c r="B150" s="39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>
      <c r="B151" s="39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>
      <c r="B152" s="39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>
      <c r="B153" s="39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>
      <c r="B154" s="39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>
      <c r="B155" s="39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>
      <c r="B156" s="39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>
      <c r="B157" s="39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>
      <c r="B158" s="39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>
      <c r="B159" s="39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>
      <c r="B160" s="39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>
      <c r="B161" s="39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>
      <c r="B162" s="39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>
      <c r="B163" s="39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>
      <c r="B164" s="39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>
      <c r="B165" s="39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>
      <c r="B166" s="39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>
      <c r="B167" s="39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>
      <c r="B168" s="39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>
      <c r="B169" s="39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>
      <c r="B170" s="39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>
      <c r="B171" s="39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>
      <c r="B172" s="39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>
      <c r="B173" s="39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>
      <c r="B174" s="39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>
      <c r="B175" s="39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>
      <c r="B176" s="39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>
      <c r="B177" s="39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>
      <c r="B178" s="39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>
      <c r="B179" s="39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>
      <c r="B180" s="39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>
      <c r="B181" s="39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>
      <c r="B182" s="39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>
      <c r="B183" s="39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>
      <c r="B184" s="39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>
      <c r="B185" s="39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>
      <c r="B186" s="39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>
      <c r="B187" s="39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>
      <c r="B188" s="39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>
      <c r="B189" s="39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>
      <c r="B190" s="39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>
      <c r="B191" s="39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>
      <c r="B192" s="39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>
      <c r="B193" s="39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>
      <c r="B194" s="39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>
      <c r="B195" s="39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>
      <c r="B196" s="39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>
      <c r="B197" s="39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>
      <c r="B198" s="39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>
      <c r="B199" s="39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>
      <c r="B200" s="39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>
      <c r="B201" s="39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>
      <c r="B202" s="39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>
      <c r="B203" s="39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>
      <c r="B205" s="39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>
      <c r="B206" s="39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>
      <c r="B207" s="39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>
      <c r="B208" s="39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>
      <c r="B209" s="39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>
      <c r="B210" s="39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>
      <c r="B212" s="39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>
      <c r="B213" s="39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>
      <c r="B214" s="39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>
      <c r="B215" s="39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>
      <c r="B216" s="39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>
      <c r="B217" s="39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>
      <c r="B218" s="39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>
      <c r="B219" s="39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>
      <c r="B220" s="39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>
      <c r="B221" s="39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>
      <c r="B222" s="39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>
      <c r="B223" s="39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>
      <c r="B224" s="39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>
      <c r="B225" s="39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>
      <c r="B226" s="39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>
      <c r="B227" s="39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>
      <c r="B228" s="39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>
      <c r="B229" s="39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>
      <c r="B230" s="39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>
      <c r="B231" s="39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>
      <c r="B232" s="39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>
      <c r="B233" s="39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>
      <c r="B234" s="39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>
      <c r="B235" s="39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>
      <c r="B236" s="39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>
      <c r="B237" s="39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>
      <c r="B238" s="39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>
      <c r="B239" s="39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>
      <c r="B240" s="39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>
      <c r="B241" s="39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>
      <c r="B242" s="39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>
      <c r="B243" s="39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>
      <c r="B244" s="39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>
      <c r="B245" s="39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>
      <c r="B246" s="39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>
      <c r="B247" s="39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>
      <c r="B248" s="39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>
      <c r="B249" s="39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>
      <c r="B250" s="39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>
      <c r="B251" s="39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>
      <c r="B252" s="39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>
      <c r="B253" s="39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>
      <c r="B254" s="39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>
      <c r="B255" s="39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>
      <c r="B256" s="39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>
      <c r="B257" s="39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>
      <c r="B258" s="39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>
      <c r="B259" s="39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>
      <c r="B260" s="39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>
      <c r="B261" s="39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>
      <c r="B262" s="39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>
      <c r="B263" s="39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>
      <c r="B264" s="39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>
      <c r="B265" s="39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>
      <c r="B266" s="39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>
      <c r="B267" s="39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>
      <c r="B268" s="39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>
      <c r="B269" s="39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>
      <c r="B270" s="39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>
      <c r="B271" s="39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>
      <c r="B272" s="39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>
      <c r="B273" s="39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>
      <c r="B274" s="39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>
      <c r="B275" s="39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>
      <c r="B276" s="39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>
      <c r="B277" s="39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>
      <c r="B278" s="39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>
      <c r="B279" s="39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>
      <c r="B280" s="39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>
      <c r="B281" s="39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>
      <c r="B282" s="39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>
      <c r="B283" s="39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>
      <c r="B284" s="39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>
      <c r="B285" s="39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>
      <c r="B286" s="39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>
      <c r="B287" s="39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>
      <c r="B288" s="39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>
      <c r="B289" s="39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>
      <c r="B290" s="39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>
      <c r="B291" s="39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>
      <c r="B292" s="39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>
      <c r="B293" s="39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>
      <c r="B294" s="39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>
      <c r="B295" s="39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>
      <c r="B296" s="39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>
      <c r="B297" s="39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>
      <c r="B298" s="39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>
      <c r="B299" s="39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>
      <c r="B300" s="39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>
      <c r="B301" s="39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>
      <c r="B302" s="39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>
      <c r="B303" s="39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>
      <c r="B304" s="39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>
      <c r="B305" s="39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>
      <c r="B306" s="39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>
      <c r="B307" s="39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>
      <c r="B308" s="39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>
      <c r="B309" s="39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>
      <c r="B310" s="39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>
      <c r="B311" s="39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>
      <c r="B312" s="39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>
      <c r="B313" s="39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>
      <c r="B314" s="39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>
      <c r="B315" s="39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>
      <c r="B316" s="39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>
      <c r="B317" s="39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>
      <c r="B318" s="39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>
      <c r="B319" s="39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>
      <c r="B320" s="39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>
      <c r="B321" s="39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>
      <c r="B322" s="39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>
      <c r="B323" s="39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>
      <c r="B324" s="39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>
      <c r="B325" s="39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>
      <c r="B326" s="39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>
      <c r="B327" s="39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>
      <c r="B328" s="39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>
      <c r="B329" s="39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>
      <c r="B330" s="39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>
      <c r="B331" s="39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>
      <c r="B332" s="39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>
      <c r="B333" s="39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>
      <c r="B334" s="39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>
      <c r="B335" s="39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>
      <c r="B336" s="39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>
      <c r="B337" s="39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>
      <c r="B338" s="39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>
      <c r="B339" s="39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>
      <c r="B340" s="39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>
      <c r="B341" s="39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>
      <c r="B342" s="39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>
      <c r="B343" s="39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>
      <c r="B344" s="39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>
      <c r="B345" s="39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>
      <c r="B346" s="39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>
      <c r="B347" s="39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>
      <c r="B348" s="39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>
      <c r="B349" s="39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>
      <c r="B350" s="39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>
      <c r="B351" s="39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>
      <c r="B352" s="39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>
      <c r="B353" s="39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>
      <c r="B354" s="39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>
      <c r="B355" s="39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>
      <c r="B356" s="39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>
      <c r="B357" s="39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>
      <c r="B358" s="39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>
      <c r="B359" s="39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>
      <c r="B360" s="39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>
      <c r="B361" s="39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>
      <c r="B362" s="39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>
      <c r="B363" s="39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>
      <c r="B364" s="39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>
      <c r="B365" s="39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>
      <c r="B366" s="39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>
      <c r="B367" s="39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>
      <c r="B368" s="39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>
      <c r="B369" s="39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>
      <c r="B370" s="39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>
      <c r="B371" s="39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>
      <c r="B372" s="39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>
      <c r="B373" s="39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>
      <c r="B374" s="39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>
      <c r="B375" s="39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>
      <c r="B376" s="39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>
      <c r="B377" s="39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>
      <c r="B378" s="39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>
      <c r="B379" s="39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>
      <c r="B380" s="39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>
      <c r="B381" s="39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>
      <c r="B382" s="39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>
      <c r="B383" s="39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>
      <c r="B384" s="39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>
      <c r="B385" s="39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>
      <c r="B386" s="39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>
      <c r="B387" s="39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>
      <c r="B388" s="39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>
      <c r="B389" s="39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>
      <c r="B390" s="39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>
      <c r="B391" s="39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>
      <c r="B392" s="39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>
      <c r="B393" s="39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>
      <c r="B394" s="39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>
      <c r="B395" s="39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>
      <c r="B396" s="39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>
      <c r="B397" s="39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>
      <c r="B398" s="39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>
      <c r="B399" s="39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>
      <c r="B400" s="39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>
      <c r="B401" s="39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>
      <c r="B402" s="39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>
      <c r="B403" s="39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>
      <c r="B404" s="39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>
      <c r="B405" s="39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>
      <c r="B406" s="39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>
      <c r="B407" s="39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>
      <c r="B408" s="39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>
      <c r="B409" s="39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>
      <c r="B410" s="39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>
      <c r="B411" s="39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>
      <c r="B412" s="39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>
      <c r="B413" s="39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>
      <c r="B414" s="39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>
      <c r="B415" s="39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>
      <c r="B416" s="39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>
      <c r="B417" s="39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>
      <c r="B418" s="39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>
      <c r="B419" s="39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>
      <c r="B420" s="39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>
      <c r="B421" s="39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>
      <c r="B422" s="39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>
      <c r="B423" s="39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>
      <c r="B424" s="39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>
      <c r="B425" s="39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>
      <c r="B426" s="39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>
      <c r="B427" s="39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>
      <c r="B428" s="39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>
      <c r="B429" s="39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>
      <c r="B430" s="39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>
      <c r="B431" s="39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>
      <c r="B432" s="39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>
      <c r="B433" s="39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>
      <c r="B434" s="39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>
      <c r="B435" s="39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>
      <c r="B436" s="39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>
      <c r="B437" s="39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>
      <c r="B438" s="39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>
      <c r="B439" s="39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>
      <c r="B440" s="39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>
      <c r="B441" s="39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>
      <c r="B442" s="39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>
      <c r="B443" s="39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>
      <c r="B444" s="39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>
      <c r="B445" s="39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>
      <c r="B446" s="39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>
      <c r="B447" s="39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>
      <c r="B448" s="39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>
      <c r="B449" s="39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>
      <c r="B450" s="39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>
      <c r="B451" s="39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>
      <c r="B452" s="39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>
      <c r="B453" s="39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>
      <c r="B454" s="39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>
      <c r="B455" s="39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>
      <c r="B456" s="39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>
      <c r="B457" s="39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>
      <c r="B458" s="39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>
      <c r="B459" s="39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>
      <c r="B460" s="39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>
      <c r="B461" s="39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>
      <c r="B462" s="39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>
      <c r="B463" s="39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>
      <c r="B464" s="39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>
      <c r="B465" s="39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>
      <c r="B466" s="39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>
      <c r="B467" s="39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>
      <c r="B468" s="39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>
      <c r="B469" s="39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>
      <c r="B470" s="39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>
      <c r="B471" s="39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>
      <c r="B472" s="39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>
      <c r="B473" s="39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>
      <c r="B474" s="39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>
      <c r="B475" s="39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>
      <c r="B476" s="39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>
      <c r="B477" s="39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>
      <c r="B478" s="39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>
      <c r="B479" s="39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>
      <c r="B480" s="39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>
      <c r="B481" s="39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>
      <c r="B482" s="39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>
      <c r="B483" s="39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>
      <c r="B484" s="39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>
      <c r="B485" s="39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>
      <c r="B486" s="39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>
      <c r="B487" s="39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>
      <c r="B488" s="39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>
      <c r="B489" s="39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>
      <c r="B490" s="39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>
      <c r="B491" s="39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>
      <c r="B492" s="39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>
      <c r="B493" s="39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>
      <c r="B494" s="39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>
      <c r="B495" s="39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>
      <c r="B496" s="39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>
      <c r="B497" s="39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>
      <c r="B498" s="39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>
      <c r="B499" s="39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>
      <c r="B500" s="39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>
      <c r="B501" s="39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>
      <c r="B502" s="39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>
      <c r="B503" s="39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>
      <c r="B504" s="39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>
      <c r="B505" s="39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>
      <c r="B506" s="39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>
      <c r="B507" s="39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>
      <c r="B508" s="39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>
      <c r="B509" s="39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>
      <c r="B510" s="39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>
      <c r="B511" s="39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>
      <c r="B512" s="39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>
      <c r="B513" s="39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>
      <c r="B514" s="39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>
      <c r="B515" s="39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>
      <c r="B516" s="39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>
      <c r="B517" s="39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>
      <c r="B518" s="39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>
      <c r="B519" s="39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>
      <c r="B520" s="39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>
      <c r="B521" s="39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>
      <c r="B522" s="39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>
      <c r="B523" s="39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>
      <c r="B524" s="39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>
      <c r="B525" s="39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>
      <c r="B526" s="39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>
      <c r="B527" s="39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>
      <c r="B528" s="39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>
      <c r="B529" s="39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>
      <c r="B530" s="39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>
      <c r="B531" s="39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>
      <c r="B532" s="39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>
      <c r="B533" s="39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>
      <c r="B534" s="39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>
      <c r="B535" s="39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>
      <c r="B536" s="39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>
      <c r="B537" s="39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>
      <c r="B538" s="39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>
      <c r="B539" s="39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>
      <c r="B540" s="39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>
      <c r="B541" s="39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>
      <c r="B542" s="39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>
      <c r="B543" s="39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>
      <c r="B544" s="39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>
      <c r="B545" s="39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>
      <c r="B546" s="39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>
      <c r="B547" s="39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>
      <c r="B548" s="39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>
      <c r="B549" s="39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>
      <c r="B550" s="39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>
      <c r="B551" s="39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>
      <c r="B552" s="39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>
      <c r="B553" s="39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>
      <c r="B554" s="39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>
      <c r="B555" s="39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>
      <c r="B556" s="39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>
      <c r="B557" s="39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>
      <c r="B558" s="39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>
      <c r="B559" s="39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>
      <c r="B560" s="39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>
      <c r="B561" s="39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>
      <c r="B562" s="39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>
      <c r="B563" s="39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>
      <c r="B564" s="39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>
      <c r="B565" s="39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>
      <c r="B566" s="39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>
      <c r="B567" s="39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>
      <c r="B568" s="39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>
      <c r="B569" s="39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>
      <c r="B570" s="39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>
      <c r="B571" s="39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>
      <c r="B572" s="39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>
      <c r="B573" s="39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>
      <c r="B574" s="39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>
      <c r="B575" s="39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>
      <c r="B576" s="39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>
      <c r="B577" s="39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>
      <c r="B578" s="39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>
      <c r="B579" s="39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>
      <c r="B580" s="39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>
      <c r="B581" s="39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>
      <c r="B582" s="39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>
      <c r="B583" s="39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>
      <c r="B584" s="39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>
      <c r="B585" s="39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>
      <c r="B586" s="39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>
      <c r="B587" s="39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>
      <c r="B588" s="39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>
      <c r="B589" s="39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>
      <c r="B590" s="39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>
      <c r="B591" s="39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>
      <c r="B592" s="39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>
      <c r="B593" s="39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>
      <c r="B594" s="39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>
      <c r="B595" s="39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>
      <c r="B596" s="39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>
      <c r="B597" s="39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>
      <c r="B598" s="39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>
      <c r="B599" s="39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>
      <c r="B600" s="39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>
      <c r="B601" s="39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>
      <c r="B602" s="39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>
      <c r="B603" s="39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>
      <c r="B604" s="39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>
      <c r="B605" s="39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>
      <c r="B606" s="39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>
      <c r="B607" s="39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>
      <c r="B608" s="39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>
      <c r="B609" s="39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>
      <c r="B610" s="39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>
      <c r="B611" s="39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>
      <c r="B612" s="39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>
      <c r="B613" s="39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>
      <c r="B614" s="39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>
      <c r="B615" s="39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>
      <c r="B616" s="39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>
      <c r="B617" s="39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>
      <c r="B618" s="39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>
      <c r="B619" s="39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>
      <c r="B620" s="39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>
      <c r="B621" s="39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>
      <c r="B622" s="39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>
      <c r="B623" s="39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>
      <c r="B624" s="39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>
      <c r="B625" s="39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>
      <c r="B626" s="39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>
      <c r="B627" s="39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>
      <c r="B628" s="39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>
      <c r="B629" s="39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>
      <c r="B630" s="39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>
      <c r="B631" s="39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>
      <c r="B632" s="39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>
      <c r="B633" s="39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>
      <c r="B634" s="39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>
      <c r="B635" s="39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>
      <c r="B636" s="39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>
      <c r="B637" s="39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>
      <c r="B638" s="39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>
      <c r="B639" s="39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>
      <c r="B640" s="39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>
      <c r="B641" s="39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>
      <c r="B642" s="39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>
      <c r="B643" s="39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>
      <c r="B644" s="39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>
      <c r="B645" s="39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>
      <c r="B646" s="39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>
      <c r="B647" s="39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>
      <c r="B648" s="39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>
      <c r="B649" s="39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>
      <c r="B650" s="39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>
      <c r="B651" s="39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>
      <c r="B652" s="39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>
      <c r="B653" s="39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>
      <c r="B654" s="39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>
      <c r="B655" s="39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>
      <c r="B656" s="39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>
      <c r="B657" s="39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>
      <c r="B658" s="39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>
      <c r="B659" s="39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>
      <c r="B660" s="39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>
      <c r="B661" s="39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>
      <c r="B662" s="39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>
      <c r="B663" s="39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>
      <c r="B664" s="39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>
      <c r="B665" s="39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>
      <c r="B666" s="39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>
      <c r="B667" s="39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>
      <c r="B668" s="39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>
      <c r="B669" s="39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>
      <c r="B670" s="39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>
      <c r="B671" s="39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>
      <c r="B672" s="39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>
      <c r="B673" s="39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>
      <c r="B674" s="39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>
      <c r="B675" s="39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>
      <c r="B676" s="39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>
      <c r="B677" s="39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>
      <c r="B678" s="39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>
      <c r="B679" s="39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>
      <c r="B680" s="39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>
      <c r="B681" s="39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>
      <c r="B682" s="39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>
      <c r="B683" s="39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>
      <c r="B684" s="39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>
      <c r="B685" s="39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>
      <c r="B686" s="39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>
      <c r="B687" s="39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>
      <c r="B688" s="39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>
      <c r="B689" s="39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>
      <c r="B690" s="39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>
      <c r="B691" s="39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>
      <c r="B692" s="39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>
      <c r="B693" s="39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>
      <c r="B694" s="39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>
      <c r="B695" s="39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>
      <c r="B696" s="39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>
      <c r="B697" s="39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>
      <c r="B698" s="39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>
      <c r="B699" s="39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>
      <c r="B700" s="39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>
      <c r="B701" s="39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>
      <c r="B702" s="39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>
      <c r="B703" s="39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>
      <c r="B704" s="39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>
      <c r="B705" s="39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>
      <c r="B706" s="39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>
      <c r="B707" s="39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>
      <c r="B708" s="39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>
      <c r="B709" s="39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>
      <c r="B710" s="39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>
      <c r="B711" s="39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>
      <c r="B712" s="39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>
      <c r="B713" s="39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>
      <c r="B714" s="39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>
      <c r="B715" s="39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>
      <c r="B716" s="39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>
      <c r="B717" s="39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>
      <c r="B718" s="39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>
      <c r="B719" s="39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>
      <c r="B720" s="39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>
      <c r="B721" s="39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>
      <c r="B722" s="39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>
      <c r="B723" s="39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>
      <c r="B724" s="39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>
      <c r="B725" s="39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>
      <c r="B726" s="39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>
      <c r="B727" s="39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>
      <c r="B728" s="39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>
      <c r="B729" s="39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>
      <c r="B730" s="39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>
      <c r="B731" s="39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>
      <c r="B732" s="39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>
      <c r="B733" s="39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>
      <c r="B734" s="39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>
      <c r="B735" s="39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>
      <c r="B736" s="39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>
      <c r="B737" s="39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>
      <c r="B738" s="39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>
      <c r="B739" s="39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>
      <c r="B740" s="39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>
      <c r="B741" s="39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>
      <c r="B742" s="39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>
      <c r="B743" s="39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>
      <c r="B744" s="39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>
      <c r="B745" s="39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>
      <c r="B746" s="39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>
      <c r="B747" s="39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>
      <c r="B748" s="39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>
      <c r="B749" s="39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>
      <c r="B750" s="39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>
      <c r="B751" s="39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>
      <c r="B752" s="39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>
      <c r="B753" s="39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>
      <c r="B754" s="39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>
      <c r="B755" s="39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>
      <c r="B756" s="39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>
      <c r="B757" s="39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>
      <c r="B758" s="39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>
      <c r="B759" s="39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>
      <c r="B760" s="39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>
      <c r="B761" s="39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>
      <c r="B762" s="39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>
      <c r="B763" s="39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>
      <c r="B764" s="39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>
      <c r="B765" s="39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>
      <c r="B766" s="39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>
      <c r="B767" s="39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>
      <c r="B768" s="39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>
      <c r="B769" s="39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>
      <c r="B770" s="39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>
      <c r="B771" s="39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>
      <c r="B772" s="39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>
      <c r="B773" s="39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>
      <c r="B774" s="39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>
      <c r="B775" s="39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>
      <c r="B776" s="39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>
      <c r="B777" s="39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>
      <c r="B778" s="39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>
      <c r="B779" s="39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>
      <c r="B780" s="39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>
      <c r="B781" s="39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>
      <c r="B782" s="39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>
      <c r="B783" s="39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>
      <c r="B784" s="39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>
      <c r="B785" s="39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>
      <c r="B786" s="39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>
      <c r="B787" s="39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>
      <c r="B788" s="39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>
      <c r="B789" s="39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>
      <c r="B790" s="39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>
      <c r="B791" s="39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>
      <c r="B792" s="39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>
      <c r="B793" s="39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>
      <c r="B794" s="39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>
      <c r="B795" s="39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>
      <c r="B796" s="39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>
      <c r="B797" s="39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>
      <c r="B798" s="39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>
      <c r="B799" s="39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>
      <c r="B800" s="39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>
      <c r="B801" s="39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>
      <c r="B802" s="39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>
      <c r="B803" s="39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>
      <c r="B804" s="39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>
      <c r="B805" s="39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>
      <c r="B806" s="39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>
      <c r="B807" s="39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>
      <c r="B808" s="39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>
      <c r="B809" s="39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>
      <c r="B810" s="39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>
      <c r="B811" s="39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>
      <c r="B812" s="39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>
      <c r="B813" s="39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>
      <c r="B814" s="39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>
      <c r="B815" s="39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>
      <c r="B816" s="39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>
      <c r="B817" s="39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>
      <c r="B818" s="39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>
      <c r="B819" s="39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>
      <c r="B820" s="39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>
      <c r="B821" s="39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>
      <c r="B822" s="39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>
      <c r="B823" s="39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>
      <c r="B824" s="39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>
      <c r="B825" s="39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>
      <c r="B826" s="39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>
      <c r="B827" s="39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>
      <c r="B828" s="39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>
      <c r="B829" s="39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>
      <c r="B830" s="39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>
      <c r="B831" s="39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>
      <c r="B832" s="39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>
      <c r="B833" s="39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>
      <c r="B834" s="39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>
      <c r="B835" s="39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>
      <c r="B836" s="39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>
      <c r="B837" s="39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>
      <c r="B838" s="39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>
      <c r="B839" s="39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>
      <c r="B840" s="39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>
      <c r="B841" s="39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>
      <c r="B842" s="39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>
      <c r="B843" s="39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>
      <c r="B844" s="39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>
      <c r="B845" s="39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>
      <c r="B846" s="39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>
      <c r="B847" s="39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>
      <c r="B848" s="39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>
      <c r="B849" s="39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>
      <c r="B850" s="39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>
      <c r="B851" s="39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>
      <c r="B852" s="39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>
      <c r="B853" s="39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>
      <c r="B854" s="39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>
      <c r="B855" s="39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>
      <c r="B856" s="39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>
      <c r="B857" s="39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>
      <c r="B858" s="39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>
      <c r="B859" s="39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>
      <c r="B860" s="39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>
      <c r="B861" s="39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>
      <c r="B862" s="39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>
      <c r="B863" s="39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>
      <c r="B864" s="39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>
      <c r="B865" s="39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>
      <c r="B866" s="39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>
      <c r="B867" s="39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>
      <c r="B868" s="39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>
      <c r="B869" s="39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>
      <c r="B870" s="39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>
      <c r="B871" s="39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>
      <c r="B872" s="39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>
      <c r="B873" s="39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>
      <c r="B874" s="39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>
      <c r="B875" s="39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>
      <c r="B876" s="39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>
      <c r="B877" s="39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>
      <c r="B878" s="39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>
      <c r="B879" s="39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>
      <c r="B880" s="39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>
      <c r="B881" s="39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>
      <c r="B882" s="39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>
      <c r="B883" s="39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>
      <c r="B884" s="39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>
      <c r="B885" s="39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>
      <c r="B886" s="39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>
      <c r="B887" s="39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>
      <c r="B888" s="39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>
      <c r="B889" s="39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>
      <c r="B890" s="39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>
      <c r="B891" s="39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>
      <c r="B892" s="39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>
      <c r="B893" s="39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>
      <c r="B894" s="39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>
      <c r="B895" s="39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>
      <c r="B896" s="39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>
      <c r="B897" s="39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>
      <c r="B898" s="39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>
      <c r="B899" s="39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>
      <c r="B900" s="39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>
      <c r="B901" s="39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>
      <c r="B902" s="39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>
      <c r="B903" s="39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>
      <c r="B904" s="39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>
      <c r="B905" s="39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>
      <c r="B906" s="39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>
      <c r="B907" s="39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>
      <c r="B908" s="39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>
      <c r="B909" s="39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>
      <c r="B910" s="39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>
      <c r="B911" s="39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>
      <c r="B912" s="39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>
      <c r="B913" s="39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>
      <c r="B914" s="39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>
      <c r="B915" s="39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>
      <c r="B916" s="39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>
      <c r="B917" s="39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>
      <c r="B918" s="39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>
      <c r="B919" s="39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>
      <c r="B920" s="39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>
      <c r="B921" s="39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>
      <c r="B922" s="39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>
      <c r="B923" s="39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>
      <c r="B924" s="39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>
      <c r="B925" s="39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>
      <c r="B926" s="39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>
      <c r="B927" s="39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>
      <c r="B928" s="39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>
      <c r="B929" s="39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>
      <c r="B930" s="39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>
      <c r="B931" s="39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>
      <c r="B932" s="39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>
      <c r="B933" s="39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>
      <c r="B934" s="39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>
      <c r="B935" s="39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>
      <c r="B936" s="39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>
      <c r="B937" s="39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>
      <c r="B938" s="39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>
      <c r="B939" s="39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>
      <c r="B940" s="39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>
      <c r="B941" s="39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>
      <c r="B942" s="39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>
      <c r="B943" s="39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>
      <c r="B944" s="39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>
      <c r="B945" s="39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>
      <c r="B946" s="39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>
      <c r="B947" s="39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>
      <c r="B948" s="39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>
      <c r="B949" s="39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>
      <c r="B950" s="39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>
      <c r="B951" s="39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>
      <c r="B952" s="39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>
      <c r="B953" s="39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>
      <c r="B954" s="39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>
      <c r="B955" s="39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>
      <c r="B956" s="39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>
      <c r="B957" s="39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>
      <c r="B958" s="39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>
      <c r="B959" s="39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>
      <c r="B960" s="39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>
      <c r="B961" s="39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>
      <c r="B962" s="39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>
      <c r="B963" s="39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>
      <c r="B964" s="39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>
      <c r="B965" s="39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>
      <c r="B966" s="39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>
      <c r="B967" s="39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>
      <c r="B968" s="39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>
      <c r="B969" s="39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>
      <c r="B970" s="39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>
      <c r="B971" s="39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>
      <c r="B972" s="39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>
      <c r="B973" s="39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>
      <c r="B974" s="39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>
      <c r="B975" s="39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>
      <c r="B976" s="39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>
      <c r="B977" s="39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>
      <c r="B978" s="39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>
      <c r="B979" s="39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>
      <c r="B980" s="39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>
      <c r="B981" s="39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>
      <c r="B982" s="39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>
      <c r="B983" s="39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>
      <c r="B984" s="39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>
      <c r="B985" s="39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>
      <c r="B986" s="39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>
      <c r="B987" s="39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>
      <c r="B988" s="39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>
      <c r="B989" s="39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>
      <c r="B990" s="39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>
      <c r="B991" s="39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>
      <c r="B992" s="39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>
      <c r="B993" s="39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>
      <c r="B994" s="39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>
      <c r="B995" s="39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>
      <c r="B996" s="39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>
      <c r="B997" s="39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>
      <c r="B998" s="39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>
      <c r="B999" s="39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>
      <c r="B1000" s="39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>
      <c r="B1001" s="39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>
      <c r="B1002" s="39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>
      <c r="B1003" s="39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>
      <c r="B1004" s="39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>
      <c r="B1005" s="39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>
      <c r="B1006" s="39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  <row r="1007">
      <c r="B1007" s="39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</row>
    <row r="1008">
      <c r="B1008" s="39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</row>
    <row r="1009">
      <c r="B1009" s="39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</row>
    <row r="1010">
      <c r="B1010" s="39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</row>
    <row r="1011">
      <c r="B1011" s="39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</row>
    <row r="1012">
      <c r="B1012" s="39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</row>
    <row r="1013">
      <c r="B1013" s="39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</row>
    <row r="1014">
      <c r="B1014" s="39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</row>
    <row r="1015">
      <c r="B1015" s="39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</row>
    <row r="1016">
      <c r="B1016" s="39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</row>
    <row r="1017">
      <c r="B1017" s="39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</row>
    <row r="1018">
      <c r="B1018" s="39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</row>
    <row r="1019">
      <c r="B1019" s="39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</row>
    <row r="1020">
      <c r="B1020" s="39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</row>
    <row r="1021">
      <c r="B1021" s="39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</row>
    <row r="1022">
      <c r="B1022" s="39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</row>
    <row r="1023">
      <c r="B1023" s="39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</row>
    <row r="1024">
      <c r="B1024" s="39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</row>
    <row r="1025">
      <c r="B1025" s="39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</row>
    <row r="1026">
      <c r="B1026" s="39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</row>
    <row r="1027">
      <c r="B1027" s="39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</row>
    <row r="1028">
      <c r="B1028" s="39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</row>
    <row r="1029">
      <c r="B1029" s="39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</row>
    <row r="1030">
      <c r="B1030" s="39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</row>
    <row r="1031">
      <c r="B1031" s="39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</row>
    <row r="1032">
      <c r="B1032" s="39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</row>
    <row r="1033">
      <c r="B1033" s="39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</row>
    <row r="1034">
      <c r="B1034" s="39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</row>
    <row r="1035">
      <c r="B1035" s="39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</row>
    <row r="1036">
      <c r="B1036" s="39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</row>
    <row r="1037">
      <c r="B1037" s="39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</row>
    <row r="1038">
      <c r="B1038" s="39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</row>
    <row r="1039">
      <c r="B1039" s="39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</row>
    <row r="1040">
      <c r="B1040" s="39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</row>
    <row r="1041">
      <c r="B1041" s="39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</row>
    <row r="1042">
      <c r="B1042" s="39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</row>
    <row r="1043">
      <c r="B1043" s="39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</row>
    <row r="1044">
      <c r="B1044" s="39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</row>
    <row r="1045">
      <c r="B1045" s="39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</row>
    <row r="1046">
      <c r="B1046" s="39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</row>
    <row r="1047">
      <c r="B1047" s="39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</row>
    <row r="1048">
      <c r="B1048" s="39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</row>
    <row r="1049">
      <c r="B1049" s="39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</row>
    <row r="1050">
      <c r="B1050" s="39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</row>
    <row r="1051">
      <c r="B1051" s="39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</row>
    <row r="1052">
      <c r="B1052" s="39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</row>
    <row r="1053">
      <c r="B1053" s="39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</row>
    <row r="1054">
      <c r="B1054" s="39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</row>
    <row r="1055">
      <c r="B1055" s="39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</row>
    <row r="1056">
      <c r="B1056" s="39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</row>
    <row r="1057">
      <c r="B1057" s="39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</row>
    <row r="1058">
      <c r="B1058" s="39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</row>
    <row r="1059">
      <c r="B1059" s="39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</row>
    <row r="1060">
      <c r="B1060" s="39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</row>
    <row r="1061">
      <c r="B1061" s="39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</row>
    <row r="1062">
      <c r="B1062" s="39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</row>
    <row r="1063">
      <c r="B1063" s="39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</row>
    <row r="1064">
      <c r="B1064" s="39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</row>
    <row r="1065">
      <c r="B1065" s="39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</row>
    <row r="1066">
      <c r="B1066" s="39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</row>
    <row r="1067">
      <c r="B1067" s="39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</row>
    <row r="1068">
      <c r="B1068" s="39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</row>
    <row r="1069">
      <c r="B1069" s="39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</row>
    <row r="1070">
      <c r="B1070" s="39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</row>
    <row r="1071">
      <c r="B1071" s="39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</row>
    <row r="1072">
      <c r="B1072" s="39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</row>
    <row r="1073">
      <c r="B1073" s="39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</row>
    <row r="1074">
      <c r="B1074" s="39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65" t="s">
        <v>164</v>
      </c>
      <c r="B1" s="65">
        <v>1.0</v>
      </c>
      <c r="C1" s="65">
        <v>2.0</v>
      </c>
      <c r="D1" s="65">
        <v>3.0</v>
      </c>
      <c r="E1" s="65">
        <v>4.0</v>
      </c>
      <c r="F1" s="65">
        <v>5.0</v>
      </c>
      <c r="G1" s="65">
        <v>6.0</v>
      </c>
      <c r="H1" s="65">
        <v>7.0</v>
      </c>
      <c r="I1" s="65">
        <v>8.0</v>
      </c>
      <c r="J1" s="65">
        <v>9.0</v>
      </c>
      <c r="K1" s="65">
        <v>10.0</v>
      </c>
      <c r="L1" s="65">
        <v>11.0</v>
      </c>
      <c r="M1" s="65">
        <v>12.0</v>
      </c>
      <c r="N1" s="65">
        <v>13.0</v>
      </c>
      <c r="O1" s="65">
        <v>14.0</v>
      </c>
      <c r="P1" s="65">
        <v>15.0</v>
      </c>
      <c r="Q1" s="65">
        <v>16.0</v>
      </c>
      <c r="R1" s="65">
        <v>17.0</v>
      </c>
      <c r="S1" s="65">
        <v>18.0</v>
      </c>
      <c r="T1" s="65">
        <v>19.0</v>
      </c>
      <c r="U1" s="65">
        <v>20.0</v>
      </c>
      <c r="V1" s="65">
        <v>21.0</v>
      </c>
      <c r="W1" s="65">
        <v>22.0</v>
      </c>
      <c r="X1" s="65">
        <v>23.0</v>
      </c>
      <c r="Y1" s="65">
        <v>24.0</v>
      </c>
      <c r="Z1" s="65">
        <v>25.0</v>
      </c>
      <c r="AA1" s="65">
        <v>26.0</v>
      </c>
      <c r="AB1" s="65">
        <v>27.0</v>
      </c>
      <c r="AC1" s="65">
        <v>28.0</v>
      </c>
      <c r="AD1" s="65">
        <v>29.0</v>
      </c>
      <c r="AE1" s="65">
        <v>30.0</v>
      </c>
      <c r="AF1" s="65">
        <v>31.0</v>
      </c>
      <c r="AG1" s="65">
        <v>32.0</v>
      </c>
      <c r="AH1" s="65">
        <v>33.0</v>
      </c>
      <c r="AI1" s="65">
        <v>34.0</v>
      </c>
      <c r="AJ1" s="65">
        <v>35.0</v>
      </c>
      <c r="AK1" s="65">
        <v>36.0</v>
      </c>
      <c r="AL1" s="65">
        <v>37.0</v>
      </c>
      <c r="AM1" s="65">
        <v>38.0</v>
      </c>
      <c r="AN1" s="65">
        <v>39.0</v>
      </c>
      <c r="AO1" s="65">
        <v>40.0</v>
      </c>
      <c r="AP1" s="65">
        <v>41.0</v>
      </c>
      <c r="AQ1" s="65">
        <v>42.0</v>
      </c>
      <c r="AR1" s="65">
        <v>43.0</v>
      </c>
      <c r="AS1" s="65">
        <v>44.0</v>
      </c>
      <c r="AT1" s="65">
        <v>45.0</v>
      </c>
      <c r="AU1" s="65">
        <v>46.0</v>
      </c>
      <c r="AV1" s="65">
        <v>47.0</v>
      </c>
      <c r="AW1" s="65">
        <v>48.0</v>
      </c>
    </row>
    <row r="2">
      <c r="N2" s="61">
        <f>'Financial Statements'!O15</f>
        <v>40000</v>
      </c>
      <c r="O2" s="61">
        <f>'Financial Statements'!P15</f>
        <v>80000</v>
      </c>
      <c r="P2" s="61">
        <f>'Financial Statements'!Q15</f>
        <v>120000</v>
      </c>
      <c r="Q2" s="61">
        <f>'Financial Statements'!R15</f>
        <v>220000</v>
      </c>
      <c r="R2" s="61">
        <f>'Financial Statements'!S15</f>
        <v>320000</v>
      </c>
      <c r="S2" s="61">
        <f>'Financial Statements'!T15</f>
        <v>420000</v>
      </c>
      <c r="T2" s="61">
        <f>'Financial Statements'!U15</f>
        <v>600000</v>
      </c>
      <c r="U2" s="61">
        <f>'Financial Statements'!V15</f>
        <v>780000</v>
      </c>
      <c r="V2" s="61">
        <f>'Financial Statements'!W15</f>
        <v>960000</v>
      </c>
      <c r="W2" s="61">
        <f>'Financial Statements'!X15</f>
        <v>1140000</v>
      </c>
      <c r="X2" s="61">
        <f>'Financial Statements'!Y15</f>
        <v>1320000</v>
      </c>
      <c r="Y2" s="61">
        <f>'Financial Statements'!Z15</f>
        <v>1500000</v>
      </c>
      <c r="Z2" s="61">
        <f>'Financial Statements'!AA15</f>
        <v>2032000</v>
      </c>
      <c r="AA2" s="61">
        <f>'Financial Statements'!AB15</f>
        <v>2564000</v>
      </c>
      <c r="AB2" s="61">
        <f>'Financial Statements'!AC15</f>
        <v>3096000</v>
      </c>
      <c r="AC2" s="61">
        <f>'Financial Statements'!AD15</f>
        <v>3620000</v>
      </c>
      <c r="AD2" s="61">
        <f>'Financial Statements'!AE15</f>
        <v>4144000</v>
      </c>
      <c r="AE2" s="61">
        <f>'Financial Statements'!AF15</f>
        <v>4668000</v>
      </c>
      <c r="AF2" s="61">
        <f>'Financial Statements'!AG15</f>
        <v>5790000</v>
      </c>
      <c r="AG2" s="61">
        <f>'Financial Statements'!AH15</f>
        <v>6912000</v>
      </c>
      <c r="AH2" s="61">
        <f>'Financial Statements'!AI15</f>
        <v>8034000</v>
      </c>
      <c r="AI2" s="61">
        <f>'Financial Statements'!AJ15</f>
        <v>9156000</v>
      </c>
      <c r="AJ2" s="61">
        <f>'Financial Statements'!AK15</f>
        <v>10278000</v>
      </c>
      <c r="AK2" s="61">
        <f>'Financial Statements'!AL15</f>
        <v>11400000</v>
      </c>
      <c r="AL2" s="61">
        <f>'Financial Statements'!AM15</f>
        <v>14374000</v>
      </c>
      <c r="AM2" s="61">
        <f>'Financial Statements'!AN15</f>
        <v>17348000</v>
      </c>
      <c r="AN2" s="61">
        <f>'Financial Statements'!AO15</f>
        <v>20322000</v>
      </c>
      <c r="AO2" s="61">
        <f>'Financial Statements'!AP15</f>
        <v>23244000</v>
      </c>
      <c r="AP2" s="61">
        <f>'Financial Statements'!AQ15</f>
        <v>26166000</v>
      </c>
      <c r="AQ2" s="61">
        <f>'Financial Statements'!AR15</f>
        <v>29088000</v>
      </c>
      <c r="AR2" s="61">
        <f>'Financial Statements'!AS15</f>
        <v>33956000</v>
      </c>
      <c r="AS2" s="61">
        <f>'Financial Statements'!AT15</f>
        <v>38824000</v>
      </c>
      <c r="AT2" s="61">
        <f>'Financial Statements'!AU15</f>
        <v>43692000</v>
      </c>
      <c r="AU2" s="61">
        <f>'Financial Statements'!AV15</f>
        <v>48560000</v>
      </c>
      <c r="AV2" s="61">
        <f>'Financial Statements'!AW15</f>
        <v>53428000</v>
      </c>
      <c r="AW2" s="61">
        <f>'Financial Statements'!AX15</f>
        <v>58296000</v>
      </c>
    </row>
    <row r="3">
      <c r="A3" s="34" t="s">
        <v>165</v>
      </c>
      <c r="N3" s="88">
        <f>'Sales &amp; Acquisiton'!N56</f>
        <v>0.2</v>
      </c>
      <c r="O3" s="88">
        <f>'Sales &amp; Acquisiton'!O56</f>
        <v>0.2</v>
      </c>
      <c r="P3" s="88">
        <f>'Sales &amp; Acquisiton'!P56</f>
        <v>0.2</v>
      </c>
      <c r="Q3" s="88">
        <f>'Sales &amp; Acquisiton'!Q56</f>
        <v>0.2</v>
      </c>
      <c r="R3" s="88">
        <f>'Sales &amp; Acquisiton'!R56</f>
        <v>0.2</v>
      </c>
      <c r="S3" s="88">
        <f>'Sales &amp; Acquisiton'!S56</f>
        <v>0.2</v>
      </c>
      <c r="T3" s="88">
        <f>'Sales &amp; Acquisiton'!T56</f>
        <v>0.2</v>
      </c>
      <c r="U3" s="88">
        <f>'Sales &amp; Acquisiton'!U56</f>
        <v>0.2</v>
      </c>
      <c r="V3" s="88">
        <f>'Sales &amp; Acquisiton'!V56</f>
        <v>0.2</v>
      </c>
      <c r="W3" s="88">
        <f>'Sales &amp; Acquisiton'!W56</f>
        <v>0.2</v>
      </c>
      <c r="X3" s="88">
        <f>'Sales &amp; Acquisiton'!X56</f>
        <v>0.2</v>
      </c>
      <c r="Y3" s="88">
        <f>'Sales &amp; Acquisiton'!Y56</f>
        <v>0.2</v>
      </c>
      <c r="Z3" s="88">
        <f>'Sales &amp; Acquisiton'!Z56</f>
        <v>0.2</v>
      </c>
      <c r="AA3" s="88">
        <f>'Sales &amp; Acquisiton'!AA56</f>
        <v>0.2</v>
      </c>
      <c r="AB3" s="88">
        <f>'Sales &amp; Acquisiton'!AB56</f>
        <v>0.2</v>
      </c>
      <c r="AC3" s="88">
        <f>'Sales &amp; Acquisiton'!AC56</f>
        <v>0.2</v>
      </c>
      <c r="AD3" s="88">
        <f>'Sales &amp; Acquisiton'!AD56</f>
        <v>0.2</v>
      </c>
      <c r="AE3" s="88">
        <f>'Sales &amp; Acquisiton'!AE56</f>
        <v>0.2</v>
      </c>
      <c r="AF3" s="88">
        <f>'Sales &amp; Acquisiton'!AF56</f>
        <v>0.2</v>
      </c>
      <c r="AG3" s="88">
        <f>'Sales &amp; Acquisiton'!AG56</f>
        <v>0.2</v>
      </c>
      <c r="AH3" s="88">
        <f>'Sales &amp; Acquisiton'!AH56</f>
        <v>0.2</v>
      </c>
      <c r="AI3" s="88">
        <f>'Sales &amp; Acquisiton'!AI56</f>
        <v>0.2</v>
      </c>
      <c r="AJ3" s="88">
        <f>'Sales &amp; Acquisiton'!AJ56</f>
        <v>0.2</v>
      </c>
      <c r="AK3" s="88">
        <f>'Sales &amp; Acquisiton'!AK56</f>
        <v>0.2</v>
      </c>
      <c r="AL3" s="88">
        <f>'Sales &amp; Acquisiton'!AL56</f>
        <v>0.2</v>
      </c>
      <c r="AM3" s="88">
        <f>'Sales &amp; Acquisiton'!AM56</f>
        <v>0.2</v>
      </c>
      <c r="AN3" s="88">
        <f>'Sales &amp; Acquisiton'!AN56</f>
        <v>0.2</v>
      </c>
      <c r="AO3" s="88">
        <f>'Sales &amp; Acquisiton'!AO56</f>
        <v>0.2</v>
      </c>
      <c r="AP3" s="88">
        <f>'Sales &amp; Acquisiton'!AP56</f>
        <v>0.2</v>
      </c>
      <c r="AQ3" s="88">
        <f>'Sales &amp; Acquisiton'!AQ56</f>
        <v>0.2</v>
      </c>
      <c r="AR3" s="88">
        <f>'Sales &amp; Acquisiton'!AR56</f>
        <v>0.2</v>
      </c>
      <c r="AS3" s="88">
        <f>'Sales &amp; Acquisiton'!AS56</f>
        <v>0.2</v>
      </c>
      <c r="AT3" s="88">
        <f>'Sales &amp; Acquisiton'!AT56</f>
        <v>0.2</v>
      </c>
      <c r="AU3" s="88">
        <f>'Sales &amp; Acquisiton'!AU56</f>
        <v>0.2</v>
      </c>
      <c r="AV3" s="88">
        <f>'Sales &amp; Acquisiton'!AV56</f>
        <v>0.2</v>
      </c>
      <c r="AW3" s="88">
        <f>'Sales &amp; Acquisiton'!AW56</f>
        <v>0.2</v>
      </c>
    </row>
    <row r="5">
      <c r="A5" s="34" t="s">
        <v>166</v>
      </c>
    </row>
    <row r="7">
      <c r="A7" s="65" t="s">
        <v>167</v>
      </c>
      <c r="Z7" s="88">
        <f>'Financial Statements'!AA15/'Financial Statements'!O15</f>
        <v>50.8</v>
      </c>
      <c r="AA7" s="88">
        <f>'Financial Statements'!AB15/'Financial Statements'!P15</f>
        <v>32.05</v>
      </c>
      <c r="AB7" s="88">
        <f>'Financial Statements'!AC15/'Financial Statements'!Q15</f>
        <v>25.8</v>
      </c>
      <c r="AC7" s="88">
        <f>'Financial Statements'!AD15/'Financial Statements'!R15</f>
        <v>16.45454545</v>
      </c>
      <c r="AD7" s="88">
        <f>'Financial Statements'!AE15/'Financial Statements'!S15</f>
        <v>12.95</v>
      </c>
      <c r="AE7" s="88">
        <f>'Financial Statements'!AF15/'Financial Statements'!T15</f>
        <v>11.11428571</v>
      </c>
      <c r="AF7" s="88">
        <f>'Financial Statements'!AG15/'Financial Statements'!U15</f>
        <v>9.65</v>
      </c>
      <c r="AG7" s="88">
        <f>'Financial Statements'!AH15/'Financial Statements'!V15</f>
        <v>8.861538462</v>
      </c>
      <c r="AH7" s="88">
        <f>'Financial Statements'!AI15/'Financial Statements'!W15</f>
        <v>8.36875</v>
      </c>
      <c r="AI7" s="88">
        <f>'Financial Statements'!AJ15/'Financial Statements'!X15</f>
        <v>8.031578947</v>
      </c>
      <c r="AJ7" s="88">
        <f>'Financial Statements'!AK15/'Financial Statements'!Y15</f>
        <v>7.786363636</v>
      </c>
      <c r="AK7" s="88">
        <f>'Financial Statements'!AL15/'Financial Statements'!Z15</f>
        <v>7.6</v>
      </c>
      <c r="AL7" s="88">
        <f>'Financial Statements'!AM15/'Financial Statements'!AA15</f>
        <v>7.073818898</v>
      </c>
      <c r="AM7" s="88">
        <f>'Financial Statements'!AN15/'Financial Statements'!AB15</f>
        <v>6.76599064</v>
      </c>
      <c r="AN7" s="88">
        <f>'Financial Statements'!AO15/'Financial Statements'!AC15</f>
        <v>6.563953488</v>
      </c>
      <c r="AO7" s="88">
        <f>'Financial Statements'!AP15/'Financial Statements'!AD15</f>
        <v>6.420994475</v>
      </c>
      <c r="AP7" s="88">
        <f>'Financial Statements'!AQ15/'Financial Statements'!AE15</f>
        <v>6.314189189</v>
      </c>
      <c r="AQ7" s="88">
        <f>'Financial Statements'!AR15/'Financial Statements'!AF15</f>
        <v>6.231362468</v>
      </c>
      <c r="AR7" s="88">
        <f>'Financial Statements'!AS15/'Financial Statements'!AG15</f>
        <v>5.864594128</v>
      </c>
      <c r="AS7" s="88">
        <f>'Financial Statements'!AT15/'Financial Statements'!AH15</f>
        <v>5.616898148</v>
      </c>
      <c r="AT7" s="88">
        <f>'Financial Statements'!AU15/'Financial Statements'!AI15</f>
        <v>5.438386856</v>
      </c>
      <c r="AU7" s="88">
        <f>'Financial Statements'!AV15/'Financial Statements'!AJ15</f>
        <v>5.303626038</v>
      </c>
      <c r="AV7" s="88">
        <f>'Financial Statements'!AW15/'Financial Statements'!AK15</f>
        <v>5.198287605</v>
      </c>
      <c r="AW7" s="88">
        <f>'Financial Statements'!AX15/'Financial Statements'!AL15</f>
        <v>5.113684211</v>
      </c>
    </row>
    <row r="9">
      <c r="A9" s="78" t="s">
        <v>168</v>
      </c>
    </row>
    <row r="10">
      <c r="A10" s="34" t="s">
        <v>169</v>
      </c>
      <c r="Z10" s="61">
        <f>'Sales &amp; Acquisiton'!N50/12</f>
        <v>3333.333333</v>
      </c>
      <c r="AA10" s="61">
        <f>'Sales &amp; Acquisiton'!O50/12</f>
        <v>3333.333333</v>
      </c>
      <c r="AB10" s="61">
        <f>'Sales &amp; Acquisiton'!P50/12</f>
        <v>3333.333333</v>
      </c>
      <c r="AC10" s="61">
        <f>'Sales &amp; Acquisiton'!Q50/12</f>
        <v>8333.333333</v>
      </c>
      <c r="AD10" s="61">
        <f>'Sales &amp; Acquisiton'!R50/12</f>
        <v>8333.333333</v>
      </c>
      <c r="AE10" s="61">
        <f>'Sales &amp; Acquisiton'!S50/12</f>
        <v>8333.333333</v>
      </c>
      <c r="AF10" s="61">
        <f>'Sales &amp; Acquisiton'!T50/12</f>
        <v>15000</v>
      </c>
      <c r="AG10" s="61">
        <f>'Sales &amp; Acquisiton'!U50/12</f>
        <v>15000</v>
      </c>
      <c r="AH10" s="61">
        <f>'Sales &amp; Acquisiton'!V50/12</f>
        <v>15000</v>
      </c>
      <c r="AI10" s="61">
        <f>'Sales &amp; Acquisiton'!W50/12</f>
        <v>15000</v>
      </c>
      <c r="AJ10" s="61">
        <f>'Sales &amp; Acquisiton'!X50/12</f>
        <v>15000</v>
      </c>
      <c r="AK10" s="61">
        <f>'Sales &amp; Acquisiton'!Y50/12</f>
        <v>15000</v>
      </c>
      <c r="AL10" s="61">
        <f>'Sales &amp; Acquisiton'!Z50/12</f>
        <v>43333.33333</v>
      </c>
      <c r="AM10" s="61">
        <f>'Sales &amp; Acquisiton'!AA50/12</f>
        <v>43333.33333</v>
      </c>
      <c r="AN10" s="61">
        <f>'Sales &amp; Acquisiton'!AB50/12</f>
        <v>43333.33333</v>
      </c>
      <c r="AO10" s="61">
        <f>'Sales &amp; Acquisiton'!AC50/12</f>
        <v>43333.33333</v>
      </c>
      <c r="AP10" s="61">
        <f>'Sales &amp; Acquisiton'!AD50/12</f>
        <v>43333.33333</v>
      </c>
      <c r="AQ10" s="61">
        <f>'Sales &amp; Acquisiton'!AE50/12</f>
        <v>43333.33333</v>
      </c>
      <c r="AR10" s="61">
        <f>'Sales &amp; Acquisiton'!AF50/12</f>
        <v>93333.33333</v>
      </c>
      <c r="AS10" s="61">
        <f>'Sales &amp; Acquisiton'!AG50/12</f>
        <v>93333.33333</v>
      </c>
      <c r="AT10" s="61">
        <f>'Sales &amp; Acquisiton'!AH50/12</f>
        <v>93333.33333</v>
      </c>
      <c r="AU10" s="61">
        <f>'Sales &amp; Acquisiton'!AI50/12</f>
        <v>93333.33333</v>
      </c>
      <c r="AV10" s="61">
        <f>'Sales &amp; Acquisiton'!AJ50/12</f>
        <v>93333.33333</v>
      </c>
      <c r="AW10" s="61">
        <f>'Sales &amp; Acquisiton'!AK50/12</f>
        <v>93333.33333</v>
      </c>
    </row>
    <row r="11">
      <c r="A11" s="34" t="s">
        <v>170</v>
      </c>
      <c r="Z11" s="72">
        <f>'Sales &amp; Acquisiton'!N55*'Sales &amp; Acquisiton'!N49/12</f>
        <v>0</v>
      </c>
      <c r="AA11" s="72">
        <f>'Sales &amp; Acquisiton'!O55*'Sales &amp; Acquisiton'!O49/12</f>
        <v>0</v>
      </c>
      <c r="AB11" s="72">
        <f>'Sales &amp; Acquisiton'!P55*'Sales &amp; Acquisiton'!P49/12</f>
        <v>0</v>
      </c>
      <c r="AC11" s="72">
        <f>'Sales &amp; Acquisiton'!Q55*'Sales &amp; Acquisiton'!Q49/12</f>
        <v>0</v>
      </c>
      <c r="AD11" s="72">
        <f>'Sales &amp; Acquisiton'!R55*'Sales &amp; Acquisiton'!R49/12</f>
        <v>0</v>
      </c>
      <c r="AE11" s="72">
        <f>'Sales &amp; Acquisiton'!S55*'Sales &amp; Acquisiton'!S49/12</f>
        <v>0</v>
      </c>
      <c r="AF11" s="72">
        <f>'Sales &amp; Acquisiton'!T55*'Sales &amp; Acquisiton'!T49/12</f>
        <v>0</v>
      </c>
      <c r="AG11" s="72">
        <f>'Sales &amp; Acquisiton'!U55*'Sales &amp; Acquisiton'!U49/12</f>
        <v>0</v>
      </c>
      <c r="AH11" s="72">
        <f>'Sales &amp; Acquisiton'!V55*'Sales &amp; Acquisiton'!V49/12</f>
        <v>0</v>
      </c>
      <c r="AI11" s="72">
        <f>'Sales &amp; Acquisiton'!W55*'Sales &amp; Acquisiton'!W49/12</f>
        <v>0</v>
      </c>
      <c r="AJ11" s="72">
        <f>'Sales &amp; Acquisiton'!X55*'Sales &amp; Acquisiton'!X49/12</f>
        <v>0</v>
      </c>
      <c r="AK11" s="72">
        <f>'Sales &amp; Acquisiton'!Y55*'Sales &amp; Acquisiton'!Y49/12</f>
        <v>0</v>
      </c>
      <c r="AL11" s="72">
        <f>'Sales &amp; Acquisiton'!Z55*'Sales &amp; Acquisiton'!Z49/12</f>
        <v>0</v>
      </c>
      <c r="AM11" s="72">
        <f>'Sales &amp; Acquisiton'!AA55*'Sales &amp; Acquisiton'!AA49/12</f>
        <v>0</v>
      </c>
      <c r="AN11" s="72">
        <f>'Sales &amp; Acquisiton'!AB55*'Sales &amp; Acquisiton'!AB49/12</f>
        <v>0</v>
      </c>
      <c r="AO11" s="72">
        <f>'Sales &amp; Acquisiton'!AC55*'Sales &amp; Acquisiton'!AC49/12</f>
        <v>-1666.666667</v>
      </c>
      <c r="AP11" s="72">
        <f>'Sales &amp; Acquisiton'!AD55*'Sales &amp; Acquisiton'!AD49/12</f>
        <v>-1666.666667</v>
      </c>
      <c r="AQ11" s="72">
        <f>'Sales &amp; Acquisiton'!AE55*'Sales &amp; Acquisiton'!AE49/12</f>
        <v>-1666.666667</v>
      </c>
      <c r="AR11" s="72">
        <f>'Sales &amp; Acquisiton'!AF55*'Sales &amp; Acquisiton'!AF49/12</f>
        <v>-3333.333333</v>
      </c>
      <c r="AS11" s="72">
        <f>'Sales &amp; Acquisiton'!AG55*'Sales &amp; Acquisiton'!AG49/12</f>
        <v>-3333.333333</v>
      </c>
      <c r="AT11" s="72">
        <f>'Sales &amp; Acquisiton'!AH55*'Sales &amp; Acquisiton'!AH49/12</f>
        <v>-3333.333333</v>
      </c>
      <c r="AU11" s="72">
        <f>'Sales &amp; Acquisiton'!AI55*'Sales &amp; Acquisiton'!AI49/12</f>
        <v>-3333.333333</v>
      </c>
      <c r="AV11" s="72">
        <f>'Sales &amp; Acquisiton'!AJ55*'Sales &amp; Acquisiton'!AJ49/12</f>
        <v>-3333.333333</v>
      </c>
      <c r="AW11" s="72">
        <f>'Sales &amp; Acquisiton'!AK55*'Sales &amp; Acquisiton'!AK49/12</f>
        <v>-3333.333333</v>
      </c>
    </row>
    <row r="12">
      <c r="A12" s="34" t="s">
        <v>171</v>
      </c>
      <c r="Z12" s="61">
        <f>'Sales &amp; Acquisiton'!Z59/12</f>
        <v>1000</v>
      </c>
      <c r="AA12" s="61">
        <f>'Sales &amp; Acquisiton'!AA59/12</f>
        <v>1000</v>
      </c>
      <c r="AB12" s="61">
        <f>'Sales &amp; Acquisiton'!AB59/12</f>
        <v>1000</v>
      </c>
      <c r="AC12" s="61">
        <f>'Sales &amp; Acquisiton'!AC59/12</f>
        <v>2000</v>
      </c>
      <c r="AD12" s="61">
        <f>'Sales &amp; Acquisiton'!AD59/12</f>
        <v>2000</v>
      </c>
      <c r="AE12" s="61">
        <f>'Sales &amp; Acquisiton'!AE59/12</f>
        <v>2000</v>
      </c>
      <c r="AF12" s="61">
        <f>'Sales &amp; Acquisiton'!AF59/12</f>
        <v>3500</v>
      </c>
      <c r="AG12" s="61">
        <f>'Sales &amp; Acquisiton'!AG59/12</f>
        <v>3500</v>
      </c>
      <c r="AH12" s="61">
        <f>'Sales &amp; Acquisiton'!AH59/12</f>
        <v>3500</v>
      </c>
      <c r="AI12" s="61">
        <f>'Sales &amp; Acquisiton'!AI59/12</f>
        <v>3500</v>
      </c>
      <c r="AJ12" s="61">
        <f>'Sales &amp; Acquisiton'!AJ59/12</f>
        <v>3500</v>
      </c>
      <c r="AK12" s="61">
        <f>'Sales &amp; Acquisiton'!AK59/12</f>
        <v>3500</v>
      </c>
      <c r="AL12" s="61">
        <f>'Sales &amp; Acquisiton'!AL59/12</f>
        <v>10500</v>
      </c>
      <c r="AM12" s="61">
        <f>'Sales &amp; Acquisiton'!AM59/12</f>
        <v>10500</v>
      </c>
      <c r="AN12" s="61">
        <f>'Sales &amp; Acquisiton'!AN59/12</f>
        <v>10500</v>
      </c>
      <c r="AO12" s="61">
        <f>'Sales &amp; Acquisiton'!AO59/12</f>
        <v>10500</v>
      </c>
      <c r="AP12" s="61">
        <f>'Sales &amp; Acquisiton'!AP59/12</f>
        <v>10500</v>
      </c>
      <c r="AQ12" s="61">
        <f>'Sales &amp; Acquisiton'!AQ59/12</f>
        <v>10500</v>
      </c>
      <c r="AR12" s="61">
        <f>'Sales &amp; Acquisiton'!AR59/12</f>
        <v>22500</v>
      </c>
      <c r="AS12" s="61">
        <f>'Sales &amp; Acquisiton'!AS59/12</f>
        <v>22500</v>
      </c>
      <c r="AT12" s="61">
        <f>'Sales &amp; Acquisiton'!AT59/12</f>
        <v>22500</v>
      </c>
      <c r="AU12" s="61">
        <f>'Sales &amp; Acquisiton'!AU59/12</f>
        <v>22500</v>
      </c>
      <c r="AV12" s="61">
        <f>'Sales &amp; Acquisiton'!AV59/12</f>
        <v>22500</v>
      </c>
      <c r="AW12" s="61">
        <f>'Sales &amp; Acquisiton'!AW59/12</f>
        <v>22500</v>
      </c>
    </row>
    <row r="13">
      <c r="A13" s="34" t="s">
        <v>172</v>
      </c>
      <c r="Z13" s="61">
        <f t="shared" ref="Z13:AW13" si="1">SUM(Z10:Z12)</f>
        <v>4333.333333</v>
      </c>
      <c r="AA13" s="61">
        <f t="shared" si="1"/>
        <v>4333.333333</v>
      </c>
      <c r="AB13" s="61">
        <f t="shared" si="1"/>
        <v>4333.333333</v>
      </c>
      <c r="AC13" s="61">
        <f t="shared" si="1"/>
        <v>10333.33333</v>
      </c>
      <c r="AD13" s="61">
        <f t="shared" si="1"/>
        <v>10333.33333</v>
      </c>
      <c r="AE13" s="61">
        <f t="shared" si="1"/>
        <v>10333.33333</v>
      </c>
      <c r="AF13" s="61">
        <f t="shared" si="1"/>
        <v>18500</v>
      </c>
      <c r="AG13" s="61">
        <f t="shared" si="1"/>
        <v>18500</v>
      </c>
      <c r="AH13" s="61">
        <f t="shared" si="1"/>
        <v>18500</v>
      </c>
      <c r="AI13" s="61">
        <f t="shared" si="1"/>
        <v>18500</v>
      </c>
      <c r="AJ13" s="61">
        <f t="shared" si="1"/>
        <v>18500</v>
      </c>
      <c r="AK13" s="61">
        <f t="shared" si="1"/>
        <v>18500</v>
      </c>
      <c r="AL13" s="61">
        <f t="shared" si="1"/>
        <v>53833.33333</v>
      </c>
      <c r="AM13" s="61">
        <f t="shared" si="1"/>
        <v>53833.33333</v>
      </c>
      <c r="AN13" s="61">
        <f t="shared" si="1"/>
        <v>53833.33333</v>
      </c>
      <c r="AO13" s="61">
        <f t="shared" si="1"/>
        <v>52166.66667</v>
      </c>
      <c r="AP13" s="61">
        <f t="shared" si="1"/>
        <v>52166.66667</v>
      </c>
      <c r="AQ13" s="61">
        <f t="shared" si="1"/>
        <v>52166.66667</v>
      </c>
      <c r="AR13" s="61">
        <f t="shared" si="1"/>
        <v>112500</v>
      </c>
      <c r="AS13" s="61">
        <f t="shared" si="1"/>
        <v>112500</v>
      </c>
      <c r="AT13" s="61">
        <f t="shared" si="1"/>
        <v>112500</v>
      </c>
      <c r="AU13" s="61">
        <f t="shared" si="1"/>
        <v>112500</v>
      </c>
      <c r="AV13" s="61">
        <f t="shared" si="1"/>
        <v>112500</v>
      </c>
      <c r="AW13" s="61">
        <f t="shared" si="1"/>
        <v>112500</v>
      </c>
    </row>
    <row r="14">
      <c r="A14" s="65" t="s">
        <v>168</v>
      </c>
      <c r="Z14" s="88">
        <f t="shared" ref="Z14:AW14" si="2">Z13/Z10</f>
        <v>1.3</v>
      </c>
      <c r="AA14" s="88">
        <f t="shared" si="2"/>
        <v>1.3</v>
      </c>
      <c r="AB14" s="88">
        <f t="shared" si="2"/>
        <v>1.3</v>
      </c>
      <c r="AC14" s="88">
        <f t="shared" si="2"/>
        <v>1.24</v>
      </c>
      <c r="AD14" s="88">
        <f t="shared" si="2"/>
        <v>1.24</v>
      </c>
      <c r="AE14" s="88">
        <f t="shared" si="2"/>
        <v>1.24</v>
      </c>
      <c r="AF14" s="88">
        <f t="shared" si="2"/>
        <v>1.233333333</v>
      </c>
      <c r="AG14" s="88">
        <f t="shared" si="2"/>
        <v>1.233333333</v>
      </c>
      <c r="AH14" s="88">
        <f t="shared" si="2"/>
        <v>1.233333333</v>
      </c>
      <c r="AI14" s="88">
        <f t="shared" si="2"/>
        <v>1.233333333</v>
      </c>
      <c r="AJ14" s="88">
        <f t="shared" si="2"/>
        <v>1.233333333</v>
      </c>
      <c r="AK14" s="88">
        <f t="shared" si="2"/>
        <v>1.233333333</v>
      </c>
      <c r="AL14" s="88">
        <f t="shared" si="2"/>
        <v>1.242307692</v>
      </c>
      <c r="AM14" s="88">
        <f t="shared" si="2"/>
        <v>1.242307692</v>
      </c>
      <c r="AN14" s="88">
        <f t="shared" si="2"/>
        <v>1.242307692</v>
      </c>
      <c r="AO14" s="88">
        <f t="shared" si="2"/>
        <v>1.203846154</v>
      </c>
      <c r="AP14" s="88">
        <f t="shared" si="2"/>
        <v>1.203846154</v>
      </c>
      <c r="AQ14" s="88">
        <f t="shared" si="2"/>
        <v>1.203846154</v>
      </c>
      <c r="AR14" s="88">
        <f t="shared" si="2"/>
        <v>1.205357143</v>
      </c>
      <c r="AS14" s="88">
        <f t="shared" si="2"/>
        <v>1.205357143</v>
      </c>
      <c r="AT14" s="88">
        <f t="shared" si="2"/>
        <v>1.205357143</v>
      </c>
      <c r="AU14" s="88">
        <f t="shared" si="2"/>
        <v>1.205357143</v>
      </c>
      <c r="AV14" s="88">
        <f t="shared" si="2"/>
        <v>1.205357143</v>
      </c>
      <c r="AW14" s="88">
        <f t="shared" si="2"/>
        <v>1.205357143</v>
      </c>
    </row>
    <row r="16">
      <c r="A16" s="65" t="s">
        <v>173</v>
      </c>
      <c r="N16" s="75">
        <f>'Sales &amp; Acquisiton'!N49/'Sales &amp; Acquisiton'!N56</f>
        <v>100000</v>
      </c>
      <c r="O16" s="75">
        <f>'Sales &amp; Acquisiton'!O49/'Sales &amp; Acquisiton'!O56</f>
        <v>100000</v>
      </c>
      <c r="P16" s="75">
        <f>'Sales &amp; Acquisiton'!P49/'Sales &amp; Acquisiton'!P56</f>
        <v>100000</v>
      </c>
      <c r="Q16" s="75">
        <f>'Sales &amp; Acquisiton'!Q49/'Sales &amp; Acquisiton'!Q56</f>
        <v>100000</v>
      </c>
      <c r="R16" s="75">
        <f>'Sales &amp; Acquisiton'!R49/'Sales &amp; Acquisiton'!R56</f>
        <v>100000</v>
      </c>
      <c r="S16" s="75">
        <f>'Sales &amp; Acquisiton'!S49/'Sales &amp; Acquisiton'!S56</f>
        <v>100000</v>
      </c>
      <c r="T16" s="75">
        <f>'Sales &amp; Acquisiton'!T49/'Sales &amp; Acquisiton'!T56</f>
        <v>100000</v>
      </c>
      <c r="U16" s="75">
        <f>'Sales &amp; Acquisiton'!U49/'Sales &amp; Acquisiton'!U56</f>
        <v>100000</v>
      </c>
      <c r="V16" s="75">
        <f>'Sales &amp; Acquisiton'!V49/'Sales &amp; Acquisiton'!V56</f>
        <v>100000</v>
      </c>
      <c r="W16" s="75">
        <f>'Sales &amp; Acquisiton'!W49/'Sales &amp; Acquisiton'!W56</f>
        <v>100000</v>
      </c>
      <c r="X16" s="75">
        <f>'Sales &amp; Acquisiton'!X49/'Sales &amp; Acquisiton'!X56</f>
        <v>100000</v>
      </c>
      <c r="Y16" s="75">
        <f>'Sales &amp; Acquisiton'!Y49/'Sales &amp; Acquisiton'!Y56</f>
        <v>100000</v>
      </c>
      <c r="Z16" s="75">
        <f>'Sales &amp; Acquisiton'!Z49/'Sales &amp; Acquisiton'!Z56</f>
        <v>100000</v>
      </c>
      <c r="AA16" s="75">
        <f>'Sales &amp; Acquisiton'!AA49/'Sales &amp; Acquisiton'!AA56</f>
        <v>100000</v>
      </c>
      <c r="AB16" s="75">
        <f>'Sales &amp; Acquisiton'!AB49/'Sales &amp; Acquisiton'!AB56</f>
        <v>100000</v>
      </c>
      <c r="AC16" s="75">
        <f>'Sales &amp; Acquisiton'!AC49/'Sales &amp; Acquisiton'!AC56</f>
        <v>100000</v>
      </c>
      <c r="AD16" s="75">
        <f>'Sales &amp; Acquisiton'!AD49/'Sales &amp; Acquisiton'!AD56</f>
        <v>100000</v>
      </c>
      <c r="AE16" s="75">
        <f>'Sales &amp; Acquisiton'!AE49/'Sales &amp; Acquisiton'!AE56</f>
        <v>100000</v>
      </c>
      <c r="AF16" s="75">
        <f>'Sales &amp; Acquisiton'!AF49/'Sales &amp; Acquisiton'!AF56</f>
        <v>100000</v>
      </c>
      <c r="AG16" s="75">
        <f>'Sales &amp; Acquisiton'!AG49/'Sales &amp; Acquisiton'!AG56</f>
        <v>100000</v>
      </c>
      <c r="AH16" s="75">
        <f>'Sales &amp; Acquisiton'!AH49/'Sales &amp; Acquisiton'!AH56</f>
        <v>100000</v>
      </c>
      <c r="AI16" s="75">
        <f>'Sales &amp; Acquisiton'!AI49/'Sales &amp; Acquisiton'!AI56</f>
        <v>100000</v>
      </c>
      <c r="AJ16" s="75">
        <f>'Sales &amp; Acquisiton'!AJ49/'Sales &amp; Acquisiton'!AJ56</f>
        <v>100000</v>
      </c>
      <c r="AK16" s="75">
        <f>'Sales &amp; Acquisiton'!AK49/'Sales &amp; Acquisiton'!AK56</f>
        <v>100000</v>
      </c>
      <c r="AL16" s="75">
        <f>'Sales &amp; Acquisiton'!AL49/'Sales &amp; Acquisiton'!AL56</f>
        <v>100000</v>
      </c>
      <c r="AM16" s="75">
        <f>'Sales &amp; Acquisiton'!AM49/'Sales &amp; Acquisiton'!AM56</f>
        <v>100000</v>
      </c>
      <c r="AN16" s="75">
        <f>'Sales &amp; Acquisiton'!AN49/'Sales &amp; Acquisiton'!AN56</f>
        <v>100000</v>
      </c>
      <c r="AO16" s="75">
        <f>'Sales &amp; Acquisiton'!AO49/'Sales &amp; Acquisiton'!AO56</f>
        <v>100000</v>
      </c>
      <c r="AP16" s="75">
        <f>'Sales &amp; Acquisiton'!AP49/'Sales &amp; Acquisiton'!AP56</f>
        <v>100000</v>
      </c>
      <c r="AQ16" s="75">
        <f>'Sales &amp; Acquisiton'!AQ49/'Sales &amp; Acquisiton'!AQ56</f>
        <v>100000</v>
      </c>
      <c r="AR16" s="75">
        <f>'Sales &amp; Acquisiton'!AR49/'Sales &amp; Acquisiton'!AR56</f>
        <v>100000</v>
      </c>
      <c r="AS16" s="75">
        <f>'Sales &amp; Acquisiton'!AS49/'Sales &amp; Acquisiton'!AS56</f>
        <v>100000</v>
      </c>
      <c r="AT16" s="75">
        <f>'Sales &amp; Acquisiton'!AT49/'Sales &amp; Acquisiton'!AT56</f>
        <v>100000</v>
      </c>
      <c r="AU16" s="75">
        <f>'Sales &amp; Acquisiton'!AU49/'Sales &amp; Acquisiton'!AU56</f>
        <v>100000</v>
      </c>
      <c r="AV16" s="75">
        <f>'Sales &amp; Acquisiton'!AV49/'Sales &amp; Acquisiton'!AV56</f>
        <v>100000</v>
      </c>
      <c r="AW16" s="75">
        <f>'Sales &amp; Acquisiton'!AW49/'Sales &amp; Acquisiton'!AW56</f>
        <v>100000</v>
      </c>
    </row>
    <row r="18">
      <c r="A18" s="71" t="s">
        <v>174</v>
      </c>
    </row>
    <row r="19">
      <c r="A19" s="34" t="s">
        <v>121</v>
      </c>
      <c r="N19" s="61">
        <f>'Sales &amp; Acquisiton'!N35</f>
        <v>25000</v>
      </c>
      <c r="O19" s="61">
        <f>'Sales &amp; Acquisiton'!O35</f>
        <v>25000</v>
      </c>
      <c r="P19" s="61">
        <f>'Sales &amp; Acquisiton'!P35</f>
        <v>25000</v>
      </c>
      <c r="Q19" s="61">
        <f>'Sales &amp; Acquisiton'!Q35</f>
        <v>75000</v>
      </c>
      <c r="R19" s="61">
        <f>'Sales &amp; Acquisiton'!R35</f>
        <v>75000</v>
      </c>
      <c r="S19" s="61">
        <f>'Sales &amp; Acquisiton'!S35</f>
        <v>75000</v>
      </c>
      <c r="T19" s="61">
        <f>'Sales &amp; Acquisiton'!T35</f>
        <v>150000</v>
      </c>
      <c r="U19" s="61">
        <f>'Sales &amp; Acquisiton'!U35</f>
        <v>150000</v>
      </c>
      <c r="V19" s="61">
        <f>'Sales &amp; Acquisiton'!V35</f>
        <v>150000</v>
      </c>
      <c r="W19" s="61">
        <f>'Sales &amp; Acquisiton'!W35</f>
        <v>150000</v>
      </c>
      <c r="X19" s="61">
        <f>'Sales &amp; Acquisiton'!X35</f>
        <v>150000</v>
      </c>
      <c r="Y19" s="61">
        <f>'Sales &amp; Acquisiton'!Y35</f>
        <v>150000</v>
      </c>
      <c r="Z19" s="61">
        <f>'Sales &amp; Acquisiton'!Z35</f>
        <v>350000</v>
      </c>
      <c r="AA19" s="61">
        <f>'Sales &amp; Acquisiton'!AA35</f>
        <v>350000</v>
      </c>
      <c r="AB19" s="61">
        <f>'Sales &amp; Acquisiton'!AB35</f>
        <v>350000</v>
      </c>
      <c r="AC19" s="61">
        <f>'Sales &amp; Acquisiton'!AC35</f>
        <v>350000</v>
      </c>
      <c r="AD19" s="61">
        <f>'Sales &amp; Acquisiton'!AD35</f>
        <v>350000</v>
      </c>
      <c r="AE19" s="61">
        <f>'Sales &amp; Acquisiton'!AE35</f>
        <v>350000</v>
      </c>
      <c r="AF19" s="61">
        <f>'Sales &amp; Acquisiton'!AF35</f>
        <v>750000</v>
      </c>
      <c r="AG19" s="61">
        <f>'Sales &amp; Acquisiton'!AG35</f>
        <v>750000</v>
      </c>
      <c r="AH19" s="61">
        <f>'Sales &amp; Acquisiton'!AH35</f>
        <v>750000</v>
      </c>
      <c r="AI19" s="61">
        <f>'Sales &amp; Acquisiton'!AI35</f>
        <v>750000</v>
      </c>
      <c r="AJ19" s="61">
        <f>'Sales &amp; Acquisiton'!AJ35</f>
        <v>750000</v>
      </c>
      <c r="AK19" s="61">
        <f>'Sales &amp; Acquisiton'!AK35</f>
        <v>750000</v>
      </c>
      <c r="AL19" s="61">
        <f>'Sales &amp; Acquisiton'!AL35</f>
        <v>1500000</v>
      </c>
      <c r="AM19" s="61">
        <f>'Sales &amp; Acquisiton'!AM35</f>
        <v>1500000</v>
      </c>
      <c r="AN19" s="61">
        <f>'Sales &amp; Acquisiton'!AN35</f>
        <v>1500000</v>
      </c>
      <c r="AO19" s="61">
        <f>'Sales &amp; Acquisiton'!AO35</f>
        <v>1500000</v>
      </c>
      <c r="AP19" s="61">
        <f>'Sales &amp; Acquisiton'!AP35</f>
        <v>1500000</v>
      </c>
      <c r="AQ19" s="61">
        <f>'Sales &amp; Acquisiton'!AQ35</f>
        <v>1500000</v>
      </c>
      <c r="AR19" s="61">
        <f>'Sales &amp; Acquisiton'!AR35</f>
        <v>2500000</v>
      </c>
      <c r="AS19" s="61">
        <f>'Sales &amp; Acquisiton'!AS35</f>
        <v>2500000</v>
      </c>
      <c r="AT19" s="61">
        <f>'Sales &amp; Acquisiton'!AT35</f>
        <v>2500000</v>
      </c>
      <c r="AU19" s="61">
        <f>'Sales &amp; Acquisiton'!AU35</f>
        <v>2500000</v>
      </c>
      <c r="AV19" s="61">
        <f>'Sales &amp; Acquisiton'!AV35</f>
        <v>2500000</v>
      </c>
      <c r="AW19" s="61">
        <f>'Sales &amp; Acquisiton'!AW35</f>
        <v>2500000</v>
      </c>
    </row>
    <row r="20">
      <c r="A20" s="34" t="s">
        <v>175</v>
      </c>
      <c r="N20" s="61">
        <f>'Sales &amp; Acquisiton'!N67</f>
        <v>4000</v>
      </c>
      <c r="O20" s="61">
        <f>'Sales &amp; Acquisiton'!O67</f>
        <v>4000</v>
      </c>
      <c r="P20" s="61">
        <f>'Sales &amp; Acquisiton'!P67</f>
        <v>4000</v>
      </c>
      <c r="Q20" s="61">
        <f>'Sales &amp; Acquisiton'!Q67</f>
        <v>10000</v>
      </c>
      <c r="R20" s="61">
        <f>'Sales &amp; Acquisiton'!R67</f>
        <v>10000</v>
      </c>
      <c r="S20" s="61">
        <f>'Sales &amp; Acquisiton'!S67</f>
        <v>10000</v>
      </c>
      <c r="T20" s="61">
        <f>'Sales &amp; Acquisiton'!T67</f>
        <v>18000</v>
      </c>
      <c r="U20" s="61">
        <f>'Sales &amp; Acquisiton'!U67</f>
        <v>18000</v>
      </c>
      <c r="V20" s="61">
        <f>'Sales &amp; Acquisiton'!V67</f>
        <v>18000</v>
      </c>
      <c r="W20" s="61">
        <f>'Sales &amp; Acquisiton'!W67</f>
        <v>18000</v>
      </c>
      <c r="X20" s="61">
        <f>'Sales &amp; Acquisiton'!X67</f>
        <v>18000</v>
      </c>
      <c r="Y20" s="61">
        <f>'Sales &amp; Acquisiton'!Y67</f>
        <v>18000</v>
      </c>
      <c r="Z20" s="61">
        <f>'Sales &amp; Acquisiton'!Z67</f>
        <v>52000</v>
      </c>
      <c r="AA20" s="61">
        <f>'Sales &amp; Acquisiton'!AA67</f>
        <v>52000</v>
      </c>
      <c r="AB20" s="61">
        <f>'Sales &amp; Acquisiton'!AB67</f>
        <v>52000</v>
      </c>
      <c r="AC20" s="61">
        <f>'Sales &amp; Acquisiton'!AC67</f>
        <v>52000</v>
      </c>
      <c r="AD20" s="61">
        <f>'Sales &amp; Acquisiton'!AD67</f>
        <v>52000</v>
      </c>
      <c r="AE20" s="61">
        <f>'Sales &amp; Acquisiton'!AE67</f>
        <v>52000</v>
      </c>
      <c r="AF20" s="61">
        <f>'Sales &amp; Acquisiton'!AF67</f>
        <v>112000</v>
      </c>
      <c r="AG20" s="61">
        <f>'Sales &amp; Acquisiton'!AG67</f>
        <v>112000</v>
      </c>
      <c r="AH20" s="61">
        <f>'Sales &amp; Acquisiton'!AH67</f>
        <v>112000</v>
      </c>
      <c r="AI20" s="61">
        <f>'Sales &amp; Acquisiton'!AI67</f>
        <v>112000</v>
      </c>
      <c r="AJ20" s="61">
        <f>'Sales &amp; Acquisiton'!AJ67</f>
        <v>112000</v>
      </c>
      <c r="AK20" s="61">
        <f>'Sales &amp; Acquisiton'!AK67</f>
        <v>112000</v>
      </c>
      <c r="AL20" s="61">
        <f>'Sales &amp; Acquisiton'!AL67</f>
        <v>300000</v>
      </c>
      <c r="AM20" s="61">
        <f>'Sales &amp; Acquisiton'!AM67</f>
        <v>300000</v>
      </c>
      <c r="AN20" s="61">
        <f>'Sales &amp; Acquisiton'!AN67</f>
        <v>300000</v>
      </c>
      <c r="AO20" s="61">
        <f>'Sales &amp; Acquisiton'!AO67</f>
        <v>300000</v>
      </c>
      <c r="AP20" s="61">
        <f>'Sales &amp; Acquisiton'!AP67</f>
        <v>300000</v>
      </c>
      <c r="AQ20" s="61">
        <f>'Sales &amp; Acquisiton'!AQ67</f>
        <v>300000</v>
      </c>
      <c r="AR20" s="61">
        <f>'Sales &amp; Acquisiton'!AR67</f>
        <v>500000</v>
      </c>
      <c r="AS20" s="61">
        <f>'Sales &amp; Acquisiton'!AS67</f>
        <v>500000</v>
      </c>
      <c r="AT20" s="61">
        <f>'Sales &amp; Acquisiton'!AT67</f>
        <v>500000</v>
      </c>
      <c r="AU20" s="61">
        <f>'Sales &amp; Acquisiton'!AU67</f>
        <v>500000</v>
      </c>
      <c r="AV20" s="61">
        <f>'Sales &amp; Acquisiton'!AV67</f>
        <v>500000</v>
      </c>
      <c r="AW20" s="61">
        <f>'Sales &amp; Acquisiton'!AW67</f>
        <v>500000</v>
      </c>
    </row>
    <row r="21">
      <c r="A21" s="34" t="s">
        <v>176</v>
      </c>
      <c r="N21" s="61">
        <f>'Financial Statements'!O32</f>
        <v>12500</v>
      </c>
      <c r="O21" s="61">
        <f>'Financial Statements'!P32</f>
        <v>12500</v>
      </c>
      <c r="P21" s="61">
        <f>'Financial Statements'!Q32</f>
        <v>12500</v>
      </c>
      <c r="Q21" s="61">
        <f>'Financial Statements'!R32</f>
        <v>37500</v>
      </c>
      <c r="R21" s="61">
        <f>'Financial Statements'!S32</f>
        <v>37500</v>
      </c>
      <c r="S21" s="61">
        <f>'Financial Statements'!T32</f>
        <v>37500</v>
      </c>
      <c r="T21" s="61">
        <f>'Financial Statements'!U32</f>
        <v>75000</v>
      </c>
      <c r="U21" s="61">
        <f>'Financial Statements'!V32</f>
        <v>75000</v>
      </c>
      <c r="V21" s="61">
        <f>'Financial Statements'!W32</f>
        <v>75000</v>
      </c>
      <c r="W21" s="61">
        <f>'Financial Statements'!X32</f>
        <v>75000</v>
      </c>
      <c r="X21" s="61">
        <f>'Financial Statements'!Y32</f>
        <v>75000</v>
      </c>
      <c r="Y21" s="61">
        <f>'Financial Statements'!Z32</f>
        <v>75000</v>
      </c>
      <c r="Z21" s="61">
        <f>'Financial Statements'!AA32</f>
        <v>218750</v>
      </c>
      <c r="AA21" s="61">
        <f>'Financial Statements'!AB32</f>
        <v>218750</v>
      </c>
      <c r="AB21" s="61">
        <f>'Financial Statements'!AC32</f>
        <v>218750</v>
      </c>
      <c r="AC21" s="61">
        <f>'Financial Statements'!AD32</f>
        <v>218750</v>
      </c>
      <c r="AD21" s="61">
        <f>'Financial Statements'!AE32</f>
        <v>218750</v>
      </c>
      <c r="AE21" s="61">
        <f>'Financial Statements'!AF32</f>
        <v>218750</v>
      </c>
      <c r="AF21" s="61">
        <f>'Financial Statements'!AG32</f>
        <v>468750</v>
      </c>
      <c r="AG21" s="61">
        <f>'Financial Statements'!AH32</f>
        <v>468750</v>
      </c>
      <c r="AH21" s="61">
        <f>'Financial Statements'!AI32</f>
        <v>468750</v>
      </c>
      <c r="AI21" s="61">
        <f>'Financial Statements'!AJ32</f>
        <v>468750</v>
      </c>
      <c r="AJ21" s="61">
        <f>'Financial Statements'!AK32</f>
        <v>468750</v>
      </c>
      <c r="AK21" s="61">
        <f>'Financial Statements'!AL32</f>
        <v>468750</v>
      </c>
      <c r="AL21" s="61">
        <f>'Financial Statements'!AM32</f>
        <v>1250000</v>
      </c>
      <c r="AM21" s="61">
        <f>'Financial Statements'!AN32</f>
        <v>1250000</v>
      </c>
      <c r="AN21" s="61">
        <f>'Financial Statements'!AO32</f>
        <v>1250000</v>
      </c>
      <c r="AO21" s="61">
        <f>'Financial Statements'!AP32</f>
        <v>1250000</v>
      </c>
      <c r="AP21" s="61">
        <f>'Financial Statements'!AQ32</f>
        <v>1250000</v>
      </c>
      <c r="AQ21" s="61">
        <f>'Financial Statements'!AR32</f>
        <v>1250000</v>
      </c>
      <c r="AR21" s="61">
        <f>'Financial Statements'!AS32</f>
        <v>2081250</v>
      </c>
      <c r="AS21" s="61">
        <f>'Financial Statements'!AT32</f>
        <v>2081250</v>
      </c>
      <c r="AT21" s="61">
        <f>'Financial Statements'!AU32</f>
        <v>2081250</v>
      </c>
      <c r="AU21" s="61">
        <f>'Financial Statements'!AV32</f>
        <v>2081250</v>
      </c>
      <c r="AV21" s="61">
        <f>'Financial Statements'!AW32</f>
        <v>2081250</v>
      </c>
      <c r="AW21" s="61">
        <f>'Financial Statements'!AX32</f>
        <v>2081250</v>
      </c>
    </row>
    <row r="22">
      <c r="A22" s="34" t="s">
        <v>174</v>
      </c>
      <c r="N22" s="89">
        <f t="shared" ref="N22:AW22" si="3">sum(N19:N21)</f>
        <v>41500</v>
      </c>
      <c r="O22" s="89">
        <f t="shared" si="3"/>
        <v>41500</v>
      </c>
      <c r="P22" s="89">
        <f t="shared" si="3"/>
        <v>41500</v>
      </c>
      <c r="Q22" s="89">
        <f t="shared" si="3"/>
        <v>122500</v>
      </c>
      <c r="R22" s="89">
        <f t="shared" si="3"/>
        <v>122500</v>
      </c>
      <c r="S22" s="89">
        <f t="shared" si="3"/>
        <v>122500</v>
      </c>
      <c r="T22" s="89">
        <f t="shared" si="3"/>
        <v>243000</v>
      </c>
      <c r="U22" s="89">
        <f t="shared" si="3"/>
        <v>243000</v>
      </c>
      <c r="V22" s="89">
        <f t="shared" si="3"/>
        <v>243000</v>
      </c>
      <c r="W22" s="89">
        <f t="shared" si="3"/>
        <v>243000</v>
      </c>
      <c r="X22" s="89">
        <f t="shared" si="3"/>
        <v>243000</v>
      </c>
      <c r="Y22" s="89">
        <f t="shared" si="3"/>
        <v>243000</v>
      </c>
      <c r="Z22" s="89">
        <f t="shared" si="3"/>
        <v>620750</v>
      </c>
      <c r="AA22" s="89">
        <f t="shared" si="3"/>
        <v>620750</v>
      </c>
      <c r="AB22" s="89">
        <f t="shared" si="3"/>
        <v>620750</v>
      </c>
      <c r="AC22" s="89">
        <f t="shared" si="3"/>
        <v>620750</v>
      </c>
      <c r="AD22" s="89">
        <f t="shared" si="3"/>
        <v>620750</v>
      </c>
      <c r="AE22" s="89">
        <f t="shared" si="3"/>
        <v>620750</v>
      </c>
      <c r="AF22" s="89">
        <f t="shared" si="3"/>
        <v>1330750</v>
      </c>
      <c r="AG22" s="89">
        <f t="shared" si="3"/>
        <v>1330750</v>
      </c>
      <c r="AH22" s="89">
        <f t="shared" si="3"/>
        <v>1330750</v>
      </c>
      <c r="AI22" s="89">
        <f t="shared" si="3"/>
        <v>1330750</v>
      </c>
      <c r="AJ22" s="89">
        <f t="shared" si="3"/>
        <v>1330750</v>
      </c>
      <c r="AK22" s="89">
        <f t="shared" si="3"/>
        <v>1330750</v>
      </c>
      <c r="AL22" s="89">
        <f t="shared" si="3"/>
        <v>3050000</v>
      </c>
      <c r="AM22" s="89">
        <f t="shared" si="3"/>
        <v>3050000</v>
      </c>
      <c r="AN22" s="89">
        <f t="shared" si="3"/>
        <v>3050000</v>
      </c>
      <c r="AO22" s="89">
        <f t="shared" si="3"/>
        <v>3050000</v>
      </c>
      <c r="AP22" s="89">
        <f t="shared" si="3"/>
        <v>3050000</v>
      </c>
      <c r="AQ22" s="89">
        <f t="shared" si="3"/>
        <v>3050000</v>
      </c>
      <c r="AR22" s="89">
        <f t="shared" si="3"/>
        <v>5081250</v>
      </c>
      <c r="AS22" s="89">
        <f t="shared" si="3"/>
        <v>5081250</v>
      </c>
      <c r="AT22" s="89">
        <f t="shared" si="3"/>
        <v>5081250</v>
      </c>
      <c r="AU22" s="89">
        <f t="shared" si="3"/>
        <v>5081250</v>
      </c>
      <c r="AV22" s="89">
        <f t="shared" si="3"/>
        <v>5081250</v>
      </c>
      <c r="AW22" s="89">
        <f t="shared" si="3"/>
        <v>5081250</v>
      </c>
    </row>
    <row r="24">
      <c r="A24" s="34" t="s">
        <v>177</v>
      </c>
      <c r="N24" s="36">
        <f>'Sales &amp; Acquisiton'!N47</f>
        <v>2</v>
      </c>
      <c r="O24" s="36">
        <f>'Sales &amp; Acquisiton'!O47</f>
        <v>2</v>
      </c>
      <c r="P24" s="36">
        <f>'Sales &amp; Acquisiton'!P47</f>
        <v>2</v>
      </c>
      <c r="Q24" s="36">
        <f>'Sales &amp; Acquisiton'!Q47</f>
        <v>5</v>
      </c>
      <c r="R24" s="36">
        <f>'Sales &amp; Acquisiton'!R47</f>
        <v>5</v>
      </c>
      <c r="S24" s="36">
        <f>'Sales &amp; Acquisiton'!S47</f>
        <v>5</v>
      </c>
      <c r="T24" s="36">
        <f>'Sales &amp; Acquisiton'!T47</f>
        <v>9</v>
      </c>
      <c r="U24" s="36">
        <f>'Sales &amp; Acquisiton'!U47</f>
        <v>9</v>
      </c>
      <c r="V24" s="36">
        <f>'Sales &amp; Acquisiton'!V47</f>
        <v>9</v>
      </c>
      <c r="W24" s="36">
        <f>'Sales &amp; Acquisiton'!W47</f>
        <v>9</v>
      </c>
      <c r="X24" s="36">
        <f>'Sales &amp; Acquisiton'!X47</f>
        <v>9</v>
      </c>
      <c r="Y24" s="36">
        <f>'Sales &amp; Acquisiton'!Y47</f>
        <v>9</v>
      </c>
      <c r="Z24" s="36">
        <f>'Sales &amp; Acquisiton'!Z47</f>
        <v>26</v>
      </c>
      <c r="AA24" s="36">
        <f>'Sales &amp; Acquisiton'!AA47</f>
        <v>26</v>
      </c>
      <c r="AB24" s="36">
        <f>'Sales &amp; Acquisiton'!AB47</f>
        <v>26</v>
      </c>
      <c r="AC24" s="36">
        <f>'Sales &amp; Acquisiton'!AC47</f>
        <v>26</v>
      </c>
      <c r="AD24" s="36">
        <f>'Sales &amp; Acquisiton'!AD47</f>
        <v>26</v>
      </c>
      <c r="AE24" s="36">
        <f>'Sales &amp; Acquisiton'!AE47</f>
        <v>26</v>
      </c>
      <c r="AF24" s="36">
        <f>'Sales &amp; Acquisiton'!AF47</f>
        <v>56</v>
      </c>
      <c r="AG24" s="36">
        <f>'Sales &amp; Acquisiton'!AG47</f>
        <v>56</v>
      </c>
      <c r="AH24" s="36">
        <f>'Sales &amp; Acquisiton'!AH47</f>
        <v>56</v>
      </c>
      <c r="AI24" s="36">
        <f>'Sales &amp; Acquisiton'!AI47</f>
        <v>56</v>
      </c>
      <c r="AJ24" s="36">
        <f>'Sales &amp; Acquisiton'!AJ47</f>
        <v>56</v>
      </c>
      <c r="AK24" s="36">
        <f>'Sales &amp; Acquisiton'!AK47</f>
        <v>56</v>
      </c>
      <c r="AL24" s="36">
        <f>'Sales &amp; Acquisiton'!AL47</f>
        <v>150</v>
      </c>
      <c r="AM24" s="36">
        <f>'Sales &amp; Acquisiton'!AM47</f>
        <v>150</v>
      </c>
      <c r="AN24" s="36">
        <f>'Sales &amp; Acquisiton'!AN47</f>
        <v>150</v>
      </c>
      <c r="AO24" s="36">
        <f>'Sales &amp; Acquisiton'!AO47</f>
        <v>150</v>
      </c>
      <c r="AP24" s="36">
        <f>'Sales &amp; Acquisiton'!AP47</f>
        <v>150</v>
      </c>
      <c r="AQ24" s="36">
        <f>'Sales &amp; Acquisiton'!AQ47</f>
        <v>150</v>
      </c>
      <c r="AR24" s="36">
        <f>'Sales &amp; Acquisiton'!AR47</f>
        <v>250</v>
      </c>
      <c r="AS24" s="36">
        <f>'Sales &amp; Acquisiton'!AS47</f>
        <v>250</v>
      </c>
      <c r="AT24" s="36">
        <f>'Sales &amp; Acquisiton'!AT47</f>
        <v>250</v>
      </c>
      <c r="AU24" s="36">
        <f>'Sales &amp; Acquisiton'!AU47</f>
        <v>250</v>
      </c>
      <c r="AV24" s="36">
        <f>'Sales &amp; Acquisiton'!AV47</f>
        <v>250</v>
      </c>
      <c r="AW24" s="36">
        <f>'Sales &amp; Acquisiton'!AW47</f>
        <v>250</v>
      </c>
    </row>
    <row r="25">
      <c r="A25" s="34" t="s">
        <v>178</v>
      </c>
      <c r="N25" s="61">
        <f t="shared" ref="N25:AW25" si="4">N22/N24</f>
        <v>20750</v>
      </c>
      <c r="O25" s="61">
        <f t="shared" si="4"/>
        <v>20750</v>
      </c>
      <c r="P25" s="61">
        <f t="shared" si="4"/>
        <v>20750</v>
      </c>
      <c r="Q25" s="61">
        <f t="shared" si="4"/>
        <v>24500</v>
      </c>
      <c r="R25" s="61">
        <f t="shared" si="4"/>
        <v>24500</v>
      </c>
      <c r="S25" s="61">
        <f t="shared" si="4"/>
        <v>24500</v>
      </c>
      <c r="T25" s="61">
        <f t="shared" si="4"/>
        <v>27000</v>
      </c>
      <c r="U25" s="61">
        <f t="shared" si="4"/>
        <v>27000</v>
      </c>
      <c r="V25" s="61">
        <f t="shared" si="4"/>
        <v>27000</v>
      </c>
      <c r="W25" s="61">
        <f t="shared" si="4"/>
        <v>27000</v>
      </c>
      <c r="X25" s="61">
        <f t="shared" si="4"/>
        <v>27000</v>
      </c>
      <c r="Y25" s="61">
        <f t="shared" si="4"/>
        <v>27000</v>
      </c>
      <c r="Z25" s="61">
        <f t="shared" si="4"/>
        <v>23875</v>
      </c>
      <c r="AA25" s="61">
        <f t="shared" si="4"/>
        <v>23875</v>
      </c>
      <c r="AB25" s="61">
        <f t="shared" si="4"/>
        <v>23875</v>
      </c>
      <c r="AC25" s="61">
        <f t="shared" si="4"/>
        <v>23875</v>
      </c>
      <c r="AD25" s="61">
        <f t="shared" si="4"/>
        <v>23875</v>
      </c>
      <c r="AE25" s="61">
        <f t="shared" si="4"/>
        <v>23875</v>
      </c>
      <c r="AF25" s="61">
        <f t="shared" si="4"/>
        <v>23763.39286</v>
      </c>
      <c r="AG25" s="61">
        <f t="shared" si="4"/>
        <v>23763.39286</v>
      </c>
      <c r="AH25" s="61">
        <f t="shared" si="4"/>
        <v>23763.39286</v>
      </c>
      <c r="AI25" s="61">
        <f t="shared" si="4"/>
        <v>23763.39286</v>
      </c>
      <c r="AJ25" s="61">
        <f t="shared" si="4"/>
        <v>23763.39286</v>
      </c>
      <c r="AK25" s="61">
        <f t="shared" si="4"/>
        <v>23763.39286</v>
      </c>
      <c r="AL25" s="61">
        <f t="shared" si="4"/>
        <v>20333.33333</v>
      </c>
      <c r="AM25" s="61">
        <f t="shared" si="4"/>
        <v>20333.33333</v>
      </c>
      <c r="AN25" s="61">
        <f t="shared" si="4"/>
        <v>20333.33333</v>
      </c>
      <c r="AO25" s="61">
        <f t="shared" si="4"/>
        <v>20333.33333</v>
      </c>
      <c r="AP25" s="61">
        <f t="shared" si="4"/>
        <v>20333.33333</v>
      </c>
      <c r="AQ25" s="61">
        <f t="shared" si="4"/>
        <v>20333.33333</v>
      </c>
      <c r="AR25" s="61">
        <f t="shared" si="4"/>
        <v>20325</v>
      </c>
      <c r="AS25" s="61">
        <f t="shared" si="4"/>
        <v>20325</v>
      </c>
      <c r="AT25" s="61">
        <f t="shared" si="4"/>
        <v>20325</v>
      </c>
      <c r="AU25" s="61">
        <f t="shared" si="4"/>
        <v>20325</v>
      </c>
      <c r="AV25" s="61">
        <f t="shared" si="4"/>
        <v>20325</v>
      </c>
      <c r="AW25" s="61">
        <f t="shared" si="4"/>
        <v>20325</v>
      </c>
    </row>
    <row r="27">
      <c r="A27" s="34" t="s">
        <v>101</v>
      </c>
      <c r="N27" s="90">
        <f t="shared" ref="N27:AW27" si="5">N16/N25</f>
        <v>4.819277108</v>
      </c>
      <c r="O27" s="90">
        <f t="shared" si="5"/>
        <v>4.819277108</v>
      </c>
      <c r="P27" s="90">
        <f t="shared" si="5"/>
        <v>4.819277108</v>
      </c>
      <c r="Q27" s="90">
        <f t="shared" si="5"/>
        <v>4.081632653</v>
      </c>
      <c r="R27" s="90">
        <f t="shared" si="5"/>
        <v>4.081632653</v>
      </c>
      <c r="S27" s="90">
        <f t="shared" si="5"/>
        <v>4.081632653</v>
      </c>
      <c r="T27" s="90">
        <f t="shared" si="5"/>
        <v>3.703703704</v>
      </c>
      <c r="U27" s="90">
        <f t="shared" si="5"/>
        <v>3.703703704</v>
      </c>
      <c r="V27" s="90">
        <f t="shared" si="5"/>
        <v>3.703703704</v>
      </c>
      <c r="W27" s="90">
        <f t="shared" si="5"/>
        <v>3.703703704</v>
      </c>
      <c r="X27" s="90">
        <f t="shared" si="5"/>
        <v>3.703703704</v>
      </c>
      <c r="Y27" s="90">
        <f t="shared" si="5"/>
        <v>3.703703704</v>
      </c>
      <c r="Z27" s="90">
        <f t="shared" si="5"/>
        <v>4.188481675</v>
      </c>
      <c r="AA27" s="90">
        <f t="shared" si="5"/>
        <v>4.188481675</v>
      </c>
      <c r="AB27" s="90">
        <f t="shared" si="5"/>
        <v>4.188481675</v>
      </c>
      <c r="AC27" s="90">
        <f t="shared" si="5"/>
        <v>4.188481675</v>
      </c>
      <c r="AD27" s="90">
        <f t="shared" si="5"/>
        <v>4.188481675</v>
      </c>
      <c r="AE27" s="90">
        <f t="shared" si="5"/>
        <v>4.188481675</v>
      </c>
      <c r="AF27" s="90">
        <f t="shared" si="5"/>
        <v>4.208153297</v>
      </c>
      <c r="AG27" s="90">
        <f t="shared" si="5"/>
        <v>4.208153297</v>
      </c>
      <c r="AH27" s="90">
        <f t="shared" si="5"/>
        <v>4.208153297</v>
      </c>
      <c r="AI27" s="90">
        <f t="shared" si="5"/>
        <v>4.208153297</v>
      </c>
      <c r="AJ27" s="90">
        <f t="shared" si="5"/>
        <v>4.208153297</v>
      </c>
      <c r="AK27" s="90">
        <f t="shared" si="5"/>
        <v>4.208153297</v>
      </c>
      <c r="AL27" s="90">
        <f t="shared" si="5"/>
        <v>4.918032787</v>
      </c>
      <c r="AM27" s="90">
        <f t="shared" si="5"/>
        <v>4.918032787</v>
      </c>
      <c r="AN27" s="90">
        <f t="shared" si="5"/>
        <v>4.918032787</v>
      </c>
      <c r="AO27" s="90">
        <f t="shared" si="5"/>
        <v>4.918032787</v>
      </c>
      <c r="AP27" s="90">
        <f t="shared" si="5"/>
        <v>4.918032787</v>
      </c>
      <c r="AQ27" s="90">
        <f t="shared" si="5"/>
        <v>4.918032787</v>
      </c>
      <c r="AR27" s="90">
        <f t="shared" si="5"/>
        <v>4.9200492</v>
      </c>
      <c r="AS27" s="90">
        <f t="shared" si="5"/>
        <v>4.9200492</v>
      </c>
      <c r="AT27" s="90">
        <f t="shared" si="5"/>
        <v>4.9200492</v>
      </c>
      <c r="AU27" s="90">
        <f t="shared" si="5"/>
        <v>4.9200492</v>
      </c>
      <c r="AV27" s="90">
        <f t="shared" si="5"/>
        <v>4.9200492</v>
      </c>
      <c r="AW27" s="90">
        <f t="shared" si="5"/>
        <v>4.9200492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57"/>
      <c r="B1" s="91"/>
      <c r="C1" s="38">
        <v>1.0</v>
      </c>
      <c r="D1" s="38">
        <v>2.0</v>
      </c>
      <c r="E1" s="38">
        <v>3.0</v>
      </c>
      <c r="F1" s="38">
        <v>4.0</v>
      </c>
      <c r="G1" s="38">
        <v>5.0</v>
      </c>
      <c r="H1" s="38">
        <v>6.0</v>
      </c>
      <c r="I1" s="38">
        <v>7.0</v>
      </c>
      <c r="J1" s="38">
        <v>8.0</v>
      </c>
      <c r="K1" s="38">
        <v>9.0</v>
      </c>
      <c r="L1" s="38">
        <v>10.0</v>
      </c>
      <c r="M1" s="38">
        <v>11.0</v>
      </c>
      <c r="N1" s="38">
        <v>12.0</v>
      </c>
      <c r="O1" s="38">
        <v>13.0</v>
      </c>
      <c r="P1" s="38">
        <v>14.0</v>
      </c>
      <c r="Q1" s="38">
        <v>15.0</v>
      </c>
      <c r="R1" s="38">
        <v>16.0</v>
      </c>
      <c r="S1" s="38">
        <v>17.0</v>
      </c>
      <c r="T1" s="38">
        <v>18.0</v>
      </c>
      <c r="U1" s="38">
        <v>19.0</v>
      </c>
      <c r="V1" s="38">
        <v>20.0</v>
      </c>
      <c r="W1" s="38">
        <v>21.0</v>
      </c>
      <c r="X1" s="38">
        <v>22.0</v>
      </c>
      <c r="Y1" s="38">
        <v>23.0</v>
      </c>
      <c r="Z1" s="38">
        <v>24.0</v>
      </c>
      <c r="AA1" s="38">
        <v>25.0</v>
      </c>
      <c r="AB1" s="38">
        <v>26.0</v>
      </c>
      <c r="AC1" s="38">
        <v>27.0</v>
      </c>
      <c r="AD1" s="38">
        <v>28.0</v>
      </c>
      <c r="AE1" s="38">
        <v>29.0</v>
      </c>
      <c r="AF1" s="38">
        <v>30.0</v>
      </c>
      <c r="AG1" s="38">
        <v>31.0</v>
      </c>
      <c r="AH1" s="38">
        <v>32.0</v>
      </c>
      <c r="AI1" s="38">
        <v>33.0</v>
      </c>
      <c r="AJ1" s="38">
        <v>34.0</v>
      </c>
      <c r="AK1" s="38">
        <v>35.0</v>
      </c>
      <c r="AL1" s="38">
        <v>36.0</v>
      </c>
      <c r="AM1" s="38">
        <v>37.0</v>
      </c>
      <c r="AN1" s="38">
        <v>38.0</v>
      </c>
      <c r="AO1" s="38">
        <v>39.0</v>
      </c>
      <c r="AP1" s="38">
        <v>40.0</v>
      </c>
      <c r="AQ1" s="38">
        <v>41.0</v>
      </c>
      <c r="AR1" s="38">
        <v>42.0</v>
      </c>
      <c r="AS1" s="38">
        <v>43.0</v>
      </c>
      <c r="AT1" s="38">
        <v>44.0</v>
      </c>
      <c r="AU1" s="38">
        <v>45.0</v>
      </c>
      <c r="AV1" s="38">
        <v>46.0</v>
      </c>
      <c r="AW1" s="38">
        <v>47.0</v>
      </c>
      <c r="AX1" s="38">
        <v>48.0</v>
      </c>
    </row>
    <row r="2">
      <c r="B2" s="92"/>
    </row>
    <row r="3">
      <c r="A3" s="93" t="s">
        <v>153</v>
      </c>
      <c r="B3" s="94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</row>
    <row r="4">
      <c r="B4" s="92"/>
    </row>
    <row r="5">
      <c r="A5" s="71" t="s">
        <v>179</v>
      </c>
      <c r="B5" s="92"/>
    </row>
    <row r="6">
      <c r="A6" s="34" t="s">
        <v>180</v>
      </c>
      <c r="B6" s="96"/>
      <c r="C6" s="97">
        <v>500000.0</v>
      </c>
    </row>
    <row r="7">
      <c r="A7" s="34" t="s">
        <v>181</v>
      </c>
      <c r="B7" s="92"/>
      <c r="F7" s="97">
        <v>250000.0</v>
      </c>
    </row>
    <row r="8">
      <c r="A8" s="34" t="s">
        <v>182</v>
      </c>
      <c r="B8" s="92"/>
      <c r="O8" s="97">
        <v>2000000.0</v>
      </c>
      <c r="AA8" s="97">
        <v>3500000.0</v>
      </c>
    </row>
    <row r="9">
      <c r="A9" s="34" t="s">
        <v>183</v>
      </c>
      <c r="B9" s="92"/>
      <c r="AL9" s="97">
        <v>1000000.0</v>
      </c>
    </row>
    <row r="10">
      <c r="A10" s="34" t="s">
        <v>184</v>
      </c>
      <c r="B10" s="92"/>
    </row>
    <row r="11">
      <c r="A11" s="65" t="s">
        <v>153</v>
      </c>
      <c r="B11" s="92"/>
      <c r="C11" s="73">
        <f t="shared" ref="C11:AX11" si="1">SUM(C6:C10)</f>
        <v>500000</v>
      </c>
      <c r="D11" s="98">
        <f t="shared" si="1"/>
        <v>0</v>
      </c>
      <c r="E11" s="98">
        <f t="shared" si="1"/>
        <v>0</v>
      </c>
      <c r="F11" s="73">
        <f t="shared" si="1"/>
        <v>250000</v>
      </c>
      <c r="G11" s="98">
        <f t="shared" si="1"/>
        <v>0</v>
      </c>
      <c r="H11" s="98">
        <f t="shared" si="1"/>
        <v>0</v>
      </c>
      <c r="I11" s="98">
        <f t="shared" si="1"/>
        <v>0</v>
      </c>
      <c r="J11" s="98">
        <f t="shared" si="1"/>
        <v>0</v>
      </c>
      <c r="K11" s="98">
        <f t="shared" si="1"/>
        <v>0</v>
      </c>
      <c r="L11" s="98">
        <f t="shared" si="1"/>
        <v>0</v>
      </c>
      <c r="M11" s="98">
        <f t="shared" si="1"/>
        <v>0</v>
      </c>
      <c r="N11" s="98">
        <f t="shared" si="1"/>
        <v>0</v>
      </c>
      <c r="O11" s="73">
        <f t="shared" si="1"/>
        <v>2000000</v>
      </c>
      <c r="P11" s="98">
        <f t="shared" si="1"/>
        <v>0</v>
      </c>
      <c r="Q11" s="98">
        <f t="shared" si="1"/>
        <v>0</v>
      </c>
      <c r="R11" s="98">
        <f t="shared" si="1"/>
        <v>0</v>
      </c>
      <c r="S11" s="98">
        <f t="shared" si="1"/>
        <v>0</v>
      </c>
      <c r="T11" s="98">
        <f t="shared" si="1"/>
        <v>0</v>
      </c>
      <c r="U11" s="98">
        <f t="shared" si="1"/>
        <v>0</v>
      </c>
      <c r="V11" s="98">
        <f t="shared" si="1"/>
        <v>0</v>
      </c>
      <c r="W11" s="98">
        <f t="shared" si="1"/>
        <v>0</v>
      </c>
      <c r="X11" s="98">
        <f t="shared" si="1"/>
        <v>0</v>
      </c>
      <c r="Y11" s="98">
        <f t="shared" si="1"/>
        <v>0</v>
      </c>
      <c r="Z11" s="98">
        <f t="shared" si="1"/>
        <v>0</v>
      </c>
      <c r="AA11" s="73">
        <f t="shared" si="1"/>
        <v>3500000</v>
      </c>
      <c r="AB11" s="98">
        <f t="shared" si="1"/>
        <v>0</v>
      </c>
      <c r="AC11" s="98">
        <f t="shared" si="1"/>
        <v>0</v>
      </c>
      <c r="AD11" s="98">
        <f t="shared" si="1"/>
        <v>0</v>
      </c>
      <c r="AE11" s="98">
        <f t="shared" si="1"/>
        <v>0</v>
      </c>
      <c r="AF11" s="98">
        <f t="shared" si="1"/>
        <v>0</v>
      </c>
      <c r="AG11" s="98">
        <f t="shared" si="1"/>
        <v>0</v>
      </c>
      <c r="AH11" s="98">
        <f t="shared" si="1"/>
        <v>0</v>
      </c>
      <c r="AI11" s="98">
        <f t="shared" si="1"/>
        <v>0</v>
      </c>
      <c r="AJ11" s="98">
        <f t="shared" si="1"/>
        <v>0</v>
      </c>
      <c r="AK11" s="98">
        <f t="shared" si="1"/>
        <v>0</v>
      </c>
      <c r="AL11" s="73">
        <f t="shared" si="1"/>
        <v>1000000</v>
      </c>
      <c r="AM11" s="98">
        <f t="shared" si="1"/>
        <v>0</v>
      </c>
      <c r="AN11" s="98">
        <f t="shared" si="1"/>
        <v>0</v>
      </c>
      <c r="AO11" s="98">
        <f t="shared" si="1"/>
        <v>0</v>
      </c>
      <c r="AP11" s="98">
        <f t="shared" si="1"/>
        <v>0</v>
      </c>
      <c r="AQ11" s="98">
        <f t="shared" si="1"/>
        <v>0</v>
      </c>
      <c r="AR11" s="98">
        <f t="shared" si="1"/>
        <v>0</v>
      </c>
      <c r="AS11" s="98">
        <f t="shared" si="1"/>
        <v>0</v>
      </c>
      <c r="AT11" s="98">
        <f t="shared" si="1"/>
        <v>0</v>
      </c>
      <c r="AU11" s="98">
        <f t="shared" si="1"/>
        <v>0</v>
      </c>
      <c r="AV11" s="98">
        <f t="shared" si="1"/>
        <v>0</v>
      </c>
      <c r="AW11" s="98">
        <f t="shared" si="1"/>
        <v>0</v>
      </c>
      <c r="AX11" s="98">
        <f t="shared" si="1"/>
        <v>0</v>
      </c>
    </row>
    <row r="12">
      <c r="B12" s="92"/>
    </row>
    <row r="13">
      <c r="A13" s="99" t="s">
        <v>138</v>
      </c>
      <c r="B13" s="100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</row>
    <row r="14">
      <c r="B14" s="92"/>
    </row>
    <row r="15">
      <c r="A15" s="71" t="s">
        <v>185</v>
      </c>
      <c r="B15" s="102" t="s">
        <v>186</v>
      </c>
    </row>
    <row r="16">
      <c r="A16" s="34" t="s">
        <v>180</v>
      </c>
      <c r="B16" s="103">
        <v>36.0</v>
      </c>
      <c r="C16" s="72">
        <f t="shared" ref="C16:AL16" si="2">$C$6/$B$16</f>
        <v>13888.88889</v>
      </c>
      <c r="D16" s="72">
        <f t="shared" si="2"/>
        <v>13888.88889</v>
      </c>
      <c r="E16" s="72">
        <f t="shared" si="2"/>
        <v>13888.88889</v>
      </c>
      <c r="F16" s="72">
        <f t="shared" si="2"/>
        <v>13888.88889</v>
      </c>
      <c r="G16" s="72">
        <f t="shared" si="2"/>
        <v>13888.88889</v>
      </c>
      <c r="H16" s="72">
        <f t="shared" si="2"/>
        <v>13888.88889</v>
      </c>
      <c r="I16" s="72">
        <f t="shared" si="2"/>
        <v>13888.88889</v>
      </c>
      <c r="J16" s="72">
        <f t="shared" si="2"/>
        <v>13888.88889</v>
      </c>
      <c r="K16" s="72">
        <f t="shared" si="2"/>
        <v>13888.88889</v>
      </c>
      <c r="L16" s="72">
        <f t="shared" si="2"/>
        <v>13888.88889</v>
      </c>
      <c r="M16" s="72">
        <f t="shared" si="2"/>
        <v>13888.88889</v>
      </c>
      <c r="N16" s="72">
        <f t="shared" si="2"/>
        <v>13888.88889</v>
      </c>
      <c r="O16" s="72">
        <f t="shared" si="2"/>
        <v>13888.88889</v>
      </c>
      <c r="P16" s="72">
        <f t="shared" si="2"/>
        <v>13888.88889</v>
      </c>
      <c r="Q16" s="72">
        <f t="shared" si="2"/>
        <v>13888.88889</v>
      </c>
      <c r="R16" s="72">
        <f t="shared" si="2"/>
        <v>13888.88889</v>
      </c>
      <c r="S16" s="72">
        <f t="shared" si="2"/>
        <v>13888.88889</v>
      </c>
      <c r="T16" s="72">
        <f t="shared" si="2"/>
        <v>13888.88889</v>
      </c>
      <c r="U16" s="72">
        <f t="shared" si="2"/>
        <v>13888.88889</v>
      </c>
      <c r="V16" s="72">
        <f t="shared" si="2"/>
        <v>13888.88889</v>
      </c>
      <c r="W16" s="72">
        <f t="shared" si="2"/>
        <v>13888.88889</v>
      </c>
      <c r="X16" s="72">
        <f t="shared" si="2"/>
        <v>13888.88889</v>
      </c>
      <c r="Y16" s="72">
        <f t="shared" si="2"/>
        <v>13888.88889</v>
      </c>
      <c r="Z16" s="72">
        <f t="shared" si="2"/>
        <v>13888.88889</v>
      </c>
      <c r="AA16" s="72">
        <f t="shared" si="2"/>
        <v>13888.88889</v>
      </c>
      <c r="AB16" s="72">
        <f t="shared" si="2"/>
        <v>13888.88889</v>
      </c>
      <c r="AC16" s="72">
        <f t="shared" si="2"/>
        <v>13888.88889</v>
      </c>
      <c r="AD16" s="72">
        <f t="shared" si="2"/>
        <v>13888.88889</v>
      </c>
      <c r="AE16" s="72">
        <f t="shared" si="2"/>
        <v>13888.88889</v>
      </c>
      <c r="AF16" s="72">
        <f t="shared" si="2"/>
        <v>13888.88889</v>
      </c>
      <c r="AG16" s="72">
        <f t="shared" si="2"/>
        <v>13888.88889</v>
      </c>
      <c r="AH16" s="72">
        <f t="shared" si="2"/>
        <v>13888.88889</v>
      </c>
      <c r="AI16" s="72">
        <f t="shared" si="2"/>
        <v>13888.88889</v>
      </c>
      <c r="AJ16" s="72">
        <f t="shared" si="2"/>
        <v>13888.88889</v>
      </c>
      <c r="AK16" s="72">
        <f t="shared" si="2"/>
        <v>13888.88889</v>
      </c>
      <c r="AL16" s="72">
        <f t="shared" si="2"/>
        <v>13888.88889</v>
      </c>
    </row>
    <row r="17">
      <c r="A17" s="34" t="s">
        <v>181</v>
      </c>
      <c r="B17" s="103">
        <v>36.0</v>
      </c>
      <c r="F17" s="72">
        <f t="shared" ref="F17:AO17" si="3">$F$7/$B$17</f>
        <v>6944.444444</v>
      </c>
      <c r="G17" s="72">
        <f t="shared" si="3"/>
        <v>6944.444444</v>
      </c>
      <c r="H17" s="72">
        <f t="shared" si="3"/>
        <v>6944.444444</v>
      </c>
      <c r="I17" s="72">
        <f t="shared" si="3"/>
        <v>6944.444444</v>
      </c>
      <c r="J17" s="72">
        <f t="shared" si="3"/>
        <v>6944.444444</v>
      </c>
      <c r="K17" s="72">
        <f t="shared" si="3"/>
        <v>6944.444444</v>
      </c>
      <c r="L17" s="72">
        <f t="shared" si="3"/>
        <v>6944.444444</v>
      </c>
      <c r="M17" s="72">
        <f t="shared" si="3"/>
        <v>6944.444444</v>
      </c>
      <c r="N17" s="72">
        <f t="shared" si="3"/>
        <v>6944.444444</v>
      </c>
      <c r="O17" s="72">
        <f t="shared" si="3"/>
        <v>6944.444444</v>
      </c>
      <c r="P17" s="72">
        <f t="shared" si="3"/>
        <v>6944.444444</v>
      </c>
      <c r="Q17" s="72">
        <f t="shared" si="3"/>
        <v>6944.444444</v>
      </c>
      <c r="R17" s="72">
        <f t="shared" si="3"/>
        <v>6944.444444</v>
      </c>
      <c r="S17" s="72">
        <f t="shared" si="3"/>
        <v>6944.444444</v>
      </c>
      <c r="T17" s="72">
        <f t="shared" si="3"/>
        <v>6944.444444</v>
      </c>
      <c r="U17" s="72">
        <f t="shared" si="3"/>
        <v>6944.444444</v>
      </c>
      <c r="V17" s="72">
        <f t="shared" si="3"/>
        <v>6944.444444</v>
      </c>
      <c r="W17" s="72">
        <f t="shared" si="3"/>
        <v>6944.444444</v>
      </c>
      <c r="X17" s="72">
        <f t="shared" si="3"/>
        <v>6944.444444</v>
      </c>
      <c r="Y17" s="72">
        <f t="shared" si="3"/>
        <v>6944.444444</v>
      </c>
      <c r="Z17" s="72">
        <f t="shared" si="3"/>
        <v>6944.444444</v>
      </c>
      <c r="AA17" s="72">
        <f t="shared" si="3"/>
        <v>6944.444444</v>
      </c>
      <c r="AB17" s="72">
        <f t="shared" si="3"/>
        <v>6944.444444</v>
      </c>
      <c r="AC17" s="72">
        <f t="shared" si="3"/>
        <v>6944.444444</v>
      </c>
      <c r="AD17" s="72">
        <f t="shared" si="3"/>
        <v>6944.444444</v>
      </c>
      <c r="AE17" s="72">
        <f t="shared" si="3"/>
        <v>6944.444444</v>
      </c>
      <c r="AF17" s="72">
        <f t="shared" si="3"/>
        <v>6944.444444</v>
      </c>
      <c r="AG17" s="72">
        <f t="shared" si="3"/>
        <v>6944.444444</v>
      </c>
      <c r="AH17" s="72">
        <f t="shared" si="3"/>
        <v>6944.444444</v>
      </c>
      <c r="AI17" s="72">
        <f t="shared" si="3"/>
        <v>6944.444444</v>
      </c>
      <c r="AJ17" s="72">
        <f t="shared" si="3"/>
        <v>6944.444444</v>
      </c>
      <c r="AK17" s="72">
        <f t="shared" si="3"/>
        <v>6944.444444</v>
      </c>
      <c r="AL17" s="72">
        <f t="shared" si="3"/>
        <v>6944.444444</v>
      </c>
      <c r="AM17" s="72">
        <f t="shared" si="3"/>
        <v>6944.444444</v>
      </c>
      <c r="AN17" s="72">
        <f t="shared" si="3"/>
        <v>6944.444444</v>
      </c>
      <c r="AO17" s="72">
        <f t="shared" si="3"/>
        <v>6944.444444</v>
      </c>
    </row>
    <row r="18">
      <c r="A18" s="34" t="s">
        <v>182</v>
      </c>
      <c r="B18" s="103">
        <v>36.0</v>
      </c>
      <c r="O18" s="72">
        <f t="shared" ref="O18:AX18" si="4">$O$8/$B$18</f>
        <v>55555.55556</v>
      </c>
      <c r="P18" s="72">
        <f t="shared" si="4"/>
        <v>55555.55556</v>
      </c>
      <c r="Q18" s="72">
        <f t="shared" si="4"/>
        <v>55555.55556</v>
      </c>
      <c r="R18" s="72">
        <f t="shared" si="4"/>
        <v>55555.55556</v>
      </c>
      <c r="S18" s="72">
        <f t="shared" si="4"/>
        <v>55555.55556</v>
      </c>
      <c r="T18" s="72">
        <f t="shared" si="4"/>
        <v>55555.55556</v>
      </c>
      <c r="U18" s="72">
        <f t="shared" si="4"/>
        <v>55555.55556</v>
      </c>
      <c r="V18" s="72">
        <f t="shared" si="4"/>
        <v>55555.55556</v>
      </c>
      <c r="W18" s="72">
        <f t="shared" si="4"/>
        <v>55555.55556</v>
      </c>
      <c r="X18" s="72">
        <f t="shared" si="4"/>
        <v>55555.55556</v>
      </c>
      <c r="Y18" s="72">
        <f t="shared" si="4"/>
        <v>55555.55556</v>
      </c>
      <c r="Z18" s="72">
        <f t="shared" si="4"/>
        <v>55555.55556</v>
      </c>
      <c r="AA18" s="72">
        <f t="shared" si="4"/>
        <v>55555.55556</v>
      </c>
      <c r="AB18" s="72">
        <f t="shared" si="4"/>
        <v>55555.55556</v>
      </c>
      <c r="AC18" s="72">
        <f t="shared" si="4"/>
        <v>55555.55556</v>
      </c>
      <c r="AD18" s="72">
        <f t="shared" si="4"/>
        <v>55555.55556</v>
      </c>
      <c r="AE18" s="72">
        <f t="shared" si="4"/>
        <v>55555.55556</v>
      </c>
      <c r="AF18" s="72">
        <f t="shared" si="4"/>
        <v>55555.55556</v>
      </c>
      <c r="AG18" s="72">
        <f t="shared" si="4"/>
        <v>55555.55556</v>
      </c>
      <c r="AH18" s="72">
        <f t="shared" si="4"/>
        <v>55555.55556</v>
      </c>
      <c r="AI18" s="72">
        <f t="shared" si="4"/>
        <v>55555.55556</v>
      </c>
      <c r="AJ18" s="72">
        <f t="shared" si="4"/>
        <v>55555.55556</v>
      </c>
      <c r="AK18" s="72">
        <f t="shared" si="4"/>
        <v>55555.55556</v>
      </c>
      <c r="AL18" s="72">
        <f t="shared" si="4"/>
        <v>55555.55556</v>
      </c>
      <c r="AM18" s="72">
        <f t="shared" si="4"/>
        <v>55555.55556</v>
      </c>
      <c r="AN18" s="72">
        <f t="shared" si="4"/>
        <v>55555.55556</v>
      </c>
      <c r="AO18" s="72">
        <f t="shared" si="4"/>
        <v>55555.55556</v>
      </c>
      <c r="AP18" s="72">
        <f t="shared" si="4"/>
        <v>55555.55556</v>
      </c>
      <c r="AQ18" s="72">
        <f t="shared" si="4"/>
        <v>55555.55556</v>
      </c>
      <c r="AR18" s="72">
        <f t="shared" si="4"/>
        <v>55555.55556</v>
      </c>
      <c r="AS18" s="72">
        <f t="shared" si="4"/>
        <v>55555.55556</v>
      </c>
      <c r="AT18" s="72">
        <f t="shared" si="4"/>
        <v>55555.55556</v>
      </c>
      <c r="AU18" s="72">
        <f t="shared" si="4"/>
        <v>55555.55556</v>
      </c>
      <c r="AV18" s="72">
        <f t="shared" si="4"/>
        <v>55555.55556</v>
      </c>
      <c r="AW18" s="72">
        <f t="shared" si="4"/>
        <v>55555.55556</v>
      </c>
      <c r="AX18" s="72">
        <f t="shared" si="4"/>
        <v>55555.55556</v>
      </c>
    </row>
    <row r="19">
      <c r="A19" s="34" t="s">
        <v>183</v>
      </c>
      <c r="B19" s="103">
        <v>36.0</v>
      </c>
      <c r="AA19" s="72">
        <f t="shared" ref="AA19:AX19" si="5">$AA$8/$B$19</f>
        <v>97222.22222</v>
      </c>
      <c r="AB19" s="72">
        <f t="shared" si="5"/>
        <v>97222.22222</v>
      </c>
      <c r="AC19" s="72">
        <f t="shared" si="5"/>
        <v>97222.22222</v>
      </c>
      <c r="AD19" s="72">
        <f t="shared" si="5"/>
        <v>97222.22222</v>
      </c>
      <c r="AE19" s="72">
        <f t="shared" si="5"/>
        <v>97222.22222</v>
      </c>
      <c r="AF19" s="72">
        <f t="shared" si="5"/>
        <v>97222.22222</v>
      </c>
      <c r="AG19" s="72">
        <f t="shared" si="5"/>
        <v>97222.22222</v>
      </c>
      <c r="AH19" s="72">
        <f t="shared" si="5"/>
        <v>97222.22222</v>
      </c>
      <c r="AI19" s="72">
        <f t="shared" si="5"/>
        <v>97222.22222</v>
      </c>
      <c r="AJ19" s="72">
        <f t="shared" si="5"/>
        <v>97222.22222</v>
      </c>
      <c r="AK19" s="72">
        <f t="shared" si="5"/>
        <v>97222.22222</v>
      </c>
      <c r="AL19" s="72">
        <f t="shared" si="5"/>
        <v>97222.22222</v>
      </c>
      <c r="AM19" s="72">
        <f t="shared" si="5"/>
        <v>97222.22222</v>
      </c>
      <c r="AN19" s="72">
        <f t="shared" si="5"/>
        <v>97222.22222</v>
      </c>
      <c r="AO19" s="72">
        <f t="shared" si="5"/>
        <v>97222.22222</v>
      </c>
      <c r="AP19" s="72">
        <f t="shared" si="5"/>
        <v>97222.22222</v>
      </c>
      <c r="AQ19" s="72">
        <f t="shared" si="5"/>
        <v>97222.22222</v>
      </c>
      <c r="AR19" s="72">
        <f t="shared" si="5"/>
        <v>97222.22222</v>
      </c>
      <c r="AS19" s="72">
        <f t="shared" si="5"/>
        <v>97222.22222</v>
      </c>
      <c r="AT19" s="72">
        <f t="shared" si="5"/>
        <v>97222.22222</v>
      </c>
      <c r="AU19" s="72">
        <f t="shared" si="5"/>
        <v>97222.22222</v>
      </c>
      <c r="AV19" s="72">
        <f t="shared" si="5"/>
        <v>97222.22222</v>
      </c>
      <c r="AW19" s="72">
        <f t="shared" si="5"/>
        <v>97222.22222</v>
      </c>
      <c r="AX19" s="72">
        <f t="shared" si="5"/>
        <v>97222.22222</v>
      </c>
    </row>
    <row r="20">
      <c r="A20" s="34" t="s">
        <v>184</v>
      </c>
      <c r="B20" s="103">
        <v>48.0</v>
      </c>
      <c r="AL20" s="72">
        <f t="shared" ref="AL20:AX20" si="6">$AL$9/$B$20</f>
        <v>20833.33333</v>
      </c>
      <c r="AM20" s="72">
        <f t="shared" si="6"/>
        <v>20833.33333</v>
      </c>
      <c r="AN20" s="72">
        <f t="shared" si="6"/>
        <v>20833.33333</v>
      </c>
      <c r="AO20" s="72">
        <f t="shared" si="6"/>
        <v>20833.33333</v>
      </c>
      <c r="AP20" s="72">
        <f t="shared" si="6"/>
        <v>20833.33333</v>
      </c>
      <c r="AQ20" s="72">
        <f t="shared" si="6"/>
        <v>20833.33333</v>
      </c>
      <c r="AR20" s="72">
        <f t="shared" si="6"/>
        <v>20833.33333</v>
      </c>
      <c r="AS20" s="72">
        <f t="shared" si="6"/>
        <v>20833.33333</v>
      </c>
      <c r="AT20" s="72">
        <f t="shared" si="6"/>
        <v>20833.33333</v>
      </c>
      <c r="AU20" s="72">
        <f t="shared" si="6"/>
        <v>20833.33333</v>
      </c>
      <c r="AV20" s="72">
        <f t="shared" si="6"/>
        <v>20833.33333</v>
      </c>
      <c r="AW20" s="72">
        <f t="shared" si="6"/>
        <v>20833.33333</v>
      </c>
      <c r="AX20" s="72">
        <f t="shared" si="6"/>
        <v>20833.33333</v>
      </c>
    </row>
    <row r="21">
      <c r="A21" s="65" t="s">
        <v>187</v>
      </c>
      <c r="B21" s="92"/>
      <c r="C21" s="104">
        <f t="shared" ref="C21:AX21" si="7">SUM(C16:C20)</f>
        <v>13888.88889</v>
      </c>
      <c r="D21" s="104">
        <f t="shared" si="7"/>
        <v>13888.88889</v>
      </c>
      <c r="E21" s="104">
        <f t="shared" si="7"/>
        <v>13888.88889</v>
      </c>
      <c r="F21" s="104">
        <f t="shared" si="7"/>
        <v>20833.33333</v>
      </c>
      <c r="G21" s="104">
        <f t="shared" si="7"/>
        <v>20833.33333</v>
      </c>
      <c r="H21" s="104">
        <f t="shared" si="7"/>
        <v>20833.33333</v>
      </c>
      <c r="I21" s="104">
        <f t="shared" si="7"/>
        <v>20833.33333</v>
      </c>
      <c r="J21" s="104">
        <f t="shared" si="7"/>
        <v>20833.33333</v>
      </c>
      <c r="K21" s="104">
        <f t="shared" si="7"/>
        <v>20833.33333</v>
      </c>
      <c r="L21" s="104">
        <f t="shared" si="7"/>
        <v>20833.33333</v>
      </c>
      <c r="M21" s="104">
        <f t="shared" si="7"/>
        <v>20833.33333</v>
      </c>
      <c r="N21" s="104">
        <f t="shared" si="7"/>
        <v>20833.33333</v>
      </c>
      <c r="O21" s="104">
        <f t="shared" si="7"/>
        <v>76388.88889</v>
      </c>
      <c r="P21" s="104">
        <f t="shared" si="7"/>
        <v>76388.88889</v>
      </c>
      <c r="Q21" s="104">
        <f t="shared" si="7"/>
        <v>76388.88889</v>
      </c>
      <c r="R21" s="104">
        <f t="shared" si="7"/>
        <v>76388.88889</v>
      </c>
      <c r="S21" s="104">
        <f t="shared" si="7"/>
        <v>76388.88889</v>
      </c>
      <c r="T21" s="104">
        <f t="shared" si="7"/>
        <v>76388.88889</v>
      </c>
      <c r="U21" s="104">
        <f t="shared" si="7"/>
        <v>76388.88889</v>
      </c>
      <c r="V21" s="104">
        <f t="shared" si="7"/>
        <v>76388.88889</v>
      </c>
      <c r="W21" s="104">
        <f t="shared" si="7"/>
        <v>76388.88889</v>
      </c>
      <c r="X21" s="104">
        <f t="shared" si="7"/>
        <v>76388.88889</v>
      </c>
      <c r="Y21" s="104">
        <f t="shared" si="7"/>
        <v>76388.88889</v>
      </c>
      <c r="Z21" s="104">
        <f t="shared" si="7"/>
        <v>76388.88889</v>
      </c>
      <c r="AA21" s="104">
        <f t="shared" si="7"/>
        <v>173611.1111</v>
      </c>
      <c r="AB21" s="104">
        <f t="shared" si="7"/>
        <v>173611.1111</v>
      </c>
      <c r="AC21" s="104">
        <f t="shared" si="7"/>
        <v>173611.1111</v>
      </c>
      <c r="AD21" s="104">
        <f t="shared" si="7"/>
        <v>173611.1111</v>
      </c>
      <c r="AE21" s="104">
        <f t="shared" si="7"/>
        <v>173611.1111</v>
      </c>
      <c r="AF21" s="104">
        <f t="shared" si="7"/>
        <v>173611.1111</v>
      </c>
      <c r="AG21" s="104">
        <f t="shared" si="7"/>
        <v>173611.1111</v>
      </c>
      <c r="AH21" s="104">
        <f t="shared" si="7"/>
        <v>173611.1111</v>
      </c>
      <c r="AI21" s="104">
        <f t="shared" si="7"/>
        <v>173611.1111</v>
      </c>
      <c r="AJ21" s="104">
        <f t="shared" si="7"/>
        <v>173611.1111</v>
      </c>
      <c r="AK21" s="104">
        <f t="shared" si="7"/>
        <v>173611.1111</v>
      </c>
      <c r="AL21" s="104">
        <f t="shared" si="7"/>
        <v>194444.4444</v>
      </c>
      <c r="AM21" s="104">
        <f t="shared" si="7"/>
        <v>180555.5556</v>
      </c>
      <c r="AN21" s="104">
        <f t="shared" si="7"/>
        <v>180555.5556</v>
      </c>
      <c r="AO21" s="104">
        <f t="shared" si="7"/>
        <v>180555.5556</v>
      </c>
      <c r="AP21" s="104">
        <f t="shared" si="7"/>
        <v>173611.1111</v>
      </c>
      <c r="AQ21" s="104">
        <f t="shared" si="7"/>
        <v>173611.1111</v>
      </c>
      <c r="AR21" s="104">
        <f t="shared" si="7"/>
        <v>173611.1111</v>
      </c>
      <c r="AS21" s="104">
        <f t="shared" si="7"/>
        <v>173611.1111</v>
      </c>
      <c r="AT21" s="104">
        <f t="shared" si="7"/>
        <v>173611.1111</v>
      </c>
      <c r="AU21" s="104">
        <f t="shared" si="7"/>
        <v>173611.1111</v>
      </c>
      <c r="AV21" s="104">
        <f t="shared" si="7"/>
        <v>173611.1111</v>
      </c>
      <c r="AW21" s="104">
        <f t="shared" si="7"/>
        <v>173611.1111</v>
      </c>
      <c r="AX21" s="104">
        <f t="shared" si="7"/>
        <v>173611.1111</v>
      </c>
    </row>
    <row r="22">
      <c r="B22" s="92"/>
    </row>
    <row r="23">
      <c r="B23" s="92"/>
    </row>
    <row r="24">
      <c r="B24" s="92"/>
    </row>
    <row r="25">
      <c r="B25" s="92"/>
    </row>
    <row r="26">
      <c r="B26" s="92"/>
    </row>
    <row r="27">
      <c r="B27" s="92"/>
    </row>
    <row r="28">
      <c r="B28" s="92"/>
    </row>
    <row r="29">
      <c r="B29" s="92"/>
    </row>
    <row r="30">
      <c r="B30" s="92"/>
    </row>
    <row r="31">
      <c r="B31" s="92"/>
    </row>
    <row r="32">
      <c r="B32" s="92"/>
    </row>
    <row r="33">
      <c r="B33" s="92"/>
    </row>
    <row r="34">
      <c r="B34" s="92"/>
    </row>
    <row r="35">
      <c r="B35" s="92"/>
    </row>
    <row r="36">
      <c r="B36" s="92"/>
    </row>
    <row r="37">
      <c r="B37" s="92"/>
    </row>
    <row r="38">
      <c r="B38" s="92"/>
    </row>
    <row r="39">
      <c r="B39" s="92"/>
    </row>
    <row r="40">
      <c r="B40" s="92"/>
    </row>
    <row r="41">
      <c r="B41" s="92"/>
    </row>
    <row r="42">
      <c r="B42" s="92"/>
    </row>
    <row r="43">
      <c r="B43" s="92"/>
    </row>
    <row r="44">
      <c r="B44" s="92"/>
    </row>
    <row r="45">
      <c r="B45" s="92"/>
    </row>
    <row r="46">
      <c r="B46" s="92"/>
    </row>
    <row r="47">
      <c r="B47" s="92"/>
    </row>
    <row r="48">
      <c r="B48" s="92"/>
    </row>
    <row r="49">
      <c r="B49" s="92"/>
    </row>
    <row r="50">
      <c r="B50" s="92"/>
    </row>
    <row r="51">
      <c r="B51" s="92"/>
    </row>
    <row r="52">
      <c r="B52" s="92"/>
    </row>
    <row r="53">
      <c r="B53" s="92"/>
    </row>
    <row r="54">
      <c r="B54" s="92"/>
    </row>
    <row r="55">
      <c r="B55" s="92"/>
    </row>
    <row r="56">
      <c r="B56" s="92"/>
    </row>
    <row r="57">
      <c r="B57" s="92"/>
    </row>
    <row r="58">
      <c r="B58" s="92"/>
    </row>
    <row r="59">
      <c r="B59" s="92"/>
    </row>
    <row r="60">
      <c r="B60" s="92"/>
    </row>
    <row r="61">
      <c r="B61" s="92"/>
    </row>
    <row r="62">
      <c r="B62" s="92"/>
    </row>
    <row r="63">
      <c r="B63" s="92"/>
    </row>
    <row r="64">
      <c r="B64" s="92"/>
    </row>
    <row r="65">
      <c r="B65" s="92"/>
    </row>
    <row r="66">
      <c r="B66" s="92"/>
    </row>
    <row r="67">
      <c r="B67" s="92"/>
    </row>
    <row r="68">
      <c r="B68" s="92"/>
    </row>
    <row r="69">
      <c r="B69" s="92"/>
    </row>
    <row r="70">
      <c r="B70" s="92"/>
    </row>
    <row r="71">
      <c r="B71" s="92"/>
    </row>
    <row r="72">
      <c r="B72" s="92"/>
    </row>
    <row r="73">
      <c r="B73" s="92"/>
    </row>
    <row r="74">
      <c r="B74" s="92"/>
    </row>
    <row r="75">
      <c r="B75" s="92"/>
    </row>
    <row r="76">
      <c r="B76" s="92"/>
    </row>
    <row r="77">
      <c r="B77" s="92"/>
    </row>
    <row r="78">
      <c r="B78" s="92"/>
    </row>
    <row r="79">
      <c r="B79" s="92"/>
    </row>
    <row r="80">
      <c r="B80" s="92"/>
    </row>
    <row r="81">
      <c r="B81" s="92"/>
    </row>
    <row r="82">
      <c r="B82" s="92"/>
    </row>
    <row r="83">
      <c r="B83" s="92"/>
    </row>
    <row r="84">
      <c r="B84" s="92"/>
    </row>
    <row r="85">
      <c r="B85" s="92"/>
    </row>
    <row r="86">
      <c r="B86" s="92"/>
    </row>
    <row r="87">
      <c r="B87" s="92"/>
    </row>
    <row r="88">
      <c r="B88" s="92"/>
    </row>
    <row r="89">
      <c r="B89" s="92"/>
    </row>
    <row r="90">
      <c r="B90" s="92"/>
    </row>
    <row r="91">
      <c r="B91" s="92"/>
    </row>
    <row r="92">
      <c r="B92" s="92"/>
    </row>
    <row r="93">
      <c r="B93" s="92"/>
    </row>
    <row r="94">
      <c r="B94" s="92"/>
    </row>
    <row r="95">
      <c r="B95" s="92"/>
    </row>
    <row r="96">
      <c r="B96" s="92"/>
    </row>
    <row r="97">
      <c r="B97" s="92"/>
    </row>
    <row r="98">
      <c r="B98" s="92"/>
    </row>
    <row r="99">
      <c r="B99" s="92"/>
    </row>
    <row r="100">
      <c r="B100" s="92"/>
    </row>
    <row r="101">
      <c r="B101" s="92"/>
    </row>
    <row r="102">
      <c r="B102" s="92"/>
    </row>
    <row r="103">
      <c r="B103" s="92"/>
    </row>
    <row r="104">
      <c r="B104" s="92"/>
    </row>
    <row r="105">
      <c r="B105" s="92"/>
    </row>
    <row r="106">
      <c r="B106" s="92"/>
    </row>
    <row r="107">
      <c r="B107" s="92"/>
    </row>
    <row r="108">
      <c r="B108" s="92"/>
    </row>
    <row r="109">
      <c r="B109" s="92"/>
    </row>
    <row r="110">
      <c r="B110" s="92"/>
    </row>
    <row r="111">
      <c r="B111" s="92"/>
    </row>
    <row r="112">
      <c r="B112" s="92"/>
    </row>
    <row r="113">
      <c r="B113" s="92"/>
    </row>
    <row r="114">
      <c r="B114" s="92"/>
    </row>
    <row r="115">
      <c r="B115" s="92"/>
    </row>
    <row r="116">
      <c r="B116" s="92"/>
    </row>
    <row r="117">
      <c r="B117" s="92"/>
    </row>
    <row r="118">
      <c r="B118" s="92"/>
    </row>
    <row r="119">
      <c r="B119" s="92"/>
    </row>
    <row r="120">
      <c r="B120" s="92"/>
    </row>
    <row r="121">
      <c r="B121" s="92"/>
    </row>
    <row r="122">
      <c r="B122" s="92"/>
    </row>
    <row r="123">
      <c r="B123" s="92"/>
    </row>
    <row r="124">
      <c r="B124" s="92"/>
    </row>
    <row r="125">
      <c r="B125" s="92"/>
    </row>
    <row r="126">
      <c r="B126" s="92"/>
    </row>
    <row r="127">
      <c r="B127" s="92"/>
    </row>
    <row r="128">
      <c r="B128" s="92"/>
    </row>
    <row r="129">
      <c r="B129" s="92"/>
    </row>
    <row r="130">
      <c r="B130" s="92"/>
    </row>
    <row r="131">
      <c r="B131" s="92"/>
    </row>
    <row r="132">
      <c r="B132" s="92"/>
    </row>
    <row r="133">
      <c r="B133" s="92"/>
    </row>
    <row r="134">
      <c r="B134" s="92"/>
    </row>
    <row r="135">
      <c r="B135" s="92"/>
    </row>
    <row r="136">
      <c r="B136" s="92"/>
    </row>
    <row r="137">
      <c r="B137" s="92"/>
    </row>
    <row r="138">
      <c r="B138" s="92"/>
    </row>
    <row r="139">
      <c r="B139" s="92"/>
    </row>
    <row r="140">
      <c r="B140" s="92"/>
    </row>
    <row r="141">
      <c r="B141" s="92"/>
    </row>
    <row r="142">
      <c r="B142" s="92"/>
    </row>
    <row r="143">
      <c r="B143" s="92"/>
    </row>
    <row r="144">
      <c r="B144" s="92"/>
    </row>
    <row r="145">
      <c r="B145" s="92"/>
    </row>
    <row r="146">
      <c r="B146" s="92"/>
    </row>
    <row r="147">
      <c r="B147" s="92"/>
    </row>
    <row r="148">
      <c r="B148" s="92"/>
    </row>
    <row r="149">
      <c r="B149" s="92"/>
    </row>
    <row r="150">
      <c r="B150" s="92"/>
    </row>
    <row r="151">
      <c r="B151" s="92"/>
    </row>
    <row r="152">
      <c r="B152" s="92"/>
    </row>
    <row r="153">
      <c r="B153" s="92"/>
    </row>
    <row r="154">
      <c r="B154" s="92"/>
    </row>
    <row r="155">
      <c r="B155" s="92"/>
    </row>
    <row r="156">
      <c r="B156" s="92"/>
    </row>
    <row r="157">
      <c r="B157" s="92"/>
    </row>
    <row r="158">
      <c r="B158" s="92"/>
    </row>
    <row r="159">
      <c r="B159" s="92"/>
    </row>
    <row r="160">
      <c r="B160" s="92"/>
    </row>
    <row r="161">
      <c r="B161" s="92"/>
    </row>
    <row r="162">
      <c r="B162" s="92"/>
    </row>
    <row r="163">
      <c r="B163" s="92"/>
    </row>
    <row r="164">
      <c r="B164" s="92"/>
    </row>
    <row r="165">
      <c r="B165" s="92"/>
    </row>
    <row r="166">
      <c r="B166" s="92"/>
    </row>
    <row r="167">
      <c r="B167" s="92"/>
    </row>
    <row r="168">
      <c r="B168" s="92"/>
    </row>
    <row r="169">
      <c r="B169" s="92"/>
    </row>
    <row r="170">
      <c r="B170" s="92"/>
    </row>
    <row r="171">
      <c r="B171" s="92"/>
    </row>
    <row r="172">
      <c r="B172" s="92"/>
    </row>
    <row r="173">
      <c r="B173" s="92"/>
    </row>
    <row r="174">
      <c r="B174" s="92"/>
    </row>
    <row r="175">
      <c r="B175" s="92"/>
    </row>
    <row r="176">
      <c r="B176" s="92"/>
    </row>
    <row r="177">
      <c r="B177" s="92"/>
    </row>
    <row r="178">
      <c r="B178" s="92"/>
    </row>
    <row r="179">
      <c r="B179" s="92"/>
    </row>
    <row r="180">
      <c r="B180" s="92"/>
    </row>
    <row r="181">
      <c r="B181" s="92"/>
    </row>
    <row r="182">
      <c r="B182" s="92"/>
    </row>
    <row r="183">
      <c r="B183" s="92"/>
    </row>
    <row r="184">
      <c r="B184" s="92"/>
    </row>
    <row r="185">
      <c r="B185" s="92"/>
    </row>
    <row r="186">
      <c r="B186" s="92"/>
    </row>
    <row r="187">
      <c r="B187" s="92"/>
    </row>
    <row r="188">
      <c r="B188" s="92"/>
    </row>
    <row r="189">
      <c r="B189" s="92"/>
    </row>
    <row r="190">
      <c r="B190" s="92"/>
    </row>
    <row r="191">
      <c r="B191" s="92"/>
    </row>
    <row r="192">
      <c r="B192" s="92"/>
    </row>
    <row r="193">
      <c r="B193" s="92"/>
    </row>
    <row r="194">
      <c r="B194" s="92"/>
    </row>
    <row r="195">
      <c r="B195" s="92"/>
    </row>
    <row r="196">
      <c r="B196" s="92"/>
    </row>
    <row r="197">
      <c r="B197" s="92"/>
    </row>
    <row r="198">
      <c r="B198" s="92"/>
    </row>
    <row r="199">
      <c r="B199" s="92"/>
    </row>
    <row r="200">
      <c r="B200" s="92"/>
    </row>
    <row r="201">
      <c r="B201" s="92"/>
    </row>
    <row r="202">
      <c r="B202" s="92"/>
    </row>
    <row r="203">
      <c r="B203" s="92"/>
    </row>
    <row r="204">
      <c r="B204" s="92"/>
    </row>
    <row r="205">
      <c r="B205" s="92"/>
    </row>
    <row r="206">
      <c r="B206" s="92"/>
    </row>
    <row r="207">
      <c r="B207" s="92"/>
    </row>
    <row r="208">
      <c r="B208" s="92"/>
    </row>
    <row r="209">
      <c r="B209" s="92"/>
    </row>
    <row r="210">
      <c r="B210" s="92"/>
    </row>
    <row r="211">
      <c r="B211" s="92"/>
    </row>
    <row r="212">
      <c r="B212" s="92"/>
    </row>
    <row r="213">
      <c r="B213" s="92"/>
    </row>
    <row r="214">
      <c r="B214" s="92"/>
    </row>
    <row r="215">
      <c r="B215" s="92"/>
    </row>
    <row r="216">
      <c r="B216" s="92"/>
    </row>
    <row r="217">
      <c r="B217" s="92"/>
    </row>
    <row r="218">
      <c r="B218" s="92"/>
    </row>
    <row r="219">
      <c r="B219" s="92"/>
    </row>
    <row r="220">
      <c r="B220" s="92"/>
    </row>
    <row r="221">
      <c r="B221" s="92"/>
    </row>
    <row r="222">
      <c r="B222" s="92"/>
    </row>
    <row r="223">
      <c r="B223" s="92"/>
    </row>
    <row r="224">
      <c r="B224" s="92"/>
    </row>
    <row r="225">
      <c r="B225" s="92"/>
    </row>
    <row r="226">
      <c r="B226" s="92"/>
    </row>
    <row r="227">
      <c r="B227" s="92"/>
    </row>
    <row r="228">
      <c r="B228" s="92"/>
    </row>
    <row r="229">
      <c r="B229" s="92"/>
    </row>
    <row r="230">
      <c r="B230" s="92"/>
    </row>
    <row r="231">
      <c r="B231" s="92"/>
    </row>
    <row r="232">
      <c r="B232" s="92"/>
    </row>
    <row r="233">
      <c r="B233" s="92"/>
    </row>
    <row r="234">
      <c r="B234" s="92"/>
    </row>
    <row r="235">
      <c r="B235" s="92"/>
    </row>
    <row r="236">
      <c r="B236" s="92"/>
    </row>
    <row r="237">
      <c r="B237" s="92"/>
    </row>
    <row r="238">
      <c r="B238" s="92"/>
    </row>
    <row r="239">
      <c r="B239" s="92"/>
    </row>
    <row r="240">
      <c r="B240" s="92"/>
    </row>
    <row r="241">
      <c r="B241" s="92"/>
    </row>
    <row r="242">
      <c r="B242" s="92"/>
    </row>
    <row r="243">
      <c r="B243" s="92"/>
    </row>
    <row r="244">
      <c r="B244" s="92"/>
    </row>
    <row r="245">
      <c r="B245" s="92"/>
    </row>
    <row r="246">
      <c r="B246" s="92"/>
    </row>
    <row r="247">
      <c r="B247" s="92"/>
    </row>
    <row r="248">
      <c r="B248" s="92"/>
    </row>
    <row r="249">
      <c r="B249" s="92"/>
    </row>
    <row r="250">
      <c r="B250" s="92"/>
    </row>
    <row r="251">
      <c r="B251" s="92"/>
    </row>
    <row r="252">
      <c r="B252" s="92"/>
    </row>
    <row r="253">
      <c r="B253" s="92"/>
    </row>
    <row r="254">
      <c r="B254" s="92"/>
    </row>
    <row r="255">
      <c r="B255" s="92"/>
    </row>
    <row r="256">
      <c r="B256" s="92"/>
    </row>
    <row r="257">
      <c r="B257" s="92"/>
    </row>
    <row r="258">
      <c r="B258" s="92"/>
    </row>
    <row r="259">
      <c r="B259" s="92"/>
    </row>
    <row r="260">
      <c r="B260" s="92"/>
    </row>
    <row r="261">
      <c r="B261" s="92"/>
    </row>
    <row r="262">
      <c r="B262" s="92"/>
    </row>
    <row r="263">
      <c r="B263" s="92"/>
    </row>
    <row r="264">
      <c r="B264" s="92"/>
    </row>
    <row r="265">
      <c r="B265" s="92"/>
    </row>
    <row r="266">
      <c r="B266" s="92"/>
    </row>
    <row r="267">
      <c r="B267" s="92"/>
    </row>
    <row r="268">
      <c r="B268" s="92"/>
    </row>
    <row r="269">
      <c r="B269" s="92"/>
    </row>
    <row r="270">
      <c r="B270" s="92"/>
    </row>
    <row r="271">
      <c r="B271" s="92"/>
    </row>
    <row r="272">
      <c r="B272" s="92"/>
    </row>
    <row r="273">
      <c r="B273" s="92"/>
    </row>
    <row r="274">
      <c r="B274" s="92"/>
    </row>
    <row r="275">
      <c r="B275" s="92"/>
    </row>
    <row r="276">
      <c r="B276" s="92"/>
    </row>
    <row r="277">
      <c r="B277" s="92"/>
    </row>
    <row r="278">
      <c r="B278" s="92"/>
    </row>
    <row r="279">
      <c r="B279" s="92"/>
    </row>
    <row r="280">
      <c r="B280" s="92"/>
    </row>
    <row r="281">
      <c r="B281" s="92"/>
    </row>
    <row r="282">
      <c r="B282" s="92"/>
    </row>
    <row r="283">
      <c r="B283" s="92"/>
    </row>
    <row r="284">
      <c r="B284" s="92"/>
    </row>
    <row r="285">
      <c r="B285" s="92"/>
    </row>
    <row r="286">
      <c r="B286" s="92"/>
    </row>
    <row r="287">
      <c r="B287" s="92"/>
    </row>
    <row r="288">
      <c r="B288" s="92"/>
    </row>
    <row r="289">
      <c r="B289" s="92"/>
    </row>
    <row r="290">
      <c r="B290" s="92"/>
    </row>
    <row r="291">
      <c r="B291" s="92"/>
    </row>
    <row r="292">
      <c r="B292" s="92"/>
    </row>
    <row r="293">
      <c r="B293" s="92"/>
    </row>
    <row r="294">
      <c r="B294" s="92"/>
    </row>
    <row r="295">
      <c r="B295" s="92"/>
    </row>
    <row r="296">
      <c r="B296" s="92"/>
    </row>
    <row r="297">
      <c r="B297" s="92"/>
    </row>
    <row r="298">
      <c r="B298" s="92"/>
    </row>
    <row r="299">
      <c r="B299" s="92"/>
    </row>
    <row r="300">
      <c r="B300" s="92"/>
    </row>
    <row r="301">
      <c r="B301" s="92"/>
    </row>
    <row r="302">
      <c r="B302" s="92"/>
    </row>
    <row r="303">
      <c r="B303" s="92"/>
    </row>
    <row r="304">
      <c r="B304" s="92"/>
    </row>
    <row r="305">
      <c r="B305" s="92"/>
    </row>
    <row r="306">
      <c r="B306" s="92"/>
    </row>
    <row r="307">
      <c r="B307" s="92"/>
    </row>
    <row r="308">
      <c r="B308" s="92"/>
    </row>
    <row r="309">
      <c r="B309" s="92"/>
    </row>
    <row r="310">
      <c r="B310" s="92"/>
    </row>
    <row r="311">
      <c r="B311" s="92"/>
    </row>
    <row r="312">
      <c r="B312" s="92"/>
    </row>
    <row r="313">
      <c r="B313" s="92"/>
    </row>
    <row r="314">
      <c r="B314" s="92"/>
    </row>
    <row r="315">
      <c r="B315" s="92"/>
    </row>
    <row r="316">
      <c r="B316" s="92"/>
    </row>
    <row r="317">
      <c r="B317" s="92"/>
    </row>
    <row r="318">
      <c r="B318" s="92"/>
    </row>
    <row r="319">
      <c r="B319" s="92"/>
    </row>
    <row r="320">
      <c r="B320" s="92"/>
    </row>
    <row r="321">
      <c r="B321" s="92"/>
    </row>
    <row r="322">
      <c r="B322" s="92"/>
    </row>
    <row r="323">
      <c r="B323" s="92"/>
    </row>
    <row r="324">
      <c r="B324" s="92"/>
    </row>
    <row r="325">
      <c r="B325" s="92"/>
    </row>
    <row r="326">
      <c r="B326" s="92"/>
    </row>
    <row r="327">
      <c r="B327" s="92"/>
    </row>
    <row r="328">
      <c r="B328" s="92"/>
    </row>
    <row r="329">
      <c r="B329" s="92"/>
    </row>
    <row r="330">
      <c r="B330" s="92"/>
    </row>
    <row r="331">
      <c r="B331" s="92"/>
    </row>
    <row r="332">
      <c r="B332" s="92"/>
    </row>
    <row r="333">
      <c r="B333" s="92"/>
    </row>
    <row r="334">
      <c r="B334" s="92"/>
    </row>
    <row r="335">
      <c r="B335" s="92"/>
    </row>
    <row r="336">
      <c r="B336" s="92"/>
    </row>
    <row r="337">
      <c r="B337" s="92"/>
    </row>
    <row r="338">
      <c r="B338" s="92"/>
    </row>
    <row r="339">
      <c r="B339" s="92"/>
    </row>
    <row r="340">
      <c r="B340" s="92"/>
    </row>
    <row r="341">
      <c r="B341" s="92"/>
    </row>
    <row r="342">
      <c r="B342" s="92"/>
    </row>
    <row r="343">
      <c r="B343" s="92"/>
    </row>
    <row r="344">
      <c r="B344" s="92"/>
    </row>
    <row r="345">
      <c r="B345" s="92"/>
    </row>
    <row r="346">
      <c r="B346" s="92"/>
    </row>
    <row r="347">
      <c r="B347" s="92"/>
    </row>
    <row r="348">
      <c r="B348" s="92"/>
    </row>
    <row r="349">
      <c r="B349" s="92"/>
    </row>
    <row r="350">
      <c r="B350" s="92"/>
    </row>
    <row r="351">
      <c r="B351" s="92"/>
    </row>
    <row r="352">
      <c r="B352" s="92"/>
    </row>
    <row r="353">
      <c r="B353" s="92"/>
    </row>
    <row r="354">
      <c r="B354" s="92"/>
    </row>
    <row r="355">
      <c r="B355" s="92"/>
    </row>
    <row r="356">
      <c r="B356" s="92"/>
    </row>
    <row r="357">
      <c r="B357" s="92"/>
    </row>
    <row r="358">
      <c r="B358" s="92"/>
    </row>
    <row r="359">
      <c r="B359" s="92"/>
    </row>
    <row r="360">
      <c r="B360" s="92"/>
    </row>
    <row r="361">
      <c r="B361" s="92"/>
    </row>
    <row r="362">
      <c r="B362" s="92"/>
    </row>
    <row r="363">
      <c r="B363" s="92"/>
    </row>
    <row r="364">
      <c r="B364" s="92"/>
    </row>
    <row r="365">
      <c r="B365" s="92"/>
    </row>
    <row r="366">
      <c r="B366" s="92"/>
    </row>
    <row r="367">
      <c r="B367" s="92"/>
    </row>
    <row r="368">
      <c r="B368" s="92"/>
    </row>
    <row r="369">
      <c r="B369" s="92"/>
    </row>
    <row r="370">
      <c r="B370" s="92"/>
    </row>
    <row r="371">
      <c r="B371" s="92"/>
    </row>
    <row r="372">
      <c r="B372" s="92"/>
    </row>
    <row r="373">
      <c r="B373" s="92"/>
    </row>
    <row r="374">
      <c r="B374" s="92"/>
    </row>
    <row r="375">
      <c r="B375" s="92"/>
    </row>
    <row r="376">
      <c r="B376" s="92"/>
    </row>
    <row r="377">
      <c r="B377" s="92"/>
    </row>
    <row r="378">
      <c r="B378" s="92"/>
    </row>
    <row r="379">
      <c r="B379" s="92"/>
    </row>
    <row r="380">
      <c r="B380" s="92"/>
    </row>
    <row r="381">
      <c r="B381" s="92"/>
    </row>
    <row r="382">
      <c r="B382" s="92"/>
    </row>
    <row r="383">
      <c r="B383" s="92"/>
    </row>
    <row r="384">
      <c r="B384" s="92"/>
    </row>
    <row r="385">
      <c r="B385" s="92"/>
    </row>
    <row r="386">
      <c r="B386" s="92"/>
    </row>
    <row r="387">
      <c r="B387" s="92"/>
    </row>
    <row r="388">
      <c r="B388" s="92"/>
    </row>
    <row r="389">
      <c r="B389" s="92"/>
    </row>
    <row r="390">
      <c r="B390" s="92"/>
    </row>
    <row r="391">
      <c r="B391" s="92"/>
    </row>
    <row r="392">
      <c r="B392" s="92"/>
    </row>
    <row r="393">
      <c r="B393" s="92"/>
    </row>
    <row r="394">
      <c r="B394" s="92"/>
    </row>
    <row r="395">
      <c r="B395" s="92"/>
    </row>
    <row r="396">
      <c r="B396" s="92"/>
    </row>
    <row r="397">
      <c r="B397" s="92"/>
    </row>
    <row r="398">
      <c r="B398" s="92"/>
    </row>
    <row r="399">
      <c r="B399" s="92"/>
    </row>
    <row r="400">
      <c r="B400" s="92"/>
    </row>
    <row r="401">
      <c r="B401" s="92"/>
    </row>
    <row r="402">
      <c r="B402" s="92"/>
    </row>
    <row r="403">
      <c r="B403" s="92"/>
    </row>
    <row r="404">
      <c r="B404" s="92"/>
    </row>
    <row r="405">
      <c r="B405" s="92"/>
    </row>
    <row r="406">
      <c r="B406" s="92"/>
    </row>
    <row r="407">
      <c r="B407" s="92"/>
    </row>
    <row r="408">
      <c r="B408" s="92"/>
    </row>
    <row r="409">
      <c r="B409" s="92"/>
    </row>
    <row r="410">
      <c r="B410" s="92"/>
    </row>
    <row r="411">
      <c r="B411" s="92"/>
    </row>
    <row r="412">
      <c r="B412" s="92"/>
    </row>
    <row r="413">
      <c r="B413" s="92"/>
    </row>
    <row r="414">
      <c r="B414" s="92"/>
    </row>
    <row r="415">
      <c r="B415" s="92"/>
    </row>
    <row r="416">
      <c r="B416" s="92"/>
    </row>
    <row r="417">
      <c r="B417" s="92"/>
    </row>
    <row r="418">
      <c r="B418" s="92"/>
    </row>
    <row r="419">
      <c r="B419" s="92"/>
    </row>
    <row r="420">
      <c r="B420" s="92"/>
    </row>
    <row r="421">
      <c r="B421" s="92"/>
    </row>
    <row r="422">
      <c r="B422" s="92"/>
    </row>
    <row r="423">
      <c r="B423" s="92"/>
    </row>
    <row r="424">
      <c r="B424" s="92"/>
    </row>
    <row r="425">
      <c r="B425" s="92"/>
    </row>
    <row r="426">
      <c r="B426" s="92"/>
    </row>
    <row r="427">
      <c r="B427" s="92"/>
    </row>
    <row r="428">
      <c r="B428" s="92"/>
    </row>
    <row r="429">
      <c r="B429" s="92"/>
    </row>
    <row r="430">
      <c r="B430" s="92"/>
    </row>
    <row r="431">
      <c r="B431" s="92"/>
    </row>
    <row r="432">
      <c r="B432" s="92"/>
    </row>
    <row r="433">
      <c r="B433" s="92"/>
    </row>
    <row r="434">
      <c r="B434" s="92"/>
    </row>
    <row r="435">
      <c r="B435" s="92"/>
    </row>
    <row r="436">
      <c r="B436" s="92"/>
    </row>
    <row r="437">
      <c r="B437" s="92"/>
    </row>
    <row r="438">
      <c r="B438" s="92"/>
    </row>
    <row r="439">
      <c r="B439" s="92"/>
    </row>
    <row r="440">
      <c r="B440" s="92"/>
    </row>
    <row r="441">
      <c r="B441" s="92"/>
    </row>
    <row r="442">
      <c r="B442" s="92"/>
    </row>
    <row r="443">
      <c r="B443" s="92"/>
    </row>
    <row r="444">
      <c r="B444" s="92"/>
    </row>
    <row r="445">
      <c r="B445" s="92"/>
    </row>
    <row r="446">
      <c r="B446" s="92"/>
    </row>
    <row r="447">
      <c r="B447" s="92"/>
    </row>
    <row r="448">
      <c r="B448" s="92"/>
    </row>
    <row r="449">
      <c r="B449" s="92"/>
    </row>
    <row r="450">
      <c r="B450" s="92"/>
    </row>
    <row r="451">
      <c r="B451" s="92"/>
    </row>
    <row r="452">
      <c r="B452" s="92"/>
    </row>
    <row r="453">
      <c r="B453" s="92"/>
    </row>
    <row r="454">
      <c r="B454" s="92"/>
    </row>
    <row r="455">
      <c r="B455" s="92"/>
    </row>
    <row r="456">
      <c r="B456" s="92"/>
    </row>
    <row r="457">
      <c r="B457" s="92"/>
    </row>
    <row r="458">
      <c r="B458" s="92"/>
    </row>
    <row r="459">
      <c r="B459" s="92"/>
    </row>
    <row r="460">
      <c r="B460" s="92"/>
    </row>
    <row r="461">
      <c r="B461" s="92"/>
    </row>
    <row r="462">
      <c r="B462" s="92"/>
    </row>
    <row r="463">
      <c r="B463" s="92"/>
    </row>
    <row r="464">
      <c r="B464" s="92"/>
    </row>
    <row r="465">
      <c r="B465" s="92"/>
    </row>
    <row r="466">
      <c r="B466" s="92"/>
    </row>
    <row r="467">
      <c r="B467" s="92"/>
    </row>
    <row r="468">
      <c r="B468" s="92"/>
    </row>
    <row r="469">
      <c r="B469" s="92"/>
    </row>
    <row r="470">
      <c r="B470" s="92"/>
    </row>
    <row r="471">
      <c r="B471" s="92"/>
    </row>
    <row r="472">
      <c r="B472" s="92"/>
    </row>
    <row r="473">
      <c r="B473" s="92"/>
    </row>
    <row r="474">
      <c r="B474" s="92"/>
    </row>
    <row r="475">
      <c r="B475" s="92"/>
    </row>
    <row r="476">
      <c r="B476" s="92"/>
    </row>
    <row r="477">
      <c r="B477" s="92"/>
    </row>
    <row r="478">
      <c r="B478" s="92"/>
    </row>
    <row r="479">
      <c r="B479" s="92"/>
    </row>
    <row r="480">
      <c r="B480" s="92"/>
    </row>
    <row r="481">
      <c r="B481" s="92"/>
    </row>
    <row r="482">
      <c r="B482" s="92"/>
    </row>
    <row r="483">
      <c r="B483" s="92"/>
    </row>
    <row r="484">
      <c r="B484" s="92"/>
    </row>
    <row r="485">
      <c r="B485" s="92"/>
    </row>
    <row r="486">
      <c r="B486" s="92"/>
    </row>
    <row r="487">
      <c r="B487" s="92"/>
    </row>
    <row r="488">
      <c r="B488" s="92"/>
    </row>
    <row r="489">
      <c r="B489" s="92"/>
    </row>
    <row r="490">
      <c r="B490" s="92"/>
    </row>
    <row r="491">
      <c r="B491" s="92"/>
    </row>
    <row r="492">
      <c r="B492" s="92"/>
    </row>
    <row r="493">
      <c r="B493" s="92"/>
    </row>
    <row r="494">
      <c r="B494" s="92"/>
    </row>
    <row r="495">
      <c r="B495" s="92"/>
    </row>
    <row r="496">
      <c r="B496" s="92"/>
    </row>
    <row r="497">
      <c r="B497" s="92"/>
    </row>
    <row r="498">
      <c r="B498" s="92"/>
    </row>
    <row r="499">
      <c r="B499" s="92"/>
    </row>
    <row r="500">
      <c r="B500" s="92"/>
    </row>
    <row r="501">
      <c r="B501" s="92"/>
    </row>
    <row r="502">
      <c r="B502" s="92"/>
    </row>
    <row r="503">
      <c r="B503" s="92"/>
    </row>
    <row r="504">
      <c r="B504" s="92"/>
    </row>
    <row r="505">
      <c r="B505" s="92"/>
    </row>
    <row r="506">
      <c r="B506" s="92"/>
    </row>
    <row r="507">
      <c r="B507" s="92"/>
    </row>
    <row r="508">
      <c r="B508" s="92"/>
    </row>
    <row r="509">
      <c r="B509" s="92"/>
    </row>
    <row r="510">
      <c r="B510" s="92"/>
    </row>
    <row r="511">
      <c r="B511" s="92"/>
    </row>
    <row r="512">
      <c r="B512" s="92"/>
    </row>
    <row r="513">
      <c r="B513" s="92"/>
    </row>
    <row r="514">
      <c r="B514" s="92"/>
    </row>
    <row r="515">
      <c r="B515" s="92"/>
    </row>
    <row r="516">
      <c r="B516" s="92"/>
    </row>
    <row r="517">
      <c r="B517" s="92"/>
    </row>
    <row r="518">
      <c r="B518" s="92"/>
    </row>
    <row r="519">
      <c r="B519" s="92"/>
    </row>
    <row r="520">
      <c r="B520" s="92"/>
    </row>
    <row r="521">
      <c r="B521" s="92"/>
    </row>
    <row r="522">
      <c r="B522" s="92"/>
    </row>
    <row r="523">
      <c r="B523" s="92"/>
    </row>
    <row r="524">
      <c r="B524" s="92"/>
    </row>
    <row r="525">
      <c r="B525" s="92"/>
    </row>
    <row r="526">
      <c r="B526" s="92"/>
    </row>
    <row r="527">
      <c r="B527" s="92"/>
    </row>
    <row r="528">
      <c r="B528" s="92"/>
    </row>
    <row r="529">
      <c r="B529" s="92"/>
    </row>
    <row r="530">
      <c r="B530" s="92"/>
    </row>
    <row r="531">
      <c r="B531" s="92"/>
    </row>
    <row r="532">
      <c r="B532" s="92"/>
    </row>
    <row r="533">
      <c r="B533" s="92"/>
    </row>
    <row r="534">
      <c r="B534" s="92"/>
    </row>
    <row r="535">
      <c r="B535" s="92"/>
    </row>
    <row r="536">
      <c r="B536" s="92"/>
    </row>
    <row r="537">
      <c r="B537" s="92"/>
    </row>
    <row r="538">
      <c r="B538" s="92"/>
    </row>
    <row r="539">
      <c r="B539" s="92"/>
    </row>
    <row r="540">
      <c r="B540" s="92"/>
    </row>
    <row r="541">
      <c r="B541" s="92"/>
    </row>
    <row r="542">
      <c r="B542" s="92"/>
    </row>
    <row r="543">
      <c r="B543" s="92"/>
    </row>
    <row r="544">
      <c r="B544" s="92"/>
    </row>
    <row r="545">
      <c r="B545" s="92"/>
    </row>
    <row r="546">
      <c r="B546" s="92"/>
    </row>
    <row r="547">
      <c r="B547" s="92"/>
    </row>
    <row r="548">
      <c r="B548" s="92"/>
    </row>
    <row r="549">
      <c r="B549" s="92"/>
    </row>
    <row r="550">
      <c r="B550" s="92"/>
    </row>
    <row r="551">
      <c r="B551" s="92"/>
    </row>
    <row r="552">
      <c r="B552" s="92"/>
    </row>
    <row r="553">
      <c r="B553" s="92"/>
    </row>
    <row r="554">
      <c r="B554" s="92"/>
    </row>
    <row r="555">
      <c r="B555" s="92"/>
    </row>
    <row r="556">
      <c r="B556" s="92"/>
    </row>
    <row r="557">
      <c r="B557" s="92"/>
    </row>
    <row r="558">
      <c r="B558" s="92"/>
    </row>
    <row r="559">
      <c r="B559" s="92"/>
    </row>
    <row r="560">
      <c r="B560" s="92"/>
    </row>
    <row r="561">
      <c r="B561" s="92"/>
    </row>
    <row r="562">
      <c r="B562" s="92"/>
    </row>
    <row r="563">
      <c r="B563" s="92"/>
    </row>
    <row r="564">
      <c r="B564" s="92"/>
    </row>
    <row r="565">
      <c r="B565" s="92"/>
    </row>
    <row r="566">
      <c r="B566" s="92"/>
    </row>
    <row r="567">
      <c r="B567" s="92"/>
    </row>
    <row r="568">
      <c r="B568" s="92"/>
    </row>
    <row r="569">
      <c r="B569" s="92"/>
    </row>
    <row r="570">
      <c r="B570" s="92"/>
    </row>
    <row r="571">
      <c r="B571" s="92"/>
    </row>
    <row r="572">
      <c r="B572" s="92"/>
    </row>
    <row r="573">
      <c r="B573" s="92"/>
    </row>
    <row r="574">
      <c r="B574" s="92"/>
    </row>
    <row r="575">
      <c r="B575" s="92"/>
    </row>
    <row r="576">
      <c r="B576" s="92"/>
    </row>
    <row r="577">
      <c r="B577" s="92"/>
    </row>
    <row r="578">
      <c r="B578" s="92"/>
    </row>
    <row r="579">
      <c r="B579" s="92"/>
    </row>
    <row r="580">
      <c r="B580" s="92"/>
    </row>
    <row r="581">
      <c r="B581" s="92"/>
    </row>
    <row r="582">
      <c r="B582" s="92"/>
    </row>
    <row r="583">
      <c r="B583" s="92"/>
    </row>
    <row r="584">
      <c r="B584" s="92"/>
    </row>
    <row r="585">
      <c r="B585" s="92"/>
    </row>
    <row r="586">
      <c r="B586" s="92"/>
    </row>
    <row r="587">
      <c r="B587" s="92"/>
    </row>
    <row r="588">
      <c r="B588" s="92"/>
    </row>
    <row r="589">
      <c r="B589" s="92"/>
    </row>
    <row r="590">
      <c r="B590" s="92"/>
    </row>
    <row r="591">
      <c r="B591" s="92"/>
    </row>
    <row r="592">
      <c r="B592" s="92"/>
    </row>
    <row r="593">
      <c r="B593" s="92"/>
    </row>
    <row r="594">
      <c r="B594" s="92"/>
    </row>
    <row r="595">
      <c r="B595" s="92"/>
    </row>
    <row r="596">
      <c r="B596" s="92"/>
    </row>
    <row r="597">
      <c r="B597" s="92"/>
    </row>
    <row r="598">
      <c r="B598" s="92"/>
    </row>
    <row r="599">
      <c r="B599" s="92"/>
    </row>
    <row r="600">
      <c r="B600" s="92"/>
    </row>
    <row r="601">
      <c r="B601" s="92"/>
    </row>
    <row r="602">
      <c r="B602" s="92"/>
    </row>
    <row r="603">
      <c r="B603" s="92"/>
    </row>
    <row r="604">
      <c r="B604" s="92"/>
    </row>
    <row r="605">
      <c r="B605" s="92"/>
    </row>
    <row r="606">
      <c r="B606" s="92"/>
    </row>
    <row r="607">
      <c r="B607" s="92"/>
    </row>
    <row r="608">
      <c r="B608" s="92"/>
    </row>
    <row r="609">
      <c r="B609" s="92"/>
    </row>
    <row r="610">
      <c r="B610" s="92"/>
    </row>
    <row r="611">
      <c r="B611" s="92"/>
    </row>
    <row r="612">
      <c r="B612" s="92"/>
    </row>
    <row r="613">
      <c r="B613" s="92"/>
    </row>
    <row r="614">
      <c r="B614" s="92"/>
    </row>
    <row r="615">
      <c r="B615" s="92"/>
    </row>
    <row r="616">
      <c r="B616" s="92"/>
    </row>
    <row r="617">
      <c r="B617" s="92"/>
    </row>
    <row r="618">
      <c r="B618" s="92"/>
    </row>
    <row r="619">
      <c r="B619" s="92"/>
    </row>
    <row r="620">
      <c r="B620" s="92"/>
    </row>
    <row r="621">
      <c r="B621" s="92"/>
    </row>
    <row r="622">
      <c r="B622" s="92"/>
    </row>
    <row r="623">
      <c r="B623" s="92"/>
    </row>
    <row r="624">
      <c r="B624" s="92"/>
    </row>
    <row r="625">
      <c r="B625" s="92"/>
    </row>
    <row r="626">
      <c r="B626" s="92"/>
    </row>
    <row r="627">
      <c r="B627" s="92"/>
    </row>
    <row r="628">
      <c r="B628" s="92"/>
    </row>
    <row r="629">
      <c r="B629" s="92"/>
    </row>
    <row r="630">
      <c r="B630" s="92"/>
    </row>
    <row r="631">
      <c r="B631" s="92"/>
    </row>
    <row r="632">
      <c r="B632" s="92"/>
    </row>
    <row r="633">
      <c r="B633" s="92"/>
    </row>
    <row r="634">
      <c r="B634" s="92"/>
    </row>
    <row r="635">
      <c r="B635" s="92"/>
    </row>
    <row r="636">
      <c r="B636" s="92"/>
    </row>
    <row r="637">
      <c r="B637" s="92"/>
    </row>
    <row r="638">
      <c r="B638" s="92"/>
    </row>
    <row r="639">
      <c r="B639" s="92"/>
    </row>
    <row r="640">
      <c r="B640" s="92"/>
    </row>
    <row r="641">
      <c r="B641" s="92"/>
    </row>
    <row r="642">
      <c r="B642" s="92"/>
    </row>
    <row r="643">
      <c r="B643" s="92"/>
    </row>
    <row r="644">
      <c r="B644" s="92"/>
    </row>
    <row r="645">
      <c r="B645" s="92"/>
    </row>
    <row r="646">
      <c r="B646" s="92"/>
    </row>
    <row r="647">
      <c r="B647" s="92"/>
    </row>
    <row r="648">
      <c r="B648" s="92"/>
    </row>
    <row r="649">
      <c r="B649" s="92"/>
    </row>
    <row r="650">
      <c r="B650" s="92"/>
    </row>
    <row r="651">
      <c r="B651" s="92"/>
    </row>
    <row r="652">
      <c r="B652" s="92"/>
    </row>
    <row r="653">
      <c r="B653" s="92"/>
    </row>
    <row r="654">
      <c r="B654" s="92"/>
    </row>
    <row r="655">
      <c r="B655" s="92"/>
    </row>
    <row r="656">
      <c r="B656" s="92"/>
    </row>
    <row r="657">
      <c r="B657" s="92"/>
    </row>
    <row r="658">
      <c r="B658" s="92"/>
    </row>
    <row r="659">
      <c r="B659" s="92"/>
    </row>
    <row r="660">
      <c r="B660" s="92"/>
    </row>
    <row r="661">
      <c r="B661" s="92"/>
    </row>
    <row r="662">
      <c r="B662" s="92"/>
    </row>
    <row r="663">
      <c r="B663" s="92"/>
    </row>
    <row r="664">
      <c r="B664" s="92"/>
    </row>
    <row r="665">
      <c r="B665" s="92"/>
    </row>
    <row r="666">
      <c r="B666" s="92"/>
    </row>
    <row r="667">
      <c r="B667" s="92"/>
    </row>
    <row r="668">
      <c r="B668" s="92"/>
    </row>
    <row r="669">
      <c r="B669" s="92"/>
    </row>
    <row r="670">
      <c r="B670" s="92"/>
    </row>
    <row r="671">
      <c r="B671" s="92"/>
    </row>
    <row r="672">
      <c r="B672" s="92"/>
    </row>
    <row r="673">
      <c r="B673" s="92"/>
    </row>
    <row r="674">
      <c r="B674" s="92"/>
    </row>
    <row r="675">
      <c r="B675" s="92"/>
    </row>
    <row r="676">
      <c r="B676" s="92"/>
    </row>
    <row r="677">
      <c r="B677" s="92"/>
    </row>
    <row r="678">
      <c r="B678" s="92"/>
    </row>
    <row r="679">
      <c r="B679" s="92"/>
    </row>
    <row r="680">
      <c r="B680" s="92"/>
    </row>
    <row r="681">
      <c r="B681" s="92"/>
    </row>
    <row r="682">
      <c r="B682" s="92"/>
    </row>
    <row r="683">
      <c r="B683" s="92"/>
    </row>
    <row r="684">
      <c r="B684" s="92"/>
    </row>
    <row r="685">
      <c r="B685" s="92"/>
    </row>
    <row r="686">
      <c r="B686" s="92"/>
    </row>
    <row r="687">
      <c r="B687" s="92"/>
    </row>
    <row r="688">
      <c r="B688" s="92"/>
    </row>
    <row r="689">
      <c r="B689" s="92"/>
    </row>
    <row r="690">
      <c r="B690" s="92"/>
    </row>
    <row r="691">
      <c r="B691" s="92"/>
    </row>
    <row r="692">
      <c r="B692" s="92"/>
    </row>
    <row r="693">
      <c r="B693" s="92"/>
    </row>
    <row r="694">
      <c r="B694" s="92"/>
    </row>
    <row r="695">
      <c r="B695" s="92"/>
    </row>
    <row r="696">
      <c r="B696" s="92"/>
    </row>
    <row r="697">
      <c r="B697" s="92"/>
    </row>
    <row r="698">
      <c r="B698" s="92"/>
    </row>
    <row r="699">
      <c r="B699" s="92"/>
    </row>
    <row r="700">
      <c r="B700" s="92"/>
    </row>
    <row r="701">
      <c r="B701" s="92"/>
    </row>
    <row r="702">
      <c r="B702" s="92"/>
    </row>
    <row r="703">
      <c r="B703" s="92"/>
    </row>
    <row r="704">
      <c r="B704" s="92"/>
    </row>
    <row r="705">
      <c r="B705" s="92"/>
    </row>
    <row r="706">
      <c r="B706" s="92"/>
    </row>
    <row r="707">
      <c r="B707" s="92"/>
    </row>
    <row r="708">
      <c r="B708" s="92"/>
    </row>
    <row r="709">
      <c r="B709" s="92"/>
    </row>
    <row r="710">
      <c r="B710" s="92"/>
    </row>
    <row r="711">
      <c r="B711" s="92"/>
    </row>
    <row r="712">
      <c r="B712" s="92"/>
    </row>
    <row r="713">
      <c r="B713" s="92"/>
    </row>
    <row r="714">
      <c r="B714" s="92"/>
    </row>
    <row r="715">
      <c r="B715" s="92"/>
    </row>
    <row r="716">
      <c r="B716" s="92"/>
    </row>
    <row r="717">
      <c r="B717" s="92"/>
    </row>
    <row r="718">
      <c r="B718" s="92"/>
    </row>
    <row r="719">
      <c r="B719" s="92"/>
    </row>
    <row r="720">
      <c r="B720" s="92"/>
    </row>
    <row r="721">
      <c r="B721" s="92"/>
    </row>
    <row r="722">
      <c r="B722" s="92"/>
    </row>
    <row r="723">
      <c r="B723" s="92"/>
    </row>
    <row r="724">
      <c r="B724" s="92"/>
    </row>
    <row r="725">
      <c r="B725" s="92"/>
    </row>
    <row r="726">
      <c r="B726" s="92"/>
    </row>
    <row r="727">
      <c r="B727" s="92"/>
    </row>
    <row r="728">
      <c r="B728" s="92"/>
    </row>
    <row r="729">
      <c r="B729" s="92"/>
    </row>
    <row r="730">
      <c r="B730" s="92"/>
    </row>
    <row r="731">
      <c r="B731" s="92"/>
    </row>
    <row r="732">
      <c r="B732" s="92"/>
    </row>
    <row r="733">
      <c r="B733" s="92"/>
    </row>
    <row r="734">
      <c r="B734" s="92"/>
    </row>
    <row r="735">
      <c r="B735" s="92"/>
    </row>
    <row r="736">
      <c r="B736" s="92"/>
    </row>
    <row r="737">
      <c r="B737" s="92"/>
    </row>
    <row r="738">
      <c r="B738" s="92"/>
    </row>
    <row r="739">
      <c r="B739" s="92"/>
    </row>
    <row r="740">
      <c r="B740" s="92"/>
    </row>
    <row r="741">
      <c r="B741" s="92"/>
    </row>
    <row r="742">
      <c r="B742" s="92"/>
    </row>
    <row r="743">
      <c r="B743" s="92"/>
    </row>
    <row r="744">
      <c r="B744" s="92"/>
    </row>
    <row r="745">
      <c r="B745" s="92"/>
    </row>
    <row r="746">
      <c r="B746" s="92"/>
    </row>
    <row r="747">
      <c r="B747" s="92"/>
    </row>
    <row r="748">
      <c r="B748" s="92"/>
    </row>
    <row r="749">
      <c r="B749" s="92"/>
    </row>
    <row r="750">
      <c r="B750" s="92"/>
    </row>
    <row r="751">
      <c r="B751" s="92"/>
    </row>
    <row r="752">
      <c r="B752" s="92"/>
    </row>
    <row r="753">
      <c r="B753" s="92"/>
    </row>
    <row r="754">
      <c r="B754" s="92"/>
    </row>
    <row r="755">
      <c r="B755" s="92"/>
    </row>
    <row r="756">
      <c r="B756" s="92"/>
    </row>
    <row r="757">
      <c r="B757" s="92"/>
    </row>
    <row r="758">
      <c r="B758" s="92"/>
    </row>
    <row r="759">
      <c r="B759" s="92"/>
    </row>
    <row r="760">
      <c r="B760" s="92"/>
    </row>
    <row r="761">
      <c r="B761" s="92"/>
    </row>
    <row r="762">
      <c r="B762" s="92"/>
    </row>
    <row r="763">
      <c r="B763" s="92"/>
    </row>
    <row r="764">
      <c r="B764" s="92"/>
    </row>
    <row r="765">
      <c r="B765" s="92"/>
    </row>
    <row r="766">
      <c r="B766" s="92"/>
    </row>
    <row r="767">
      <c r="B767" s="92"/>
    </row>
    <row r="768">
      <c r="B768" s="92"/>
    </row>
    <row r="769">
      <c r="B769" s="92"/>
    </row>
    <row r="770">
      <c r="B770" s="92"/>
    </row>
    <row r="771">
      <c r="B771" s="92"/>
    </row>
    <row r="772">
      <c r="B772" s="92"/>
    </row>
    <row r="773">
      <c r="B773" s="92"/>
    </row>
    <row r="774">
      <c r="B774" s="92"/>
    </row>
    <row r="775">
      <c r="B775" s="92"/>
    </row>
    <row r="776">
      <c r="B776" s="92"/>
    </row>
    <row r="777">
      <c r="B777" s="92"/>
    </row>
    <row r="778">
      <c r="B778" s="92"/>
    </row>
    <row r="779">
      <c r="B779" s="92"/>
    </row>
    <row r="780">
      <c r="B780" s="92"/>
    </row>
    <row r="781">
      <c r="B781" s="92"/>
    </row>
    <row r="782">
      <c r="B782" s="92"/>
    </row>
    <row r="783">
      <c r="B783" s="92"/>
    </row>
    <row r="784">
      <c r="B784" s="92"/>
    </row>
    <row r="785">
      <c r="B785" s="92"/>
    </row>
    <row r="786">
      <c r="B786" s="92"/>
    </row>
    <row r="787">
      <c r="B787" s="92"/>
    </row>
    <row r="788">
      <c r="B788" s="92"/>
    </row>
    <row r="789">
      <c r="B789" s="92"/>
    </row>
    <row r="790">
      <c r="B790" s="92"/>
    </row>
    <row r="791">
      <c r="B791" s="92"/>
    </row>
    <row r="792">
      <c r="B792" s="92"/>
    </row>
    <row r="793">
      <c r="B793" s="92"/>
    </row>
    <row r="794">
      <c r="B794" s="92"/>
    </row>
    <row r="795">
      <c r="B795" s="92"/>
    </row>
    <row r="796">
      <c r="B796" s="92"/>
    </row>
    <row r="797">
      <c r="B797" s="92"/>
    </row>
    <row r="798">
      <c r="B798" s="92"/>
    </row>
    <row r="799">
      <c r="B799" s="92"/>
    </row>
    <row r="800">
      <c r="B800" s="92"/>
    </row>
    <row r="801">
      <c r="B801" s="92"/>
    </row>
    <row r="802">
      <c r="B802" s="92"/>
    </row>
    <row r="803">
      <c r="B803" s="92"/>
    </row>
    <row r="804">
      <c r="B804" s="92"/>
    </row>
    <row r="805">
      <c r="B805" s="92"/>
    </row>
    <row r="806">
      <c r="B806" s="92"/>
    </row>
    <row r="807">
      <c r="B807" s="92"/>
    </row>
    <row r="808">
      <c r="B808" s="92"/>
    </row>
    <row r="809">
      <c r="B809" s="92"/>
    </row>
    <row r="810">
      <c r="B810" s="92"/>
    </row>
    <row r="811">
      <c r="B811" s="92"/>
    </row>
    <row r="812">
      <c r="B812" s="92"/>
    </row>
    <row r="813">
      <c r="B813" s="92"/>
    </row>
    <row r="814">
      <c r="B814" s="92"/>
    </row>
    <row r="815">
      <c r="B815" s="92"/>
    </row>
    <row r="816">
      <c r="B816" s="92"/>
    </row>
    <row r="817">
      <c r="B817" s="92"/>
    </row>
    <row r="818">
      <c r="B818" s="92"/>
    </row>
    <row r="819">
      <c r="B819" s="92"/>
    </row>
    <row r="820">
      <c r="B820" s="92"/>
    </row>
    <row r="821">
      <c r="B821" s="92"/>
    </row>
    <row r="822">
      <c r="B822" s="92"/>
    </row>
    <row r="823">
      <c r="B823" s="92"/>
    </row>
    <row r="824">
      <c r="B824" s="92"/>
    </row>
    <row r="825">
      <c r="B825" s="92"/>
    </row>
    <row r="826">
      <c r="B826" s="92"/>
    </row>
    <row r="827">
      <c r="B827" s="92"/>
    </row>
    <row r="828">
      <c r="B828" s="92"/>
    </row>
    <row r="829">
      <c r="B829" s="92"/>
    </row>
    <row r="830">
      <c r="B830" s="92"/>
    </row>
    <row r="831">
      <c r="B831" s="92"/>
    </row>
    <row r="832">
      <c r="B832" s="92"/>
    </row>
    <row r="833">
      <c r="B833" s="92"/>
    </row>
    <row r="834">
      <c r="B834" s="92"/>
    </row>
    <row r="835">
      <c r="B835" s="92"/>
    </row>
    <row r="836">
      <c r="B836" s="92"/>
    </row>
    <row r="837">
      <c r="B837" s="92"/>
    </row>
    <row r="838">
      <c r="B838" s="92"/>
    </row>
    <row r="839">
      <c r="B839" s="92"/>
    </row>
    <row r="840">
      <c r="B840" s="92"/>
    </row>
    <row r="841">
      <c r="B841" s="92"/>
    </row>
    <row r="842">
      <c r="B842" s="92"/>
    </row>
    <row r="843">
      <c r="B843" s="92"/>
    </row>
    <row r="844">
      <c r="B844" s="92"/>
    </row>
    <row r="845">
      <c r="B845" s="92"/>
    </row>
    <row r="846">
      <c r="B846" s="92"/>
    </row>
    <row r="847">
      <c r="B847" s="92"/>
    </row>
    <row r="848">
      <c r="B848" s="92"/>
    </row>
    <row r="849">
      <c r="B849" s="92"/>
    </row>
    <row r="850">
      <c r="B850" s="92"/>
    </row>
    <row r="851">
      <c r="B851" s="92"/>
    </row>
    <row r="852">
      <c r="B852" s="92"/>
    </row>
    <row r="853">
      <c r="B853" s="92"/>
    </row>
    <row r="854">
      <c r="B854" s="92"/>
    </row>
    <row r="855">
      <c r="B855" s="92"/>
    </row>
    <row r="856">
      <c r="B856" s="92"/>
    </row>
    <row r="857">
      <c r="B857" s="92"/>
    </row>
    <row r="858">
      <c r="B858" s="92"/>
    </row>
    <row r="859">
      <c r="B859" s="92"/>
    </row>
    <row r="860">
      <c r="B860" s="92"/>
    </row>
    <row r="861">
      <c r="B861" s="92"/>
    </row>
    <row r="862">
      <c r="B862" s="92"/>
    </row>
    <row r="863">
      <c r="B863" s="92"/>
    </row>
    <row r="864">
      <c r="B864" s="92"/>
    </row>
    <row r="865">
      <c r="B865" s="92"/>
    </row>
    <row r="866">
      <c r="B866" s="92"/>
    </row>
    <row r="867">
      <c r="B867" s="92"/>
    </row>
    <row r="868">
      <c r="B868" s="92"/>
    </row>
    <row r="869">
      <c r="B869" s="92"/>
    </row>
    <row r="870">
      <c r="B870" s="92"/>
    </row>
    <row r="871">
      <c r="B871" s="92"/>
    </row>
    <row r="872">
      <c r="B872" s="92"/>
    </row>
    <row r="873">
      <c r="B873" s="92"/>
    </row>
    <row r="874">
      <c r="B874" s="92"/>
    </row>
    <row r="875">
      <c r="B875" s="92"/>
    </row>
    <row r="876">
      <c r="B876" s="92"/>
    </row>
    <row r="877">
      <c r="B877" s="92"/>
    </row>
    <row r="878">
      <c r="B878" s="92"/>
    </row>
    <row r="879">
      <c r="B879" s="92"/>
    </row>
    <row r="880">
      <c r="B880" s="92"/>
    </row>
    <row r="881">
      <c r="B881" s="92"/>
    </row>
    <row r="882">
      <c r="B882" s="92"/>
    </row>
    <row r="883">
      <c r="B883" s="92"/>
    </row>
    <row r="884">
      <c r="B884" s="92"/>
    </row>
    <row r="885">
      <c r="B885" s="92"/>
    </row>
    <row r="886">
      <c r="B886" s="92"/>
    </row>
    <row r="887">
      <c r="B887" s="92"/>
    </row>
    <row r="888">
      <c r="B888" s="92"/>
    </row>
    <row r="889">
      <c r="B889" s="92"/>
    </row>
    <row r="890">
      <c r="B890" s="92"/>
    </row>
    <row r="891">
      <c r="B891" s="92"/>
    </row>
    <row r="892">
      <c r="B892" s="92"/>
    </row>
    <row r="893">
      <c r="B893" s="92"/>
    </row>
    <row r="894">
      <c r="B894" s="92"/>
    </row>
    <row r="895">
      <c r="B895" s="92"/>
    </row>
    <row r="896">
      <c r="B896" s="92"/>
    </row>
    <row r="897">
      <c r="B897" s="92"/>
    </row>
    <row r="898">
      <c r="B898" s="92"/>
    </row>
    <row r="899">
      <c r="B899" s="92"/>
    </row>
    <row r="900">
      <c r="B900" s="92"/>
    </row>
    <row r="901">
      <c r="B901" s="92"/>
    </row>
    <row r="902">
      <c r="B902" s="92"/>
    </row>
    <row r="903">
      <c r="B903" s="92"/>
    </row>
    <row r="904">
      <c r="B904" s="92"/>
    </row>
    <row r="905">
      <c r="B905" s="92"/>
    </row>
    <row r="906">
      <c r="B906" s="92"/>
    </row>
    <row r="907">
      <c r="B907" s="92"/>
    </row>
    <row r="908">
      <c r="B908" s="92"/>
    </row>
    <row r="909">
      <c r="B909" s="92"/>
    </row>
    <row r="910">
      <c r="B910" s="92"/>
    </row>
    <row r="911">
      <c r="B911" s="92"/>
    </row>
    <row r="912">
      <c r="B912" s="92"/>
    </row>
    <row r="913">
      <c r="B913" s="92"/>
    </row>
    <row r="914">
      <c r="B914" s="92"/>
    </row>
    <row r="915">
      <c r="B915" s="92"/>
    </row>
    <row r="916">
      <c r="B916" s="92"/>
    </row>
    <row r="917">
      <c r="B917" s="92"/>
    </row>
    <row r="918">
      <c r="B918" s="92"/>
    </row>
    <row r="919">
      <c r="B919" s="92"/>
    </row>
    <row r="920">
      <c r="B920" s="92"/>
    </row>
    <row r="921">
      <c r="B921" s="92"/>
    </row>
    <row r="922">
      <c r="B922" s="92"/>
    </row>
    <row r="923">
      <c r="B923" s="92"/>
    </row>
    <row r="924">
      <c r="B924" s="92"/>
    </row>
    <row r="925">
      <c r="B925" s="92"/>
    </row>
    <row r="926">
      <c r="B926" s="92"/>
    </row>
    <row r="927">
      <c r="B927" s="92"/>
    </row>
    <row r="928">
      <c r="B928" s="92"/>
    </row>
    <row r="929">
      <c r="B929" s="92"/>
    </row>
    <row r="930">
      <c r="B930" s="92"/>
    </row>
    <row r="931">
      <c r="B931" s="92"/>
    </row>
    <row r="932">
      <c r="B932" s="92"/>
    </row>
    <row r="933">
      <c r="B933" s="92"/>
    </row>
    <row r="934">
      <c r="B934" s="92"/>
    </row>
    <row r="935">
      <c r="B935" s="92"/>
    </row>
    <row r="936">
      <c r="B936" s="92"/>
    </row>
    <row r="937">
      <c r="B937" s="92"/>
    </row>
    <row r="938">
      <c r="B938" s="92"/>
    </row>
    <row r="939">
      <c r="B939" s="92"/>
    </row>
    <row r="940">
      <c r="B940" s="92"/>
    </row>
    <row r="941">
      <c r="B941" s="92"/>
    </row>
    <row r="942">
      <c r="B942" s="92"/>
    </row>
    <row r="943">
      <c r="B943" s="92"/>
    </row>
    <row r="944">
      <c r="B944" s="92"/>
    </row>
    <row r="945">
      <c r="B945" s="92"/>
    </row>
    <row r="946">
      <c r="B946" s="92"/>
    </row>
    <row r="947">
      <c r="B947" s="92"/>
    </row>
    <row r="948">
      <c r="B948" s="92"/>
    </row>
    <row r="949">
      <c r="B949" s="92"/>
    </row>
    <row r="950">
      <c r="B950" s="92"/>
    </row>
    <row r="951">
      <c r="B951" s="92"/>
    </row>
    <row r="952">
      <c r="B952" s="92"/>
    </row>
    <row r="953">
      <c r="B953" s="92"/>
    </row>
    <row r="954">
      <c r="B954" s="92"/>
    </row>
    <row r="955">
      <c r="B955" s="92"/>
    </row>
    <row r="956">
      <c r="B956" s="92"/>
    </row>
    <row r="957">
      <c r="B957" s="92"/>
    </row>
    <row r="958">
      <c r="B958" s="92"/>
    </row>
    <row r="959">
      <c r="B959" s="92"/>
    </row>
    <row r="960">
      <c r="B960" s="92"/>
    </row>
    <row r="961">
      <c r="B961" s="92"/>
    </row>
    <row r="962">
      <c r="B962" s="92"/>
    </row>
    <row r="963">
      <c r="B963" s="92"/>
    </row>
    <row r="964">
      <c r="B964" s="92"/>
    </row>
    <row r="965">
      <c r="B965" s="92"/>
    </row>
    <row r="966">
      <c r="B966" s="92"/>
    </row>
    <row r="967">
      <c r="B967" s="92"/>
    </row>
    <row r="968">
      <c r="B968" s="92"/>
    </row>
    <row r="969">
      <c r="B969" s="92"/>
    </row>
    <row r="970">
      <c r="B970" s="92"/>
    </row>
    <row r="971">
      <c r="B971" s="92"/>
    </row>
    <row r="972">
      <c r="B972" s="92"/>
    </row>
    <row r="973">
      <c r="B973" s="92"/>
    </row>
    <row r="974">
      <c r="B974" s="92"/>
    </row>
    <row r="975">
      <c r="B975" s="92"/>
    </row>
    <row r="976">
      <c r="B976" s="92"/>
    </row>
    <row r="977">
      <c r="B977" s="92"/>
    </row>
    <row r="978">
      <c r="B978" s="92"/>
    </row>
    <row r="979">
      <c r="B979" s="92"/>
    </row>
    <row r="980">
      <c r="B980" s="92"/>
    </row>
    <row r="981">
      <c r="B981" s="92"/>
    </row>
    <row r="982">
      <c r="B982" s="92"/>
    </row>
    <row r="983">
      <c r="B983" s="92"/>
    </row>
    <row r="984">
      <c r="B984" s="92"/>
    </row>
    <row r="985">
      <c r="B985" s="92"/>
    </row>
    <row r="986">
      <c r="B986" s="92"/>
    </row>
    <row r="987">
      <c r="B987" s="92"/>
    </row>
    <row r="988">
      <c r="B988" s="92"/>
    </row>
    <row r="989">
      <c r="B989" s="92"/>
    </row>
    <row r="990">
      <c r="B990" s="92"/>
    </row>
    <row r="991">
      <c r="B991" s="92"/>
    </row>
    <row r="992">
      <c r="B992" s="92"/>
    </row>
    <row r="993">
      <c r="B993" s="92"/>
    </row>
    <row r="994">
      <c r="B994" s="92"/>
    </row>
    <row r="995">
      <c r="B995" s="92"/>
    </row>
    <row r="996">
      <c r="B996" s="92"/>
    </row>
    <row r="997">
      <c r="B997" s="92"/>
    </row>
    <row r="998">
      <c r="B998" s="92"/>
    </row>
    <row r="999">
      <c r="B999" s="92"/>
    </row>
    <row r="1000">
      <c r="B1000" s="92"/>
    </row>
  </sheetData>
  <drawing r:id="rId1"/>
</worksheet>
</file>