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rojects\hyeonuk_s_lab\JavaSWEngineeringCourse\documents\팀프로젝트\1차 중간점검 통합시나리오\임시\"/>
    </mc:Choice>
  </mc:AlternateContent>
  <xr:revisionPtr revIDLastSave="0" documentId="8_{B95F4027-C37C-4268-8197-156FBE61B655}" xr6:coauthVersionLast="45" xr6:coauthVersionMax="45" xr10:uidLastSave="{00000000-0000-0000-0000-000000000000}"/>
  <bookViews>
    <workbookView xWindow="1860" yWindow="2715" windowWidth="21600" windowHeight="11835" xr2:uid="{00000000-000D-0000-FFFF-FFFF00000000}"/>
  </bookViews>
  <sheets>
    <sheet name="개발프로그램리스트" sheetId="1" r:id="rId1"/>
  </sheets>
  <definedNames>
    <definedName name="_xlnm._FilterDatabase" localSheetId="0" hidden="1">개발프로그램리스트!$A$5:$W$49</definedName>
    <definedName name="데이터처리방식">#REF!</definedName>
    <definedName name="리포트방식">#REF!</definedName>
    <definedName name="리포트조회주기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94" i="1" l="1"/>
  <c r="AB94" i="1"/>
  <c r="AC94" i="1"/>
  <c r="AD94" i="1"/>
  <c r="AE94" i="1"/>
  <c r="AF94" i="1"/>
  <c r="AG94" i="1"/>
  <c r="AH94" i="1"/>
  <c r="Z94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37" i="1"/>
  <c r="Q38" i="1"/>
  <c r="Q39" i="1"/>
  <c r="Q40" i="1"/>
  <c r="Q41" i="1"/>
  <c r="Q42" i="1"/>
  <c r="Q43" i="1"/>
  <c r="Q25" i="1"/>
  <c r="Q26" i="1"/>
  <c r="Q27" i="1"/>
  <c r="Q28" i="1"/>
  <c r="Q29" i="1"/>
  <c r="Q30" i="1"/>
  <c r="Q31" i="1"/>
  <c r="Q32" i="1"/>
  <c r="Q33" i="1"/>
  <c r="Q34" i="1"/>
  <c r="Q35" i="1"/>
  <c r="Q3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6" i="1"/>
  <c r="T61" i="1" a="1"/>
  <c r="T61" i="1"/>
  <c r="T62" i="1" a="1"/>
  <c r="T62" i="1"/>
  <c r="T63" i="1" a="1"/>
  <c r="T63" i="1" s="1"/>
  <c r="T64" i="1" a="1"/>
  <c r="T64" i="1" s="1"/>
  <c r="T65" i="1" a="1"/>
  <c r="T65" i="1"/>
  <c r="T66" i="1" a="1"/>
  <c r="T66" i="1"/>
  <c r="T67" i="1" a="1"/>
  <c r="T67" i="1" s="1"/>
  <c r="T68" i="1" a="1"/>
  <c r="T68" i="1"/>
  <c r="T69" i="1" a="1"/>
  <c r="T69" i="1" s="1"/>
  <c r="T70" i="1" a="1"/>
  <c r="T70" i="1" s="1"/>
  <c r="T71" i="1" a="1"/>
  <c r="T71" i="1"/>
  <c r="T72" i="1" a="1"/>
  <c r="T72" i="1"/>
  <c r="T73" i="1" a="1"/>
  <c r="T73" i="1" s="1"/>
  <c r="T42" i="1" a="1"/>
  <c r="T42" i="1" s="1"/>
  <c r="T43" i="1" a="1"/>
  <c r="T43" i="1"/>
  <c r="T44" i="1" a="1"/>
  <c r="T44" i="1" s="1"/>
  <c r="T45" i="1" a="1"/>
  <c r="T45" i="1" s="1"/>
  <c r="T46" i="1" a="1"/>
  <c r="T46" i="1" s="1"/>
  <c r="T47" i="1" a="1"/>
  <c r="T47" i="1"/>
  <c r="T48" i="1" a="1"/>
  <c r="T48" i="1" s="1"/>
  <c r="T49" i="1" a="1"/>
  <c r="T49" i="1"/>
  <c r="T50" i="1" a="1"/>
  <c r="T50" i="1" s="1"/>
  <c r="T51" i="1" a="1"/>
  <c r="T51" i="1" s="1"/>
  <c r="T52" i="1" a="1"/>
  <c r="T52" i="1" s="1"/>
  <c r="T53" i="1" a="1"/>
  <c r="T53" i="1"/>
  <c r="T54" i="1" a="1"/>
  <c r="T54" i="1" s="1"/>
  <c r="T55" i="1" a="1"/>
  <c r="T55" i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26" i="1" a="1"/>
  <c r="T26" i="1" s="1"/>
  <c r="T27" i="1" a="1"/>
  <c r="T27" i="1" s="1"/>
  <c r="T28" i="1" a="1"/>
  <c r="T28" i="1" s="1"/>
  <c r="T29" i="1" a="1"/>
  <c r="T29" i="1" s="1"/>
  <c r="T30" i="1" a="1"/>
  <c r="T30" i="1"/>
  <c r="T31" i="1" a="1"/>
  <c r="T31" i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/>
  <c r="T38" i="1" a="1"/>
  <c r="T38" i="1" s="1"/>
  <c r="T39" i="1" a="1"/>
  <c r="T39" i="1" s="1"/>
  <c r="T40" i="1" a="1"/>
  <c r="T40" i="1" s="1"/>
  <c r="T41" i="1" a="1"/>
  <c r="T41" i="1" s="1"/>
  <c r="T7" i="1" a="1"/>
  <c r="T7" i="1"/>
  <c r="T8" i="1" a="1"/>
  <c r="T8" i="1" s="1"/>
  <c r="T9" i="1" a="1"/>
  <c r="T9" i="1"/>
  <c r="T10" i="1" a="1"/>
  <c r="T10" i="1" s="1"/>
  <c r="T11" i="1" a="1"/>
  <c r="T11" i="1"/>
  <c r="T12" i="1" a="1"/>
  <c r="T12" i="1" s="1"/>
  <c r="T13" i="1" a="1"/>
  <c r="T13" i="1"/>
  <c r="T14" i="1" a="1"/>
  <c r="T14" i="1" s="1"/>
  <c r="T15" i="1" a="1"/>
  <c r="T15" i="1"/>
  <c r="T16" i="1" a="1"/>
  <c r="T16" i="1" s="1"/>
  <c r="T17" i="1" a="1"/>
  <c r="T17" i="1"/>
  <c r="T18" i="1" a="1"/>
  <c r="T18" i="1" s="1"/>
  <c r="T19" i="1" a="1"/>
  <c r="T19" i="1"/>
  <c r="T20" i="1" a="1"/>
  <c r="T20" i="1" s="1"/>
  <c r="T21" i="1" a="1"/>
  <c r="T21" i="1"/>
  <c r="T22" i="1" a="1"/>
  <c r="T22" i="1" s="1"/>
  <c r="T23" i="1" a="1"/>
  <c r="T23" i="1"/>
  <c r="T24" i="1" a="1"/>
  <c r="T24" i="1" s="1"/>
  <c r="T25" i="1" a="1"/>
  <c r="T25" i="1"/>
  <c r="T6" i="1" a="1"/>
  <c r="T6" i="1" s="1"/>
  <c r="AA93" i="1"/>
  <c r="AB93" i="1" s="1"/>
  <c r="AC93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6" i="1" a="1"/>
  <c r="J6" i="1" s="1"/>
  <c r="AG79" i="1"/>
  <c r="AH79" i="1"/>
  <c r="AI79" i="1"/>
  <c r="AG80" i="1"/>
  <c r="AH80" i="1"/>
  <c r="AI80" i="1"/>
  <c r="AG81" i="1"/>
  <c r="AH81" i="1"/>
  <c r="AI81" i="1"/>
  <c r="AH78" i="1"/>
  <c r="AI78" i="1"/>
  <c r="AG78" i="1"/>
  <c r="AA78" i="1"/>
  <c r="AE78" i="1"/>
  <c r="AF78" i="1"/>
  <c r="AE79" i="1"/>
  <c r="AF79" i="1"/>
  <c r="AE80" i="1"/>
  <c r="AF80" i="1"/>
  <c r="AE81" i="1"/>
  <c r="AF81" i="1"/>
  <c r="AD79" i="1"/>
  <c r="AD80" i="1"/>
  <c r="AD81" i="1"/>
  <c r="AD78" i="1"/>
  <c r="AA79" i="1"/>
  <c r="AB79" i="1"/>
  <c r="AC79" i="1"/>
  <c r="AA80" i="1"/>
  <c r="AB80" i="1"/>
  <c r="AC80" i="1"/>
  <c r="AA81" i="1"/>
  <c r="AB81" i="1"/>
  <c r="AC81" i="1"/>
  <c r="AB78" i="1"/>
  <c r="AC78" i="1"/>
  <c r="Z79" i="1"/>
  <c r="Z80" i="1"/>
  <c r="Z81" i="1"/>
  <c r="Z78" i="1"/>
  <c r="G75" i="1"/>
  <c r="H75" i="1"/>
  <c r="I75" i="1"/>
  <c r="F75" i="1"/>
  <c r="AD93" i="1" l="1"/>
  <c r="AE93" i="1" s="1"/>
  <c r="Z82" i="1"/>
  <c r="AB82" i="1"/>
  <c r="AC82" i="1"/>
  <c r="AA82" i="1"/>
  <c r="AG82" i="1"/>
  <c r="AI82" i="1"/>
  <c r="AH82" i="1"/>
  <c r="AD82" i="1"/>
  <c r="AE82" i="1"/>
  <c r="AF82" i="1"/>
  <c r="AF93" i="1" l="1"/>
  <c r="AG93" i="1" s="1"/>
  <c r="AH93" i="1" s="1"/>
  <c r="P75" i="1" l="1"/>
  <c r="O75" i="1"/>
  <c r="N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Lee,Eunjoo</author>
    <author>SNB</author>
  </authors>
  <commentList>
    <comment ref="B4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>+'-'+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>(4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)FI-0001
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가능하면</t>
        </r>
        <r>
          <rPr>
            <sz val="9"/>
            <color indexed="81"/>
            <rFont val="Tahoma"/>
            <family val="2"/>
          </rPr>
          <t xml:space="preserve"> To-Be Process ID</t>
        </r>
        <r>
          <rPr>
            <sz val="9"/>
            <color indexed="81"/>
            <rFont val="돋움"/>
            <family val="3"/>
            <charset val="129"/>
          </rPr>
          <t>에따라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소분류하는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바람직합니다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6.1.1.1 </t>
        </r>
        <r>
          <rPr>
            <sz val="9"/>
            <color indexed="81"/>
            <rFont val="돋움"/>
            <family val="3"/>
            <charset val="129"/>
          </rPr>
          <t>기능위치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개발이면</t>
        </r>
        <r>
          <rPr>
            <sz val="9"/>
            <color indexed="81"/>
            <rFont val="Tahoma"/>
            <family val="2"/>
          </rPr>
          <t xml:space="preserve"> PM-1111</t>
        </r>
      </text>
    </comment>
    <comment ref="F4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
U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User Exit, Enhancement, Standard Modify
O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On-line Transaction
S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Script, (Smart)Form 
R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Report 
I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Interface(RFC)
M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Migration/Upload(BDC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>)
F -&gt; Function</t>
        </r>
      </text>
    </comment>
    <comment ref="K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 xr:uid="{00000000-0006-0000-0000-000006000000}">
      <text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개발완료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개발자자체테스트까지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통과된것을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4" authorId="0" shapeId="0" xr:uid="{00000000-0006-0000-0000-000007000000}">
      <text>
        <r>
          <rPr>
            <sz val="9"/>
            <color indexed="81"/>
            <rFont val="돋움"/>
            <family val="3"/>
            <charset val="129"/>
          </rPr>
          <t>- 테스트 주체 : 개발요청자(PI)
- 실시 : 개발완료후 3일 내</t>
        </r>
      </text>
    </comment>
    <comment ref="N5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2012.02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2012.03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2012.04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<sst xmlns="http://schemas.openxmlformats.org/spreadsheetml/2006/main" count="759" uniqueCount="225">
  <si>
    <t>개발프로그램리스트_구매</t>
    <phoneticPr fontId="2" type="noConversion"/>
  </si>
  <si>
    <t>To-Be 프로세스 ID</t>
    <phoneticPr fontId="3" type="noConversion"/>
  </si>
  <si>
    <t>To-Be 프로세스명</t>
    <phoneticPr fontId="3" type="noConversion"/>
  </si>
  <si>
    <t>프로그램유형</t>
    <phoneticPr fontId="3" type="noConversion"/>
  </si>
  <si>
    <t>순서</t>
    <phoneticPr fontId="3" type="noConversion"/>
  </si>
  <si>
    <t>담당</t>
    <phoneticPr fontId="3" type="noConversion"/>
  </si>
  <si>
    <t>난
이
도</t>
    <phoneticPr fontId="3" type="noConversion"/>
  </si>
  <si>
    <t>중요도</t>
    <phoneticPr fontId="3" type="noConversion"/>
  </si>
  <si>
    <t>개발차수</t>
    <phoneticPr fontId="2" type="noConversion"/>
  </si>
  <si>
    <t>개발(완료일기준)</t>
    <phoneticPr fontId="2" type="noConversion"/>
  </si>
  <si>
    <t>단위테스트(완료일기준)</t>
    <phoneticPr fontId="2" type="noConversion"/>
  </si>
  <si>
    <t>비 고</t>
    <phoneticPr fontId="3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</si>
  <si>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</si>
  <si>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</si>
  <si>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</si>
  <si>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계획일</t>
    <phoneticPr fontId="2" type="noConversion"/>
  </si>
  <si>
    <t>실제수행일</t>
    <phoneticPr fontId="2" type="noConversion"/>
  </si>
  <si>
    <t>담당자</t>
    <phoneticPr fontId="2" type="noConversion"/>
  </si>
  <si>
    <t>중</t>
    <phoneticPr fontId="2" type="noConversion"/>
  </si>
  <si>
    <t>상</t>
    <phoneticPr fontId="2" type="noConversion"/>
  </si>
  <si>
    <t>O</t>
    <phoneticPr fontId="2" type="noConversion"/>
  </si>
  <si>
    <t>하</t>
    <phoneticPr fontId="2" type="noConversion"/>
  </si>
  <si>
    <t>상</t>
    <phoneticPr fontId="2" type="noConversion"/>
  </si>
  <si>
    <t>O</t>
    <phoneticPr fontId="2" type="noConversion"/>
  </si>
  <si>
    <t>중</t>
    <phoneticPr fontId="2" type="noConversion"/>
  </si>
  <si>
    <t>하</t>
    <phoneticPr fontId="2" type="noConversion"/>
  </si>
  <si>
    <t>상</t>
    <phoneticPr fontId="2" type="noConversion"/>
  </si>
  <si>
    <t>중</t>
    <phoneticPr fontId="2" type="noConversion"/>
  </si>
  <si>
    <t>MM-0001</t>
    <phoneticPr fontId="2" type="noConversion"/>
  </si>
  <si>
    <t>개발
번호</t>
    <phoneticPr fontId="3" type="noConversion"/>
  </si>
  <si>
    <t>개발 항목 제목</t>
    <phoneticPr fontId="3" type="noConversion"/>
  </si>
  <si>
    <t>JAVA</t>
    <phoneticPr fontId="2" type="noConversion"/>
  </si>
  <si>
    <t>javascript</t>
    <phoneticPr fontId="2" type="noConversion"/>
  </si>
  <si>
    <t>JSP/HTML/CSS</t>
    <phoneticPr fontId="2" type="noConversion"/>
  </si>
  <si>
    <t>mapper</t>
    <phoneticPr fontId="2" type="noConversion"/>
  </si>
  <si>
    <t>1.1.1</t>
    <phoneticPr fontId="2" type="noConversion"/>
  </si>
  <si>
    <t>1.1.2</t>
    <phoneticPr fontId="2" type="noConversion"/>
  </si>
  <si>
    <t>정답여부 및 해설 표시</t>
    <phoneticPr fontId="2" type="noConversion"/>
  </si>
  <si>
    <t>1.2.1</t>
    <phoneticPr fontId="2" type="noConversion"/>
  </si>
  <si>
    <t>1.2.3</t>
    <phoneticPr fontId="2" type="noConversion"/>
  </si>
  <si>
    <t>1.2.2</t>
    <phoneticPr fontId="2" type="noConversion"/>
  </si>
  <si>
    <t>1.3.1</t>
    <phoneticPr fontId="2" type="noConversion"/>
  </si>
  <si>
    <t>1.3.2</t>
    <phoneticPr fontId="2" type="noConversion"/>
  </si>
  <si>
    <t>이론학습/단원학습진행</t>
    <phoneticPr fontId="2" type="noConversion"/>
  </si>
  <si>
    <t>상</t>
    <phoneticPr fontId="2" type="noConversion"/>
  </si>
  <si>
    <t>O</t>
    <phoneticPr fontId="2" type="noConversion"/>
  </si>
  <si>
    <t>이론학습/마무리문제풀기</t>
    <phoneticPr fontId="2" type="noConversion"/>
  </si>
  <si>
    <t>도전과제/도전과제조회</t>
    <phoneticPr fontId="2" type="noConversion"/>
  </si>
  <si>
    <t>도전과제/도전과제 풀기</t>
    <phoneticPr fontId="2" type="noConversion"/>
  </si>
  <si>
    <t>도전과제/랭킹보기</t>
    <phoneticPr fontId="2" type="noConversion"/>
  </si>
  <si>
    <t>콘텐츠 관리/이론학습 관리</t>
    <phoneticPr fontId="2" type="noConversion"/>
  </si>
  <si>
    <t>콘텐츠 관리/도전과제 관리</t>
    <phoneticPr fontId="2" type="noConversion"/>
  </si>
  <si>
    <t>회원/회원가입</t>
    <phoneticPr fontId="2" type="noConversion"/>
  </si>
  <si>
    <t>회원수정 및 탈퇴</t>
    <phoneticPr fontId="2" type="noConversion"/>
  </si>
  <si>
    <t>회원/회원튜터 신청</t>
    <phoneticPr fontId="2" type="noConversion"/>
  </si>
  <si>
    <t>1.4.1</t>
    <phoneticPr fontId="2" type="noConversion"/>
  </si>
  <si>
    <t>1.4.2</t>
    <phoneticPr fontId="2" type="noConversion"/>
  </si>
  <si>
    <t>1.4.3</t>
    <phoneticPr fontId="2" type="noConversion"/>
  </si>
  <si>
    <t>MM-0033</t>
  </si>
  <si>
    <t>MM-0034</t>
  </si>
  <si>
    <t>MM-0035</t>
  </si>
  <si>
    <t>MM-0036</t>
  </si>
  <si>
    <t>MM-0037</t>
  </si>
  <si>
    <t>MM-0038</t>
  </si>
  <si>
    <t>MM-0039</t>
  </si>
  <si>
    <t>MM-0040</t>
  </si>
  <si>
    <t>MM-0041</t>
  </si>
  <si>
    <t>MM-0042</t>
  </si>
  <si>
    <t>MM-0043</t>
  </si>
  <si>
    <t>MM-0044</t>
  </si>
  <si>
    <t>MM-0045</t>
  </si>
  <si>
    <t>MM-0046</t>
  </si>
  <si>
    <t>MM-0047</t>
  </si>
  <si>
    <t>마무리 문제 답안 검사 요청</t>
    <phoneticPr fontId="2" type="noConversion"/>
  </si>
  <si>
    <t>다음 단원 요청</t>
    <phoneticPr fontId="2" type="noConversion"/>
  </si>
  <si>
    <t>정답여부 검사 및 결과 저장</t>
    <phoneticPr fontId="2" type="noConversion"/>
  </si>
  <si>
    <t>MM-0002</t>
  </si>
  <si>
    <t>MM-0003</t>
  </si>
  <si>
    <t>MM-0004</t>
  </si>
  <si>
    <t>MM-0005</t>
  </si>
  <si>
    <t>MM-0006</t>
  </si>
  <si>
    <t>MM-0007</t>
  </si>
  <si>
    <t>MM-0008</t>
  </si>
  <si>
    <t>MM-0009</t>
  </si>
  <si>
    <t>MM-0010</t>
  </si>
  <si>
    <t>MM-0011</t>
  </si>
  <si>
    <t>MM-0012</t>
  </si>
  <si>
    <t>MM-0013</t>
  </si>
  <si>
    <t>MM-0014</t>
  </si>
  <si>
    <t>MM-0015</t>
  </si>
  <si>
    <t>MM-0016</t>
  </si>
  <si>
    <t>MM-0017</t>
  </si>
  <si>
    <t>MM-0018</t>
  </si>
  <si>
    <t>MM-0019</t>
  </si>
  <si>
    <t>MM-0020</t>
  </si>
  <si>
    <t>MM-0021</t>
  </si>
  <si>
    <t>MM-0022</t>
  </si>
  <si>
    <t>MM-0023</t>
  </si>
  <si>
    <t>MM-0024</t>
  </si>
  <si>
    <t>MM-0025</t>
  </si>
  <si>
    <t>MM-0026</t>
  </si>
  <si>
    <t>MM-0027</t>
  </si>
  <si>
    <t>MM-0028</t>
  </si>
  <si>
    <t>MM-0029</t>
  </si>
  <si>
    <t>MM-0030</t>
  </si>
  <si>
    <t>MM-0031</t>
  </si>
  <si>
    <t>MM-0032</t>
  </si>
  <si>
    <t>MM-0048</t>
  </si>
  <si>
    <t>도전과제 목록 표출</t>
    <phoneticPr fontId="2" type="noConversion"/>
  </si>
  <si>
    <t>분류 별 도전과제 목록 표출</t>
    <phoneticPr fontId="2" type="noConversion"/>
  </si>
  <si>
    <t>코드 작성기 표출</t>
    <phoneticPr fontId="2" type="noConversion"/>
  </si>
  <si>
    <t>검색 결과 표출
data = 문제번호, 기준, 사용코드 , 사용자 이름, 전체 사용자</t>
    <phoneticPr fontId="2" type="noConversion"/>
  </si>
  <si>
    <t>과목 목록 표출(한 화면에 표출 불가하면 페이징)
data = "과목이름", "튜터(콘텐츠 제공자) 이름", "학습 진척도"</t>
    <phoneticPr fontId="2" type="noConversion"/>
  </si>
  <si>
    <t>단원 학습 내용 표출
data = "단원 제목", "과목의 목차", "단원 내용", "작성자"</t>
    <phoneticPr fontId="2" type="noConversion"/>
  </si>
  <si>
    <t>마무리 문제 풀기 양식
data ="문제 제목", "문제 내용", "문제 선택지"</t>
    <phoneticPr fontId="2" type="noConversion"/>
  </si>
  <si>
    <t>단원에 포함된 마무리 문제 목록 요청
input =" 단원번호"
output = "문제 이름", "이전 참여 결과"</t>
    <phoneticPr fontId="2" type="noConversion"/>
  </si>
  <si>
    <t>관리자/튜터 여부 확인
input = "현재 세션정보"."사용자타입"
output = "사용자 타입"</t>
    <phoneticPr fontId="2" type="noConversion"/>
  </si>
  <si>
    <t>새 과목 생성
input ="새 과목 이름", "작성자번호(사용자번호)"
output ="새 과목 번호"</t>
    <phoneticPr fontId="2" type="noConversion"/>
  </si>
  <si>
    <t>새 단원 생성
input ="새 단원 이름", "과목번호", "단원 내용"
output = "새 단원 번호"</t>
    <phoneticPr fontId="2" type="noConversion"/>
  </si>
  <si>
    <t>단원내용 편집화면 표출
구성 = "단원내용 편집기",  "제목", "단원번호"</t>
    <phoneticPr fontId="2" type="noConversion"/>
  </si>
  <si>
    <t>마무리 문제 편집화면 표출
구성 ="문제 리스트", "문제 내용편집기", "답안 선택지 리스트"</t>
    <phoneticPr fontId="2" type="noConversion"/>
  </si>
  <si>
    <t>과목 삭제
input ="과목번호"</t>
    <phoneticPr fontId="2" type="noConversion"/>
  </si>
  <si>
    <t>단원 삭제
input ="단원번호"</t>
    <phoneticPr fontId="2" type="noConversion"/>
  </si>
  <si>
    <t>도전과제 생성
input ="새 과제 이름", "작성자번호(사용자번호)", "과제내용"
output ="새 과제 번호"</t>
    <phoneticPr fontId="2" type="noConversion"/>
  </si>
  <si>
    <t>테스트 케이스 편집화면 표출
구성 = "과제이름", "시간제한", "메모리제한", "테스트케이스 리스트", "input 편집기", "output편집기"</t>
    <phoneticPr fontId="2" type="noConversion"/>
  </si>
  <si>
    <t>과제 내용 편집화면 표출
구성 ="과제이름", "과제내용 편집기", "시간제한", "메모리제한"</t>
    <phoneticPr fontId="2" type="noConversion"/>
  </si>
  <si>
    <t>편집내용 반영 요청
input ="과제이름", "시간제한", "메모리제한", 테스트케이스리스트("케이스이름", "input", "기대값(output)")</t>
    <phoneticPr fontId="2" type="noConversion"/>
  </si>
  <si>
    <t>회원가입 화면
표출 = "username", "password", "email" 등</t>
    <phoneticPr fontId="2" type="noConversion"/>
  </si>
  <si>
    <t>이메일 or 사용자이름 중복 확인 요청
input = "이메일" or "사용자이름"
결과 = "중복여부"</t>
    <phoneticPr fontId="2" type="noConversion"/>
  </si>
  <si>
    <t>회원가입 요청
input ="username", "password", "email" 등</t>
    <phoneticPr fontId="2" type="noConversion"/>
  </si>
  <si>
    <t>회원가입요청 결과 표출
data = "가입요청여부" ["회원이름": 성공 시] ["실패이유":실패시]</t>
    <phoneticPr fontId="2" type="noConversion"/>
  </si>
  <si>
    <t>로그인 세션 여부 확인</t>
    <phoneticPr fontId="2" type="noConversion"/>
  </si>
  <si>
    <t>회원정보 요청
data ="username", "password", "email" 등</t>
    <phoneticPr fontId="2" type="noConversion"/>
  </si>
  <si>
    <t>회원정보 편집화면 표출
구성 = "회원이름", "이메일", "비밀번호"</t>
    <phoneticPr fontId="2" type="noConversion"/>
  </si>
  <si>
    <t>회원탈퇴 요청
data ="회원 번호" "password"</t>
    <phoneticPr fontId="2" type="noConversion"/>
  </si>
  <si>
    <t>튜터신청양식 표출
구성 = "사용자이름", "본인이력 편집기", "첨부파일"</t>
    <phoneticPr fontId="2" type="noConversion"/>
  </si>
  <si>
    <t>튜터 신청서 목록 화면 표출
구성 = 테이블("신청자이름", "이력서 제목", "첨부파일", "승인여부 버튼")</t>
    <phoneticPr fontId="2" type="noConversion"/>
  </si>
  <si>
    <t>코드 컴파일
input ="코드"
output = [성공시:"실행파일", "실행파일이름"] , [실패시: "컴파일 에러 메시지"]</t>
    <phoneticPr fontId="2" type="noConversion"/>
  </si>
  <si>
    <t>코드 채점 및 결과 저장
input ="테스트케이스 input"
output ="실제 output", 일치여부, 수행시간, 사용메모리</t>
    <phoneticPr fontId="2" type="noConversion"/>
  </si>
  <si>
    <t>실행결과 출력
data ="실행결과(정오답여부)", "수행시간", "사용메모리", [실패시: "실패 사유"]</t>
    <phoneticPr fontId="2" type="noConversion"/>
  </si>
  <si>
    <t>1.5.1</t>
    <phoneticPr fontId="2" type="noConversion"/>
  </si>
  <si>
    <t>게시판 화면 표출
구성 = 게시글목록(제목,작성자,작성시간,조회수,첨부파일여부), 검색툴(검색어 입력, 검색타입, 검색버튼), 페이지컨트롤(페이지번호, 이전, 다음, 처음, 마지막)</t>
    <phoneticPr fontId="2" type="noConversion"/>
  </si>
  <si>
    <t>검색 요청
input = "검색타입" , "검색어 키워드", "페이지번호"
output = "페이지와 일치하는 게시글리스트", 게시글 페이지 정보</t>
    <phoneticPr fontId="2" type="noConversion"/>
  </si>
  <si>
    <t>일반 조회
input = "페이지번호"
output = "페이지와 일치하는 게시글리스트", 게시글 페이지 정보</t>
    <phoneticPr fontId="2" type="noConversion"/>
  </si>
  <si>
    <t>게시글 열람
구성 = 제목, 게시글내용, 작성자, 조회수, 작성일시, 첨부파일, "댓글리스트" 등</t>
    <phoneticPr fontId="2" type="noConversion"/>
  </si>
  <si>
    <t>게시글 댓글 조회</t>
    <phoneticPr fontId="2" type="noConversion"/>
  </si>
  <si>
    <t>기타</t>
    <phoneticPr fontId="2" type="noConversion"/>
  </si>
  <si>
    <t>메인화면</t>
    <phoneticPr fontId="2" type="noConversion"/>
  </si>
  <si>
    <t>헤더</t>
    <phoneticPr fontId="2" type="noConversion"/>
  </si>
  <si>
    <t>사이트 네비게이션</t>
    <phoneticPr fontId="2" type="noConversion"/>
  </si>
  <si>
    <t>푸터</t>
    <phoneticPr fontId="2" type="noConversion"/>
  </si>
  <si>
    <t>1.5.2</t>
    <phoneticPr fontId="2" type="noConversion"/>
  </si>
  <si>
    <t>게시판/게시글 관리</t>
    <phoneticPr fontId="2" type="noConversion"/>
  </si>
  <si>
    <t>게시글 등록하기</t>
    <phoneticPr fontId="2" type="noConversion"/>
  </si>
  <si>
    <t>게시글 수정하기</t>
    <phoneticPr fontId="2" type="noConversion"/>
  </si>
  <si>
    <t>게시글 삭제</t>
    <phoneticPr fontId="2" type="noConversion"/>
  </si>
  <si>
    <t>게시글 답글등록하기</t>
    <phoneticPr fontId="2" type="noConversion"/>
  </si>
  <si>
    <t>댓글 등록하기</t>
    <phoneticPr fontId="2" type="noConversion"/>
  </si>
  <si>
    <t>댓글 답글하기</t>
    <phoneticPr fontId="2" type="noConversion"/>
  </si>
  <si>
    <t>댓글 수정하기</t>
    <phoneticPr fontId="2" type="noConversion"/>
  </si>
  <si>
    <t>댓글 삭제하기</t>
    <phoneticPr fontId="2" type="noConversion"/>
  </si>
  <si>
    <t>게시판/댓글 관리</t>
    <phoneticPr fontId="2" type="noConversion"/>
  </si>
  <si>
    <t>1.5.3</t>
    <phoneticPr fontId="2" type="noConversion"/>
  </si>
  <si>
    <t>도전과제 검색
input = (타입, 키워드) ,output = 리스트(제목,작성자, 정답율)</t>
    <phoneticPr fontId="2" type="noConversion"/>
  </si>
  <si>
    <t>도전과제 풀기 양식
구성 ="과제 제목", "과제내용", "제한시간", "제한메모리", "코드작성기(아래항목 참조)"</t>
    <phoneticPr fontId="2" type="noConversion"/>
  </si>
  <si>
    <t>특정 과목 내 단원 목록 및 진척도 조회
input = "과목 번호"
output = "단원번호, "단원명", "단원진척도(내용진행여부, 마무리문제 정오답개수)"</t>
    <phoneticPr fontId="2" type="noConversion"/>
  </si>
  <si>
    <t>랭킹 검색 
input = 문제번호, 기준(메모리사용,수행시간 등), 유저번호(등수확인대상,null 가능)</t>
    <phoneticPr fontId="2" type="noConversion"/>
  </si>
  <si>
    <t>회원/로그인 및 로그아웃</t>
    <phoneticPr fontId="2" type="noConversion"/>
  </si>
  <si>
    <t>1.4.4</t>
    <phoneticPr fontId="2" type="noConversion"/>
  </si>
  <si>
    <t>회원 로그인 양식</t>
    <phoneticPr fontId="2" type="noConversion"/>
  </si>
  <si>
    <t>회원 로그아웃</t>
    <phoneticPr fontId="2" type="noConversion"/>
  </si>
  <si>
    <t>회원 로그인 처리</t>
    <phoneticPr fontId="2" type="noConversion"/>
  </si>
  <si>
    <t>MM-0049</t>
  </si>
  <si>
    <t>MM-0050</t>
  </si>
  <si>
    <t>MM-0051</t>
  </si>
  <si>
    <t>MM-0052</t>
  </si>
  <si>
    <t>MM-0053</t>
  </si>
  <si>
    <t>MM-0054</t>
  </si>
  <si>
    <t>MM-0055</t>
  </si>
  <si>
    <t>MM-0056</t>
  </si>
  <si>
    <t>MM-0057</t>
  </si>
  <si>
    <t>MM-0058</t>
  </si>
  <si>
    <t>MM-0059</t>
  </si>
  <si>
    <t>MM-0060</t>
  </si>
  <si>
    <t>MM-0061</t>
  </si>
  <si>
    <t>MM-0062</t>
  </si>
  <si>
    <t>MM-0063</t>
  </si>
  <si>
    <t>MM-0064</t>
  </si>
  <si>
    <t>MM-0065</t>
  </si>
  <si>
    <t>MM-0066</t>
  </si>
  <si>
    <t>MM-0067</t>
  </si>
  <si>
    <t>MM-0068</t>
  </si>
  <si>
    <t>도전 과제 삭제 
input ="도전과제 번호"</t>
    <phoneticPr fontId="2" type="noConversion"/>
  </si>
  <si>
    <t>테스트케이스 삭제
input ="테스트케이스 번호"</t>
    <phoneticPr fontId="2" type="noConversion"/>
  </si>
  <si>
    <t>튜터 신청/거절 승인
구성 = "신청서 번호", "승인여부"</t>
    <phoneticPr fontId="2" type="noConversion"/>
  </si>
  <si>
    <t xml:space="preserve">튜터 신청 
input = "사용자번호", "이력 내용", "첨부파일" </t>
    <phoneticPr fontId="2" type="noConversion"/>
  </si>
  <si>
    <t>회원정보 수정
input ="username", "password", "email" 등</t>
    <phoneticPr fontId="2" type="noConversion"/>
  </si>
  <si>
    <t>박용민</t>
    <phoneticPr fontId="2" type="noConversion"/>
  </si>
  <si>
    <t>허은열</t>
    <phoneticPr fontId="2" type="noConversion"/>
  </si>
  <si>
    <t>박용민</t>
    <phoneticPr fontId="2" type="noConversion"/>
  </si>
  <si>
    <t>김현욱</t>
    <phoneticPr fontId="2" type="noConversion"/>
  </si>
  <si>
    <t>허은열</t>
    <phoneticPr fontId="2" type="noConversion"/>
  </si>
  <si>
    <t>이유동</t>
    <phoneticPr fontId="2" type="noConversion"/>
  </si>
  <si>
    <t>김현욱</t>
    <phoneticPr fontId="2" type="noConversion"/>
  </si>
  <si>
    <t>중</t>
    <phoneticPr fontId="2" type="noConversion"/>
  </si>
  <si>
    <t>하</t>
    <phoneticPr fontId="2" type="noConversion"/>
  </si>
  <si>
    <t>담당자</t>
    <phoneticPr fontId="2" type="noConversion"/>
  </si>
  <si>
    <t>총개수</t>
    <phoneticPr fontId="2" type="noConversion"/>
  </si>
  <si>
    <t>코드 검사 요청
input = "작성코드", "작성자번호(사용자번호)", "과제번호"</t>
    <phoneticPr fontId="2" type="noConversion"/>
  </si>
  <si>
    <t>이유동</t>
    <phoneticPr fontId="2" type="noConversion"/>
  </si>
  <si>
    <t>랭킹 조회 화면 표출</t>
    <phoneticPr fontId="2" type="noConversion"/>
  </si>
  <si>
    <t>박용님</t>
    <phoneticPr fontId="2" type="noConversion"/>
  </si>
  <si>
    <t>단원 편집 내용 적용
input ="단원이름", "단원내용", 마무리문제리스트(제목, 내용, 선택지리스트(답, 정답여부))</t>
    <phoneticPr fontId="2" type="noConversion"/>
  </si>
  <si>
    <t>난이도</t>
    <phoneticPr fontId="2" type="noConversion"/>
  </si>
  <si>
    <t>중요도</t>
    <phoneticPr fontId="2" type="noConversion"/>
  </si>
  <si>
    <t>상</t>
    <phoneticPr fontId="3" type="noConversion"/>
  </si>
  <si>
    <t>합</t>
    <phoneticPr fontId="2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</si>
  <si>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</si>
  <si>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</si>
  <si>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</si>
  <si>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차수</t>
    <phoneticPr fontId="2" type="noConversion"/>
  </si>
  <si>
    <t>디자인</t>
    <phoneticPr fontId="2" type="noConversion"/>
  </si>
  <si>
    <t>날짜</t>
    <phoneticPr fontId="2" type="noConversion"/>
  </si>
  <si>
    <t>순서</t>
    <phoneticPr fontId="2" type="noConversion"/>
  </si>
  <si>
    <t>게시판/게시판 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</si>
</sst>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m&quot;월&quot;\ dd&quot;일&quot;"/>
    <numFmt numFmtId="177" formatCode="0_ 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b/>
      <sz val="13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10"/>
      <name val="맑은 고딕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53">
    <xf numFmtId="0" fontId="0" fillId="0" borderId="0" xfId="0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6" xfId="0" applyFont="1" applyFill="1" applyBorder="1" applyAlignment="1" applyProtection="1">
      <alignment horizontal="center" vertical="center" wrapText="1"/>
      <protection locked="0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11" fillId="0" borderId="2" xfId="1" applyNumberFormat="1" applyFont="1" applyFill="1" applyBorder="1" applyAlignment="1">
      <alignment horizontal="left" vertical="center"/>
    </xf>
    <xf numFmtId="41" fontId="11" fillId="0" borderId="2" xfId="1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41" fontId="11" fillId="0" borderId="2" xfId="1" applyFont="1" applyFill="1" applyBorder="1" applyAlignment="1">
      <alignment vertical="center" wrapText="1"/>
    </xf>
    <xf numFmtId="49" fontId="11" fillId="3" borderId="2" xfId="1" applyNumberFormat="1" applyFont="1" applyFill="1" applyBorder="1" applyAlignment="1">
      <alignment horizontal="left" vertical="center"/>
    </xf>
    <xf numFmtId="41" fontId="11" fillId="3" borderId="2" xfId="1" applyFont="1" applyFill="1" applyBorder="1">
      <alignment vertical="center"/>
    </xf>
    <xf numFmtId="41" fontId="11" fillId="3" borderId="2" xfId="1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9" fontId="4" fillId="0" borderId="0" xfId="2" applyFont="1" applyAlignment="1">
      <alignment horizontal="center" vertical="center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4" fillId="5" borderId="0" xfId="0" applyFont="1" applyFill="1" applyBorder="1">
      <alignment vertical="center"/>
    </xf>
    <xf numFmtId="0" fontId="4" fillId="5" borderId="0" xfId="0" applyFont="1" applyFill="1">
      <alignment vertical="center"/>
    </xf>
    <xf numFmtId="41" fontId="11" fillId="5" borderId="2" xfId="1" applyFont="1" applyFill="1" applyBorder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9" fontId="11" fillId="5" borderId="3" xfId="1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/>
    </xf>
    <xf numFmtId="9" fontId="4" fillId="5" borderId="2" xfId="2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vertical="center" wrapText="1"/>
    </xf>
    <xf numFmtId="49" fontId="11" fillId="5" borderId="0" xfId="1" applyNumberFormat="1" applyFont="1" applyFill="1" applyBorder="1" applyAlignment="1">
      <alignment horizontal="left" vertical="center"/>
    </xf>
    <xf numFmtId="0" fontId="4" fillId="5" borderId="2" xfId="0" applyFont="1" applyFill="1" applyBorder="1" applyAlignment="1">
      <alignment vertical="center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4" fillId="0" borderId="2" xfId="0" applyFont="1" applyBorder="1">
      <alignment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6" xfId="0" applyFont="1" applyFill="1" applyBorder="1" applyAlignment="1" applyProtection="1">
      <alignment horizontal="center" vertical="center" wrapText="1"/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4" borderId="5" xfId="0" applyFont="1" applyFill="1" applyBorder="1" applyAlignment="1" applyProtection="1">
      <alignment horizontal="center" vertical="center" wrapText="1"/>
      <protection locked="0"/>
    </xf>
    <xf numFmtId="0" fontId="9" fillId="4" borderId="6" xfId="0" applyFont="1" applyFill="1" applyBorder="1" applyAlignment="1" applyProtection="1">
      <alignment horizontal="center" vertical="center" wrapText="1"/>
      <protection locked="0"/>
    </xf>
  </cellXfs>
  <cellStyles count="4">
    <cellStyle name="백분율" xfId="2" builtinId="5"/>
    <cellStyle name="쉼표 [0]" xfId="1" builtinId="6"/>
    <cellStyle name="표준" xfId="0" builtinId="0"/>
    <cellStyle name="표준 6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4"/>
  <sheetViews>
    <sheetView showGridLines="0" tabSelected="1" zoomScale="85" zoomScaleNormal="85" workbookViewId="0">
      <pane ySplit="5" topLeftCell="A57" activePane="bottomLeft" state="frozen"/>
      <selection pane="bottomLeft" activeCell="E60" sqref="E60"/>
    </sheetView>
  </sheetViews>
  <sheetFormatPr defaultColWidth="9" defaultRowHeight="15.95" customHeight="1" x14ac:dyDescent="0.3"/>
  <cols>
    <col min="1" max="1" width="7.125" style="3" bestFit="1" customWidth="1"/>
    <col min="2" max="2" width="28.75" style="8" bestFit="1" customWidth="1"/>
    <col min="3" max="3" width="50.25" style="8" bestFit="1" customWidth="1"/>
    <col min="4" max="4" width="22.75" style="3" customWidth="1"/>
    <col min="5" max="5" width="24.25" style="3" bestFit="1" customWidth="1"/>
    <col min="6" max="6" width="14.625" style="3" customWidth="1"/>
    <col min="7" max="7" width="5.25" style="9" bestFit="1" customWidth="1"/>
    <col min="8" max="8" width="9" style="9" customWidth="1"/>
    <col min="9" max="9" width="11.875" style="9" customWidth="1"/>
    <col min="10" max="11" width="6.5" style="9" customWidth="1"/>
    <col min="12" max="13" width="10.875" style="9" bestFit="1" customWidth="1"/>
    <col min="14" max="16" width="4.125" style="9" bestFit="1" customWidth="1"/>
    <col min="17" max="17" width="9.375" style="9" bestFit="1" customWidth="1"/>
    <col min="18" max="18" width="10.5" style="9" customWidth="1"/>
    <col min="19" max="19" width="9" style="3" customWidth="1"/>
    <col min="20" max="20" width="12" style="3" customWidth="1"/>
    <col min="21" max="21" width="9.375" style="9" bestFit="1" customWidth="1"/>
    <col min="22" max="23" width="9" style="3" customWidth="1"/>
    <col min="24" max="24" width="16.875" style="3" customWidth="1"/>
    <col min="25" max="25" width="6.625" style="3" bestFit="1" customWidth="1"/>
    <col min="26" max="34" width="10.875" style="3" bestFit="1" customWidth="1"/>
    <col min="35" max="16384" width="9" style="3"/>
  </cols>
  <sheetData>
    <row r="1" spans="1:24" ht="8.4499999999999993" customHeight="1" x14ac:dyDescent="0.3"/>
    <row r="2" spans="1:24" ht="19.5" customHeight="1" x14ac:dyDescent="0.3">
      <c r="B2" s="1" t="s">
        <v>0</v>
      </c>
      <c r="C2" s="1"/>
      <c r="D2" s="2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5"/>
      <c r="V2" s="4"/>
      <c r="W2" s="4"/>
      <c r="X2" s="4"/>
    </row>
    <row r="3" spans="1:24" ht="8.4499999999999993" customHeight="1" x14ac:dyDescent="0.3"/>
    <row r="4" spans="1:24" ht="24.75" customHeight="1" x14ac:dyDescent="0.3">
      <c r="B4" s="44" t="s">
        <v>29</v>
      </c>
      <c r="C4" s="46" t="s">
        <v>30</v>
      </c>
      <c r="D4" s="44" t="s">
        <v>1</v>
      </c>
      <c r="E4" s="44" t="s">
        <v>2</v>
      </c>
      <c r="F4" s="48" t="s">
        <v>3</v>
      </c>
      <c r="G4" s="49"/>
      <c r="H4" s="49"/>
      <c r="I4" s="50"/>
      <c r="J4" s="51" t="s">
        <v>4</v>
      </c>
      <c r="K4" s="51" t="s">
        <v>5</v>
      </c>
      <c r="L4" s="46" t="s">
        <v>6</v>
      </c>
      <c r="M4" s="46" t="s">
        <v>7</v>
      </c>
      <c r="N4" s="48" t="s">
        <v>8</v>
      </c>
      <c r="O4" s="49"/>
      <c r="P4" s="49"/>
      <c r="Q4" s="48" t="s">
        <v>9</v>
      </c>
      <c r="R4" s="49"/>
      <c r="S4" s="24"/>
      <c r="T4" s="44" t="s">
        <v>10</v>
      </c>
      <c r="U4" s="44"/>
      <c r="V4" s="44"/>
      <c r="W4" s="46" t="s">
        <v>11</v>
      </c>
    </row>
    <row r="5" spans="1:24" ht="36" customHeight="1" x14ac:dyDescent="0.3">
      <c r="B5" s="45"/>
      <c r="C5" s="47"/>
      <c r="D5" s="44"/>
      <c r="E5" s="44"/>
      <c r="F5" s="6" t="s">
        <v>33</v>
      </c>
      <c r="G5" s="6" t="s">
        <v>31</v>
      </c>
      <c r="H5" s="6" t="s">
        <v>34</v>
      </c>
      <c r="I5" s="6" t="s">
        <v>32</v>
      </c>
      <c r="J5" s="52"/>
      <c r="K5" s="52"/>
      <c r="L5" s="47"/>
      <c r="M5" s="47"/>
      <c r="N5" s="7" t="s">
        <v>12</v>
      </c>
      <c r="O5" s="7" t="s">
        <v>13</v>
      </c>
      <c r="P5" s="7" t="s">
        <v>14</v>
      </c>
      <c r="Q5" s="23" t="s">
        <v>15</v>
      </c>
      <c r="R5" s="6" t="s">
        <v>16</v>
      </c>
      <c r="S5" s="25" t="s">
        <v>17</v>
      </c>
      <c r="T5" s="23" t="s">
        <v>15</v>
      </c>
      <c r="U5" s="6" t="s">
        <v>16</v>
      </c>
      <c r="V5" s="6" t="s">
        <v>17</v>
      </c>
      <c r="W5" s="47"/>
    </row>
    <row r="6" spans="1:24" s="16" customFormat="1" ht="27" x14ac:dyDescent="0.3">
      <c r="B6" s="10" t="s">
        <v>28</v>
      </c>
      <c r="C6" s="17" t="s">
        <v>112</v>
      </c>
      <c r="D6" s="11" t="s">
        <v>35</v>
      </c>
      <c r="E6" s="11" t="s">
        <v>43</v>
      </c>
      <c r="F6" s="29" t="s">
        <v>45</v>
      </c>
      <c r="G6" s="29" t="s">
        <v>45</v>
      </c>
      <c r="H6" s="29" t="s">
        <v>45</v>
      </c>
      <c r="I6" s="29"/>
      <c r="J6" s="41" cm="1">
        <f t="array" ref="J6">INDEX( $Z$86:$AB$88, _xlfn.XMATCH($L6,$Y$86:$Y$88), _xlfn.XMATCH($M6,$Z$89:$AB$89) )</f>
        <v>2</v>
      </c>
      <c r="K6" s="13" t="s">
        <v>197</v>
      </c>
      <c r="L6" s="13" t="s">
        <v>18</v>
      </c>
      <c r="M6" s="13" t="s">
        <v>44</v>
      </c>
      <c r="N6" s="13" t="s">
        <v>20</v>
      </c>
      <c r="O6" s="13"/>
      <c r="P6" s="13"/>
      <c r="Q6" s="15">
        <f>T6-1</f>
        <v>43916</v>
      </c>
      <c r="R6" s="14"/>
      <c r="S6" s="14"/>
      <c r="T6" s="15" cm="1">
        <f t="array" ref="T6">INDEX($Z$92:$AH$93,2,_xlfn.XMATCH($J6,$Z$92:$AH$92))</f>
        <v>43917</v>
      </c>
      <c r="U6" s="14"/>
      <c r="V6" s="14"/>
      <c r="W6" s="14"/>
    </row>
    <row r="7" spans="1:24" s="16" customFormat="1" ht="54" x14ac:dyDescent="0.3">
      <c r="B7" s="10" t="s">
        <v>76</v>
      </c>
      <c r="C7" s="17" t="s">
        <v>165</v>
      </c>
      <c r="D7" s="11" t="s">
        <v>35</v>
      </c>
      <c r="E7" s="11" t="s">
        <v>43</v>
      </c>
      <c r="F7" s="29"/>
      <c r="G7" s="29" t="s">
        <v>45</v>
      </c>
      <c r="H7" s="29" t="s">
        <v>45</v>
      </c>
      <c r="I7" s="29"/>
      <c r="J7" s="41" cm="1">
        <f t="array" ref="J7">INDEX( $Z$86:$AB$88, _xlfn.XMATCH($L7,$Y$86:$Y$88), _xlfn.XMATCH($M7,$Z$89:$AB$89) )</f>
        <v>4</v>
      </c>
      <c r="K7" s="13" t="s">
        <v>197</v>
      </c>
      <c r="L7" s="13" t="s">
        <v>19</v>
      </c>
      <c r="M7" s="13" t="s">
        <v>19</v>
      </c>
      <c r="N7" s="13"/>
      <c r="O7" s="13" t="s">
        <v>45</v>
      </c>
      <c r="P7" s="13"/>
      <c r="Q7" s="15">
        <f t="shared" ref="Q7:Q70" si="0">T7-1</f>
        <v>43921</v>
      </c>
      <c r="R7" s="14"/>
      <c r="S7" s="14"/>
      <c r="T7" s="15" cm="1">
        <f t="array" ref="T7">INDEX($Z$92:$AH$93,2,_xlfn.XMATCH($J7,$Z$92:$AH$92))</f>
        <v>43922</v>
      </c>
      <c r="U7" s="14"/>
      <c r="V7" s="14"/>
      <c r="W7" s="14"/>
    </row>
    <row r="8" spans="1:24" s="16" customFormat="1" ht="27" x14ac:dyDescent="0.3">
      <c r="B8" s="10" t="s">
        <v>77</v>
      </c>
      <c r="C8" s="17" t="s">
        <v>113</v>
      </c>
      <c r="D8" s="11" t="s">
        <v>35</v>
      </c>
      <c r="E8" s="11" t="s">
        <v>43</v>
      </c>
      <c r="F8" s="29"/>
      <c r="G8" s="29" t="s">
        <v>45</v>
      </c>
      <c r="H8" s="29" t="s">
        <v>45</v>
      </c>
      <c r="I8" s="29" t="s">
        <v>45</v>
      </c>
      <c r="J8" s="41" cm="1">
        <f t="array" ref="J8">INDEX( $Z$86:$AB$88, _xlfn.XMATCH($L8,$Y$86:$Y$88), _xlfn.XMATCH($M8,$Z$89:$AB$89) )</f>
        <v>2</v>
      </c>
      <c r="K8" s="13" t="s">
        <v>198</v>
      </c>
      <c r="L8" s="13" t="s">
        <v>18</v>
      </c>
      <c r="M8" s="13" t="s">
        <v>19</v>
      </c>
      <c r="N8" s="13" t="s">
        <v>20</v>
      </c>
      <c r="O8" s="13"/>
      <c r="P8" s="13"/>
      <c r="Q8" s="15">
        <f t="shared" si="0"/>
        <v>43916</v>
      </c>
      <c r="R8" s="14"/>
      <c r="S8" s="14"/>
      <c r="T8" s="15" cm="1">
        <f t="array" ref="T8">INDEX($Z$92:$AH$93,2,_xlfn.XMATCH($J8,$Z$92:$AH$92))</f>
        <v>43917</v>
      </c>
      <c r="U8" s="14"/>
      <c r="V8" s="14"/>
      <c r="W8" s="14"/>
    </row>
    <row r="9" spans="1:24" s="16" customFormat="1" ht="40.5" x14ac:dyDescent="0.3">
      <c r="B9" s="10" t="s">
        <v>78</v>
      </c>
      <c r="C9" s="17" t="s">
        <v>115</v>
      </c>
      <c r="D9" s="11" t="s">
        <v>35</v>
      </c>
      <c r="E9" s="11" t="s">
        <v>43</v>
      </c>
      <c r="F9" s="29"/>
      <c r="G9" s="29" t="s">
        <v>45</v>
      </c>
      <c r="H9" s="29" t="s">
        <v>45</v>
      </c>
      <c r="I9" s="29" t="s">
        <v>45</v>
      </c>
      <c r="J9" s="41" cm="1">
        <f t="array" ref="J9">INDEX( $Z$86:$AB$88, _xlfn.XMATCH($L9,$Y$86:$Y$88), _xlfn.XMATCH($M9,$Z$89:$AB$89) )</f>
        <v>4</v>
      </c>
      <c r="K9" s="13" t="s">
        <v>197</v>
      </c>
      <c r="L9" s="13" t="s">
        <v>22</v>
      </c>
      <c r="M9" s="13" t="s">
        <v>19</v>
      </c>
      <c r="N9" s="13" t="s">
        <v>23</v>
      </c>
      <c r="O9" s="13"/>
      <c r="P9" s="13"/>
      <c r="Q9" s="15">
        <f t="shared" si="0"/>
        <v>43921</v>
      </c>
      <c r="R9" s="14"/>
      <c r="S9" s="14"/>
      <c r="T9" s="15" cm="1">
        <f t="array" ref="T9">INDEX($Z$92:$AH$93,2,_xlfn.XMATCH($J9,$Z$92:$AH$92))</f>
        <v>43922</v>
      </c>
      <c r="U9" s="14"/>
      <c r="V9" s="14"/>
      <c r="W9" s="14"/>
    </row>
    <row r="10" spans="1:24" s="16" customFormat="1" ht="27" x14ac:dyDescent="0.3">
      <c r="B10" s="10" t="s">
        <v>79</v>
      </c>
      <c r="C10" s="35" t="s">
        <v>114</v>
      </c>
      <c r="D10" s="28" t="s">
        <v>36</v>
      </c>
      <c r="E10" s="28" t="s">
        <v>46</v>
      </c>
      <c r="F10" s="29" t="s">
        <v>45</v>
      </c>
      <c r="G10" s="29" t="s">
        <v>45</v>
      </c>
      <c r="H10" s="29" t="s">
        <v>45</v>
      </c>
      <c r="I10" s="29"/>
      <c r="J10" s="41" cm="1">
        <f t="array" ref="J10">INDEX( $Z$86:$AB$88, _xlfn.XMATCH($L10,$Y$86:$Y$88), _xlfn.XMATCH($M10,$Z$89:$AB$89) )</f>
        <v>2</v>
      </c>
      <c r="K10" s="30" t="s">
        <v>198</v>
      </c>
      <c r="L10" s="30" t="s">
        <v>18</v>
      </c>
      <c r="M10" s="30" t="s">
        <v>19</v>
      </c>
      <c r="N10" s="30" t="s">
        <v>20</v>
      </c>
      <c r="O10" s="30"/>
      <c r="P10" s="30"/>
      <c r="Q10" s="15">
        <f t="shared" si="0"/>
        <v>43916</v>
      </c>
      <c r="R10" s="31"/>
      <c r="S10" s="31"/>
      <c r="T10" s="15" cm="1">
        <f t="array" ref="T10">INDEX($Z$92:$AH$93,2,_xlfn.XMATCH($J10,$Z$92:$AH$92))</f>
        <v>43917</v>
      </c>
      <c r="U10" s="31"/>
      <c r="V10" s="31"/>
      <c r="W10" s="31"/>
    </row>
    <row r="11" spans="1:24" s="16" customFormat="1" ht="15.95" customHeight="1" x14ac:dyDescent="0.3">
      <c r="B11" s="10" t="s">
        <v>80</v>
      </c>
      <c r="C11" s="28" t="s">
        <v>73</v>
      </c>
      <c r="D11" s="28" t="s">
        <v>36</v>
      </c>
      <c r="E11" s="28" t="s">
        <v>46</v>
      </c>
      <c r="F11" s="29" t="s">
        <v>45</v>
      </c>
      <c r="G11" s="29" t="s">
        <v>45</v>
      </c>
      <c r="H11" s="29"/>
      <c r="I11" s="29"/>
      <c r="J11" s="41" cm="1">
        <f t="array" ref="J11">INDEX( $Z$86:$AB$88, _xlfn.XMATCH($L11,$Y$86:$Y$88), _xlfn.XMATCH($M11,$Z$89:$AB$89) )</f>
        <v>2</v>
      </c>
      <c r="K11" s="30" t="s">
        <v>199</v>
      </c>
      <c r="L11" s="30" t="s">
        <v>204</v>
      </c>
      <c r="M11" s="30" t="s">
        <v>44</v>
      </c>
      <c r="N11" s="30" t="s">
        <v>45</v>
      </c>
      <c r="O11" s="30"/>
      <c r="P11" s="30"/>
      <c r="Q11" s="15">
        <f t="shared" si="0"/>
        <v>43916</v>
      </c>
      <c r="R11" s="31"/>
      <c r="S11" s="31"/>
      <c r="T11" s="15" cm="1">
        <f t="array" ref="T11">INDEX($Z$92:$AH$93,2,_xlfn.XMATCH($J11,$Z$92:$AH$92))</f>
        <v>43917</v>
      </c>
      <c r="U11" s="31"/>
      <c r="V11" s="31"/>
      <c r="W11" s="31"/>
    </row>
    <row r="12" spans="1:24" s="16" customFormat="1" ht="15.95" customHeight="1" x14ac:dyDescent="0.3">
      <c r="B12" s="10" t="s">
        <v>81</v>
      </c>
      <c r="C12" s="28" t="s">
        <v>75</v>
      </c>
      <c r="D12" s="28" t="s">
        <v>36</v>
      </c>
      <c r="E12" s="28" t="s">
        <v>46</v>
      </c>
      <c r="F12" s="29"/>
      <c r="G12" s="29" t="s">
        <v>45</v>
      </c>
      <c r="H12" s="29" t="s">
        <v>45</v>
      </c>
      <c r="I12" s="29"/>
      <c r="J12" s="41" cm="1">
        <f t="array" ref="J12">INDEX( $Z$86:$AB$88, _xlfn.XMATCH($L12,$Y$86:$Y$88), _xlfn.XMATCH($M12,$Z$89:$AB$89) )</f>
        <v>2</v>
      </c>
      <c r="K12" s="30" t="s">
        <v>200</v>
      </c>
      <c r="L12" s="30" t="s">
        <v>18</v>
      </c>
      <c r="M12" s="30" t="s">
        <v>215</v>
      </c>
      <c r="N12" s="30" t="s">
        <v>45</v>
      </c>
      <c r="O12" s="30"/>
      <c r="P12" s="30"/>
      <c r="Q12" s="15">
        <f t="shared" si="0"/>
        <v>43916</v>
      </c>
      <c r="R12" s="31"/>
      <c r="S12" s="31"/>
      <c r="T12" s="15" cm="1">
        <f t="array" ref="T12">INDEX($Z$92:$AH$93,2,_xlfn.XMATCH($J12,$Z$92:$AH$92))</f>
        <v>43917</v>
      </c>
      <c r="U12" s="31"/>
      <c r="V12" s="31"/>
      <c r="W12" s="31"/>
    </row>
    <row r="13" spans="1:24" s="16" customFormat="1" ht="15.95" customHeight="1" x14ac:dyDescent="0.3">
      <c r="B13" s="10" t="s">
        <v>82</v>
      </c>
      <c r="C13" s="28" t="s">
        <v>37</v>
      </c>
      <c r="D13" s="28" t="s">
        <v>36</v>
      </c>
      <c r="E13" s="28" t="s">
        <v>46</v>
      </c>
      <c r="F13" s="29" t="s">
        <v>45</v>
      </c>
      <c r="G13" s="29"/>
      <c r="H13" s="29" t="s">
        <v>45</v>
      </c>
      <c r="I13" s="29"/>
      <c r="J13" s="41" cm="1">
        <f t="array" ref="J13">INDEX( $Z$86:$AB$88, _xlfn.XMATCH($L13,$Y$86:$Y$88), _xlfn.XMATCH($M13,$Z$89:$AB$89) )</f>
        <v>5</v>
      </c>
      <c r="K13" s="30" t="s">
        <v>198</v>
      </c>
      <c r="L13" s="30" t="s">
        <v>18</v>
      </c>
      <c r="M13" s="30" t="s">
        <v>18</v>
      </c>
      <c r="N13" s="30"/>
      <c r="O13" s="30" t="s">
        <v>20</v>
      </c>
      <c r="P13" s="30"/>
      <c r="Q13" s="15">
        <f t="shared" si="0"/>
        <v>43923</v>
      </c>
      <c r="R13" s="31"/>
      <c r="S13" s="31"/>
      <c r="T13" s="15" cm="1">
        <f t="array" ref="T13">INDEX($Z$92:$AH$93,2,_xlfn.XMATCH($J13,$Z$92:$AH$92))</f>
        <v>43924</v>
      </c>
      <c r="U13" s="31"/>
      <c r="V13" s="31"/>
      <c r="W13" s="31"/>
    </row>
    <row r="14" spans="1:24" s="16" customFormat="1" ht="15.95" customHeight="1" x14ac:dyDescent="0.3">
      <c r="B14" s="10" t="s">
        <v>83</v>
      </c>
      <c r="C14" s="28" t="s">
        <v>74</v>
      </c>
      <c r="D14" s="28" t="s">
        <v>36</v>
      </c>
      <c r="E14" s="28" t="s">
        <v>46</v>
      </c>
      <c r="F14" s="29" t="s">
        <v>45</v>
      </c>
      <c r="G14" s="29" t="s">
        <v>45</v>
      </c>
      <c r="H14" s="29" t="s">
        <v>45</v>
      </c>
      <c r="I14" s="29"/>
      <c r="J14" s="41" cm="1">
        <f t="array" ref="J14">INDEX( $Z$86:$AB$88, _xlfn.XMATCH($L14,$Y$86:$Y$88), _xlfn.XMATCH($M14,$Z$89:$AB$89) )</f>
        <v>3</v>
      </c>
      <c r="K14" s="30" t="s">
        <v>198</v>
      </c>
      <c r="L14" s="30" t="s">
        <v>21</v>
      </c>
      <c r="M14" s="30" t="s">
        <v>18</v>
      </c>
      <c r="N14" s="30" t="s">
        <v>45</v>
      </c>
      <c r="O14" s="30"/>
      <c r="P14" s="30"/>
      <c r="Q14" s="15">
        <f t="shared" si="0"/>
        <v>43918</v>
      </c>
      <c r="R14" s="31"/>
      <c r="S14" s="31"/>
      <c r="T14" s="15" cm="1">
        <f t="array" ref="T14">INDEX($Z$92:$AH$93,2,_xlfn.XMATCH($J14,$Z$92:$AH$92))</f>
        <v>43919</v>
      </c>
      <c r="U14" s="31"/>
      <c r="V14" s="31"/>
      <c r="W14" s="31"/>
    </row>
    <row r="15" spans="1:24" s="16" customFormat="1" ht="15.95" customHeight="1" x14ac:dyDescent="0.3">
      <c r="A15" s="32"/>
      <c r="B15" s="10" t="s">
        <v>84</v>
      </c>
      <c r="C15" s="28" t="s">
        <v>108</v>
      </c>
      <c r="D15" s="28" t="s">
        <v>38</v>
      </c>
      <c r="E15" s="28" t="s">
        <v>47</v>
      </c>
      <c r="F15" s="29" t="s">
        <v>45</v>
      </c>
      <c r="G15" s="29"/>
      <c r="H15" s="29"/>
      <c r="I15" s="29"/>
      <c r="J15" s="41" cm="1">
        <f t="array" ref="J15">INDEX( $Z$86:$AB$88, _xlfn.XMATCH($L15,$Y$86:$Y$88), _xlfn.XMATCH($M15,$Z$89:$AB$89) )</f>
        <v>2</v>
      </c>
      <c r="K15" s="30" t="s">
        <v>200</v>
      </c>
      <c r="L15" s="30" t="s">
        <v>18</v>
      </c>
      <c r="M15" s="30" t="s">
        <v>26</v>
      </c>
      <c r="N15" s="30" t="s">
        <v>45</v>
      </c>
      <c r="O15" s="30"/>
      <c r="P15" s="30"/>
      <c r="Q15" s="15">
        <f t="shared" si="0"/>
        <v>43916</v>
      </c>
      <c r="R15" s="31"/>
      <c r="S15" s="31"/>
      <c r="T15" s="15" cm="1">
        <f t="array" ref="T15">INDEX($Z$92:$AH$93,2,_xlfn.XMATCH($J15,$Z$92:$AH$92))</f>
        <v>43917</v>
      </c>
      <c r="U15" s="31"/>
      <c r="V15" s="31"/>
      <c r="W15" s="31"/>
    </row>
    <row r="16" spans="1:24" s="16" customFormat="1" ht="27" x14ac:dyDescent="0.3">
      <c r="A16" s="32"/>
      <c r="B16" s="10" t="s">
        <v>85</v>
      </c>
      <c r="C16" s="35" t="s">
        <v>163</v>
      </c>
      <c r="D16" s="28" t="s">
        <v>38</v>
      </c>
      <c r="E16" s="28" t="s">
        <v>47</v>
      </c>
      <c r="F16" s="29"/>
      <c r="G16" s="29" t="s">
        <v>45</v>
      </c>
      <c r="H16" s="29" t="s">
        <v>45</v>
      </c>
      <c r="I16" s="29"/>
      <c r="J16" s="41" cm="1">
        <f t="array" ref="J16">INDEX( $Z$86:$AB$88, _xlfn.XMATCH($L16,$Y$86:$Y$88), _xlfn.XMATCH($M16,$Z$89:$AB$89) )</f>
        <v>4</v>
      </c>
      <c r="K16" s="30" t="s">
        <v>200</v>
      </c>
      <c r="L16" s="30" t="s">
        <v>19</v>
      </c>
      <c r="M16" s="30" t="s">
        <v>26</v>
      </c>
      <c r="N16" s="30"/>
      <c r="O16" s="30" t="s">
        <v>45</v>
      </c>
      <c r="P16" s="30"/>
      <c r="Q16" s="15">
        <f t="shared" si="0"/>
        <v>43921</v>
      </c>
      <c r="R16" s="31"/>
      <c r="S16" s="31"/>
      <c r="T16" s="15" cm="1">
        <f t="array" ref="T16">INDEX($Z$92:$AH$93,2,_xlfn.XMATCH($J16,$Z$92:$AH$92))</f>
        <v>43922</v>
      </c>
      <c r="U16" s="31"/>
      <c r="V16" s="31"/>
      <c r="W16" s="31"/>
    </row>
    <row r="17" spans="1:23" s="16" customFormat="1" ht="15.95" customHeight="1" x14ac:dyDescent="0.3">
      <c r="A17" s="32"/>
      <c r="B17" s="10" t="s">
        <v>86</v>
      </c>
      <c r="C17" s="28" t="s">
        <v>109</v>
      </c>
      <c r="D17" s="28" t="s">
        <v>38</v>
      </c>
      <c r="E17" s="28" t="s">
        <v>47</v>
      </c>
      <c r="F17" s="29" t="s">
        <v>45</v>
      </c>
      <c r="G17" s="29" t="s">
        <v>45</v>
      </c>
      <c r="H17" s="29" t="s">
        <v>45</v>
      </c>
      <c r="I17" s="29"/>
      <c r="J17" s="41" cm="1">
        <f t="array" ref="J17">INDEX( $Z$86:$AB$88, _xlfn.XMATCH($L17,$Y$86:$Y$88), _xlfn.XMATCH($M17,$Z$89:$AB$89) )</f>
        <v>8</v>
      </c>
      <c r="K17" s="30" t="s">
        <v>200</v>
      </c>
      <c r="L17" s="30" t="s">
        <v>27</v>
      </c>
      <c r="M17" s="30" t="s">
        <v>21</v>
      </c>
      <c r="N17" s="30"/>
      <c r="O17" s="30"/>
      <c r="P17" s="30" t="s">
        <v>45</v>
      </c>
      <c r="Q17" s="15">
        <f t="shared" si="0"/>
        <v>43930</v>
      </c>
      <c r="R17" s="31"/>
      <c r="S17" s="31"/>
      <c r="T17" s="15" cm="1">
        <f t="array" ref="T17">INDEX($Z$92:$AH$93,2,_xlfn.XMATCH($J17,$Z$92:$AH$92))</f>
        <v>43931</v>
      </c>
      <c r="U17" s="31"/>
      <c r="V17" s="31"/>
      <c r="W17" s="31"/>
    </row>
    <row r="18" spans="1:23" s="16" customFormat="1" ht="40.5" x14ac:dyDescent="0.3">
      <c r="A18" s="32"/>
      <c r="B18" s="10" t="s">
        <v>87</v>
      </c>
      <c r="C18" s="35" t="s">
        <v>164</v>
      </c>
      <c r="D18" s="28" t="s">
        <v>38</v>
      </c>
      <c r="E18" s="28" t="s">
        <v>47</v>
      </c>
      <c r="F18" s="29" t="s">
        <v>45</v>
      </c>
      <c r="G18" s="29"/>
      <c r="H18" s="29"/>
      <c r="I18" s="29"/>
      <c r="J18" s="41" cm="1">
        <f t="array" ref="J18">INDEX( $Z$86:$AB$88, _xlfn.XMATCH($L18,$Y$86:$Y$88), _xlfn.XMATCH($M18,$Z$89:$AB$89) )</f>
        <v>2</v>
      </c>
      <c r="K18" s="30" t="s">
        <v>200</v>
      </c>
      <c r="L18" s="30" t="s">
        <v>18</v>
      </c>
      <c r="M18" s="30" t="s">
        <v>19</v>
      </c>
      <c r="N18" s="30" t="s">
        <v>45</v>
      </c>
      <c r="O18" s="30"/>
      <c r="P18" s="30"/>
      <c r="Q18" s="15">
        <f t="shared" si="0"/>
        <v>43916</v>
      </c>
      <c r="R18" s="31"/>
      <c r="S18" s="31"/>
      <c r="T18" s="15" cm="1">
        <f t="array" ref="T18">INDEX($Z$92:$AH$93,2,_xlfn.XMATCH($J18,$Z$92:$AH$92))</f>
        <v>43917</v>
      </c>
      <c r="U18" s="31"/>
      <c r="V18" s="31"/>
      <c r="W18" s="31"/>
    </row>
    <row r="19" spans="1:23" s="16" customFormat="1" ht="13.5" x14ac:dyDescent="0.3">
      <c r="A19" s="26"/>
      <c r="B19" s="10" t="s">
        <v>88</v>
      </c>
      <c r="C19" s="28" t="s">
        <v>110</v>
      </c>
      <c r="D19" s="28" t="s">
        <v>40</v>
      </c>
      <c r="E19" s="28" t="s">
        <v>48</v>
      </c>
      <c r="F19" s="29" t="s">
        <v>45</v>
      </c>
      <c r="G19" s="29"/>
      <c r="H19" s="29"/>
      <c r="I19" s="29" t="s">
        <v>45</v>
      </c>
      <c r="J19" s="41" cm="1">
        <f t="array" ref="J19">INDEX( $Z$86:$AB$88, _xlfn.XMATCH($L19,$Y$86:$Y$88), _xlfn.XMATCH($M19,$Z$89:$AB$89) )</f>
        <v>4</v>
      </c>
      <c r="K19" s="30" t="s">
        <v>198</v>
      </c>
      <c r="L19" s="30" t="s">
        <v>19</v>
      </c>
      <c r="M19" s="30" t="s">
        <v>19</v>
      </c>
      <c r="N19" s="30"/>
      <c r="O19" s="30" t="s">
        <v>45</v>
      </c>
      <c r="P19" s="30"/>
      <c r="Q19" s="15">
        <f t="shared" si="0"/>
        <v>43921</v>
      </c>
      <c r="R19" s="31"/>
      <c r="S19" s="31"/>
      <c r="T19" s="15" cm="1">
        <f t="array" ref="T19">INDEX($Z$92:$AH$93,2,_xlfn.XMATCH($J19,$Z$92:$AH$92))</f>
        <v>43922</v>
      </c>
      <c r="U19" s="31"/>
      <c r="V19" s="31"/>
      <c r="W19" s="31"/>
    </row>
    <row r="20" spans="1:23" s="16" customFormat="1" ht="27" x14ac:dyDescent="0.3">
      <c r="A20" s="32"/>
      <c r="B20" s="10" t="s">
        <v>89</v>
      </c>
      <c r="C20" s="35" t="s">
        <v>208</v>
      </c>
      <c r="D20" s="28" t="s">
        <v>40</v>
      </c>
      <c r="E20" s="28" t="s">
        <v>48</v>
      </c>
      <c r="F20" s="29"/>
      <c r="G20" s="29" t="s">
        <v>45</v>
      </c>
      <c r="H20" s="29"/>
      <c r="I20" s="29"/>
      <c r="J20" s="41" cm="1">
        <f t="array" ref="J20">INDEX( $Z$86:$AB$88, _xlfn.XMATCH($L20,$Y$86:$Y$88), _xlfn.XMATCH($M20,$Z$89:$AB$89) )</f>
        <v>2</v>
      </c>
      <c r="K20" s="30" t="s">
        <v>200</v>
      </c>
      <c r="L20" s="30" t="s">
        <v>18</v>
      </c>
      <c r="M20" s="30" t="s">
        <v>19</v>
      </c>
      <c r="N20" s="30" t="s">
        <v>45</v>
      </c>
      <c r="O20" s="30"/>
      <c r="P20" s="30"/>
      <c r="Q20" s="15">
        <f t="shared" si="0"/>
        <v>43916</v>
      </c>
      <c r="R20" s="31"/>
      <c r="S20" s="31"/>
      <c r="T20" s="15" cm="1">
        <f t="array" ref="T20">INDEX($Z$92:$AH$93,2,_xlfn.XMATCH($J20,$Z$92:$AH$92))</f>
        <v>43917</v>
      </c>
      <c r="U20" s="31"/>
      <c r="V20" s="31"/>
      <c r="W20" s="31"/>
    </row>
    <row r="21" spans="1:23" s="16" customFormat="1" ht="54" x14ac:dyDescent="0.3">
      <c r="A21" s="32"/>
      <c r="B21" s="10" t="s">
        <v>90</v>
      </c>
      <c r="C21" s="35" t="s">
        <v>137</v>
      </c>
      <c r="D21" s="28" t="s">
        <v>40</v>
      </c>
      <c r="E21" s="28" t="s">
        <v>48</v>
      </c>
      <c r="F21" s="29"/>
      <c r="G21" s="29" t="s">
        <v>45</v>
      </c>
      <c r="H21" s="29"/>
      <c r="I21" s="29"/>
      <c r="J21" s="41" cm="1">
        <f t="array" ref="J21">INDEX( $Z$86:$AB$88, _xlfn.XMATCH($L21,$Y$86:$Y$88), _xlfn.XMATCH($M21,$Z$89:$AB$89) )</f>
        <v>4</v>
      </c>
      <c r="K21" s="30" t="s">
        <v>200</v>
      </c>
      <c r="L21" s="30" t="s">
        <v>19</v>
      </c>
      <c r="M21" s="30" t="s">
        <v>22</v>
      </c>
      <c r="N21" s="30"/>
      <c r="O21" s="30" t="s">
        <v>45</v>
      </c>
      <c r="P21" s="30"/>
      <c r="Q21" s="15">
        <f t="shared" si="0"/>
        <v>43921</v>
      </c>
      <c r="R21" s="31"/>
      <c r="S21" s="31"/>
      <c r="T21" s="15" cm="1">
        <f t="array" ref="T21">INDEX($Z$92:$AH$93,2,_xlfn.XMATCH($J21,$Z$92:$AH$92))</f>
        <v>43922</v>
      </c>
      <c r="U21" s="31"/>
      <c r="V21" s="31"/>
      <c r="W21" s="31"/>
    </row>
    <row r="22" spans="1:23" s="16" customFormat="1" ht="40.5" x14ac:dyDescent="0.3">
      <c r="A22" s="27"/>
      <c r="B22" s="10" t="s">
        <v>91</v>
      </c>
      <c r="C22" s="35" t="s">
        <v>138</v>
      </c>
      <c r="D22" s="28" t="s">
        <v>40</v>
      </c>
      <c r="E22" s="28" t="s">
        <v>48</v>
      </c>
      <c r="F22" s="29"/>
      <c r="G22" s="29"/>
      <c r="H22" s="29" t="s">
        <v>45</v>
      </c>
      <c r="I22" s="29"/>
      <c r="J22" s="41" cm="1">
        <f t="array" ref="J22">INDEX( $Z$86:$AB$88, _xlfn.XMATCH($L22,$Y$86:$Y$88), _xlfn.XMATCH($M22,$Z$89:$AB$89) )</f>
        <v>4</v>
      </c>
      <c r="K22" s="30" t="s">
        <v>200</v>
      </c>
      <c r="L22" s="30" t="s">
        <v>19</v>
      </c>
      <c r="M22" s="30" t="s">
        <v>19</v>
      </c>
      <c r="N22" s="30"/>
      <c r="O22" s="30" t="s">
        <v>45</v>
      </c>
      <c r="P22" s="30"/>
      <c r="Q22" s="15">
        <f t="shared" si="0"/>
        <v>43921</v>
      </c>
      <c r="R22" s="31"/>
      <c r="S22" s="31"/>
      <c r="T22" s="15" cm="1">
        <f t="array" ref="T22">INDEX($Z$92:$AH$93,2,_xlfn.XMATCH($J22,$Z$92:$AH$92))</f>
        <v>43922</v>
      </c>
      <c r="U22" s="31"/>
      <c r="V22" s="31"/>
      <c r="W22" s="31"/>
    </row>
    <row r="23" spans="1:23" s="16" customFormat="1" ht="40.5" x14ac:dyDescent="0.3">
      <c r="A23" s="32"/>
      <c r="B23" s="10" t="s">
        <v>92</v>
      </c>
      <c r="C23" s="35" t="s">
        <v>139</v>
      </c>
      <c r="D23" s="28" t="s">
        <v>40</v>
      </c>
      <c r="E23" s="28" t="s">
        <v>48</v>
      </c>
      <c r="F23" s="29" t="s">
        <v>45</v>
      </c>
      <c r="G23" s="29" t="s">
        <v>45</v>
      </c>
      <c r="H23" s="29"/>
      <c r="I23" s="29" t="s">
        <v>45</v>
      </c>
      <c r="J23" s="41" cm="1">
        <f t="array" ref="J23">INDEX( $Z$86:$AB$88, _xlfn.XMATCH($L23,$Y$86:$Y$88), _xlfn.XMATCH($M23,$Z$89:$AB$89) )</f>
        <v>2</v>
      </c>
      <c r="K23" s="30" t="s">
        <v>200</v>
      </c>
      <c r="L23" s="30" t="s">
        <v>18</v>
      </c>
      <c r="M23" s="30" t="s">
        <v>19</v>
      </c>
      <c r="N23" s="30" t="s">
        <v>45</v>
      </c>
      <c r="O23" s="30"/>
      <c r="P23" s="30"/>
      <c r="Q23" s="15">
        <f t="shared" si="0"/>
        <v>43916</v>
      </c>
      <c r="R23" s="31"/>
      <c r="S23" s="31"/>
      <c r="T23" s="15" cm="1">
        <f t="array" ref="T23">INDEX($Z$92:$AH$93,2,_xlfn.XMATCH($J23,$Z$92:$AH$92))</f>
        <v>43917</v>
      </c>
      <c r="U23" s="31"/>
      <c r="V23" s="31"/>
      <c r="W23" s="31"/>
    </row>
    <row r="24" spans="1:23" s="16" customFormat="1" ht="15.95" customHeight="1" x14ac:dyDescent="0.3">
      <c r="A24" s="27"/>
      <c r="B24" s="10" t="s">
        <v>93</v>
      </c>
      <c r="C24" s="28" t="s">
        <v>210</v>
      </c>
      <c r="D24" s="28" t="s">
        <v>39</v>
      </c>
      <c r="E24" s="28" t="s">
        <v>49</v>
      </c>
      <c r="F24" s="29" t="s">
        <v>45</v>
      </c>
      <c r="G24" s="29" t="s">
        <v>45</v>
      </c>
      <c r="H24" s="29"/>
      <c r="I24" s="29"/>
      <c r="J24" s="41" cm="1">
        <f t="array" ref="J24">INDEX( $Z$86:$AB$88, _xlfn.XMATCH($L24,$Y$86:$Y$88), _xlfn.XMATCH($M24,$Z$89:$AB$89) )</f>
        <v>5</v>
      </c>
      <c r="K24" s="30" t="s">
        <v>198</v>
      </c>
      <c r="L24" s="30" t="s">
        <v>18</v>
      </c>
      <c r="M24" s="30" t="s">
        <v>18</v>
      </c>
      <c r="N24" s="30"/>
      <c r="O24" s="30" t="s">
        <v>45</v>
      </c>
      <c r="P24" s="30"/>
      <c r="Q24" s="15">
        <f t="shared" si="0"/>
        <v>43923</v>
      </c>
      <c r="R24" s="31"/>
      <c r="S24" s="31"/>
      <c r="T24" s="15" cm="1">
        <f t="array" ref="T24">INDEX($Z$92:$AH$93,2,_xlfn.XMATCH($J24,$Z$92:$AH$92))</f>
        <v>43924</v>
      </c>
      <c r="U24" s="31"/>
      <c r="V24" s="31"/>
      <c r="W24" s="31"/>
    </row>
    <row r="25" spans="1:23" s="16" customFormat="1" ht="40.5" x14ac:dyDescent="0.3">
      <c r="A25" s="32"/>
      <c r="B25" s="10" t="s">
        <v>94</v>
      </c>
      <c r="C25" s="35" t="s">
        <v>166</v>
      </c>
      <c r="D25" s="28" t="s">
        <v>39</v>
      </c>
      <c r="E25" s="28" t="s">
        <v>49</v>
      </c>
      <c r="F25" s="29"/>
      <c r="G25" s="29" t="s">
        <v>45</v>
      </c>
      <c r="H25" s="29" t="s">
        <v>45</v>
      </c>
      <c r="I25" s="29"/>
      <c r="J25" s="41" cm="1">
        <f t="array" ref="J25">INDEX( $Z$86:$AB$88, _xlfn.XMATCH($L25,$Y$86:$Y$88), _xlfn.XMATCH($M25,$Z$89:$AB$89) )</f>
        <v>7</v>
      </c>
      <c r="K25" s="30" t="s">
        <v>209</v>
      </c>
      <c r="L25" s="30" t="s">
        <v>19</v>
      </c>
      <c r="M25" s="30" t="s">
        <v>18</v>
      </c>
      <c r="N25" s="30"/>
      <c r="O25" s="30"/>
      <c r="P25" s="30" t="s">
        <v>45</v>
      </c>
      <c r="Q25" s="15">
        <f>T25-1</f>
        <v>43928</v>
      </c>
      <c r="R25" s="31"/>
      <c r="S25" s="31"/>
      <c r="T25" s="15" cm="1">
        <f t="array" ref="T25">INDEX($Z$92:$AH$93,2,_xlfn.XMATCH($J25,$Z$92:$AH$92))</f>
        <v>43929</v>
      </c>
      <c r="U25" s="31"/>
      <c r="V25" s="31"/>
      <c r="W25" s="31"/>
    </row>
    <row r="26" spans="1:23" s="16" customFormat="1" ht="27" x14ac:dyDescent="0.3">
      <c r="A26" s="36"/>
      <c r="B26" s="10" t="s">
        <v>95</v>
      </c>
      <c r="C26" s="35" t="s">
        <v>111</v>
      </c>
      <c r="D26" s="28" t="s">
        <v>39</v>
      </c>
      <c r="E26" s="28" t="s">
        <v>49</v>
      </c>
      <c r="F26" s="29" t="s">
        <v>45</v>
      </c>
      <c r="G26" s="29" t="s">
        <v>45</v>
      </c>
      <c r="H26" s="29"/>
      <c r="I26" s="29"/>
      <c r="J26" s="41" cm="1">
        <f t="array" ref="J26">INDEX( $Z$86:$AB$88, _xlfn.XMATCH($L26,$Y$86:$Y$88), _xlfn.XMATCH($M26,$Z$89:$AB$89) )</f>
        <v>5</v>
      </c>
      <c r="K26" s="30" t="s">
        <v>202</v>
      </c>
      <c r="L26" s="30" t="s">
        <v>204</v>
      </c>
      <c r="M26" s="30" t="s">
        <v>204</v>
      </c>
      <c r="N26" s="30"/>
      <c r="O26" s="30" t="s">
        <v>45</v>
      </c>
      <c r="P26" s="30"/>
      <c r="Q26" s="15">
        <f t="shared" si="0"/>
        <v>43923</v>
      </c>
      <c r="R26" s="31"/>
      <c r="S26" s="31"/>
      <c r="T26" s="15" cm="1">
        <f t="array" ref="T26">INDEX($Z$92:$AH$93,2,_xlfn.XMATCH($J26,$Z$92:$AH$92))</f>
        <v>43924</v>
      </c>
      <c r="U26" s="31"/>
      <c r="V26" s="31"/>
      <c r="W26" s="31"/>
    </row>
    <row r="27" spans="1:23" s="16" customFormat="1" ht="40.5" x14ac:dyDescent="0.3">
      <c r="A27" s="36"/>
      <c r="B27" s="10" t="s">
        <v>96</v>
      </c>
      <c r="C27" s="35" t="s">
        <v>116</v>
      </c>
      <c r="D27" s="28" t="s">
        <v>41</v>
      </c>
      <c r="E27" s="28" t="s">
        <v>50</v>
      </c>
      <c r="F27" s="29"/>
      <c r="G27" s="29" t="s">
        <v>45</v>
      </c>
      <c r="H27" s="29" t="s">
        <v>45</v>
      </c>
      <c r="I27" s="29"/>
      <c r="J27" s="41" cm="1">
        <f t="array" ref="J27">INDEX( $Z$86:$AB$88, _xlfn.XMATCH($L27,$Y$86:$Y$88), _xlfn.XMATCH($M27,$Z$89:$AB$89) )</f>
        <v>6</v>
      </c>
      <c r="K27" s="30" t="s">
        <v>202</v>
      </c>
      <c r="L27" s="30" t="s">
        <v>205</v>
      </c>
      <c r="M27" s="30" t="s">
        <v>205</v>
      </c>
      <c r="N27" s="30"/>
      <c r="O27" s="30" t="s">
        <v>45</v>
      </c>
      <c r="P27" s="30"/>
      <c r="Q27" s="15">
        <f t="shared" si="0"/>
        <v>43925</v>
      </c>
      <c r="R27" s="31"/>
      <c r="S27" s="31"/>
      <c r="T27" s="15" cm="1">
        <f t="array" ref="T27">INDEX($Z$92:$AH$93,2,_xlfn.XMATCH($J27,$Z$92:$AH$92))</f>
        <v>43926</v>
      </c>
      <c r="U27" s="31"/>
      <c r="V27" s="31"/>
      <c r="W27" s="31"/>
    </row>
    <row r="28" spans="1:23" s="16" customFormat="1" ht="40.5" x14ac:dyDescent="0.3">
      <c r="A28" s="27"/>
      <c r="B28" s="10" t="s">
        <v>97</v>
      </c>
      <c r="C28" s="35" t="s">
        <v>117</v>
      </c>
      <c r="D28" s="28" t="s">
        <v>41</v>
      </c>
      <c r="E28" s="28" t="s">
        <v>50</v>
      </c>
      <c r="F28" s="29"/>
      <c r="G28" s="29" t="s">
        <v>45</v>
      </c>
      <c r="H28" s="29" t="s">
        <v>45</v>
      </c>
      <c r="I28" s="29"/>
      <c r="J28" s="41" cm="1">
        <f t="array" ref="J28">INDEX( $Z$86:$AB$88, _xlfn.XMATCH($L28,$Y$86:$Y$88), _xlfn.XMATCH($M28,$Z$89:$AB$89) )</f>
        <v>5</v>
      </c>
      <c r="K28" s="30" t="s">
        <v>197</v>
      </c>
      <c r="L28" s="30" t="s">
        <v>18</v>
      </c>
      <c r="M28" s="30" t="s">
        <v>18</v>
      </c>
      <c r="N28" s="30"/>
      <c r="O28" s="30" t="s">
        <v>20</v>
      </c>
      <c r="P28" s="30"/>
      <c r="Q28" s="15">
        <f t="shared" si="0"/>
        <v>43923</v>
      </c>
      <c r="R28" s="31"/>
      <c r="S28" s="31"/>
      <c r="T28" s="15" cm="1">
        <f t="array" ref="T28">INDEX($Z$92:$AH$93,2,_xlfn.XMATCH($J28,$Z$92:$AH$92))</f>
        <v>43924</v>
      </c>
      <c r="U28" s="31"/>
      <c r="V28" s="31"/>
      <c r="W28" s="31"/>
    </row>
    <row r="29" spans="1:23" s="16" customFormat="1" ht="40.5" x14ac:dyDescent="0.3">
      <c r="A29" s="27"/>
      <c r="B29" s="10" t="s">
        <v>98</v>
      </c>
      <c r="C29" s="35" t="s">
        <v>118</v>
      </c>
      <c r="D29" s="28" t="s">
        <v>41</v>
      </c>
      <c r="E29" s="28" t="s">
        <v>50</v>
      </c>
      <c r="F29" s="29"/>
      <c r="G29" s="29" t="s">
        <v>45</v>
      </c>
      <c r="H29" s="29" t="s">
        <v>45</v>
      </c>
      <c r="I29" s="29"/>
      <c r="J29" s="41" cm="1">
        <f t="array" ref="J29">INDEX( $Z$86:$AB$88, _xlfn.XMATCH($L29,$Y$86:$Y$88), _xlfn.XMATCH($M29,$Z$89:$AB$89) )</f>
        <v>5</v>
      </c>
      <c r="K29" s="30" t="s">
        <v>211</v>
      </c>
      <c r="L29" s="30" t="s">
        <v>18</v>
      </c>
      <c r="M29" s="30" t="s">
        <v>18</v>
      </c>
      <c r="N29" s="30"/>
      <c r="O29" s="30" t="s">
        <v>45</v>
      </c>
      <c r="P29" s="30"/>
      <c r="Q29" s="15">
        <f t="shared" si="0"/>
        <v>43923</v>
      </c>
      <c r="R29" s="31"/>
      <c r="S29" s="31"/>
      <c r="T29" s="15" cm="1">
        <f t="array" ref="T29">INDEX($Z$92:$AH$93,2,_xlfn.XMATCH($J29,$Z$92:$AH$92))</f>
        <v>43924</v>
      </c>
      <c r="U29" s="31"/>
      <c r="V29" s="31"/>
      <c r="W29" s="31"/>
    </row>
    <row r="30" spans="1:23" s="16" customFormat="1" ht="27" x14ac:dyDescent="0.3">
      <c r="A30" s="27"/>
      <c r="B30" s="10" t="s">
        <v>99</v>
      </c>
      <c r="C30" s="35" t="s">
        <v>119</v>
      </c>
      <c r="D30" s="28" t="s">
        <v>41</v>
      </c>
      <c r="E30" s="28" t="s">
        <v>50</v>
      </c>
      <c r="F30" s="29" t="s">
        <v>45</v>
      </c>
      <c r="G30" s="29" t="s">
        <v>45</v>
      </c>
      <c r="H30" s="29" t="s">
        <v>45</v>
      </c>
      <c r="I30" s="29"/>
      <c r="J30" s="41" cm="1">
        <f t="array" ref="J30">INDEX( $Z$86:$AB$88, _xlfn.XMATCH($L30,$Y$86:$Y$88), _xlfn.XMATCH($M30,$Z$89:$AB$89) )</f>
        <v>3</v>
      </c>
      <c r="K30" s="30" t="s">
        <v>198</v>
      </c>
      <c r="L30" s="30" t="s">
        <v>21</v>
      </c>
      <c r="M30" s="30" t="s">
        <v>18</v>
      </c>
      <c r="N30" s="30" t="s">
        <v>45</v>
      </c>
      <c r="O30" s="30"/>
      <c r="P30" s="30"/>
      <c r="Q30" s="15">
        <f t="shared" si="0"/>
        <v>43918</v>
      </c>
      <c r="R30" s="31"/>
      <c r="S30" s="31"/>
      <c r="T30" s="15" cm="1">
        <f t="array" ref="T30">INDEX($Z$92:$AH$93,2,_xlfn.XMATCH($J30,$Z$92:$AH$92))</f>
        <v>43919</v>
      </c>
      <c r="U30" s="31"/>
      <c r="V30" s="31"/>
      <c r="W30" s="31"/>
    </row>
    <row r="31" spans="1:23" s="16" customFormat="1" ht="27" x14ac:dyDescent="0.3">
      <c r="A31" s="27"/>
      <c r="B31" s="10" t="s">
        <v>100</v>
      </c>
      <c r="C31" s="35" t="s">
        <v>120</v>
      </c>
      <c r="D31" s="28" t="s">
        <v>41</v>
      </c>
      <c r="E31" s="28" t="s">
        <v>50</v>
      </c>
      <c r="F31" s="29" t="s">
        <v>45</v>
      </c>
      <c r="G31" s="29" t="s">
        <v>45</v>
      </c>
      <c r="H31" s="29" t="s">
        <v>45</v>
      </c>
      <c r="I31" s="29"/>
      <c r="J31" s="41" cm="1">
        <f t="array" ref="J31">INDEX( $Z$86:$AB$88, _xlfn.XMATCH($L31,$Y$86:$Y$88), _xlfn.XMATCH($M31,$Z$89:$AB$89) )</f>
        <v>5</v>
      </c>
      <c r="K31" s="30" t="s">
        <v>198</v>
      </c>
      <c r="L31" s="30" t="s">
        <v>18</v>
      </c>
      <c r="M31" s="30" t="s">
        <v>18</v>
      </c>
      <c r="N31" s="30"/>
      <c r="O31" s="30" t="s">
        <v>20</v>
      </c>
      <c r="P31" s="30"/>
      <c r="Q31" s="15">
        <f t="shared" si="0"/>
        <v>43923</v>
      </c>
      <c r="R31" s="31"/>
      <c r="S31" s="31"/>
      <c r="T31" s="15" cm="1">
        <f t="array" ref="T31">INDEX($Z$92:$AH$93,2,_xlfn.XMATCH($J31,$Z$92:$AH$92))</f>
        <v>43924</v>
      </c>
      <c r="U31" s="31"/>
      <c r="V31" s="31"/>
      <c r="W31" s="31"/>
    </row>
    <row r="32" spans="1:23" s="16" customFormat="1" ht="40.5" x14ac:dyDescent="0.3">
      <c r="A32" s="32"/>
      <c r="B32" s="10" t="s">
        <v>101</v>
      </c>
      <c r="C32" s="35" t="s">
        <v>212</v>
      </c>
      <c r="D32" s="28" t="s">
        <v>41</v>
      </c>
      <c r="E32" s="28" t="s">
        <v>50</v>
      </c>
      <c r="F32" s="29"/>
      <c r="G32" s="29" t="s">
        <v>45</v>
      </c>
      <c r="H32" s="29" t="s">
        <v>45</v>
      </c>
      <c r="I32" s="29"/>
      <c r="J32" s="41" cm="1">
        <f t="array" ref="J32">INDEX( $Z$86:$AB$88, _xlfn.XMATCH($L32,$Y$86:$Y$88), _xlfn.XMATCH($M32,$Z$89:$AB$89) )</f>
        <v>3</v>
      </c>
      <c r="K32" s="30" t="s">
        <v>200</v>
      </c>
      <c r="L32" s="30" t="s">
        <v>21</v>
      </c>
      <c r="M32" s="30" t="s">
        <v>18</v>
      </c>
      <c r="N32" s="30" t="s">
        <v>45</v>
      </c>
      <c r="O32" s="30"/>
      <c r="P32" s="30"/>
      <c r="Q32" s="15">
        <f t="shared" si="0"/>
        <v>43918</v>
      </c>
      <c r="R32" s="31"/>
      <c r="S32" s="31"/>
      <c r="T32" s="15" cm="1">
        <f t="array" ref="T32">INDEX($Z$92:$AH$93,2,_xlfn.XMATCH($J32,$Z$92:$AH$92))</f>
        <v>43919</v>
      </c>
      <c r="U32" s="31"/>
      <c r="V32" s="31"/>
      <c r="W32" s="31"/>
    </row>
    <row r="33" spans="1:23" s="16" customFormat="1" ht="27" x14ac:dyDescent="0.3">
      <c r="A33" s="32"/>
      <c r="B33" s="10" t="s">
        <v>102</v>
      </c>
      <c r="C33" s="35" t="s">
        <v>121</v>
      </c>
      <c r="D33" s="28" t="s">
        <v>41</v>
      </c>
      <c r="E33" s="28" t="s">
        <v>50</v>
      </c>
      <c r="F33" s="29"/>
      <c r="G33" s="29" t="s">
        <v>45</v>
      </c>
      <c r="H33" s="29" t="s">
        <v>45</v>
      </c>
      <c r="I33" s="29"/>
      <c r="J33" s="41" cm="1">
        <f t="array" ref="J33">INDEX( $Z$86:$AB$88, _xlfn.XMATCH($L33,$Y$86:$Y$88), _xlfn.XMATCH($M33,$Z$89:$AB$89) )</f>
        <v>8</v>
      </c>
      <c r="K33" s="30" t="s">
        <v>200</v>
      </c>
      <c r="L33" s="30" t="s">
        <v>18</v>
      </c>
      <c r="M33" s="30" t="s">
        <v>21</v>
      </c>
      <c r="N33" s="30"/>
      <c r="O33" s="30"/>
      <c r="P33" s="30" t="s">
        <v>45</v>
      </c>
      <c r="Q33" s="15">
        <f t="shared" si="0"/>
        <v>43930</v>
      </c>
      <c r="R33" s="31"/>
      <c r="S33" s="31"/>
      <c r="T33" s="15" cm="1">
        <f t="array" ref="T33">INDEX($Z$92:$AH$93,2,_xlfn.XMATCH($J33,$Z$92:$AH$92))</f>
        <v>43931</v>
      </c>
      <c r="U33" s="31"/>
      <c r="V33" s="31"/>
      <c r="W33" s="31"/>
    </row>
    <row r="34" spans="1:23" s="16" customFormat="1" ht="27" x14ac:dyDescent="0.3">
      <c r="A34" s="32"/>
      <c r="B34" s="10" t="s">
        <v>103</v>
      </c>
      <c r="C34" s="35" t="s">
        <v>122</v>
      </c>
      <c r="D34" s="28" t="s">
        <v>41</v>
      </c>
      <c r="E34" s="28" t="s">
        <v>50</v>
      </c>
      <c r="F34" s="29"/>
      <c r="G34" s="29" t="s">
        <v>45</v>
      </c>
      <c r="H34" s="29" t="s">
        <v>45</v>
      </c>
      <c r="I34" s="29"/>
      <c r="J34" s="41" cm="1">
        <f t="array" ref="J34">INDEX( $Z$86:$AB$88, _xlfn.XMATCH($L34,$Y$86:$Y$88), _xlfn.XMATCH($M34,$Z$89:$AB$89) )</f>
        <v>6</v>
      </c>
      <c r="K34" s="30" t="s">
        <v>200</v>
      </c>
      <c r="L34" s="30" t="s">
        <v>21</v>
      </c>
      <c r="M34" s="30" t="s">
        <v>21</v>
      </c>
      <c r="N34" s="30"/>
      <c r="O34" s="30"/>
      <c r="P34" s="30" t="s">
        <v>45</v>
      </c>
      <c r="Q34" s="15">
        <f t="shared" si="0"/>
        <v>43925</v>
      </c>
      <c r="R34" s="31"/>
      <c r="S34" s="31"/>
      <c r="T34" s="15" cm="1">
        <f t="array" ref="T34">INDEX($Z$92:$AH$93,2,_xlfn.XMATCH($J34,$Z$92:$AH$92))</f>
        <v>43926</v>
      </c>
      <c r="U34" s="31"/>
      <c r="V34" s="31"/>
      <c r="W34" s="31"/>
    </row>
    <row r="35" spans="1:23" s="16" customFormat="1" ht="40.5" x14ac:dyDescent="0.3">
      <c r="A35" s="27"/>
      <c r="B35" s="10" t="s">
        <v>104</v>
      </c>
      <c r="C35" s="35" t="s">
        <v>123</v>
      </c>
      <c r="D35" s="28" t="s">
        <v>42</v>
      </c>
      <c r="E35" s="28" t="s">
        <v>51</v>
      </c>
      <c r="F35" s="29"/>
      <c r="G35" s="29" t="s">
        <v>45</v>
      </c>
      <c r="H35" s="29" t="s">
        <v>45</v>
      </c>
      <c r="I35" s="29"/>
      <c r="J35" s="41" cm="1">
        <f t="array" ref="J35">INDEX( $Z$86:$AB$88, _xlfn.XMATCH($L35,$Y$86:$Y$88), _xlfn.XMATCH($M35,$Z$89:$AB$89) )</f>
        <v>7</v>
      </c>
      <c r="K35" s="30" t="s">
        <v>200</v>
      </c>
      <c r="L35" s="30" t="s">
        <v>26</v>
      </c>
      <c r="M35" s="30" t="s">
        <v>18</v>
      </c>
      <c r="N35" s="30"/>
      <c r="O35" s="30" t="s">
        <v>45</v>
      </c>
      <c r="P35" s="30"/>
      <c r="Q35" s="15">
        <f t="shared" si="0"/>
        <v>43928</v>
      </c>
      <c r="R35" s="31"/>
      <c r="S35" s="31"/>
      <c r="T35" s="15" cm="1">
        <f t="array" ref="T35">INDEX($Z$92:$AH$93,2,_xlfn.XMATCH($J35,$Z$92:$AH$92))</f>
        <v>43929</v>
      </c>
      <c r="U35" s="31"/>
      <c r="V35" s="31"/>
      <c r="W35" s="31"/>
    </row>
    <row r="36" spans="1:23" s="16" customFormat="1" ht="27" x14ac:dyDescent="0.3">
      <c r="A36" s="32"/>
      <c r="B36" s="10" t="s">
        <v>105</v>
      </c>
      <c r="C36" s="35" t="s">
        <v>125</v>
      </c>
      <c r="D36" s="28" t="s">
        <v>42</v>
      </c>
      <c r="E36" s="28" t="s">
        <v>51</v>
      </c>
      <c r="F36" s="29" t="s">
        <v>45</v>
      </c>
      <c r="G36" s="29" t="s">
        <v>45</v>
      </c>
      <c r="H36" s="29"/>
      <c r="I36" s="29"/>
      <c r="J36" s="41" cm="1">
        <f t="array" ref="J36">INDEX( $Z$86:$AB$88, _xlfn.XMATCH($L36,$Y$86:$Y$88), _xlfn.XMATCH($M36,$Z$89:$AB$89) )</f>
        <v>5</v>
      </c>
      <c r="K36" s="30" t="s">
        <v>200</v>
      </c>
      <c r="L36" s="30" t="s">
        <v>27</v>
      </c>
      <c r="M36" s="30" t="s">
        <v>18</v>
      </c>
      <c r="N36" s="30"/>
      <c r="O36" s="30" t="s">
        <v>45</v>
      </c>
      <c r="P36" s="30"/>
      <c r="Q36" s="15">
        <f t="shared" si="0"/>
        <v>43923</v>
      </c>
      <c r="R36" s="31"/>
      <c r="S36" s="31"/>
      <c r="T36" s="15" cm="1">
        <f t="array" ref="T36">INDEX($Z$92:$AH$93,2,_xlfn.XMATCH($J36,$Z$92:$AH$92))</f>
        <v>43924</v>
      </c>
      <c r="U36" s="31"/>
      <c r="V36" s="31"/>
      <c r="W36" s="31"/>
    </row>
    <row r="37" spans="1:23" s="16" customFormat="1" ht="40.5" x14ac:dyDescent="0.3">
      <c r="A37" s="27"/>
      <c r="B37" s="10" t="s">
        <v>106</v>
      </c>
      <c r="C37" s="35" t="s">
        <v>124</v>
      </c>
      <c r="D37" s="28" t="s">
        <v>42</v>
      </c>
      <c r="E37" s="28" t="s">
        <v>51</v>
      </c>
      <c r="F37" s="29" t="s">
        <v>45</v>
      </c>
      <c r="G37" s="29" t="s">
        <v>45</v>
      </c>
      <c r="H37" s="29"/>
      <c r="I37" s="29"/>
      <c r="J37" s="41" cm="1">
        <f t="array" ref="J37">INDEX( $Z$86:$AB$88, _xlfn.XMATCH($L37,$Y$86:$Y$88), _xlfn.XMATCH($M37,$Z$89:$AB$89) )</f>
        <v>5</v>
      </c>
      <c r="K37" s="30" t="s">
        <v>200</v>
      </c>
      <c r="L37" s="30" t="s">
        <v>24</v>
      </c>
      <c r="M37" s="30" t="s">
        <v>18</v>
      </c>
      <c r="N37" s="30"/>
      <c r="O37" s="30" t="s">
        <v>45</v>
      </c>
      <c r="P37" s="30"/>
      <c r="Q37" s="15">
        <f>T37-1</f>
        <v>43923</v>
      </c>
      <c r="R37" s="31"/>
      <c r="S37" s="31"/>
      <c r="T37" s="15" cm="1">
        <f t="array" ref="T37">INDEX($Z$92:$AH$93,2,_xlfn.XMATCH($J37,$Z$92:$AH$92))</f>
        <v>43924</v>
      </c>
      <c r="U37" s="31"/>
      <c r="V37" s="31"/>
      <c r="W37" s="31"/>
    </row>
    <row r="38" spans="1:23" s="16" customFormat="1" ht="40.5" x14ac:dyDescent="0.3">
      <c r="A38" s="27"/>
      <c r="B38" s="10" t="s">
        <v>58</v>
      </c>
      <c r="C38" s="35" t="s">
        <v>126</v>
      </c>
      <c r="D38" s="28" t="s">
        <v>42</v>
      </c>
      <c r="E38" s="28" t="s">
        <v>51</v>
      </c>
      <c r="F38" s="29"/>
      <c r="G38" s="29" t="s">
        <v>45</v>
      </c>
      <c r="H38" s="29" t="s">
        <v>45</v>
      </c>
      <c r="I38" s="29"/>
      <c r="J38" s="41" cm="1">
        <f t="array" ref="J38">INDEX( $Z$86:$AB$88, _xlfn.XMATCH($L38,$Y$86:$Y$88), _xlfn.XMATCH($M38,$Z$89:$AB$89) )</f>
        <v>3</v>
      </c>
      <c r="K38" s="30" t="s">
        <v>200</v>
      </c>
      <c r="L38" s="30" t="s">
        <v>25</v>
      </c>
      <c r="M38" s="30" t="s">
        <v>18</v>
      </c>
      <c r="N38" s="30"/>
      <c r="O38" s="30" t="s">
        <v>45</v>
      </c>
      <c r="P38" s="30"/>
      <c r="Q38" s="15">
        <f t="shared" si="0"/>
        <v>43918</v>
      </c>
      <c r="R38" s="31"/>
      <c r="S38" s="31"/>
      <c r="T38" s="15" cm="1">
        <f t="array" ref="T38">INDEX($Z$92:$AH$93,2,_xlfn.XMATCH($J38,$Z$92:$AH$92))</f>
        <v>43919</v>
      </c>
      <c r="U38" s="31"/>
      <c r="V38" s="31"/>
      <c r="W38" s="31"/>
    </row>
    <row r="39" spans="1:23" s="16" customFormat="1" ht="27" x14ac:dyDescent="0.3">
      <c r="A39" s="27"/>
      <c r="B39" s="10" t="s">
        <v>59</v>
      </c>
      <c r="C39" s="35" t="s">
        <v>192</v>
      </c>
      <c r="D39" s="28" t="s">
        <v>42</v>
      </c>
      <c r="E39" s="28" t="s">
        <v>51</v>
      </c>
      <c r="F39" s="29"/>
      <c r="G39" s="29" t="s">
        <v>45</v>
      </c>
      <c r="H39" s="29" t="s">
        <v>45</v>
      </c>
      <c r="I39" s="29"/>
      <c r="J39" s="41" cm="1">
        <f t="array" ref="J39">INDEX( $Z$86:$AB$88, _xlfn.XMATCH($L39,$Y$86:$Y$88), _xlfn.XMATCH($M39,$Z$89:$AB$89) )</f>
        <v>6</v>
      </c>
      <c r="K39" s="30" t="s">
        <v>200</v>
      </c>
      <c r="L39" s="30" t="s">
        <v>21</v>
      </c>
      <c r="M39" s="30" t="s">
        <v>21</v>
      </c>
      <c r="N39" s="30"/>
      <c r="O39" s="30"/>
      <c r="P39" s="30" t="s">
        <v>45</v>
      </c>
      <c r="Q39" s="15">
        <f t="shared" si="0"/>
        <v>43925</v>
      </c>
      <c r="R39" s="31"/>
      <c r="S39" s="31"/>
      <c r="T39" s="15" cm="1">
        <f t="array" ref="T39">INDEX($Z$92:$AH$93,2,_xlfn.XMATCH($J39,$Z$92:$AH$92))</f>
        <v>43926</v>
      </c>
      <c r="U39" s="31"/>
      <c r="V39" s="31"/>
      <c r="W39" s="31"/>
    </row>
    <row r="40" spans="1:23" s="16" customFormat="1" ht="27" x14ac:dyDescent="0.3">
      <c r="A40" s="27"/>
      <c r="B40" s="10" t="s">
        <v>60</v>
      </c>
      <c r="C40" s="35" t="s">
        <v>193</v>
      </c>
      <c r="D40" s="28" t="s">
        <v>42</v>
      </c>
      <c r="E40" s="28" t="s">
        <v>51</v>
      </c>
      <c r="F40" s="29"/>
      <c r="G40" s="29" t="s">
        <v>45</v>
      </c>
      <c r="H40" s="29" t="s">
        <v>45</v>
      </c>
      <c r="I40" s="29"/>
      <c r="J40" s="41" cm="1">
        <f t="array" ref="J40">INDEX( $Z$86:$AB$88, _xlfn.XMATCH($L40,$Y$86:$Y$88), _xlfn.XMATCH($M40,$Z$89:$AB$89) )</f>
        <v>6</v>
      </c>
      <c r="K40" s="30" t="s">
        <v>203</v>
      </c>
      <c r="L40" s="30" t="s">
        <v>205</v>
      </c>
      <c r="M40" s="30" t="s">
        <v>205</v>
      </c>
      <c r="N40" s="30"/>
      <c r="O40" s="30"/>
      <c r="P40" s="30" t="s">
        <v>45</v>
      </c>
      <c r="Q40" s="15">
        <f t="shared" si="0"/>
        <v>43925</v>
      </c>
      <c r="R40" s="31"/>
      <c r="S40" s="31"/>
      <c r="T40" s="15" cm="1">
        <f t="array" ref="T40">INDEX($Z$92:$AH$93,2,_xlfn.XMATCH($J40,$Z$92:$AH$92))</f>
        <v>43926</v>
      </c>
      <c r="U40" s="31"/>
      <c r="V40" s="31"/>
      <c r="W40" s="31"/>
    </row>
    <row r="41" spans="1:23" s="16" customFormat="1" ht="27" x14ac:dyDescent="0.3">
      <c r="A41" s="27"/>
      <c r="B41" s="10" t="s">
        <v>61</v>
      </c>
      <c r="C41" s="35" t="s">
        <v>127</v>
      </c>
      <c r="D41" s="28" t="s">
        <v>55</v>
      </c>
      <c r="E41" s="28" t="s">
        <v>52</v>
      </c>
      <c r="F41" s="29" t="s">
        <v>45</v>
      </c>
      <c r="G41" s="29" t="s">
        <v>45</v>
      </c>
      <c r="H41" s="29"/>
      <c r="I41" s="29"/>
      <c r="J41" s="41" cm="1">
        <f t="array" ref="J41">INDEX( $Z$86:$AB$88, _xlfn.XMATCH($L41,$Y$86:$Y$88), _xlfn.XMATCH($M41,$Z$89:$AB$89) )</f>
        <v>1</v>
      </c>
      <c r="K41" s="30" t="s">
        <v>202</v>
      </c>
      <c r="L41" s="30" t="s">
        <v>21</v>
      </c>
      <c r="M41" s="30" t="s">
        <v>44</v>
      </c>
      <c r="N41" s="30" t="s">
        <v>45</v>
      </c>
      <c r="O41" s="30"/>
      <c r="P41" s="30"/>
      <c r="Q41" s="15">
        <f t="shared" si="0"/>
        <v>43914</v>
      </c>
      <c r="R41" s="31"/>
      <c r="S41" s="31"/>
      <c r="T41" s="15" cm="1">
        <f t="array" ref="T41">INDEX($Z$92:$AH$93,2,_xlfn.XMATCH($J41,$Z$92:$AH$92))</f>
        <v>43915</v>
      </c>
      <c r="U41" s="31"/>
      <c r="V41" s="31"/>
      <c r="W41" s="31"/>
    </row>
    <row r="42" spans="1:23" s="16" customFormat="1" ht="40.5" x14ac:dyDescent="0.3">
      <c r="A42" s="27"/>
      <c r="B42" s="10" t="s">
        <v>62</v>
      </c>
      <c r="C42" s="35" t="s">
        <v>128</v>
      </c>
      <c r="D42" s="28" t="s">
        <v>55</v>
      </c>
      <c r="E42" s="28" t="s">
        <v>52</v>
      </c>
      <c r="F42" s="29"/>
      <c r="G42" s="29" t="s">
        <v>45</v>
      </c>
      <c r="H42" s="29" t="s">
        <v>45</v>
      </c>
      <c r="I42" s="29" t="s">
        <v>45</v>
      </c>
      <c r="J42" s="41" cm="1">
        <f t="array" ref="J42">INDEX( $Z$86:$AB$88, _xlfn.XMATCH($L42,$Y$86:$Y$88), _xlfn.XMATCH($M42,$Z$89:$AB$89) )</f>
        <v>6</v>
      </c>
      <c r="K42" s="30" t="s">
        <v>202</v>
      </c>
      <c r="L42" s="30" t="s">
        <v>21</v>
      </c>
      <c r="M42" s="30" t="s">
        <v>205</v>
      </c>
      <c r="N42" s="30"/>
      <c r="O42" s="30" t="s">
        <v>45</v>
      </c>
      <c r="P42" s="30"/>
      <c r="Q42" s="15">
        <f t="shared" si="0"/>
        <v>43925</v>
      </c>
      <c r="R42" s="31"/>
      <c r="S42" s="31"/>
      <c r="T42" s="15" cm="1">
        <f t="array" ref="T42">INDEX($Z$92:$AH$93,2,_xlfn.XMATCH($J42,$Z$92:$AH$92))</f>
        <v>43926</v>
      </c>
      <c r="U42" s="31"/>
      <c r="V42" s="31"/>
      <c r="W42" s="31"/>
    </row>
    <row r="43" spans="1:23" s="16" customFormat="1" ht="27" x14ac:dyDescent="0.3">
      <c r="A43" s="27"/>
      <c r="B43" s="10" t="s">
        <v>63</v>
      </c>
      <c r="C43" s="35" t="s">
        <v>129</v>
      </c>
      <c r="D43" s="28" t="s">
        <v>55</v>
      </c>
      <c r="E43" s="28" t="s">
        <v>52</v>
      </c>
      <c r="F43" s="29" t="s">
        <v>45</v>
      </c>
      <c r="G43" s="29" t="s">
        <v>45</v>
      </c>
      <c r="H43" s="29" t="s">
        <v>45</v>
      </c>
      <c r="I43" s="29"/>
      <c r="J43" s="41" cm="1">
        <f t="array" ref="J43">INDEX( $Z$86:$AB$88, _xlfn.XMATCH($L43,$Y$86:$Y$88), _xlfn.XMATCH($M43,$Z$89:$AB$89) )</f>
        <v>1</v>
      </c>
      <c r="K43" s="30" t="s">
        <v>202</v>
      </c>
      <c r="L43" s="30" t="s">
        <v>21</v>
      </c>
      <c r="M43" s="30" t="s">
        <v>44</v>
      </c>
      <c r="N43" s="30" t="s">
        <v>45</v>
      </c>
      <c r="O43" s="30"/>
      <c r="P43" s="30"/>
      <c r="Q43" s="15">
        <f t="shared" si="0"/>
        <v>43914</v>
      </c>
      <c r="R43" s="31"/>
      <c r="S43" s="31"/>
      <c r="T43" s="15" cm="1">
        <f t="array" ref="T43">INDEX($Z$92:$AH$93,2,_xlfn.XMATCH($J43,$Z$92:$AH$92))</f>
        <v>43915</v>
      </c>
      <c r="U43" s="31"/>
      <c r="V43" s="31"/>
      <c r="W43" s="31"/>
    </row>
    <row r="44" spans="1:23" s="16" customFormat="1" ht="27" x14ac:dyDescent="0.3">
      <c r="A44" s="27"/>
      <c r="B44" s="10" t="s">
        <v>64</v>
      </c>
      <c r="C44" s="35" t="s">
        <v>130</v>
      </c>
      <c r="D44" s="28" t="s">
        <v>55</v>
      </c>
      <c r="E44" s="28" t="s">
        <v>52</v>
      </c>
      <c r="F44" s="29" t="s">
        <v>45</v>
      </c>
      <c r="G44" s="29" t="s">
        <v>45</v>
      </c>
      <c r="H44" s="29"/>
      <c r="I44" s="29"/>
      <c r="J44" s="41" cm="1">
        <f t="array" ref="J44">INDEX( $Z$86:$AB$88, _xlfn.XMATCH($L44,$Y$86:$Y$88), _xlfn.XMATCH($M44,$Z$89:$AB$89) )</f>
        <v>6</v>
      </c>
      <c r="K44" s="30" t="s">
        <v>202</v>
      </c>
      <c r="L44" s="30" t="s">
        <v>21</v>
      </c>
      <c r="M44" s="30" t="s">
        <v>205</v>
      </c>
      <c r="N44" s="30"/>
      <c r="O44" s="30" t="s">
        <v>45</v>
      </c>
      <c r="P44" s="30"/>
      <c r="Q44" s="15">
        <f>T44-1</f>
        <v>43925</v>
      </c>
      <c r="R44" s="31"/>
      <c r="S44" s="31"/>
      <c r="T44" s="15" cm="1">
        <f t="array" ref="T44">INDEX($Z$92:$AH$93,2,_xlfn.XMATCH($J44,$Z$92:$AH$92))</f>
        <v>43926</v>
      </c>
      <c r="U44" s="31"/>
      <c r="V44" s="31"/>
      <c r="W44" s="31"/>
    </row>
    <row r="45" spans="1:23" s="16" customFormat="1" ht="15.95" customHeight="1" x14ac:dyDescent="0.3">
      <c r="A45" s="27"/>
      <c r="B45" s="10" t="s">
        <v>65</v>
      </c>
      <c r="C45" s="28" t="s">
        <v>131</v>
      </c>
      <c r="D45" s="28" t="s">
        <v>56</v>
      </c>
      <c r="E45" s="28" t="s">
        <v>53</v>
      </c>
      <c r="F45" s="29"/>
      <c r="G45" s="29" t="s">
        <v>45</v>
      </c>
      <c r="H45" s="29"/>
      <c r="I45" s="29"/>
      <c r="J45" s="41" cm="1">
        <f t="array" ref="J45">INDEX( $Z$86:$AB$88, _xlfn.XMATCH($L45,$Y$86:$Y$88), _xlfn.XMATCH($M45,$Z$89:$AB$89) )</f>
        <v>1</v>
      </c>
      <c r="K45" s="30" t="s">
        <v>202</v>
      </c>
      <c r="L45" s="30" t="s">
        <v>21</v>
      </c>
      <c r="M45" s="30" t="s">
        <v>44</v>
      </c>
      <c r="N45" s="30" t="s">
        <v>45</v>
      </c>
      <c r="O45" s="30"/>
      <c r="P45" s="30"/>
      <c r="Q45" s="15">
        <f t="shared" si="0"/>
        <v>43914</v>
      </c>
      <c r="R45" s="31"/>
      <c r="S45" s="31"/>
      <c r="T45" s="15" cm="1">
        <f t="array" ref="T45">INDEX($Z$92:$AH$93,2,_xlfn.XMATCH($J45,$Z$92:$AH$92))</f>
        <v>43915</v>
      </c>
      <c r="U45" s="31"/>
      <c r="V45" s="31"/>
      <c r="W45" s="31"/>
    </row>
    <row r="46" spans="1:23" s="16" customFormat="1" ht="27" x14ac:dyDescent="0.3">
      <c r="A46" s="27"/>
      <c r="B46" s="10" t="s">
        <v>66</v>
      </c>
      <c r="C46" s="35" t="s">
        <v>133</v>
      </c>
      <c r="D46" s="28" t="s">
        <v>56</v>
      </c>
      <c r="E46" s="28" t="s">
        <v>53</v>
      </c>
      <c r="F46" s="29" t="s">
        <v>45</v>
      </c>
      <c r="G46" s="29" t="s">
        <v>45</v>
      </c>
      <c r="H46" s="29"/>
      <c r="I46" s="29"/>
      <c r="J46" s="41" cm="1">
        <f t="array" ref="J46">INDEX( $Z$86:$AB$88, _xlfn.XMATCH($L46,$Y$86:$Y$88), _xlfn.XMATCH($M46,$Z$89:$AB$89) )</f>
        <v>3</v>
      </c>
      <c r="K46" s="30" t="s">
        <v>202</v>
      </c>
      <c r="L46" s="30" t="s">
        <v>21</v>
      </c>
      <c r="M46" s="30" t="s">
        <v>204</v>
      </c>
      <c r="N46" s="30"/>
      <c r="O46" s="30" t="s">
        <v>45</v>
      </c>
      <c r="P46" s="30"/>
      <c r="Q46" s="15">
        <f t="shared" si="0"/>
        <v>43918</v>
      </c>
      <c r="R46" s="31"/>
      <c r="S46" s="31"/>
      <c r="T46" s="15" cm="1">
        <f t="array" ref="T46">INDEX($Z$92:$AH$93,2,_xlfn.XMATCH($J46,$Z$92:$AH$92))</f>
        <v>43919</v>
      </c>
      <c r="U46" s="31"/>
      <c r="V46" s="31"/>
      <c r="W46" s="31"/>
    </row>
    <row r="47" spans="1:23" s="16" customFormat="1" ht="27" x14ac:dyDescent="0.3">
      <c r="A47" s="27"/>
      <c r="B47" s="10" t="s">
        <v>67</v>
      </c>
      <c r="C47" s="35" t="s">
        <v>132</v>
      </c>
      <c r="D47" s="28" t="s">
        <v>56</v>
      </c>
      <c r="E47" s="28" t="s">
        <v>53</v>
      </c>
      <c r="F47" s="29"/>
      <c r="G47" s="29" t="s">
        <v>45</v>
      </c>
      <c r="H47" s="29" t="s">
        <v>45</v>
      </c>
      <c r="I47" s="29"/>
      <c r="J47" s="41" cm="1">
        <f t="array" ref="J47">INDEX( $Z$86:$AB$88, _xlfn.XMATCH($L47,$Y$86:$Y$88), _xlfn.XMATCH($M47,$Z$89:$AB$89) )</f>
        <v>6</v>
      </c>
      <c r="K47" s="30" t="s">
        <v>202</v>
      </c>
      <c r="L47" s="30" t="s">
        <v>25</v>
      </c>
      <c r="M47" s="30" t="s">
        <v>21</v>
      </c>
      <c r="N47" s="30"/>
      <c r="O47" s="30"/>
      <c r="P47" s="30" t="s">
        <v>45</v>
      </c>
      <c r="Q47" s="15">
        <f t="shared" si="0"/>
        <v>43925</v>
      </c>
      <c r="R47" s="31"/>
      <c r="S47" s="31"/>
      <c r="T47" s="15" cm="1">
        <f t="array" ref="T47">INDEX($Z$92:$AH$93,2,_xlfn.XMATCH($J47,$Z$92:$AH$92))</f>
        <v>43926</v>
      </c>
      <c r="U47" s="31"/>
      <c r="V47" s="31"/>
      <c r="W47" s="31"/>
    </row>
    <row r="48" spans="1:23" ht="27" x14ac:dyDescent="0.3">
      <c r="B48" s="10" t="s">
        <v>68</v>
      </c>
      <c r="C48" s="35" t="s">
        <v>196</v>
      </c>
      <c r="D48" s="28" t="s">
        <v>56</v>
      </c>
      <c r="E48" s="28" t="s">
        <v>53</v>
      </c>
      <c r="F48" s="29"/>
      <c r="G48" s="29" t="s">
        <v>45</v>
      </c>
      <c r="H48" s="29" t="s">
        <v>45</v>
      </c>
      <c r="I48" s="29"/>
      <c r="J48" s="41" cm="1">
        <f t="array" ref="J48">INDEX( $Z$86:$AB$88, _xlfn.XMATCH($L48,$Y$86:$Y$88), _xlfn.XMATCH($M48,$Z$89:$AB$89) )</f>
        <v>6</v>
      </c>
      <c r="K48" s="30" t="s">
        <v>202</v>
      </c>
      <c r="L48" s="30" t="s">
        <v>21</v>
      </c>
      <c r="M48" s="30" t="s">
        <v>21</v>
      </c>
      <c r="N48" s="30"/>
      <c r="O48" s="30"/>
      <c r="P48" s="30" t="s">
        <v>45</v>
      </c>
      <c r="Q48" s="15">
        <f t="shared" si="0"/>
        <v>43925</v>
      </c>
      <c r="R48" s="31"/>
      <c r="S48" s="31"/>
      <c r="T48" s="15" cm="1">
        <f t="array" ref="T48">INDEX($Z$92:$AH$93,2,_xlfn.XMATCH($J48,$Z$92:$AH$92))</f>
        <v>43926</v>
      </c>
      <c r="U48" s="31"/>
      <c r="V48" s="31"/>
      <c r="W48" s="31"/>
    </row>
    <row r="49" spans="2:23" ht="27" x14ac:dyDescent="0.3">
      <c r="B49" s="10" t="s">
        <v>69</v>
      </c>
      <c r="C49" s="35" t="s">
        <v>134</v>
      </c>
      <c r="D49" s="28" t="s">
        <v>56</v>
      </c>
      <c r="E49" s="28" t="s">
        <v>53</v>
      </c>
      <c r="F49" s="29"/>
      <c r="G49" s="29" t="s">
        <v>45</v>
      </c>
      <c r="H49" s="29" t="s">
        <v>45</v>
      </c>
      <c r="I49" s="29"/>
      <c r="J49" s="41" cm="1">
        <f t="array" ref="J49">INDEX( $Z$86:$AB$88, _xlfn.XMATCH($L49,$Y$86:$Y$88), _xlfn.XMATCH($M49,$Z$89:$AB$89) )</f>
        <v>6</v>
      </c>
      <c r="K49" s="30" t="s">
        <v>202</v>
      </c>
      <c r="L49" s="30" t="s">
        <v>21</v>
      </c>
      <c r="M49" s="30" t="s">
        <v>205</v>
      </c>
      <c r="N49" s="34"/>
      <c r="O49" s="34"/>
      <c r="P49" s="34" t="s">
        <v>45</v>
      </c>
      <c r="Q49" s="15">
        <f t="shared" si="0"/>
        <v>43925</v>
      </c>
      <c r="R49" s="31"/>
      <c r="S49" s="31"/>
      <c r="T49" s="15" cm="1">
        <f t="array" ref="T49">INDEX($Z$92:$AH$93,2,_xlfn.XMATCH($J49,$Z$92:$AH$92))</f>
        <v>43926</v>
      </c>
      <c r="U49" s="31"/>
      <c r="V49" s="31"/>
      <c r="W49" s="31"/>
    </row>
    <row r="50" spans="2:23" ht="27" x14ac:dyDescent="0.3">
      <c r="B50" s="10" t="s">
        <v>70</v>
      </c>
      <c r="C50" s="35" t="s">
        <v>135</v>
      </c>
      <c r="D50" s="28" t="s">
        <v>57</v>
      </c>
      <c r="E50" s="28" t="s">
        <v>54</v>
      </c>
      <c r="F50" s="29" t="s">
        <v>45</v>
      </c>
      <c r="G50" s="29" t="s">
        <v>45</v>
      </c>
      <c r="H50" s="29"/>
      <c r="I50" s="29"/>
      <c r="J50" s="41" cm="1">
        <f t="array" ref="J50">INDEX( $Z$86:$AB$88, _xlfn.XMATCH($L50,$Y$86:$Y$88), _xlfn.XMATCH($M50,$Z$89:$AB$89) )</f>
        <v>6</v>
      </c>
      <c r="K50" s="30" t="s">
        <v>203</v>
      </c>
      <c r="L50" s="30" t="s">
        <v>205</v>
      </c>
      <c r="M50" s="30" t="s">
        <v>205</v>
      </c>
      <c r="N50" s="30"/>
      <c r="O50" s="30"/>
      <c r="P50" s="30" t="s">
        <v>45</v>
      </c>
      <c r="Q50" s="15">
        <f t="shared" si="0"/>
        <v>43925</v>
      </c>
      <c r="R50" s="31"/>
      <c r="S50" s="31"/>
      <c r="T50" s="15" cm="1">
        <f t="array" ref="T50">INDEX($Z$92:$AH$93,2,_xlfn.XMATCH($J50,$Z$92:$AH$92))</f>
        <v>43926</v>
      </c>
      <c r="U50" s="31"/>
      <c r="V50" s="31"/>
      <c r="W50" s="31"/>
    </row>
    <row r="51" spans="2:23" ht="27" x14ac:dyDescent="0.3">
      <c r="B51" s="10" t="s">
        <v>71</v>
      </c>
      <c r="C51" s="35" t="s">
        <v>195</v>
      </c>
      <c r="D51" s="28" t="s">
        <v>57</v>
      </c>
      <c r="E51" s="28" t="s">
        <v>54</v>
      </c>
      <c r="F51" s="29"/>
      <c r="G51" s="29" t="s">
        <v>45</v>
      </c>
      <c r="H51" s="29" t="s">
        <v>45</v>
      </c>
      <c r="I51" s="29"/>
      <c r="J51" s="41" cm="1">
        <f t="array" ref="J51">INDEX( $Z$86:$AB$88, _xlfn.XMATCH($L51,$Y$86:$Y$88), _xlfn.XMATCH($M51,$Z$89:$AB$89) )</f>
        <v>8</v>
      </c>
      <c r="K51" s="30" t="s">
        <v>203</v>
      </c>
      <c r="L51" s="30" t="s">
        <v>204</v>
      </c>
      <c r="M51" s="30" t="s">
        <v>205</v>
      </c>
      <c r="N51" s="30"/>
      <c r="O51" s="30"/>
      <c r="P51" s="30" t="s">
        <v>45</v>
      </c>
      <c r="Q51" s="15">
        <f t="shared" si="0"/>
        <v>43930</v>
      </c>
      <c r="R51" s="31"/>
      <c r="S51" s="31"/>
      <c r="T51" s="15" cm="1">
        <f t="array" ref="T51">INDEX($Z$92:$AH$93,2,_xlfn.XMATCH($J51,$Z$92:$AH$92))</f>
        <v>43931</v>
      </c>
      <c r="U51" s="31"/>
      <c r="V51" s="31"/>
      <c r="W51" s="31"/>
    </row>
    <row r="52" spans="2:23" ht="40.5" x14ac:dyDescent="0.3">
      <c r="B52" s="10" t="s">
        <v>72</v>
      </c>
      <c r="C52" s="35" t="s">
        <v>136</v>
      </c>
      <c r="D52" s="28" t="s">
        <v>57</v>
      </c>
      <c r="E52" s="28" t="s">
        <v>54</v>
      </c>
      <c r="F52" s="29" t="s">
        <v>45</v>
      </c>
      <c r="G52" s="29" t="s">
        <v>45</v>
      </c>
      <c r="H52" s="29" t="s">
        <v>45</v>
      </c>
      <c r="I52" s="29"/>
      <c r="J52" s="41" cm="1">
        <f t="array" ref="J52">INDEX( $Z$86:$AB$88, _xlfn.XMATCH($L52,$Y$86:$Y$88), _xlfn.XMATCH($M52,$Z$89:$AB$89) )</f>
        <v>8</v>
      </c>
      <c r="K52" s="30" t="s">
        <v>203</v>
      </c>
      <c r="L52" s="30" t="s">
        <v>204</v>
      </c>
      <c r="M52" s="30" t="s">
        <v>205</v>
      </c>
      <c r="N52" s="30"/>
      <c r="O52" s="30"/>
      <c r="P52" s="30" t="s">
        <v>45</v>
      </c>
      <c r="Q52" s="15">
        <f t="shared" si="0"/>
        <v>43930</v>
      </c>
      <c r="R52" s="31"/>
      <c r="S52" s="31"/>
      <c r="T52" s="15" cm="1">
        <f t="array" ref="T52">INDEX($Z$92:$AH$93,2,_xlfn.XMATCH($J52,$Z$92:$AH$92))</f>
        <v>43931</v>
      </c>
      <c r="U52" s="31"/>
      <c r="V52" s="31"/>
      <c r="W52" s="31"/>
    </row>
    <row r="53" spans="2:23" ht="27" x14ac:dyDescent="0.3">
      <c r="B53" s="10" t="s">
        <v>107</v>
      </c>
      <c r="C53" s="35" t="s">
        <v>194</v>
      </c>
      <c r="D53" s="28" t="s">
        <v>57</v>
      </c>
      <c r="E53" s="28" t="s">
        <v>54</v>
      </c>
      <c r="F53" s="29" t="s">
        <v>45</v>
      </c>
      <c r="G53" s="29" t="s">
        <v>45</v>
      </c>
      <c r="H53" s="29" t="s">
        <v>45</v>
      </c>
      <c r="I53" s="29" t="s">
        <v>45</v>
      </c>
      <c r="J53" s="41" cm="1">
        <f t="array" ref="J53">INDEX( $Z$86:$AB$88, _xlfn.XMATCH($L53,$Y$86:$Y$88), _xlfn.XMATCH($M53,$Z$89:$AB$89) )</f>
        <v>8</v>
      </c>
      <c r="K53" s="30" t="s">
        <v>203</v>
      </c>
      <c r="L53" s="30" t="s">
        <v>204</v>
      </c>
      <c r="M53" s="30" t="s">
        <v>205</v>
      </c>
      <c r="N53" s="30"/>
      <c r="O53" s="30"/>
      <c r="P53" s="30" t="s">
        <v>45</v>
      </c>
      <c r="Q53" s="15">
        <f t="shared" si="0"/>
        <v>43930</v>
      </c>
      <c r="R53" s="31"/>
      <c r="S53" s="31"/>
      <c r="T53" s="15" cm="1">
        <f t="array" ref="T53">INDEX($Z$92:$AH$93,2,_xlfn.XMATCH($J53,$Z$92:$AH$92))</f>
        <v>43931</v>
      </c>
      <c r="U53" s="31"/>
      <c r="V53" s="31"/>
      <c r="W53" s="31"/>
    </row>
    <row r="54" spans="2:23" ht="13.5" x14ac:dyDescent="0.3">
      <c r="B54" s="10" t="s">
        <v>172</v>
      </c>
      <c r="C54" s="35" t="s">
        <v>169</v>
      </c>
      <c r="D54" s="28" t="s">
        <v>168</v>
      </c>
      <c r="E54" s="28" t="s">
        <v>167</v>
      </c>
      <c r="F54" s="29" t="s">
        <v>45</v>
      </c>
      <c r="G54" s="29" t="s">
        <v>45</v>
      </c>
      <c r="H54" s="29"/>
      <c r="I54" s="29"/>
      <c r="J54" s="41" cm="1">
        <f t="array" ref="J54">INDEX( $Z$86:$AB$88, _xlfn.XMATCH($L54,$Y$86:$Y$88), _xlfn.XMATCH($M54,$Z$89:$AB$89) )</f>
        <v>3</v>
      </c>
      <c r="K54" s="30" t="s">
        <v>201</v>
      </c>
      <c r="L54" s="30" t="s">
        <v>205</v>
      </c>
      <c r="M54" s="30" t="s">
        <v>204</v>
      </c>
      <c r="N54" s="30"/>
      <c r="O54" s="30" t="s">
        <v>45</v>
      </c>
      <c r="P54" s="30"/>
      <c r="Q54" s="15">
        <f t="shared" si="0"/>
        <v>43918</v>
      </c>
      <c r="R54" s="31"/>
      <c r="S54" s="31"/>
      <c r="T54" s="15" cm="1">
        <f t="array" ref="T54">INDEX($Z$92:$AH$93,2,_xlfn.XMATCH($J54,$Z$92:$AH$92))</f>
        <v>43919</v>
      </c>
      <c r="U54" s="31"/>
      <c r="V54" s="31"/>
      <c r="W54" s="31"/>
    </row>
    <row r="55" spans="2:23" ht="13.5" x14ac:dyDescent="0.3">
      <c r="B55" s="10" t="s">
        <v>173</v>
      </c>
      <c r="C55" s="35" t="s">
        <v>171</v>
      </c>
      <c r="D55" s="28" t="s">
        <v>168</v>
      </c>
      <c r="E55" s="28" t="s">
        <v>167</v>
      </c>
      <c r="F55" s="29"/>
      <c r="G55" s="29" t="s">
        <v>45</v>
      </c>
      <c r="H55" s="29" t="s">
        <v>45</v>
      </c>
      <c r="I55" s="29"/>
      <c r="J55" s="41" cm="1">
        <f t="array" ref="J55">INDEX( $Z$86:$AB$88, _xlfn.XMATCH($L55,$Y$86:$Y$88), _xlfn.XMATCH($M55,$Z$89:$AB$89) )</f>
        <v>2</v>
      </c>
      <c r="K55" s="30" t="s">
        <v>202</v>
      </c>
      <c r="L55" s="30" t="s">
        <v>204</v>
      </c>
      <c r="M55" s="30" t="s">
        <v>44</v>
      </c>
      <c r="N55" s="30" t="s">
        <v>45</v>
      </c>
      <c r="O55" s="30"/>
      <c r="P55" s="30"/>
      <c r="Q55" s="15">
        <f t="shared" si="0"/>
        <v>43916</v>
      </c>
      <c r="R55" s="31"/>
      <c r="S55" s="31"/>
      <c r="T55" s="15" cm="1">
        <f t="array" ref="T55">INDEX($Z$92:$AH$93,2,_xlfn.XMATCH($J55,$Z$92:$AH$92))</f>
        <v>43917</v>
      </c>
      <c r="U55" s="31"/>
      <c r="V55" s="31"/>
      <c r="W55" s="31"/>
    </row>
    <row r="56" spans="2:23" ht="13.5" x14ac:dyDescent="0.3">
      <c r="B56" s="10" t="s">
        <v>174</v>
      </c>
      <c r="C56" s="35" t="s">
        <v>170</v>
      </c>
      <c r="D56" s="28" t="s">
        <v>168</v>
      </c>
      <c r="E56" s="28" t="s">
        <v>167</v>
      </c>
      <c r="F56" s="29"/>
      <c r="G56" s="29" t="s">
        <v>45</v>
      </c>
      <c r="H56" s="29"/>
      <c r="I56" s="29"/>
      <c r="J56" s="41" cm="1">
        <f t="array" ref="J56">INDEX( $Z$86:$AB$88, _xlfn.XMATCH($L56,$Y$86:$Y$88), _xlfn.XMATCH($M56,$Z$89:$AB$89) )</f>
        <v>1</v>
      </c>
      <c r="K56" s="30" t="s">
        <v>202</v>
      </c>
      <c r="L56" s="30" t="s">
        <v>205</v>
      </c>
      <c r="M56" s="30" t="s">
        <v>44</v>
      </c>
      <c r="N56" s="30" t="s">
        <v>45</v>
      </c>
      <c r="O56" s="30"/>
      <c r="P56" s="30"/>
      <c r="Q56" s="15">
        <f t="shared" si="0"/>
        <v>43914</v>
      </c>
      <c r="R56" s="31"/>
      <c r="S56" s="31"/>
      <c r="T56" s="15" cm="1">
        <f t="array" ref="T56">INDEX($Z$92:$AH$93,2,_xlfn.XMATCH($J56,$Z$92:$AH$92))</f>
        <v>43915</v>
      </c>
      <c r="U56" s="31"/>
      <c r="V56" s="31"/>
      <c r="W56" s="31"/>
    </row>
    <row r="57" spans="2:23" ht="54" x14ac:dyDescent="0.3">
      <c r="B57" s="10" t="s">
        <v>175</v>
      </c>
      <c r="C57" s="37" t="s">
        <v>141</v>
      </c>
      <c r="D57" s="31" t="s">
        <v>140</v>
      </c>
      <c r="E57" s="31" t="s">
        <v>224</v>
      </c>
      <c r="F57" s="29" t="s">
        <v>45</v>
      </c>
      <c r="G57" s="29" t="s">
        <v>45</v>
      </c>
      <c r="H57" s="29"/>
      <c r="I57" s="29"/>
      <c r="J57" s="41" cm="1">
        <f t="array" ref="J57">INDEX( $Z$86:$AB$88, _xlfn.XMATCH($L57,$Y$86:$Y$88), _xlfn.XMATCH($M57,$Z$89:$AB$89) )</f>
        <v>3</v>
      </c>
      <c r="K57" s="30" t="s">
        <v>199</v>
      </c>
      <c r="L57" s="30" t="s">
        <v>205</v>
      </c>
      <c r="M57" s="30" t="s">
        <v>204</v>
      </c>
      <c r="N57" s="30"/>
      <c r="O57" s="30" t="s">
        <v>45</v>
      </c>
      <c r="P57" s="30"/>
      <c r="Q57" s="15">
        <f t="shared" si="0"/>
        <v>43918</v>
      </c>
      <c r="R57" s="31"/>
      <c r="S57" s="31"/>
      <c r="T57" s="15" cm="1">
        <f t="array" ref="T57">INDEX($Z$92:$AH$93,2,_xlfn.XMATCH($J57,$Z$92:$AH$92))</f>
        <v>43919</v>
      </c>
      <c r="U57" s="31"/>
      <c r="V57" s="31"/>
      <c r="W57" s="31"/>
    </row>
    <row r="58" spans="2:23" ht="40.5" x14ac:dyDescent="0.3">
      <c r="B58" s="10" t="s">
        <v>176</v>
      </c>
      <c r="C58" s="37" t="s">
        <v>143</v>
      </c>
      <c r="D58" s="31" t="s">
        <v>140</v>
      </c>
      <c r="E58" s="31" t="s">
        <v>224</v>
      </c>
      <c r="F58" s="29"/>
      <c r="G58" s="29" t="s">
        <v>45</v>
      </c>
      <c r="H58" s="29" t="s">
        <v>45</v>
      </c>
      <c r="I58" s="29"/>
      <c r="J58" s="41" cm="1">
        <f t="array" ref="J58">INDEX( $Z$86:$AB$88, _xlfn.XMATCH($L58,$Y$86:$Y$88), _xlfn.XMATCH($M58,$Z$89:$AB$89) )</f>
        <v>5</v>
      </c>
      <c r="K58" s="30" t="s">
        <v>199</v>
      </c>
      <c r="L58" s="30" t="s">
        <v>204</v>
      </c>
      <c r="M58" s="30" t="s">
        <v>204</v>
      </c>
      <c r="N58" s="30"/>
      <c r="O58" s="30" t="s">
        <v>45</v>
      </c>
      <c r="P58" s="30"/>
      <c r="Q58" s="15">
        <f t="shared" si="0"/>
        <v>43923</v>
      </c>
      <c r="R58" s="31"/>
      <c r="S58" s="31"/>
      <c r="T58" s="15" cm="1">
        <f t="array" ref="T58">INDEX($Z$92:$AH$93,2,_xlfn.XMATCH($J58,$Z$92:$AH$92))</f>
        <v>43924</v>
      </c>
      <c r="U58" s="31"/>
      <c r="V58" s="31"/>
      <c r="W58" s="31"/>
    </row>
    <row r="59" spans="2:23" ht="40.5" x14ac:dyDescent="0.3">
      <c r="B59" s="10" t="s">
        <v>177</v>
      </c>
      <c r="C59" s="38" t="s">
        <v>142</v>
      </c>
      <c r="D59" s="31" t="s">
        <v>140</v>
      </c>
      <c r="E59" s="31" t="s">
        <v>224</v>
      </c>
      <c r="F59" s="29"/>
      <c r="G59" s="29" t="s">
        <v>45</v>
      </c>
      <c r="H59" s="29" t="s">
        <v>45</v>
      </c>
      <c r="I59" s="29"/>
      <c r="J59" s="41" cm="1">
        <f t="array" ref="J59">INDEX( $Z$86:$AB$88, _xlfn.XMATCH($L59,$Y$86:$Y$88), _xlfn.XMATCH($M59,$Z$89:$AB$89) )</f>
        <v>7</v>
      </c>
      <c r="K59" s="30" t="s">
        <v>199</v>
      </c>
      <c r="L59" s="30" t="s">
        <v>44</v>
      </c>
      <c r="M59" s="30" t="s">
        <v>204</v>
      </c>
      <c r="N59" s="30"/>
      <c r="O59" s="30"/>
      <c r="P59" s="30" t="s">
        <v>45</v>
      </c>
      <c r="Q59" s="15">
        <f t="shared" si="0"/>
        <v>43928</v>
      </c>
      <c r="R59" s="30"/>
      <c r="S59" s="31"/>
      <c r="T59" s="15" cm="1">
        <f t="array" ref="T59">INDEX($Z$92:$AH$93,2,_xlfn.XMATCH($J59,$Z$92:$AH$92))</f>
        <v>43929</v>
      </c>
      <c r="U59" s="30"/>
      <c r="V59" s="31"/>
      <c r="W59" s="31"/>
    </row>
    <row r="60" spans="2:23" ht="40.5" x14ac:dyDescent="0.3">
      <c r="B60" s="10" t="s">
        <v>178</v>
      </c>
      <c r="C60" s="38" t="s">
        <v>144</v>
      </c>
      <c r="D60" s="31" t="s">
        <v>140</v>
      </c>
      <c r="E60" s="31" t="s">
        <v>224</v>
      </c>
      <c r="F60" s="29" t="s">
        <v>45</v>
      </c>
      <c r="G60" s="29" t="s">
        <v>45</v>
      </c>
      <c r="H60" s="29" t="s">
        <v>45</v>
      </c>
      <c r="I60" s="29"/>
      <c r="J60" s="41" cm="1">
        <f t="array" ref="J60">INDEX( $Z$86:$AB$88, _xlfn.XMATCH($L60,$Y$86:$Y$88), _xlfn.XMATCH($M60,$Z$89:$AB$89) )</f>
        <v>5</v>
      </c>
      <c r="K60" s="30" t="s">
        <v>199</v>
      </c>
      <c r="L60" s="30" t="s">
        <v>204</v>
      </c>
      <c r="M60" s="30" t="s">
        <v>204</v>
      </c>
      <c r="N60" s="30"/>
      <c r="O60" s="30" t="s">
        <v>45</v>
      </c>
      <c r="P60" s="30"/>
      <c r="Q60" s="15">
        <f>T60-1</f>
        <v>43923</v>
      </c>
      <c r="R60" s="30"/>
      <c r="S60" s="31"/>
      <c r="T60" s="15" cm="1">
        <f t="array" ref="T60">INDEX($Z$92:$AH$93,2,_xlfn.XMATCH($J60,$Z$92:$AH$92))</f>
        <v>43924</v>
      </c>
      <c r="U60" s="30"/>
      <c r="V60" s="31"/>
      <c r="W60" s="31"/>
    </row>
    <row r="61" spans="2:23" ht="13.5" x14ac:dyDescent="0.3">
      <c r="B61" s="10" t="s">
        <v>179</v>
      </c>
      <c r="C61" s="33" t="s">
        <v>145</v>
      </c>
      <c r="D61" s="31" t="s">
        <v>140</v>
      </c>
      <c r="E61" s="31" t="s">
        <v>224</v>
      </c>
      <c r="F61" s="29" t="s">
        <v>45</v>
      </c>
      <c r="G61" s="29" t="s">
        <v>45</v>
      </c>
      <c r="H61" s="29" t="s">
        <v>45</v>
      </c>
      <c r="I61" s="29" t="s">
        <v>45</v>
      </c>
      <c r="J61" s="41" cm="1">
        <f t="array" ref="J61">INDEX( $Z$86:$AB$88, _xlfn.XMATCH($L61,$Y$86:$Y$88), _xlfn.XMATCH($M61,$Z$89:$AB$89) )</f>
        <v>8</v>
      </c>
      <c r="K61" s="30" t="s">
        <v>201</v>
      </c>
      <c r="L61" s="30" t="s">
        <v>204</v>
      </c>
      <c r="M61" s="30" t="s">
        <v>205</v>
      </c>
      <c r="N61" s="30"/>
      <c r="O61" s="30"/>
      <c r="P61" s="30" t="s">
        <v>45</v>
      </c>
      <c r="Q61" s="15">
        <f t="shared" si="0"/>
        <v>43930</v>
      </c>
      <c r="R61" s="30"/>
      <c r="S61" s="31"/>
      <c r="T61" s="15" cm="1">
        <f t="array" ref="T61">INDEX($Z$92:$AH$93,2,_xlfn.XMATCH($J61,$Z$92:$AH$92))</f>
        <v>43931</v>
      </c>
      <c r="U61" s="30"/>
      <c r="V61" s="31"/>
      <c r="W61" s="31"/>
    </row>
    <row r="62" spans="2:23" ht="13.5" x14ac:dyDescent="0.3">
      <c r="B62" s="10" t="s">
        <v>180</v>
      </c>
      <c r="C62" s="38" t="s">
        <v>153</v>
      </c>
      <c r="D62" s="31" t="s">
        <v>151</v>
      </c>
      <c r="E62" s="31" t="s">
        <v>152</v>
      </c>
      <c r="F62" s="29" t="s">
        <v>45</v>
      </c>
      <c r="G62" s="29" t="s">
        <v>45</v>
      </c>
      <c r="H62" s="29" t="s">
        <v>45</v>
      </c>
      <c r="I62" s="29"/>
      <c r="J62" s="41" cm="1">
        <f t="array" ref="J62">INDEX( $Z$86:$AB$88, _xlfn.XMATCH($L62,$Y$86:$Y$88), _xlfn.XMATCH($M62,$Z$89:$AB$89) )</f>
        <v>3</v>
      </c>
      <c r="K62" s="30" t="s">
        <v>199</v>
      </c>
      <c r="L62" s="30" t="s">
        <v>205</v>
      </c>
      <c r="M62" s="30" t="s">
        <v>204</v>
      </c>
      <c r="N62" s="30"/>
      <c r="O62" s="30"/>
      <c r="P62" s="30" t="s">
        <v>45</v>
      </c>
      <c r="Q62" s="15">
        <f t="shared" si="0"/>
        <v>43918</v>
      </c>
      <c r="R62" s="30"/>
      <c r="S62" s="31"/>
      <c r="T62" s="15" cm="1">
        <f t="array" ref="T62">INDEX($Z$92:$AH$93,2,_xlfn.XMATCH($J62,$Z$92:$AH$92))</f>
        <v>43919</v>
      </c>
      <c r="U62" s="30"/>
      <c r="V62" s="31"/>
      <c r="W62" s="31"/>
    </row>
    <row r="63" spans="2:23" ht="13.5" x14ac:dyDescent="0.3">
      <c r="B63" s="10" t="s">
        <v>181</v>
      </c>
      <c r="C63" s="38" t="s">
        <v>156</v>
      </c>
      <c r="D63" s="31" t="s">
        <v>151</v>
      </c>
      <c r="E63" s="31" t="s">
        <v>152</v>
      </c>
      <c r="F63" s="29" t="s">
        <v>45</v>
      </c>
      <c r="G63" s="29" t="s">
        <v>45</v>
      </c>
      <c r="H63" s="29" t="s">
        <v>45</v>
      </c>
      <c r="I63" s="29"/>
      <c r="J63" s="41" cm="1">
        <f t="array" ref="J63">INDEX( $Z$86:$AB$88, _xlfn.XMATCH($L63,$Y$86:$Y$88), _xlfn.XMATCH($M63,$Z$89:$AB$89) )</f>
        <v>5</v>
      </c>
      <c r="K63" s="30" t="s">
        <v>199</v>
      </c>
      <c r="L63" s="30" t="s">
        <v>204</v>
      </c>
      <c r="M63" s="30" t="s">
        <v>204</v>
      </c>
      <c r="N63" s="30"/>
      <c r="O63" s="30"/>
      <c r="P63" s="30" t="s">
        <v>45</v>
      </c>
      <c r="Q63" s="15">
        <f t="shared" si="0"/>
        <v>43923</v>
      </c>
      <c r="R63" s="30"/>
      <c r="S63" s="31"/>
      <c r="T63" s="15" cm="1">
        <f t="array" ref="T63">INDEX($Z$92:$AH$93,2,_xlfn.XMATCH($J63,$Z$92:$AH$92))</f>
        <v>43924</v>
      </c>
      <c r="U63" s="30"/>
      <c r="V63" s="31"/>
      <c r="W63" s="31"/>
    </row>
    <row r="64" spans="2:23" ht="13.5" x14ac:dyDescent="0.3">
      <c r="B64" s="10" t="s">
        <v>182</v>
      </c>
      <c r="C64" s="38" t="s">
        <v>154</v>
      </c>
      <c r="D64" s="31" t="s">
        <v>151</v>
      </c>
      <c r="E64" s="31" t="s">
        <v>152</v>
      </c>
      <c r="F64" s="29" t="s">
        <v>45</v>
      </c>
      <c r="G64" s="29" t="s">
        <v>45</v>
      </c>
      <c r="H64" s="29" t="s">
        <v>45</v>
      </c>
      <c r="I64" s="29"/>
      <c r="J64" s="41" cm="1">
        <f t="array" ref="J64">INDEX( $Z$86:$AB$88, _xlfn.XMATCH($L64,$Y$86:$Y$88), _xlfn.XMATCH($M64,$Z$89:$AB$89) )</f>
        <v>5</v>
      </c>
      <c r="K64" s="30" t="s">
        <v>199</v>
      </c>
      <c r="L64" s="30" t="s">
        <v>204</v>
      </c>
      <c r="M64" s="30" t="s">
        <v>204</v>
      </c>
      <c r="N64" s="30"/>
      <c r="O64" s="30"/>
      <c r="P64" s="30" t="s">
        <v>45</v>
      </c>
      <c r="Q64" s="15">
        <f t="shared" si="0"/>
        <v>43923</v>
      </c>
      <c r="R64" s="30"/>
      <c r="S64" s="31"/>
      <c r="T64" s="15" cm="1">
        <f t="array" ref="T64">INDEX($Z$92:$AH$93,2,_xlfn.XMATCH($J64,$Z$92:$AH$92))</f>
        <v>43924</v>
      </c>
      <c r="U64" s="30"/>
      <c r="V64" s="31"/>
      <c r="W64" s="31"/>
    </row>
    <row r="65" spans="2:35" ht="13.5" x14ac:dyDescent="0.3">
      <c r="B65" s="10" t="s">
        <v>183</v>
      </c>
      <c r="C65" s="38" t="s">
        <v>155</v>
      </c>
      <c r="D65" s="31" t="s">
        <v>151</v>
      </c>
      <c r="E65" s="31" t="s">
        <v>152</v>
      </c>
      <c r="F65" s="29" t="s">
        <v>45</v>
      </c>
      <c r="G65" s="29" t="s">
        <v>45</v>
      </c>
      <c r="H65" s="29" t="s">
        <v>45</v>
      </c>
      <c r="I65" s="29"/>
      <c r="J65" s="41" cm="1">
        <f t="array" ref="J65">INDEX( $Z$86:$AB$88, _xlfn.XMATCH($L65,$Y$86:$Y$88), _xlfn.XMATCH($M65,$Z$89:$AB$89) )</f>
        <v>6</v>
      </c>
      <c r="K65" s="30" t="s">
        <v>199</v>
      </c>
      <c r="L65" s="30" t="s">
        <v>205</v>
      </c>
      <c r="M65" s="30" t="s">
        <v>205</v>
      </c>
      <c r="N65" s="30"/>
      <c r="O65" s="30"/>
      <c r="P65" s="30" t="s">
        <v>45</v>
      </c>
      <c r="Q65" s="15">
        <f t="shared" si="0"/>
        <v>43925</v>
      </c>
      <c r="R65" s="30"/>
      <c r="S65" s="31"/>
      <c r="T65" s="15" cm="1">
        <f t="array" ref="T65">INDEX($Z$92:$AH$93,2,_xlfn.XMATCH($J65,$Z$92:$AH$92))</f>
        <v>43926</v>
      </c>
      <c r="U65" s="30"/>
      <c r="V65" s="31"/>
      <c r="W65" s="31"/>
    </row>
    <row r="66" spans="2:35" ht="13.5" x14ac:dyDescent="0.3">
      <c r="B66" s="10" t="s">
        <v>184</v>
      </c>
      <c r="C66" s="38" t="s">
        <v>157</v>
      </c>
      <c r="D66" s="31" t="s">
        <v>162</v>
      </c>
      <c r="E66" s="31" t="s">
        <v>161</v>
      </c>
      <c r="F66" s="29" t="s">
        <v>45</v>
      </c>
      <c r="G66" s="29" t="s">
        <v>45</v>
      </c>
      <c r="H66" s="29" t="s">
        <v>45</v>
      </c>
      <c r="I66" s="29" t="s">
        <v>45</v>
      </c>
      <c r="J66" s="41" cm="1">
        <f t="array" ref="J66">INDEX( $Z$86:$AB$88, _xlfn.XMATCH($L66,$Y$86:$Y$88), _xlfn.XMATCH($M66,$Z$89:$AB$89) )</f>
        <v>6</v>
      </c>
      <c r="K66" s="30" t="s">
        <v>199</v>
      </c>
      <c r="L66" s="30" t="s">
        <v>205</v>
      </c>
      <c r="M66" s="30" t="s">
        <v>205</v>
      </c>
      <c r="N66" s="30"/>
      <c r="O66" s="30"/>
      <c r="P66" s="30" t="s">
        <v>45</v>
      </c>
      <c r="Q66" s="15">
        <f t="shared" si="0"/>
        <v>43925</v>
      </c>
      <c r="R66" s="30"/>
      <c r="S66" s="31"/>
      <c r="T66" s="15" cm="1">
        <f t="array" ref="T66">INDEX($Z$92:$AH$93,2,_xlfn.XMATCH($J66,$Z$92:$AH$92))</f>
        <v>43926</v>
      </c>
      <c r="U66" s="30"/>
      <c r="V66" s="31"/>
      <c r="W66" s="31"/>
    </row>
    <row r="67" spans="2:35" ht="13.5" x14ac:dyDescent="0.3">
      <c r="B67" s="10" t="s">
        <v>185</v>
      </c>
      <c r="C67" s="38" t="s">
        <v>158</v>
      </c>
      <c r="D67" s="31" t="s">
        <v>162</v>
      </c>
      <c r="E67" s="31" t="s">
        <v>161</v>
      </c>
      <c r="F67" s="29" t="s">
        <v>45</v>
      </c>
      <c r="G67" s="29" t="s">
        <v>45</v>
      </c>
      <c r="H67" s="29" t="s">
        <v>45</v>
      </c>
      <c r="I67" s="29" t="s">
        <v>45</v>
      </c>
      <c r="J67" s="41" cm="1">
        <f t="array" ref="J67">INDEX( $Z$86:$AB$88, _xlfn.XMATCH($L67,$Y$86:$Y$88), _xlfn.XMATCH($M67,$Z$89:$AB$89) )</f>
        <v>9</v>
      </c>
      <c r="K67" s="30" t="s">
        <v>199</v>
      </c>
      <c r="L67" s="30" t="s">
        <v>44</v>
      </c>
      <c r="M67" s="30" t="s">
        <v>205</v>
      </c>
      <c r="N67" s="30"/>
      <c r="O67" s="30"/>
      <c r="P67" s="30" t="s">
        <v>45</v>
      </c>
      <c r="Q67" s="15">
        <f t="shared" si="0"/>
        <v>43932</v>
      </c>
      <c r="R67" s="30"/>
      <c r="S67" s="31"/>
      <c r="T67" s="15" cm="1">
        <f t="array" ref="T67">INDEX($Z$92:$AH$93,2,_xlfn.XMATCH($J67,$Z$92:$AH$92))</f>
        <v>43933</v>
      </c>
      <c r="U67" s="30"/>
      <c r="V67" s="31"/>
      <c r="W67" s="31"/>
    </row>
    <row r="68" spans="2:35" ht="13.5" x14ac:dyDescent="0.3">
      <c r="B68" s="10" t="s">
        <v>186</v>
      </c>
      <c r="C68" s="38" t="s">
        <v>159</v>
      </c>
      <c r="D68" s="31" t="s">
        <v>162</v>
      </c>
      <c r="E68" s="31" t="s">
        <v>161</v>
      </c>
      <c r="F68" s="29" t="s">
        <v>45</v>
      </c>
      <c r="G68" s="29" t="s">
        <v>45</v>
      </c>
      <c r="H68" s="29" t="s">
        <v>45</v>
      </c>
      <c r="I68" s="29" t="s">
        <v>45</v>
      </c>
      <c r="J68" s="41" cm="1">
        <f t="array" ref="J68">INDEX( $Z$86:$AB$88, _xlfn.XMATCH($L68,$Y$86:$Y$88), _xlfn.XMATCH($M68,$Z$89:$AB$89) )</f>
        <v>8</v>
      </c>
      <c r="K68" s="30" t="s">
        <v>199</v>
      </c>
      <c r="L68" s="30" t="s">
        <v>204</v>
      </c>
      <c r="M68" s="30" t="s">
        <v>205</v>
      </c>
      <c r="N68" s="30"/>
      <c r="O68" s="30"/>
      <c r="P68" s="30" t="s">
        <v>45</v>
      </c>
      <c r="Q68" s="15">
        <f t="shared" si="0"/>
        <v>43930</v>
      </c>
      <c r="R68" s="30"/>
      <c r="S68" s="31"/>
      <c r="T68" s="15" cm="1">
        <f t="array" ref="T68">INDEX($Z$92:$AH$93,2,_xlfn.XMATCH($J68,$Z$92:$AH$92))</f>
        <v>43931</v>
      </c>
      <c r="U68" s="30"/>
      <c r="V68" s="31"/>
      <c r="W68" s="31"/>
    </row>
    <row r="69" spans="2:35" ht="13.5" x14ac:dyDescent="0.3">
      <c r="B69" s="10" t="s">
        <v>187</v>
      </c>
      <c r="C69" s="38" t="s">
        <v>160</v>
      </c>
      <c r="D69" s="31" t="s">
        <v>162</v>
      </c>
      <c r="E69" s="31" t="s">
        <v>161</v>
      </c>
      <c r="F69" s="29" t="s">
        <v>45</v>
      </c>
      <c r="G69" s="29" t="s">
        <v>45</v>
      </c>
      <c r="H69" s="29" t="s">
        <v>45</v>
      </c>
      <c r="I69" s="29" t="s">
        <v>45</v>
      </c>
      <c r="J69" s="41" cm="1">
        <f t="array" ref="J69">INDEX( $Z$86:$AB$88, _xlfn.XMATCH($L69,$Y$86:$Y$88), _xlfn.XMATCH($M69,$Z$89:$AB$89) )</f>
        <v>6</v>
      </c>
      <c r="K69" s="30" t="s">
        <v>199</v>
      </c>
      <c r="L69" s="30" t="s">
        <v>205</v>
      </c>
      <c r="M69" s="30" t="s">
        <v>205</v>
      </c>
      <c r="N69" s="30"/>
      <c r="O69" s="30"/>
      <c r="P69" s="30" t="s">
        <v>45</v>
      </c>
      <c r="Q69" s="15">
        <f t="shared" si="0"/>
        <v>43925</v>
      </c>
      <c r="R69" s="30"/>
      <c r="S69" s="31"/>
      <c r="T69" s="15" cm="1">
        <f t="array" ref="T69">INDEX($Z$92:$AH$93,2,_xlfn.XMATCH($J69,$Z$92:$AH$92))</f>
        <v>43926</v>
      </c>
      <c r="U69" s="30"/>
      <c r="V69" s="31"/>
      <c r="W69" s="31"/>
    </row>
    <row r="70" spans="2:35" ht="13.5" x14ac:dyDescent="0.3">
      <c r="B70" s="10" t="s">
        <v>188</v>
      </c>
      <c r="C70" s="38" t="s">
        <v>147</v>
      </c>
      <c r="D70" s="31" t="s">
        <v>146</v>
      </c>
      <c r="E70" s="31" t="s">
        <v>221</v>
      </c>
      <c r="F70" s="29" t="s">
        <v>45</v>
      </c>
      <c r="G70" s="29" t="s">
        <v>45</v>
      </c>
      <c r="H70" s="29" t="s">
        <v>45</v>
      </c>
      <c r="I70" s="29" t="s">
        <v>45</v>
      </c>
      <c r="J70" s="41" cm="1">
        <f t="array" ref="J70">INDEX( $Z$86:$AB$88, _xlfn.XMATCH($L70,$Y$86:$Y$88), _xlfn.XMATCH($M70,$Z$89:$AB$89) )</f>
        <v>4</v>
      </c>
      <c r="K70" s="30" t="s">
        <v>201</v>
      </c>
      <c r="L70" s="30" t="s">
        <v>44</v>
      </c>
      <c r="M70" s="30" t="s">
        <v>44</v>
      </c>
      <c r="N70" s="30"/>
      <c r="O70" s="30" t="s">
        <v>45</v>
      </c>
      <c r="P70" s="30"/>
      <c r="Q70" s="15">
        <f t="shared" si="0"/>
        <v>43921</v>
      </c>
      <c r="R70" s="30"/>
      <c r="S70" s="31"/>
      <c r="T70" s="15" cm="1">
        <f t="array" ref="T70">INDEX($Z$92:$AH$93,2,_xlfn.XMATCH($J70,$Z$92:$AH$92))</f>
        <v>43922</v>
      </c>
      <c r="U70" s="30"/>
      <c r="V70" s="31"/>
      <c r="W70" s="31"/>
    </row>
    <row r="71" spans="2:35" ht="13.5" x14ac:dyDescent="0.3">
      <c r="B71" s="10" t="s">
        <v>189</v>
      </c>
      <c r="C71" s="38" t="s">
        <v>148</v>
      </c>
      <c r="D71" s="31" t="s">
        <v>146</v>
      </c>
      <c r="E71" s="31" t="s">
        <v>221</v>
      </c>
      <c r="F71" s="29" t="s">
        <v>45</v>
      </c>
      <c r="G71" s="29"/>
      <c r="H71" s="29"/>
      <c r="I71" s="29" t="s">
        <v>45</v>
      </c>
      <c r="J71" s="41" cm="1">
        <f t="array" ref="J71">INDEX( $Z$86:$AB$88, _xlfn.XMATCH($L71,$Y$86:$Y$88), _xlfn.XMATCH($M71,$Z$89:$AB$89) )</f>
        <v>1</v>
      </c>
      <c r="K71" s="30" t="s">
        <v>201</v>
      </c>
      <c r="L71" s="30" t="s">
        <v>205</v>
      </c>
      <c r="M71" s="30" t="s">
        <v>44</v>
      </c>
      <c r="N71" s="30" t="s">
        <v>45</v>
      </c>
      <c r="O71" s="30"/>
      <c r="P71" s="30"/>
      <c r="Q71" s="15">
        <f t="shared" ref="Q71:Q73" si="1">T71-1</f>
        <v>43914</v>
      </c>
      <c r="R71" s="30"/>
      <c r="S71" s="31"/>
      <c r="T71" s="15" cm="1">
        <f t="array" ref="T71">INDEX($Z$92:$AH$93,2,_xlfn.XMATCH($J71,$Z$92:$AH$92))</f>
        <v>43915</v>
      </c>
      <c r="U71" s="30"/>
      <c r="V71" s="31"/>
      <c r="W71" s="31"/>
    </row>
    <row r="72" spans="2:35" ht="13.5" x14ac:dyDescent="0.3">
      <c r="B72" s="10" t="s">
        <v>190</v>
      </c>
      <c r="C72" s="38" t="s">
        <v>149</v>
      </c>
      <c r="D72" s="31" t="s">
        <v>146</v>
      </c>
      <c r="E72" s="31" t="s">
        <v>221</v>
      </c>
      <c r="F72" s="29" t="s">
        <v>45</v>
      </c>
      <c r="G72" s="29"/>
      <c r="H72" s="29"/>
      <c r="I72" s="29" t="s">
        <v>45</v>
      </c>
      <c r="J72" s="41" cm="1">
        <f t="array" ref="J72">INDEX( $Z$86:$AB$88, _xlfn.XMATCH($L72,$Y$86:$Y$88), _xlfn.XMATCH($M72,$Z$89:$AB$89) )</f>
        <v>2</v>
      </c>
      <c r="K72" s="30" t="s">
        <v>201</v>
      </c>
      <c r="L72" s="30" t="s">
        <v>204</v>
      </c>
      <c r="M72" s="30" t="s">
        <v>44</v>
      </c>
      <c r="N72" s="30" t="s">
        <v>45</v>
      </c>
      <c r="O72" s="30"/>
      <c r="P72" s="30"/>
      <c r="Q72" s="15">
        <f t="shared" si="1"/>
        <v>43916</v>
      </c>
      <c r="R72" s="30"/>
      <c r="S72" s="31"/>
      <c r="T72" s="15" cm="1">
        <f t="array" ref="T72">INDEX($Z$92:$AH$93,2,_xlfn.XMATCH($J72,$Z$92:$AH$92))</f>
        <v>43917</v>
      </c>
      <c r="U72" s="30"/>
      <c r="V72" s="31"/>
      <c r="W72" s="31"/>
    </row>
    <row r="73" spans="2:35" ht="13.5" x14ac:dyDescent="0.3">
      <c r="B73" s="10" t="s">
        <v>191</v>
      </c>
      <c r="C73" s="38" t="s">
        <v>150</v>
      </c>
      <c r="D73" s="31" t="s">
        <v>146</v>
      </c>
      <c r="E73" s="31" t="s">
        <v>221</v>
      </c>
      <c r="F73" s="29" t="s">
        <v>45</v>
      </c>
      <c r="G73" s="29"/>
      <c r="H73" s="29"/>
      <c r="I73" s="29"/>
      <c r="J73" s="41" cm="1">
        <f t="array" ref="J73">INDEX( $Z$86:$AB$88, _xlfn.XMATCH($L73,$Y$86:$Y$88), _xlfn.XMATCH($M73,$Z$89:$AB$89) )</f>
        <v>1</v>
      </c>
      <c r="K73" s="30" t="s">
        <v>201</v>
      </c>
      <c r="L73" s="30" t="s">
        <v>205</v>
      </c>
      <c r="M73" s="30" t="s">
        <v>44</v>
      </c>
      <c r="N73" s="30" t="s">
        <v>45</v>
      </c>
      <c r="O73" s="30"/>
      <c r="P73" s="30"/>
      <c r="Q73" s="15">
        <f t="shared" si="1"/>
        <v>43914</v>
      </c>
      <c r="R73" s="30"/>
      <c r="S73" s="31"/>
      <c r="T73" s="15" cm="1">
        <f t="array" ref="T73">INDEX($Z$92:$AH$93,2,_xlfn.XMATCH($J73,$Z$92:$AH$92))</f>
        <v>43915</v>
      </c>
      <c r="U73" s="30"/>
      <c r="V73" s="31"/>
      <c r="W73" s="31"/>
    </row>
    <row r="74" spans="2:35" ht="15.95" customHeight="1" x14ac:dyDescent="0.3">
      <c r="B74" s="33"/>
      <c r="C74" s="33"/>
      <c r="D74" s="31"/>
      <c r="E74" s="31"/>
      <c r="F74" s="29"/>
      <c r="G74" s="29"/>
      <c r="H74" s="29"/>
      <c r="I74" s="29"/>
      <c r="J74" s="41"/>
      <c r="K74" s="30"/>
      <c r="L74" s="30"/>
      <c r="M74" s="30"/>
      <c r="N74" s="30"/>
      <c r="O74" s="30"/>
      <c r="P74" s="30"/>
      <c r="Q74" s="30"/>
      <c r="R74" s="30"/>
      <c r="S74" s="31"/>
      <c r="T74" s="15"/>
      <c r="U74" s="30"/>
      <c r="V74" s="31"/>
      <c r="W74" s="31"/>
    </row>
    <row r="75" spans="2:35" ht="15.95" customHeight="1" x14ac:dyDescent="0.3">
      <c r="B75" s="18"/>
      <c r="C75" s="19">
        <v>183</v>
      </c>
      <c r="D75" s="19">
        <v>183</v>
      </c>
      <c r="E75" s="19">
        <v>183</v>
      </c>
      <c r="F75" s="20">
        <f>COUNTIF(F6:F74,"O")</f>
        <v>39</v>
      </c>
      <c r="G75" s="20">
        <f t="shared" ref="G75:I75" si="2">COUNTIF(G6:G74,"O")</f>
        <v>60</v>
      </c>
      <c r="H75" s="20">
        <f t="shared" si="2"/>
        <v>46</v>
      </c>
      <c r="I75" s="20">
        <f t="shared" si="2"/>
        <v>14</v>
      </c>
      <c r="J75" s="12"/>
      <c r="K75" s="20"/>
      <c r="L75" s="20">
        <v>183</v>
      </c>
      <c r="M75" s="20">
        <v>183</v>
      </c>
      <c r="N75" s="20">
        <f>COUNTA(N8:N74)</f>
        <v>20</v>
      </c>
      <c r="O75" s="20">
        <f>COUNTA(O8:O74)</f>
        <v>23</v>
      </c>
      <c r="P75" s="20">
        <f>COUNTA(P8:P74)</f>
        <v>23</v>
      </c>
      <c r="Q75" s="20">
        <v>0</v>
      </c>
      <c r="R75" s="19">
        <v>0</v>
      </c>
      <c r="S75" s="19">
        <v>0</v>
      </c>
      <c r="T75" s="20">
        <v>0</v>
      </c>
      <c r="U75" s="19">
        <v>0</v>
      </c>
      <c r="V75" s="19">
        <v>0</v>
      </c>
      <c r="W75" s="21"/>
    </row>
    <row r="76" spans="2:35" ht="15.95" customHeight="1" x14ac:dyDescent="0.3">
      <c r="C76" s="3"/>
      <c r="F76" s="9"/>
      <c r="N76" s="22"/>
      <c r="O76" s="22"/>
      <c r="P76" s="22"/>
      <c r="R76" s="3"/>
      <c r="T76" s="9"/>
      <c r="U76" s="3"/>
      <c r="Y76" s="43" t="s">
        <v>206</v>
      </c>
      <c r="Z76" s="43" t="s">
        <v>207</v>
      </c>
      <c r="AA76" s="43" t="s">
        <v>213</v>
      </c>
      <c r="AB76" s="43"/>
      <c r="AC76" s="43"/>
      <c r="AD76" s="43" t="s">
        <v>214</v>
      </c>
      <c r="AE76" s="43"/>
      <c r="AF76" s="43"/>
      <c r="AG76" s="43" t="s">
        <v>220</v>
      </c>
      <c r="AH76" s="43"/>
      <c r="AI76" s="43"/>
    </row>
    <row r="77" spans="2:35" ht="15.95" customHeight="1" x14ac:dyDescent="0.3">
      <c r="Y77" s="43"/>
      <c r="Z77" s="43"/>
      <c r="AA77" s="12" t="s">
        <v>44</v>
      </c>
      <c r="AB77" s="12" t="s">
        <v>204</v>
      </c>
      <c r="AC77" s="12" t="s">
        <v>205</v>
      </c>
      <c r="AD77" s="12" t="s">
        <v>44</v>
      </c>
      <c r="AE77" s="12" t="s">
        <v>204</v>
      </c>
      <c r="AF77" s="12" t="s">
        <v>205</v>
      </c>
      <c r="AG77" s="39" t="s">
        <v>217</v>
      </c>
      <c r="AH77" s="39" t="s">
        <v>218</v>
      </c>
      <c r="AI77" s="12" t="s">
        <v>219</v>
      </c>
    </row>
    <row r="78" spans="2:35" ht="15.95" customHeight="1" x14ac:dyDescent="0.3">
      <c r="Y78" s="12" t="s">
        <v>199</v>
      </c>
      <c r="Z78" s="12">
        <f>COUNTIF($K$6:$K$74,$Y78)</f>
        <v>17</v>
      </c>
      <c r="AA78" s="12">
        <f t="shared" ref="AA78:AC81" si="3">COUNTIFS($K$6:$K$73,$Y78,$L$6:$L$73,AA$77)</f>
        <v>4</v>
      </c>
      <c r="AB78" s="12">
        <f t="shared" si="3"/>
        <v>8</v>
      </c>
      <c r="AC78" s="12">
        <f t="shared" si="3"/>
        <v>5</v>
      </c>
      <c r="AD78" s="12">
        <f t="shared" ref="AD78:AF81" si="4">COUNTIFS($K$6:$K$73,$Y78,$M$6:$M$73,AD$77)</f>
        <v>4</v>
      </c>
      <c r="AE78" s="12">
        <f t="shared" si="4"/>
        <v>8</v>
      </c>
      <c r="AF78" s="12">
        <f t="shared" si="4"/>
        <v>5</v>
      </c>
      <c r="AG78" s="39">
        <f t="shared" ref="AG78:AI81" si="5">COUNTIFS($K$6:$K$74,$Y78,N$6:N$74,"O")</f>
        <v>3</v>
      </c>
      <c r="AH78" s="39">
        <f t="shared" si="5"/>
        <v>5</v>
      </c>
      <c r="AI78" s="39">
        <f t="shared" si="5"/>
        <v>9</v>
      </c>
    </row>
    <row r="79" spans="2:35" ht="15.95" customHeight="1" x14ac:dyDescent="0.3">
      <c r="Y79" s="12" t="s">
        <v>203</v>
      </c>
      <c r="Z79" s="12">
        <f>COUNTIF($K$6:$K$74,$Y79)</f>
        <v>22</v>
      </c>
      <c r="AA79" s="12">
        <f t="shared" si="3"/>
        <v>4</v>
      </c>
      <c r="AB79" s="12">
        <f t="shared" si="3"/>
        <v>12</v>
      </c>
      <c r="AC79" s="12">
        <f t="shared" si="3"/>
        <v>6</v>
      </c>
      <c r="AD79" s="12">
        <f t="shared" si="4"/>
        <v>8</v>
      </c>
      <c r="AE79" s="12">
        <f t="shared" si="4"/>
        <v>5</v>
      </c>
      <c r="AF79" s="12">
        <f t="shared" si="4"/>
        <v>9</v>
      </c>
      <c r="AG79" s="39">
        <f t="shared" si="5"/>
        <v>6</v>
      </c>
      <c r="AH79" s="39">
        <f t="shared" si="5"/>
        <v>7</v>
      </c>
      <c r="AI79" s="39">
        <f t="shared" si="5"/>
        <v>9</v>
      </c>
    </row>
    <row r="80" spans="2:35" ht="15.95" customHeight="1" x14ac:dyDescent="0.3">
      <c r="Y80" s="12" t="s">
        <v>201</v>
      </c>
      <c r="Z80" s="12">
        <f>COUNTIF($K$6:$K$74,$Y80)</f>
        <v>14</v>
      </c>
      <c r="AA80" s="12">
        <f t="shared" si="3"/>
        <v>2</v>
      </c>
      <c r="AB80" s="12">
        <f t="shared" si="3"/>
        <v>7</v>
      </c>
      <c r="AC80" s="12">
        <f t="shared" si="3"/>
        <v>5</v>
      </c>
      <c r="AD80" s="12">
        <f t="shared" si="4"/>
        <v>7</v>
      </c>
      <c r="AE80" s="12">
        <f t="shared" si="4"/>
        <v>6</v>
      </c>
      <c r="AF80" s="12">
        <f t="shared" si="4"/>
        <v>1</v>
      </c>
      <c r="AG80" s="39">
        <f t="shared" si="5"/>
        <v>7</v>
      </c>
      <c r="AH80" s="39">
        <f t="shared" si="5"/>
        <v>6</v>
      </c>
      <c r="AI80" s="39">
        <f t="shared" si="5"/>
        <v>1</v>
      </c>
    </row>
    <row r="81" spans="24:35" ht="15.95" customHeight="1" x14ac:dyDescent="0.3">
      <c r="Y81" s="12" t="s">
        <v>202</v>
      </c>
      <c r="Z81" s="12">
        <f>COUNTIF($K$6:$K$74,$Y81)</f>
        <v>14</v>
      </c>
      <c r="AA81" s="12">
        <f t="shared" si="3"/>
        <v>1</v>
      </c>
      <c r="AB81" s="12">
        <f t="shared" si="3"/>
        <v>2</v>
      </c>
      <c r="AC81" s="12">
        <f t="shared" si="3"/>
        <v>11</v>
      </c>
      <c r="AD81" s="12">
        <f t="shared" si="4"/>
        <v>5</v>
      </c>
      <c r="AE81" s="12">
        <f t="shared" si="4"/>
        <v>3</v>
      </c>
      <c r="AF81" s="12">
        <f t="shared" si="4"/>
        <v>6</v>
      </c>
      <c r="AG81" s="39">
        <f t="shared" si="5"/>
        <v>5</v>
      </c>
      <c r="AH81" s="39">
        <f t="shared" si="5"/>
        <v>5</v>
      </c>
      <c r="AI81" s="39">
        <f t="shared" si="5"/>
        <v>4</v>
      </c>
    </row>
    <row r="82" spans="24:35" ht="15.95" customHeight="1" x14ac:dyDescent="0.3">
      <c r="Y82" s="12" t="s">
        <v>216</v>
      </c>
      <c r="Z82" s="12">
        <f>SUM(Z78:Z81)</f>
        <v>67</v>
      </c>
      <c r="AA82" s="12">
        <f t="shared" ref="AA82:AF82" si="6">SUM(AA78:AA81)</f>
        <v>11</v>
      </c>
      <c r="AB82" s="12">
        <f t="shared" si="6"/>
        <v>29</v>
      </c>
      <c r="AC82" s="12">
        <f t="shared" si="6"/>
        <v>27</v>
      </c>
      <c r="AD82" s="12">
        <f t="shared" si="6"/>
        <v>24</v>
      </c>
      <c r="AE82" s="12">
        <f t="shared" si="6"/>
        <v>22</v>
      </c>
      <c r="AF82" s="12">
        <f t="shared" si="6"/>
        <v>21</v>
      </c>
      <c r="AG82" s="12">
        <f t="shared" ref="AG82" si="7">SUM(AG78:AG81)</f>
        <v>21</v>
      </c>
      <c r="AH82" s="12">
        <f t="shared" ref="AH82" si="8">SUM(AH78:AH81)</f>
        <v>23</v>
      </c>
      <c r="AI82" s="12">
        <f t="shared" ref="AI82" si="9">SUM(AI78:AI81)</f>
        <v>23</v>
      </c>
    </row>
    <row r="85" spans="24:35" ht="15.95" customHeight="1" x14ac:dyDescent="0.3">
      <c r="X85" s="9"/>
      <c r="Y85" s="9" t="s">
        <v>213</v>
      </c>
      <c r="Z85" s="9"/>
      <c r="AA85" s="9"/>
      <c r="AB85" s="9"/>
      <c r="AC85" s="9"/>
    </row>
    <row r="86" spans="24:35" ht="15.95" customHeight="1" x14ac:dyDescent="0.3">
      <c r="X86" s="9"/>
      <c r="Y86" s="12" t="s">
        <v>44</v>
      </c>
      <c r="Z86" s="42">
        <v>9</v>
      </c>
      <c r="AA86" s="42">
        <v>7</v>
      </c>
      <c r="AB86" s="42">
        <v>4</v>
      </c>
      <c r="AC86" s="9"/>
    </row>
    <row r="87" spans="24:35" ht="15.95" customHeight="1" x14ac:dyDescent="0.3">
      <c r="X87" s="9"/>
      <c r="Y87" s="12" t="s">
        <v>204</v>
      </c>
      <c r="Z87" s="42">
        <v>8</v>
      </c>
      <c r="AA87" s="42">
        <v>5</v>
      </c>
      <c r="AB87" s="42">
        <v>2</v>
      </c>
      <c r="AC87" s="9"/>
    </row>
    <row r="88" spans="24:35" ht="15.95" customHeight="1" x14ac:dyDescent="0.3">
      <c r="X88" s="9"/>
      <c r="Y88" s="12" t="s">
        <v>205</v>
      </c>
      <c r="Z88" s="42">
        <v>6</v>
      </c>
      <c r="AA88" s="42">
        <v>3</v>
      </c>
      <c r="AB88" s="42">
        <v>1</v>
      </c>
      <c r="AC88" s="9"/>
    </row>
    <row r="89" spans="24:35" ht="15.95" customHeight="1" x14ac:dyDescent="0.3">
      <c r="X89" s="9"/>
      <c r="Y89" s="12"/>
      <c r="Z89" s="12" t="s">
        <v>205</v>
      </c>
      <c r="AA89" s="12" t="s">
        <v>204</v>
      </c>
      <c r="AB89" s="12" t="s">
        <v>44</v>
      </c>
      <c r="AC89" s="9" t="s">
        <v>214</v>
      </c>
    </row>
    <row r="92" spans="24:35" ht="15.95" customHeight="1" x14ac:dyDescent="0.3">
      <c r="Y92" s="12" t="s">
        <v>223</v>
      </c>
      <c r="Z92" s="12">
        <v>1</v>
      </c>
      <c r="AA92" s="12">
        <v>2</v>
      </c>
      <c r="AB92" s="12">
        <v>3</v>
      </c>
      <c r="AC92" s="12">
        <v>4</v>
      </c>
      <c r="AD92" s="12">
        <v>5</v>
      </c>
      <c r="AE92" s="12">
        <v>6</v>
      </c>
      <c r="AF92" s="12">
        <v>7</v>
      </c>
      <c r="AG92" s="39">
        <v>8</v>
      </c>
      <c r="AH92" s="39">
        <v>9</v>
      </c>
    </row>
    <row r="93" spans="24:35" ht="15.95" customHeight="1" x14ac:dyDescent="0.3">
      <c r="Y93" s="12" t="s">
        <v>222</v>
      </c>
      <c r="Z93" s="40">
        <v>43915</v>
      </c>
      <c r="AA93" s="40">
        <f xml:space="preserve"> Z93+2</f>
        <v>43917</v>
      </c>
      <c r="AB93" s="40">
        <f t="shared" ref="AB93:AH93" si="10" xml:space="preserve"> AA93+2</f>
        <v>43919</v>
      </c>
      <c r="AC93" s="40">
        <f xml:space="preserve"> AB93+3</f>
        <v>43922</v>
      </c>
      <c r="AD93" s="40">
        <f t="shared" si="10"/>
        <v>43924</v>
      </c>
      <c r="AE93" s="40">
        <f t="shared" si="10"/>
        <v>43926</v>
      </c>
      <c r="AF93" s="40">
        <f xml:space="preserve"> AE93+3</f>
        <v>43929</v>
      </c>
      <c r="AG93" s="40">
        <f t="shared" si="10"/>
        <v>43931</v>
      </c>
      <c r="AH93" s="40">
        <f t="shared" si="10"/>
        <v>43933</v>
      </c>
    </row>
    <row r="94" spans="24:35" ht="15.95" customHeight="1" x14ac:dyDescent="0.3">
      <c r="Z94" s="3">
        <f>COUNTIF($T$6:$T$74,Z$93)</f>
        <v>6</v>
      </c>
      <c r="AA94" s="3">
        <f t="shared" ref="AA94:AH94" si="11">COUNTIF($T$6:$T$74,AA$93)</f>
        <v>11</v>
      </c>
      <c r="AB94" s="3">
        <f t="shared" si="11"/>
        <v>8</v>
      </c>
      <c r="AC94" s="3">
        <f t="shared" si="11"/>
        <v>7</v>
      </c>
      <c r="AD94" s="3">
        <f t="shared" si="11"/>
        <v>12</v>
      </c>
      <c r="AE94" s="3">
        <f t="shared" si="11"/>
        <v>13</v>
      </c>
      <c r="AF94" s="3">
        <f t="shared" si="11"/>
        <v>3</v>
      </c>
      <c r="AG94" s="3">
        <f t="shared" si="11"/>
        <v>7</v>
      </c>
      <c r="AH94" s="3">
        <f t="shared" si="11"/>
        <v>1</v>
      </c>
    </row>
  </sheetData>
  <sortState xmlns:xlrd2="http://schemas.microsoft.com/office/spreadsheetml/2017/richdata2" ref="A6:AR214">
    <sortCondition ref="B6:B214"/>
  </sortState>
  <mergeCells count="18">
    <mergeCell ref="J4:J5"/>
    <mergeCell ref="K4:K5"/>
    <mergeCell ref="W4:W5"/>
    <mergeCell ref="Q4:R4"/>
    <mergeCell ref="T4:V4"/>
    <mergeCell ref="N4:P4"/>
    <mergeCell ref="L4:L5"/>
    <mergeCell ref="M4:M5"/>
    <mergeCell ref="B4:B5"/>
    <mergeCell ref="C4:C5"/>
    <mergeCell ref="D4:D5"/>
    <mergeCell ref="E4:E5"/>
    <mergeCell ref="F4:I4"/>
    <mergeCell ref="AA76:AC76"/>
    <mergeCell ref="Z76:Z77"/>
    <mergeCell ref="Y76:Y77"/>
    <mergeCell ref="AD76:AF76"/>
    <mergeCell ref="AG76:AI7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개발프로그램리스트</vt:lpstr>
    </vt:vector>
  </TitlesOfParts>
  <Company>Samil PwC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SPwC-T400</dc:creator>
  <cp:lastModifiedBy>Hyeonuk</cp:lastModifiedBy>
  <dcterms:created xsi:type="dcterms:W3CDTF">2011-07-21T09:26:00Z</dcterms:created>
  <dcterms:modified xsi:type="dcterms:W3CDTF">2020-03-22T08:35:15Z</dcterms:modified>
</cp:coreProperties>
</file>