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DOKUMEN\1. DESA\1. KAUR PERENCANAAN DESA\2. RKPDes\2020 (Masih Proses)\6. LAINNYA\"/>
    </mc:Choice>
  </mc:AlternateContent>
  <bookViews>
    <workbookView xWindow="0" yWindow="0" windowWidth="10215" windowHeight="43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D69" i="1"/>
  <c r="D76" i="1" s="1"/>
  <c r="D70" i="1"/>
  <c r="D77" i="1" s="1"/>
  <c r="D66" i="1"/>
  <c r="D73" i="1" s="1"/>
  <c r="E36" i="1"/>
  <c r="D67" i="1"/>
  <c r="D74" i="1" s="1"/>
  <c r="D68" i="1"/>
  <c r="D75" i="1" s="1"/>
  <c r="E62" i="1"/>
  <c r="E58" i="1"/>
  <c r="E52" i="1"/>
  <c r="E50" i="1"/>
  <c r="E47" i="1"/>
  <c r="E78" i="1" l="1"/>
  <c r="E71" i="1"/>
  <c r="E57" i="1"/>
  <c r="E44" i="1"/>
  <c r="E40" i="1" l="1"/>
  <c r="E34" i="1"/>
  <c r="E30" i="1"/>
  <c r="E26" i="1"/>
  <c r="E24" i="1"/>
  <c r="E21" i="1"/>
  <c r="E13" i="1"/>
  <c r="E9" i="1"/>
  <c r="E12" i="1" l="1"/>
  <c r="E33" i="1"/>
  <c r="E11" i="1" l="1"/>
  <c r="E64" i="1" s="1"/>
</calcChain>
</file>

<file path=xl/comments1.xml><?xml version="1.0" encoding="utf-8"?>
<comments xmlns="http://schemas.openxmlformats.org/spreadsheetml/2006/main">
  <authors>
    <author>azzam</author>
    <author>Ujang Rahmat Hidayat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azzam:</t>
        </r>
        <r>
          <rPr>
            <sz val="9"/>
            <color indexed="81"/>
            <rFont val="Tahoma"/>
            <family val="2"/>
          </rPr>
          <t xml:space="preserve">
perewatan tkd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Ujang Rahmat Hidayat:</t>
        </r>
        <r>
          <rPr>
            <sz val="9"/>
            <color indexed="81"/>
            <rFont val="Tahoma"/>
            <family val="2"/>
          </rPr>
          <t xml:space="preserve">
ganti
</t>
        </r>
      </text>
    </comment>
  </commentList>
</comments>
</file>

<file path=xl/sharedStrings.xml><?xml version="1.0" encoding="utf-8"?>
<sst xmlns="http://schemas.openxmlformats.org/spreadsheetml/2006/main" count="222" uniqueCount="132">
  <si>
    <t>PENDAPATAN</t>
  </si>
  <si>
    <t>Pendapatan Asli Desa</t>
  </si>
  <si>
    <t>URAIAN</t>
  </si>
  <si>
    <t>VOLUME</t>
  </si>
  <si>
    <t>SATUAN</t>
  </si>
  <si>
    <t>ANGGARAN</t>
  </si>
  <si>
    <t>SUMBER DANA</t>
  </si>
  <si>
    <t>Dana Desa</t>
  </si>
  <si>
    <t>Bagian dari Hasil Pajak dan Retribusi Daerah Kabupaten/kota</t>
  </si>
  <si>
    <t>Alokasi Dana Desa</t>
  </si>
  <si>
    <t>Bantuan Keuangan Provinsi</t>
  </si>
  <si>
    <t>TA</t>
  </si>
  <si>
    <t>PAD</t>
  </si>
  <si>
    <t>DD</t>
  </si>
  <si>
    <t>ADD</t>
  </si>
  <si>
    <t>BKP</t>
  </si>
  <si>
    <t>PDRD</t>
  </si>
  <si>
    <t>JUMLAH PENDAPATAN</t>
  </si>
  <si>
    <t>No</t>
  </si>
  <si>
    <t>BELANJA</t>
  </si>
  <si>
    <t>BIDANG PENYELENGGARAAN PEMERINTAHAN DESA</t>
  </si>
  <si>
    <t>Penyelenggaraan Belanja Penghasilan Tetap, Tunjangan dan Operasional Pemerintahan Desa</t>
  </si>
  <si>
    <t>Sarana dan Prasarana Pemerintahan Desa</t>
  </si>
  <si>
    <t>Administrasi Kependudukan, Pencatatan Sipil, Statistik dan Kearsipan</t>
  </si>
  <si>
    <t>Tata Praja Pemerintahan, Perencanaan, Keuangan dan Pelaporan</t>
  </si>
  <si>
    <t>Pertanahan</t>
  </si>
  <si>
    <t>Penyediaan Penghasilan Tetap dan Tunjangan Kepala Desa</t>
  </si>
  <si>
    <t>Penyediaan Penghasilan Tetap dan Tunjangan Perangkat Desa</t>
  </si>
  <si>
    <t>Penyediaan Jaminan Sosial bagi Kepala Desa dan Perangkat Desa</t>
  </si>
  <si>
    <t xml:space="preserve">Penyediaan Operasional Pemerintah Desa </t>
  </si>
  <si>
    <t>Penyediaan Tunjangan BPD</t>
  </si>
  <si>
    <t>Penyediaan Operasional BPD (ATK, perlengkapan perkantoran, Pakaian Seragam, listrik/telpon, dll)</t>
  </si>
  <si>
    <t>Penyediaan Insentif/Operasional RT</t>
  </si>
  <si>
    <t>2.1.1</t>
  </si>
  <si>
    <t>2.1.2</t>
  </si>
  <si>
    <t>2.1.3</t>
  </si>
  <si>
    <t>2.1.4</t>
  </si>
  <si>
    <t>2.1.5</t>
  </si>
  <si>
    <t>PBH</t>
  </si>
  <si>
    <t>2.2.1</t>
  </si>
  <si>
    <t>2.2.2</t>
  </si>
  <si>
    <t>2.1.1.1</t>
  </si>
  <si>
    <t>2.1.1.2</t>
  </si>
  <si>
    <t>2.1.1.3</t>
  </si>
  <si>
    <t>2.1.1.4</t>
  </si>
  <si>
    <t>2.1.1.5</t>
  </si>
  <si>
    <t>2.1.1.6</t>
  </si>
  <si>
    <t>2.1.1.7</t>
  </si>
  <si>
    <t>2.1.2.1</t>
  </si>
  <si>
    <t>2.1.2.2</t>
  </si>
  <si>
    <t>2.1.3.1</t>
  </si>
  <si>
    <t>2.1.4.1</t>
  </si>
  <si>
    <t>2.1.4.2</t>
  </si>
  <si>
    <t>2.1.4.3</t>
  </si>
  <si>
    <t>2.1.5.1</t>
  </si>
  <si>
    <t>2.1.5.2</t>
  </si>
  <si>
    <t>BIDANG PELAKSANAAN PEMBANGUNAN DESA</t>
  </si>
  <si>
    <t>Pendidikan</t>
  </si>
  <si>
    <t>Kesehatan</t>
  </si>
  <si>
    <t>2.2.2.1</t>
  </si>
  <si>
    <t>2.2.1.1</t>
  </si>
  <si>
    <t>2.2.3</t>
  </si>
  <si>
    <t>2.2.2.2</t>
  </si>
  <si>
    <t>Pekerjaan Umum dan Penataan Ruang</t>
  </si>
  <si>
    <t>Ketenteraman, Ketertiban Umum, dan Pelindungan Masyarakat</t>
  </si>
  <si>
    <t>BIDANG PEMBINAAN KEMASYARAKATAN DESA</t>
  </si>
  <si>
    <t>2.3.1</t>
  </si>
  <si>
    <t>2.3.1.1</t>
  </si>
  <si>
    <t>Kebudayaan dan Keagamaan</t>
  </si>
  <si>
    <t>Pembinaan Pegawai sara Desa</t>
  </si>
  <si>
    <t>2.3.2</t>
  </si>
  <si>
    <t>2.3.2.1</t>
  </si>
  <si>
    <t>2.3.2.2</t>
  </si>
  <si>
    <t>Kepemudaan dan Olah Raga</t>
  </si>
  <si>
    <t>Pembinaan Karang Taruna/Klub Kepemudaan/Klub Olah raga</t>
  </si>
  <si>
    <t>Kelembagaan Masyarakat</t>
  </si>
  <si>
    <t>Pembinaan Lembaga Adat</t>
  </si>
  <si>
    <t>Pembinaan LKMD/LPM/LPMD</t>
  </si>
  <si>
    <t>Pembinaan PKK</t>
  </si>
  <si>
    <t>Pembinaan Lembaga Rukun Tetangga</t>
  </si>
  <si>
    <t>2.3.3</t>
  </si>
  <si>
    <t>2.3.3.1</t>
  </si>
  <si>
    <t>2.3.4.1</t>
  </si>
  <si>
    <t>2.3.4.2</t>
  </si>
  <si>
    <t>2.3.4.3</t>
  </si>
  <si>
    <t>2.3.4.4</t>
  </si>
  <si>
    <t>2.3.4</t>
  </si>
  <si>
    <t>BIDANG PEMBERDAYAAN MASYARAKAT DESA</t>
  </si>
  <si>
    <t>Peningkatan Kapasitas Aparatur Desa</t>
  </si>
  <si>
    <t xml:space="preserve">Peningkatan kapasitas kepala  Desa </t>
  </si>
  <si>
    <t xml:space="preserve">Peningkatan kapasitas perangkat Desa </t>
  </si>
  <si>
    <t xml:space="preserve">Peningkatan kapasitas BPD </t>
  </si>
  <si>
    <t>2.4.1</t>
  </si>
  <si>
    <t>2.4.1.1</t>
  </si>
  <si>
    <t>2.4.1.2</t>
  </si>
  <si>
    <t>2.4.1.3</t>
  </si>
  <si>
    <t>Pemberdayaan Perempuan, Perlindungan Anak dan Keluarga</t>
  </si>
  <si>
    <t>2.4.2</t>
  </si>
  <si>
    <t>2.4.2.1</t>
  </si>
  <si>
    <t>Penyusunan/Pendataan/Pemutakhiran Profil Desa (profil kependudukan dan potensi desa) ---&gt; Honor Tim Profil Desa</t>
  </si>
  <si>
    <t>Belanja modal bahan baku --&gt; Bangunan Aula Kantor Desa</t>
  </si>
  <si>
    <t>Penyediaan sarana (aset tetap) perkantoran/pemerintahan --&gt; Stavolt</t>
  </si>
  <si>
    <t>Penyelenggaraan Musyawarah Perencanaan Desa --&gt; Biaya Musdes Dll</t>
  </si>
  <si>
    <t>Penyusunan Dokumen Perencanaan Desa (RKPDes) --&gt; Honor Tim RKPDesa</t>
  </si>
  <si>
    <t xml:space="preserve">Pengelolaan/Administrasi/Inventarisasi/Penilaian Aset Desa --&gt; Honor Tim </t>
  </si>
  <si>
    <t>Administrasi Pajak Bumi dan Bangunan (PBB) --&gt; Honor Tim</t>
  </si>
  <si>
    <t>Pengelolaan Tanah kas Desa --&gt; Perawatan TKD</t>
  </si>
  <si>
    <t>Penyelenggaraan PAUD/TK/Madrasya Non  formal Milik Desa --&gt; Ins. Guru, Op,DLL</t>
  </si>
  <si>
    <t>Pengadaan sarana prasarana posyandu --&gt; Mck dan Pagar</t>
  </si>
  <si>
    <t>Pembangunan Pengerasan Jalan Desa --&gt; 8 Cor dan 1 Pengerasan</t>
  </si>
  <si>
    <t>Pembangunan Box/Slab Culvert dana Drainase --&gt; 10 Box dan 3 Drainase</t>
  </si>
  <si>
    <t>Pembangunan peningkatan embung Desa --&gt; 1 Kegiatan</t>
  </si>
  <si>
    <t>Penguatan dan Peningkatan Kapasitas Tenaga Keamanan/Ketertiban oleh Pemerintah Desa --&gt; Honor Linmas</t>
  </si>
  <si>
    <t>Penyelenggaraan Festival Kesenian, Adat/Kebudayaan, dan Keagamaan (perayaan hari kemerdekaan, hari besar keagamaan, dll) tingkat Desa --&gt; HUTRI</t>
  </si>
  <si>
    <t>Pelatihan/Penyuluhan Pemberdayaan Perempuan --&gt; Pelatihan kader kesehatan</t>
  </si>
  <si>
    <t>SURPLUS/DEVISIT</t>
  </si>
  <si>
    <t>2.2.3.1</t>
  </si>
  <si>
    <t>2.2.3.2</t>
  </si>
  <si>
    <t>2.2.3.3</t>
  </si>
  <si>
    <t>RINGKASAN RENCANA APBDES DESA TANJUNG MULIA TAHUN 2020</t>
  </si>
  <si>
    <t xml:space="preserve">Penyediaan Makanan Tambahan </t>
  </si>
  <si>
    <t>Insentif Kader Posyandu</t>
  </si>
  <si>
    <t>Rincian Surplus/Devisit</t>
  </si>
  <si>
    <t>Rincian Penggunaan Dana</t>
  </si>
  <si>
    <t>- PAD</t>
  </si>
  <si>
    <t>- ADD</t>
  </si>
  <si>
    <t>- DD</t>
  </si>
  <si>
    <t>- PBH</t>
  </si>
  <si>
    <t>- BKP</t>
  </si>
  <si>
    <t>=</t>
  </si>
  <si>
    <t>Jumlah</t>
  </si>
  <si>
    <t>Pendapatan Transfer ADD - Jumlah Belanja ADD Di Bidang Pemerintahan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</si>
</sst>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9" fillId="0" borderId="0" applyFont="0" applyFill="0" applyBorder="0" applyAlignment="0" applyProtection="0"/>
  </cellStyleXfs>
  <cellXfs count="82">
    <xf numFmtId="0" fontId="0" fillId="0" borderId="0" xfId="0"/>
    <xf numFmtId="0" fontId="8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1" fontId="5" fillId="0" borderId="1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41" fontId="5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41" fontId="7" fillId="6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41" fontId="7" fillId="3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41" fontId="7" fillId="4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1" fontId="6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41" fontId="7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2" borderId="1" xfId="1" applyFont="1" applyFill="1" applyBorder="1" applyAlignment="1">
      <alignment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41" fontId="6" fillId="2" borderId="1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164" fontId="5" fillId="0" borderId="1" xfId="3" applyNumberFormat="1" applyFont="1" applyFill="1" applyBorder="1" applyAlignment="1">
      <alignment horizontal="right" vertical="center" wrapText="1"/>
    </xf>
    <xf numFmtId="164" fontId="8" fillId="0" borderId="1" xfId="3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/>
    <xf numFmtId="41" fontId="8" fillId="0" borderId="0" xfId="0" applyNumberFormat="1" applyFont="1" applyFill="1"/>
    <xf numFmtId="0" fontId="8" fillId="0" borderId="5" xfId="0" quotePrefix="1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quotePrefix="1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6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41" fontId="7" fillId="6" borderId="0" xfId="0" applyNumberFormat="1" applyFont="1" applyFill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7" fillId="7" borderId="0" xfId="0" applyFont="1" applyFill="1" applyAlignment="1">
      <alignment horizontal="center" vertical="center"/>
    </xf>
    <xf numFmtId="41" fontId="7" fillId="7" borderId="0" xfId="0" applyNumberFormat="1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7" fillId="8" borderId="0" xfId="0" applyFont="1" applyFill="1" applyAlignment="1">
      <alignment horizontal="center" vertical="center"/>
    </xf>
    <xf numFmtId="41" fontId="7" fillId="8" borderId="0" xfId="0" applyNumberFormat="1" applyFont="1" applyFill="1" applyBorder="1"/>
    <xf numFmtId="41" fontId="8" fillId="0" borderId="0" xfId="0" applyNumberFormat="1" applyFont="1" applyFill="1" applyBorder="1" applyAlignment="1">
      <alignment horizontal="left" vertical="center"/>
    </xf>
    <xf numFmtId="41" fontId="8" fillId="0" borderId="6" xfId="0" applyNumberFormat="1" applyFont="1" applyFill="1" applyBorder="1" applyAlignment="1">
      <alignment horizontal="left" vertical="center"/>
    </xf>
    <xf numFmtId="41" fontId="8" fillId="0" borderId="5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tabSelected="1" topLeftCell="A31" zoomScale="85" zoomScaleNormal="85" workbookViewId="0">
      <selection activeCell="E20" sqref="E20"/>
    </sheetView>
  </sheetViews>
  <sheetFormatPr defaultRowHeight="15.75" x14ac:dyDescent="0.25"/>
  <cols>
    <col min="1" max="1" width="9.140625" style="10"/>
    <col min="2" max="2" width="77.28515625" style="8" customWidth="1"/>
    <col min="3" max="4" width="5.7109375" style="48" customWidth="1"/>
    <col min="5" max="5" width="19.5703125" style="8" customWidth="1"/>
    <col min="6" max="6" width="10.85546875" style="8" customWidth="1"/>
    <col min="7" max="7" width="19.42578125" style="1" customWidth="1"/>
    <col min="8" max="8" width="18" style="1" customWidth="1"/>
    <col min="9" max="16384" width="9.140625" style="1"/>
  </cols>
  <sheetData>
    <row r="1" spans="1:6" ht="21" x14ac:dyDescent="0.25">
      <c r="A1" s="81" t="s">
        <v>119</v>
      </c>
      <c r="B1" s="81"/>
      <c r="C1" s="81"/>
      <c r="D1" s="81"/>
      <c r="E1" s="81"/>
      <c r="F1" s="81"/>
    </row>
    <row r="2" spans="1:6" s="12" customFormat="1" ht="31.5" x14ac:dyDescent="0.25">
      <c r="A2" s="11" t="s">
        <v>18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</row>
    <row r="3" spans="1:6" x14ac:dyDescent="0.25">
      <c r="A3" s="16">
        <v>1</v>
      </c>
      <c r="B3" s="75" t="s">
        <v>0</v>
      </c>
      <c r="C3" s="76"/>
      <c r="D3" s="76"/>
      <c r="E3" s="76"/>
      <c r="F3" s="77"/>
    </row>
    <row r="4" spans="1:6" x14ac:dyDescent="0.25">
      <c r="A4" s="4">
        <v>1.1000000000000001</v>
      </c>
      <c r="B4" s="9" t="s">
        <v>1</v>
      </c>
      <c r="C4" s="13">
        <v>1</v>
      </c>
      <c r="D4" s="17" t="s">
        <v>11</v>
      </c>
      <c r="E4" s="18">
        <v>12420000</v>
      </c>
      <c r="F4" s="6" t="s">
        <v>12</v>
      </c>
    </row>
    <row r="5" spans="1:6" x14ac:dyDescent="0.25">
      <c r="A5" s="4">
        <v>1.2</v>
      </c>
      <c r="B5" s="9" t="s">
        <v>7</v>
      </c>
      <c r="C5" s="13">
        <v>1</v>
      </c>
      <c r="D5" s="19" t="s">
        <v>11</v>
      </c>
      <c r="E5" s="7">
        <v>800958000</v>
      </c>
      <c r="F5" s="6" t="s">
        <v>13</v>
      </c>
    </row>
    <row r="6" spans="1:6" ht="19.5" customHeight="1" x14ac:dyDescent="0.25">
      <c r="A6" s="4">
        <v>1.3</v>
      </c>
      <c r="B6" s="9" t="s">
        <v>8</v>
      </c>
      <c r="C6" s="13">
        <v>1</v>
      </c>
      <c r="D6" s="19" t="s">
        <v>11</v>
      </c>
      <c r="E6" s="7">
        <v>25620000</v>
      </c>
      <c r="F6" s="6" t="s">
        <v>16</v>
      </c>
    </row>
    <row r="7" spans="1:6" x14ac:dyDescent="0.25">
      <c r="A7" s="4">
        <v>1.4</v>
      </c>
      <c r="B7" s="9" t="s">
        <v>9</v>
      </c>
      <c r="C7" s="13">
        <v>1</v>
      </c>
      <c r="D7" s="19" t="s">
        <v>11</v>
      </c>
      <c r="E7" s="7">
        <v>566950000</v>
      </c>
      <c r="F7" s="6" t="s">
        <v>14</v>
      </c>
    </row>
    <row r="8" spans="1:6" x14ac:dyDescent="0.25">
      <c r="A8" s="4">
        <v>1.5</v>
      </c>
      <c r="B8" s="9" t="s">
        <v>10</v>
      </c>
      <c r="C8" s="13">
        <v>1</v>
      </c>
      <c r="D8" s="19" t="s">
        <v>11</v>
      </c>
      <c r="E8" s="7">
        <v>60000000</v>
      </c>
      <c r="F8" s="6" t="s">
        <v>15</v>
      </c>
    </row>
    <row r="9" spans="1:6" s="2" customFormat="1" x14ac:dyDescent="0.25">
      <c r="A9" s="20"/>
      <c r="B9" s="78" t="s">
        <v>17</v>
      </c>
      <c r="C9" s="79"/>
      <c r="D9" s="80"/>
      <c r="E9" s="21">
        <f>SUM(E4:E8)</f>
        <v>1465948000</v>
      </c>
      <c r="F9" s="22"/>
    </row>
    <row r="11" spans="1:6" s="2" customFormat="1" x14ac:dyDescent="0.25">
      <c r="A11" s="23">
        <v>2</v>
      </c>
      <c r="B11" s="24" t="s">
        <v>19</v>
      </c>
      <c r="C11" s="25"/>
      <c r="D11" s="25"/>
      <c r="E11" s="26">
        <f>SUM(E12,E33,E44,E57)</f>
        <v>1424028500</v>
      </c>
      <c r="F11" s="26"/>
    </row>
    <row r="12" spans="1:6" s="2" customFormat="1" x14ac:dyDescent="0.25">
      <c r="A12" s="27">
        <v>2.1</v>
      </c>
      <c r="B12" s="28" t="s">
        <v>20</v>
      </c>
      <c r="C12" s="29"/>
      <c r="D12" s="29"/>
      <c r="E12" s="30">
        <f>E13+E21+E24+E26+E30</f>
        <v>414260500</v>
      </c>
      <c r="F12" s="28"/>
    </row>
    <row r="13" spans="1:6" ht="31.5" customHeight="1" x14ac:dyDescent="0.25">
      <c r="A13" s="3" t="s">
        <v>33</v>
      </c>
      <c r="B13" s="31" t="s">
        <v>21</v>
      </c>
      <c r="C13" s="14">
        <v>1</v>
      </c>
      <c r="D13" s="15" t="s">
        <v>11</v>
      </c>
      <c r="E13" s="32">
        <f>SUM(E14:E20)</f>
        <v>364015500</v>
      </c>
      <c r="F13" s="33"/>
    </row>
    <row r="14" spans="1:6" x14ac:dyDescent="0.25">
      <c r="A14" s="4" t="s">
        <v>41</v>
      </c>
      <c r="B14" s="9" t="s">
        <v>26</v>
      </c>
      <c r="C14" s="13">
        <v>1</v>
      </c>
      <c r="D14" s="34" t="s">
        <v>11</v>
      </c>
      <c r="E14" s="7">
        <v>39520000</v>
      </c>
      <c r="F14" s="35" t="s">
        <v>14</v>
      </c>
    </row>
    <row r="15" spans="1:6" x14ac:dyDescent="0.25">
      <c r="A15" s="4" t="s">
        <v>42</v>
      </c>
      <c r="B15" s="9" t="s">
        <v>27</v>
      </c>
      <c r="C15" s="13">
        <v>1</v>
      </c>
      <c r="D15" s="34" t="s">
        <v>11</v>
      </c>
      <c r="E15" s="7">
        <v>157690000</v>
      </c>
      <c r="F15" s="35" t="s">
        <v>14</v>
      </c>
    </row>
    <row r="16" spans="1:6" x14ac:dyDescent="0.25">
      <c r="A16" s="4" t="s">
        <v>43</v>
      </c>
      <c r="B16" s="9" t="s">
        <v>28</v>
      </c>
      <c r="C16" s="13">
        <v>1</v>
      </c>
      <c r="D16" s="34" t="s">
        <v>11</v>
      </c>
      <c r="E16" s="7">
        <v>21120000</v>
      </c>
      <c r="F16" s="35" t="s">
        <v>14</v>
      </c>
    </row>
    <row r="17" spans="1:6" x14ac:dyDescent="0.25">
      <c r="A17" s="4" t="s">
        <v>44</v>
      </c>
      <c r="B17" s="9" t="s">
        <v>29</v>
      </c>
      <c r="C17" s="13">
        <v>1</v>
      </c>
      <c r="D17" s="34" t="s">
        <v>11</v>
      </c>
      <c r="E17" s="7">
        <v>71794000</v>
      </c>
      <c r="F17" s="35" t="s">
        <v>14</v>
      </c>
    </row>
    <row r="18" spans="1:6" x14ac:dyDescent="0.25">
      <c r="A18" s="4" t="s">
        <v>45</v>
      </c>
      <c r="B18" s="9" t="s">
        <v>30</v>
      </c>
      <c r="C18" s="13">
        <v>1</v>
      </c>
      <c r="D18" s="17" t="s">
        <v>11</v>
      </c>
      <c r="E18" s="7">
        <v>48552000</v>
      </c>
      <c r="F18" s="9" t="s">
        <v>14</v>
      </c>
    </row>
    <row r="19" spans="1:6" ht="31.5" x14ac:dyDescent="0.25">
      <c r="A19" s="4" t="s">
        <v>46</v>
      </c>
      <c r="B19" s="9" t="s">
        <v>31</v>
      </c>
      <c r="C19" s="13">
        <v>1</v>
      </c>
      <c r="D19" s="34" t="s">
        <v>11</v>
      </c>
      <c r="E19" s="7">
        <v>6139500</v>
      </c>
      <c r="F19" s="35" t="s">
        <v>14</v>
      </c>
    </row>
    <row r="20" spans="1:6" x14ac:dyDescent="0.25">
      <c r="A20" s="4" t="s">
        <v>47</v>
      </c>
      <c r="B20" s="9" t="s">
        <v>32</v>
      </c>
      <c r="C20" s="13">
        <v>1</v>
      </c>
      <c r="D20" s="34" t="s">
        <v>11</v>
      </c>
      <c r="E20" s="7">
        <v>19200000</v>
      </c>
      <c r="F20" s="35" t="s">
        <v>14</v>
      </c>
    </row>
    <row r="21" spans="1:6" x14ac:dyDescent="0.25">
      <c r="A21" s="3" t="s">
        <v>34</v>
      </c>
      <c r="B21" s="31" t="s">
        <v>22</v>
      </c>
      <c r="C21" s="14"/>
      <c r="D21" s="14"/>
      <c r="E21" s="36">
        <f>SUM(E22:E23)</f>
        <v>24145000</v>
      </c>
      <c r="F21" s="37"/>
    </row>
    <row r="22" spans="1:6" x14ac:dyDescent="0.25">
      <c r="A22" s="4" t="s">
        <v>48</v>
      </c>
      <c r="B22" s="9" t="s">
        <v>101</v>
      </c>
      <c r="C22" s="13">
        <v>1</v>
      </c>
      <c r="D22" s="34" t="s">
        <v>11</v>
      </c>
      <c r="E22" s="7">
        <v>2500000</v>
      </c>
      <c r="F22" s="6" t="s">
        <v>14</v>
      </c>
    </row>
    <row r="23" spans="1:6" x14ac:dyDescent="0.25">
      <c r="A23" s="4" t="s">
        <v>49</v>
      </c>
      <c r="B23" s="9" t="s">
        <v>100</v>
      </c>
      <c r="C23" s="13">
        <v>1</v>
      </c>
      <c r="D23" s="34" t="s">
        <v>11</v>
      </c>
      <c r="E23" s="7">
        <v>21645000</v>
      </c>
      <c r="F23" s="6" t="s">
        <v>38</v>
      </c>
    </row>
    <row r="24" spans="1:6" x14ac:dyDescent="0.25">
      <c r="A24" s="3" t="s">
        <v>35</v>
      </c>
      <c r="B24" s="31" t="s">
        <v>23</v>
      </c>
      <c r="C24" s="14"/>
      <c r="D24" s="14"/>
      <c r="E24" s="36">
        <f>E25</f>
        <v>1725000</v>
      </c>
      <c r="F24" s="37"/>
    </row>
    <row r="25" spans="1:6" s="8" customFormat="1" ht="31.5" x14ac:dyDescent="0.25">
      <c r="A25" s="4" t="s">
        <v>50</v>
      </c>
      <c r="B25" s="9" t="s">
        <v>99</v>
      </c>
      <c r="C25" s="13">
        <v>1</v>
      </c>
      <c r="D25" s="13" t="s">
        <v>11</v>
      </c>
      <c r="E25" s="7">
        <v>1725000</v>
      </c>
      <c r="F25" s="6" t="s">
        <v>14</v>
      </c>
    </row>
    <row r="26" spans="1:6" x14ac:dyDescent="0.25">
      <c r="A26" s="3" t="s">
        <v>36</v>
      </c>
      <c r="B26" s="38" t="s">
        <v>24</v>
      </c>
      <c r="C26" s="14"/>
      <c r="D26" s="14"/>
      <c r="E26" s="32">
        <f>SUM(E27:E29)</f>
        <v>13080000</v>
      </c>
      <c r="F26" s="37"/>
    </row>
    <row r="27" spans="1:6" x14ac:dyDescent="0.25">
      <c r="A27" s="4" t="s">
        <v>51</v>
      </c>
      <c r="B27" s="39" t="s">
        <v>102</v>
      </c>
      <c r="C27" s="13">
        <v>1</v>
      </c>
      <c r="D27" s="13" t="s">
        <v>11</v>
      </c>
      <c r="E27" s="7">
        <v>6500000</v>
      </c>
      <c r="F27" s="6" t="s">
        <v>14</v>
      </c>
    </row>
    <row r="28" spans="1:6" x14ac:dyDescent="0.25">
      <c r="A28" s="4" t="s">
        <v>52</v>
      </c>
      <c r="B28" s="40" t="s">
        <v>103</v>
      </c>
      <c r="C28" s="13">
        <v>1</v>
      </c>
      <c r="D28" s="13" t="s">
        <v>11</v>
      </c>
      <c r="E28" s="7">
        <v>3880000</v>
      </c>
      <c r="F28" s="6" t="s">
        <v>14</v>
      </c>
    </row>
    <row r="29" spans="1:6" x14ac:dyDescent="0.25">
      <c r="A29" s="4" t="s">
        <v>53</v>
      </c>
      <c r="B29" s="40" t="s">
        <v>104</v>
      </c>
      <c r="C29" s="13">
        <v>1</v>
      </c>
      <c r="D29" s="13" t="s">
        <v>11</v>
      </c>
      <c r="E29" s="7">
        <v>2700000</v>
      </c>
      <c r="F29" s="6" t="s">
        <v>38</v>
      </c>
    </row>
    <row r="30" spans="1:6" s="2" customFormat="1" x14ac:dyDescent="0.25">
      <c r="A30" s="3" t="s">
        <v>37</v>
      </c>
      <c r="B30" s="41" t="s">
        <v>25</v>
      </c>
      <c r="C30" s="42"/>
      <c r="D30" s="42"/>
      <c r="E30" s="43">
        <f>SUM(E31:E32)</f>
        <v>11295000</v>
      </c>
      <c r="F30" s="44"/>
    </row>
    <row r="31" spans="1:6" x14ac:dyDescent="0.25">
      <c r="A31" s="4" t="s">
        <v>54</v>
      </c>
      <c r="B31" s="6" t="s">
        <v>105</v>
      </c>
      <c r="C31" s="13">
        <v>1</v>
      </c>
      <c r="D31" s="13" t="s">
        <v>11</v>
      </c>
      <c r="E31" s="7">
        <v>1275000</v>
      </c>
      <c r="F31" s="6" t="s">
        <v>38</v>
      </c>
    </row>
    <row r="32" spans="1:6" x14ac:dyDescent="0.25">
      <c r="A32" s="4" t="s">
        <v>55</v>
      </c>
      <c r="B32" s="6" t="s">
        <v>106</v>
      </c>
      <c r="C32" s="13">
        <v>1</v>
      </c>
      <c r="D32" s="13" t="s">
        <v>11</v>
      </c>
      <c r="E32" s="7">
        <v>10020000</v>
      </c>
      <c r="F32" s="6" t="s">
        <v>12</v>
      </c>
    </row>
    <row r="33" spans="1:6" s="2" customFormat="1" x14ac:dyDescent="0.25">
      <c r="A33" s="27">
        <v>2.2000000000000002</v>
      </c>
      <c r="B33" s="28" t="s">
        <v>56</v>
      </c>
      <c r="C33" s="29"/>
      <c r="D33" s="29"/>
      <c r="E33" s="30">
        <f>SUM(E34,E36,E40)</f>
        <v>855758000</v>
      </c>
      <c r="F33" s="28"/>
    </row>
    <row r="34" spans="1:6" x14ac:dyDescent="0.25">
      <c r="A34" s="3" t="s">
        <v>39</v>
      </c>
      <c r="B34" s="44" t="s">
        <v>57</v>
      </c>
      <c r="C34" s="42"/>
      <c r="D34" s="42"/>
      <c r="E34" s="43">
        <f>E35</f>
        <v>22800000</v>
      </c>
      <c r="F34" s="44"/>
    </row>
    <row r="35" spans="1:6" x14ac:dyDescent="0.25">
      <c r="A35" s="4" t="s">
        <v>60</v>
      </c>
      <c r="B35" s="6" t="s">
        <v>107</v>
      </c>
      <c r="C35" s="13">
        <v>1</v>
      </c>
      <c r="D35" s="13" t="s">
        <v>11</v>
      </c>
      <c r="E35" s="7">
        <v>22800000</v>
      </c>
      <c r="F35" s="6" t="s">
        <v>14</v>
      </c>
    </row>
    <row r="36" spans="1:6" s="2" customFormat="1" x14ac:dyDescent="0.25">
      <c r="A36" s="3" t="s">
        <v>40</v>
      </c>
      <c r="B36" s="44" t="s">
        <v>58</v>
      </c>
      <c r="C36" s="42"/>
      <c r="D36" s="42"/>
      <c r="E36" s="43">
        <f>E37+E39+E38</f>
        <v>30000000</v>
      </c>
      <c r="F36" s="44"/>
    </row>
    <row r="37" spans="1:6" s="8" customFormat="1" x14ac:dyDescent="0.25">
      <c r="A37" s="4" t="s">
        <v>59</v>
      </c>
      <c r="B37" s="5" t="s">
        <v>120</v>
      </c>
      <c r="C37" s="13">
        <v>1</v>
      </c>
      <c r="D37" s="13" t="s">
        <v>11</v>
      </c>
      <c r="E37" s="7">
        <v>2400000</v>
      </c>
      <c r="F37" s="5" t="s">
        <v>12</v>
      </c>
    </row>
    <row r="38" spans="1:6" s="8" customFormat="1" x14ac:dyDescent="0.25">
      <c r="A38" s="4"/>
      <c r="B38" s="5" t="s">
        <v>121</v>
      </c>
      <c r="C38" s="13">
        <v>1</v>
      </c>
      <c r="D38" s="13" t="s">
        <v>11</v>
      </c>
      <c r="E38" s="7">
        <v>9600000</v>
      </c>
      <c r="F38" s="5" t="s">
        <v>14</v>
      </c>
    </row>
    <row r="39" spans="1:6" x14ac:dyDescent="0.25">
      <c r="A39" s="4" t="s">
        <v>62</v>
      </c>
      <c r="B39" s="6" t="s">
        <v>108</v>
      </c>
      <c r="C39" s="13">
        <v>1</v>
      </c>
      <c r="D39" s="13" t="s">
        <v>11</v>
      </c>
      <c r="E39" s="7">
        <v>18000000</v>
      </c>
      <c r="F39" s="6" t="s">
        <v>13</v>
      </c>
    </row>
    <row r="40" spans="1:6" x14ac:dyDescent="0.25">
      <c r="A40" s="45" t="s">
        <v>61</v>
      </c>
      <c r="B40" s="44" t="s">
        <v>63</v>
      </c>
      <c r="C40" s="14"/>
      <c r="D40" s="14"/>
      <c r="E40" s="43">
        <f>SUM(E41:E43)</f>
        <v>802958000</v>
      </c>
      <c r="F40" s="37"/>
    </row>
    <row r="41" spans="1:6" x14ac:dyDescent="0.25">
      <c r="A41" s="4" t="s">
        <v>116</v>
      </c>
      <c r="B41" s="6" t="s">
        <v>109</v>
      </c>
      <c r="C41" s="13">
        <v>1</v>
      </c>
      <c r="D41" s="13" t="s">
        <v>11</v>
      </c>
      <c r="E41" s="7">
        <v>508258000</v>
      </c>
      <c r="F41" s="6" t="s">
        <v>13</v>
      </c>
    </row>
    <row r="42" spans="1:6" x14ac:dyDescent="0.25">
      <c r="A42" s="4" t="s">
        <v>117</v>
      </c>
      <c r="B42" s="6" t="s">
        <v>110</v>
      </c>
      <c r="C42" s="13">
        <v>1</v>
      </c>
      <c r="D42" s="13" t="s">
        <v>11</v>
      </c>
      <c r="E42" s="7">
        <v>254700000</v>
      </c>
      <c r="F42" s="6" t="s">
        <v>13</v>
      </c>
    </row>
    <row r="43" spans="1:6" x14ac:dyDescent="0.25">
      <c r="A43" s="4" t="s">
        <v>118</v>
      </c>
      <c r="B43" s="6" t="s">
        <v>111</v>
      </c>
      <c r="C43" s="13">
        <v>1</v>
      </c>
      <c r="D43" s="13" t="s">
        <v>11</v>
      </c>
      <c r="E43" s="7">
        <v>40000000</v>
      </c>
      <c r="F43" s="6" t="s">
        <v>15</v>
      </c>
    </row>
    <row r="44" spans="1:6" s="2" customFormat="1" x14ac:dyDescent="0.25">
      <c r="A44" s="27">
        <v>2.2999999999999998</v>
      </c>
      <c r="B44" s="28" t="s">
        <v>65</v>
      </c>
      <c r="C44" s="29"/>
      <c r="D44" s="29"/>
      <c r="E44" s="30">
        <f>SUM(E45,E47,E50,E52)</f>
        <v>114010000</v>
      </c>
      <c r="F44" s="28"/>
    </row>
    <row r="45" spans="1:6" s="2" customFormat="1" x14ac:dyDescent="0.25">
      <c r="A45" s="45" t="s">
        <v>66</v>
      </c>
      <c r="B45" s="44" t="s">
        <v>64</v>
      </c>
      <c r="C45" s="14"/>
      <c r="D45" s="14"/>
      <c r="E45" s="43">
        <v>8700000</v>
      </c>
      <c r="F45" s="37"/>
    </row>
    <row r="46" spans="1:6" ht="31.5" x14ac:dyDescent="0.25">
      <c r="A46" s="4" t="s">
        <v>67</v>
      </c>
      <c r="B46" s="5" t="s">
        <v>112</v>
      </c>
      <c r="C46" s="13">
        <v>1</v>
      </c>
      <c r="D46" s="13" t="s">
        <v>11</v>
      </c>
      <c r="E46" s="46">
        <v>8700000</v>
      </c>
      <c r="F46" s="6" t="s">
        <v>14</v>
      </c>
    </row>
    <row r="47" spans="1:6" s="2" customFormat="1" x14ac:dyDescent="0.25">
      <c r="A47" s="45" t="s">
        <v>70</v>
      </c>
      <c r="B47" s="44" t="s">
        <v>68</v>
      </c>
      <c r="C47" s="14"/>
      <c r="D47" s="14"/>
      <c r="E47" s="43">
        <f>SUM(E48:E49)</f>
        <v>26460000</v>
      </c>
      <c r="F47" s="37"/>
    </row>
    <row r="48" spans="1:6" x14ac:dyDescent="0.25">
      <c r="A48" s="4" t="s">
        <v>71</v>
      </c>
      <c r="B48" s="6" t="s">
        <v>69</v>
      </c>
      <c r="C48" s="13">
        <v>1</v>
      </c>
      <c r="D48" s="13" t="s">
        <v>11</v>
      </c>
      <c r="E48" s="46">
        <v>24300000</v>
      </c>
      <c r="F48" s="6" t="s">
        <v>14</v>
      </c>
    </row>
    <row r="49" spans="1:6" ht="47.25" x14ac:dyDescent="0.25">
      <c r="A49" s="4" t="s">
        <v>72</v>
      </c>
      <c r="B49" s="5" t="s">
        <v>113</v>
      </c>
      <c r="C49" s="13">
        <v>1</v>
      </c>
      <c r="D49" s="13" t="s">
        <v>11</v>
      </c>
      <c r="E49" s="46">
        <v>2160000</v>
      </c>
      <c r="F49" s="6" t="s">
        <v>14</v>
      </c>
    </row>
    <row r="50" spans="1:6" s="2" customFormat="1" x14ac:dyDescent="0.25">
      <c r="A50" s="45" t="s">
        <v>80</v>
      </c>
      <c r="B50" s="44" t="s">
        <v>73</v>
      </c>
      <c r="C50" s="14"/>
      <c r="D50" s="14"/>
      <c r="E50" s="43">
        <f>SUM(E51)</f>
        <v>1200000</v>
      </c>
      <c r="F50" s="37"/>
    </row>
    <row r="51" spans="1:6" x14ac:dyDescent="0.25">
      <c r="A51" s="4" t="s">
        <v>81</v>
      </c>
      <c r="B51" s="6" t="s">
        <v>74</v>
      </c>
      <c r="C51" s="13">
        <v>1</v>
      </c>
      <c r="D51" s="13" t="s">
        <v>11</v>
      </c>
      <c r="E51" s="47">
        <v>1200000</v>
      </c>
      <c r="F51" s="6" t="s">
        <v>14</v>
      </c>
    </row>
    <row r="52" spans="1:6" s="2" customFormat="1" x14ac:dyDescent="0.25">
      <c r="A52" s="45" t="s">
        <v>86</v>
      </c>
      <c r="B52" s="44" t="s">
        <v>75</v>
      </c>
      <c r="C52" s="14"/>
      <c r="D52" s="14"/>
      <c r="E52" s="43">
        <f>SUM(E53:E56)</f>
        <v>77650000</v>
      </c>
      <c r="F52" s="37"/>
    </row>
    <row r="53" spans="1:6" x14ac:dyDescent="0.25">
      <c r="A53" s="4" t="s">
        <v>82</v>
      </c>
      <c r="B53" s="6" t="s">
        <v>76</v>
      </c>
      <c r="C53" s="13">
        <v>1</v>
      </c>
      <c r="D53" s="13" t="s">
        <v>11</v>
      </c>
      <c r="E53" s="47">
        <v>2400000</v>
      </c>
      <c r="F53" s="6" t="s">
        <v>14</v>
      </c>
    </row>
    <row r="54" spans="1:6" x14ac:dyDescent="0.25">
      <c r="A54" s="4" t="s">
        <v>83</v>
      </c>
      <c r="B54" s="6" t="s">
        <v>77</v>
      </c>
      <c r="C54" s="13">
        <v>1</v>
      </c>
      <c r="D54" s="13" t="s">
        <v>11</v>
      </c>
      <c r="E54" s="47">
        <v>3900000</v>
      </c>
      <c r="F54" s="6" t="s">
        <v>14</v>
      </c>
    </row>
    <row r="55" spans="1:6" x14ac:dyDescent="0.25">
      <c r="A55" s="4" t="s">
        <v>84</v>
      </c>
      <c r="B55" s="6" t="s">
        <v>78</v>
      </c>
      <c r="C55" s="13">
        <v>1</v>
      </c>
      <c r="D55" s="13" t="s">
        <v>11</v>
      </c>
      <c r="E55" s="47">
        <v>13750000</v>
      </c>
      <c r="F55" s="6" t="s">
        <v>14</v>
      </c>
    </row>
    <row r="56" spans="1:6" x14ac:dyDescent="0.25">
      <c r="A56" s="4" t="s">
        <v>85</v>
      </c>
      <c r="B56" s="6" t="s">
        <v>79</v>
      </c>
      <c r="C56" s="13">
        <v>1</v>
      </c>
      <c r="D56" s="13" t="s">
        <v>11</v>
      </c>
      <c r="E56" s="47">
        <v>57600000</v>
      </c>
      <c r="F56" s="6" t="s">
        <v>14</v>
      </c>
    </row>
    <row r="57" spans="1:6" x14ac:dyDescent="0.25">
      <c r="A57" s="27">
        <v>2.4</v>
      </c>
      <c r="B57" s="28" t="s">
        <v>87</v>
      </c>
      <c r="C57" s="29"/>
      <c r="D57" s="29"/>
      <c r="E57" s="30">
        <f>SUM(E58,E62)</f>
        <v>40000000</v>
      </c>
      <c r="F57" s="28"/>
    </row>
    <row r="58" spans="1:6" x14ac:dyDescent="0.25">
      <c r="A58" s="45" t="s">
        <v>92</v>
      </c>
      <c r="B58" s="44" t="s">
        <v>88</v>
      </c>
      <c r="C58" s="14"/>
      <c r="D58" s="14"/>
      <c r="E58" s="43">
        <f>SUM(E59:E61)</f>
        <v>20000000</v>
      </c>
      <c r="F58" s="37"/>
    </row>
    <row r="59" spans="1:6" x14ac:dyDescent="0.25">
      <c r="A59" s="4" t="s">
        <v>93</v>
      </c>
      <c r="B59" s="6" t="s">
        <v>89</v>
      </c>
      <c r="C59" s="13">
        <v>1</v>
      </c>
      <c r="D59" s="13" t="s">
        <v>11</v>
      </c>
      <c r="E59" s="47">
        <v>5000000</v>
      </c>
      <c r="F59" s="6" t="s">
        <v>13</v>
      </c>
    </row>
    <row r="60" spans="1:6" x14ac:dyDescent="0.25">
      <c r="A60" s="4" t="s">
        <v>94</v>
      </c>
      <c r="B60" s="6" t="s">
        <v>90</v>
      </c>
      <c r="C60" s="13">
        <v>1</v>
      </c>
      <c r="D60" s="13" t="s">
        <v>11</v>
      </c>
      <c r="E60" s="47">
        <v>10000000</v>
      </c>
      <c r="F60" s="6" t="s">
        <v>13</v>
      </c>
    </row>
    <row r="61" spans="1:6" x14ac:dyDescent="0.25">
      <c r="A61" s="4" t="s">
        <v>95</v>
      </c>
      <c r="B61" s="6" t="s">
        <v>91</v>
      </c>
      <c r="C61" s="13">
        <v>1</v>
      </c>
      <c r="D61" s="13" t="s">
        <v>11</v>
      </c>
      <c r="E61" s="47">
        <v>5000000</v>
      </c>
      <c r="F61" s="6" t="s">
        <v>13</v>
      </c>
    </row>
    <row r="62" spans="1:6" x14ac:dyDescent="0.25">
      <c r="A62" s="45" t="s">
        <v>97</v>
      </c>
      <c r="B62" s="44" t="s">
        <v>96</v>
      </c>
      <c r="C62" s="14"/>
      <c r="D62" s="14"/>
      <c r="E62" s="43">
        <f>SUM(E63)</f>
        <v>20000000</v>
      </c>
      <c r="F62" s="37"/>
    </row>
    <row r="63" spans="1:6" x14ac:dyDescent="0.25">
      <c r="A63" s="4" t="s">
        <v>98</v>
      </c>
      <c r="B63" s="6" t="s">
        <v>114</v>
      </c>
      <c r="C63" s="13">
        <v>1</v>
      </c>
      <c r="D63" s="13" t="s">
        <v>11</v>
      </c>
      <c r="E63" s="47">
        <v>20000000</v>
      </c>
      <c r="F63" s="6" t="s">
        <v>15</v>
      </c>
    </row>
    <row r="64" spans="1:6" x14ac:dyDescent="0.25">
      <c r="A64" s="23">
        <v>3</v>
      </c>
      <c r="B64" s="24" t="s">
        <v>115</v>
      </c>
      <c r="C64" s="25"/>
      <c r="D64" s="25"/>
      <c r="E64" s="26">
        <f>E9-E11</f>
        <v>41919500</v>
      </c>
      <c r="F64" s="26"/>
    </row>
    <row r="65" spans="1:8" x14ac:dyDescent="0.25">
      <c r="B65" s="62" t="s">
        <v>123</v>
      </c>
    </row>
    <row r="66" spans="1:8" s="53" customFormat="1" x14ac:dyDescent="0.25">
      <c r="A66" s="49"/>
      <c r="B66" s="55" t="s">
        <v>124</v>
      </c>
      <c r="C66" s="56" t="s">
        <v>129</v>
      </c>
      <c r="D66" s="74">
        <f>SUMIFS(E14:E63,F14:F63,"PAD")</f>
        <v>12420000</v>
      </c>
      <c r="E66" s="74"/>
      <c r="F66" s="50"/>
      <c r="H66" s="54"/>
    </row>
    <row r="67" spans="1:8" s="53" customFormat="1" x14ac:dyDescent="0.25">
      <c r="A67" s="49"/>
      <c r="B67" s="57" t="s">
        <v>125</v>
      </c>
      <c r="C67" s="58" t="s">
        <v>129</v>
      </c>
      <c r="D67" s="72">
        <f>SUMIFS(E14:E63,F14:F63,"ADD")</f>
        <v>525030500</v>
      </c>
      <c r="E67" s="72"/>
      <c r="F67" s="50"/>
      <c r="H67" s="54"/>
    </row>
    <row r="68" spans="1:8" s="53" customFormat="1" x14ac:dyDescent="0.25">
      <c r="A68" s="49"/>
      <c r="B68" s="57" t="s">
        <v>126</v>
      </c>
      <c r="C68" s="58" t="s">
        <v>129</v>
      </c>
      <c r="D68" s="72">
        <f>SUMIFS(E14:E63,F14:F63,"DD")</f>
        <v>800958000</v>
      </c>
      <c r="E68" s="72"/>
      <c r="F68" s="50"/>
    </row>
    <row r="69" spans="1:8" s="53" customFormat="1" x14ac:dyDescent="0.25">
      <c r="A69" s="49"/>
      <c r="B69" s="57" t="s">
        <v>127</v>
      </c>
      <c r="C69" s="58" t="s">
        <v>129</v>
      </c>
      <c r="D69" s="72">
        <f>SUMIFS(E17:E65,F17:F65,"PBH")</f>
        <v>25620000</v>
      </c>
      <c r="E69" s="72"/>
      <c r="F69" s="50"/>
      <c r="G69" s="52"/>
      <c r="H69" s="54"/>
    </row>
    <row r="70" spans="1:8" s="53" customFormat="1" ht="16.5" thickBot="1" x14ac:dyDescent="0.3">
      <c r="A70" s="49"/>
      <c r="B70" s="59" t="s">
        <v>128</v>
      </c>
      <c r="C70" s="60" t="s">
        <v>129</v>
      </c>
      <c r="D70" s="73">
        <f>SUMIFS(E18:E66,F18:F66,"BKP")</f>
        <v>60000000</v>
      </c>
      <c r="E70" s="73"/>
      <c r="F70" s="50"/>
      <c r="G70" s="52"/>
      <c r="H70" s="54"/>
    </row>
    <row r="71" spans="1:8" s="53" customFormat="1" ht="16.5" thickTop="1" x14ac:dyDescent="0.25">
      <c r="A71" s="49"/>
      <c r="B71" s="63" t="s">
        <v>130</v>
      </c>
      <c r="C71" s="64" t="s">
        <v>129</v>
      </c>
      <c r="D71" s="64"/>
      <c r="E71" s="65">
        <f>SUM(D66:E70)</f>
        <v>1424028500</v>
      </c>
      <c r="F71" s="50"/>
      <c r="G71" s="50"/>
    </row>
    <row r="72" spans="1:8" s="53" customFormat="1" x14ac:dyDescent="0.25">
      <c r="A72" s="49"/>
      <c r="B72" s="61" t="s">
        <v>122</v>
      </c>
      <c r="C72" s="51"/>
      <c r="D72" s="51"/>
      <c r="E72" s="50"/>
      <c r="F72" s="50"/>
    </row>
    <row r="73" spans="1:8" s="53" customFormat="1" x14ac:dyDescent="0.25">
      <c r="A73" s="49"/>
      <c r="B73" s="55" t="s">
        <v>124</v>
      </c>
      <c r="C73" s="56" t="s">
        <v>129</v>
      </c>
      <c r="D73" s="74">
        <f>E4-D66</f>
        <v>0</v>
      </c>
      <c r="E73" s="74"/>
      <c r="F73" s="50"/>
    </row>
    <row r="74" spans="1:8" s="53" customFormat="1" x14ac:dyDescent="0.25">
      <c r="A74" s="49"/>
      <c r="B74" s="57" t="s">
        <v>125</v>
      </c>
      <c r="C74" s="58" t="s">
        <v>129</v>
      </c>
      <c r="D74" s="72">
        <f>E7-D67</f>
        <v>41919500</v>
      </c>
      <c r="E74" s="72"/>
      <c r="F74" s="50"/>
    </row>
    <row r="75" spans="1:8" s="53" customFormat="1" x14ac:dyDescent="0.25">
      <c r="A75" s="49"/>
      <c r="B75" s="57" t="s">
        <v>126</v>
      </c>
      <c r="C75" s="58" t="s">
        <v>129</v>
      </c>
      <c r="D75" s="72">
        <f>E5-D68</f>
        <v>0</v>
      </c>
      <c r="E75" s="72"/>
      <c r="F75" s="50"/>
    </row>
    <row r="76" spans="1:8" s="53" customFormat="1" x14ac:dyDescent="0.25">
      <c r="A76" s="49"/>
      <c r="B76" s="57" t="s">
        <v>127</v>
      </c>
      <c r="C76" s="58" t="s">
        <v>129</v>
      </c>
      <c r="D76" s="72">
        <f>E6-D69</f>
        <v>0</v>
      </c>
      <c r="E76" s="72"/>
      <c r="F76" s="50"/>
    </row>
    <row r="77" spans="1:8" ht="16.5" thickBot="1" x14ac:dyDescent="0.3">
      <c r="B77" s="59" t="s">
        <v>128</v>
      </c>
      <c r="C77" s="60" t="s">
        <v>129</v>
      </c>
      <c r="D77" s="73">
        <f>E8-D70</f>
        <v>0</v>
      </c>
      <c r="E77" s="73"/>
    </row>
    <row r="78" spans="1:8" ht="16.5" thickTop="1" x14ac:dyDescent="0.25">
      <c r="B78" s="66" t="s">
        <v>130</v>
      </c>
      <c r="C78" s="67" t="s">
        <v>129</v>
      </c>
      <c r="D78" s="67"/>
      <c r="E78" s="68">
        <f>SUM(D73:E77)</f>
        <v>41919500</v>
      </c>
    </row>
    <row r="80" spans="1:8" x14ac:dyDescent="0.25">
      <c r="B80" s="69" t="s">
        <v>131</v>
      </c>
      <c r="C80" s="70" t="s">
        <v>129</v>
      </c>
      <c r="D80" s="70"/>
      <c r="E80" s="71">
        <f>E7-SUM(E14:E20,E22,E27:E28,)</f>
        <v>190054500</v>
      </c>
    </row>
  </sheetData>
  <mergeCells count="13">
    <mergeCell ref="B3:F3"/>
    <mergeCell ref="B9:D9"/>
    <mergeCell ref="A1:F1"/>
    <mergeCell ref="D66:E66"/>
    <mergeCell ref="D74:E74"/>
    <mergeCell ref="D75:E75"/>
    <mergeCell ref="D76:E76"/>
    <mergeCell ref="D77:E77"/>
    <mergeCell ref="D67:E67"/>
    <mergeCell ref="D68:E68"/>
    <mergeCell ref="D69:E69"/>
    <mergeCell ref="D70:E70"/>
    <mergeCell ref="D73:E73"/>
  </mergeCells>
  <pageMargins left="0.7" right="0.7" top="0" bottom="0" header="0.3" footer="0.3"/>
  <pageSetup paperSize="256" scale="6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Ujang Rahmat Hidayat</dc:creator>
  <cp:lastModifiedBy>Ujang Rahmat Hidayat</cp:lastModifiedBy>
  <cp:lastPrinted>2019-08-27T06:08:21Z</cp:lastPrinted>
  <dcterms:created xsi:type="dcterms:W3CDTF">2019-08-23T04:23:11Z</dcterms:created>
  <dcterms:modified xsi:type="dcterms:W3CDTF">2019-08-27T06:09:17Z</dcterms:modified>
</cp:coreProperties>
</file>