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135" windowWidth="20340" windowHeight="7185" activeTab="1"/>
  </bookViews>
  <sheets>
    <sheet name="Rekap" sheetId="2" r:id="rId1"/>
    <sheet name="Oret-oret" sheetId="1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E14" i="2" l="1"/>
  <c r="E12" i="2"/>
  <c r="D12" i="2"/>
  <c r="E8" i="2"/>
  <c r="F34" i="1"/>
  <c r="F33" i="1"/>
  <c r="C9" i="1" l="1"/>
  <c r="C8" i="1"/>
  <c r="C15" i="1"/>
  <c r="C20" i="1" s="1"/>
  <c r="C19" i="1" l="1"/>
  <c r="I32" i="1"/>
  <c r="H30" i="1"/>
  <c r="C27" i="1" l="1"/>
  <c r="F29" i="1" s="1"/>
  <c r="F30" i="1" s="1"/>
  <c r="E9" i="2"/>
  <c r="D13" i="2"/>
  <c r="E13" i="2" s="1"/>
  <c r="C4" i="2"/>
  <c r="E4" i="2" s="1"/>
  <c r="F19" i="1"/>
  <c r="C6" i="2" l="1"/>
  <c r="E6" i="2" s="1"/>
  <c r="F9" i="1" l="1"/>
  <c r="F10" i="1" s="1"/>
  <c r="C18" i="1" l="1"/>
  <c r="C5" i="2" s="1"/>
  <c r="E5" i="2" s="1"/>
  <c r="C7" i="2"/>
  <c r="E7" i="2" s="1"/>
  <c r="E10" i="2" l="1"/>
  <c r="E15" i="2" s="1"/>
  <c r="F20" i="1"/>
  <c r="F35" i="1"/>
  <c r="H35" i="1" s="1"/>
  <c r="F18" i="1"/>
  <c r="F22" i="1" s="1"/>
</calcChain>
</file>

<file path=xl/comments1.xml><?xml version="1.0" encoding="utf-8"?>
<comments xmlns="http://schemas.openxmlformats.org/spreadsheetml/2006/main">
  <authors>
    <author>Ari</author>
  </authors>
  <commentList>
    <comment ref="C4" authorId="0">
      <text>
        <r>
          <rPr>
            <b/>
            <sz val="9"/>
            <color indexed="81"/>
            <rFont val="Tahoma"/>
            <family val="2"/>
          </rPr>
          <t>Ari:
Panjangnya Cuma segini karena yang belakang sudah tinggi</t>
        </r>
      </text>
    </comment>
    <comment ref="C29" authorId="0">
      <text>
        <r>
          <rPr>
            <b/>
            <sz val="9"/>
            <color indexed="81"/>
            <rFont val="Tahoma"/>
            <family val="2"/>
          </rPr>
          <t>Ari:</t>
        </r>
        <r>
          <rPr>
            <sz val="9"/>
            <color indexed="81"/>
            <rFont val="Tahoma"/>
            <family val="2"/>
          </rPr>
          <t xml:space="preserve">
+ Restan 5 Kotak
</t>
        </r>
      </text>
    </comment>
    <comment ref="F30" authorId="0">
      <text>
        <r>
          <rPr>
            <b/>
            <sz val="9"/>
            <color indexed="81"/>
            <rFont val="Tahoma"/>
            <family val="2"/>
          </rPr>
          <t>Ari:</t>
        </r>
        <r>
          <rPr>
            <sz val="9"/>
            <color indexed="81"/>
            <rFont val="Tahoma"/>
            <family val="2"/>
          </rPr>
          <t xml:space="preserve">
Ditambah untuk ngabisin dana pdrd</t>
        </r>
      </text>
    </comment>
  </commentList>
</comments>
</file>

<file path=xl/sharedStrings.xml><?xml version="1.0" encoding="utf-8"?>
<sst xmlns="http://schemas.openxmlformats.org/spreadsheetml/2006/main" count="63" uniqueCount="44">
  <si>
    <t>Kegiatan Penimbunan aula kantor</t>
  </si>
  <si>
    <t>P</t>
  </si>
  <si>
    <t>L</t>
  </si>
  <si>
    <t>T</t>
  </si>
  <si>
    <t>Vol Timbunan</t>
  </si>
  <si>
    <t>m3</t>
  </si>
  <si>
    <t>M</t>
  </si>
  <si>
    <t>Kebutuhan tanah</t>
  </si>
  <si>
    <t>Panjang</t>
  </si>
  <si>
    <t>lebar</t>
  </si>
  <si>
    <t>ketebalan</t>
  </si>
  <si>
    <t>Volume lantai</t>
  </si>
  <si>
    <t>m</t>
  </si>
  <si>
    <t>Kebutuhan material</t>
  </si>
  <si>
    <t>semen</t>
  </si>
  <si>
    <t>pasir</t>
  </si>
  <si>
    <t>koral</t>
  </si>
  <si>
    <t>TPK</t>
  </si>
  <si>
    <t>Upah tukang pasang lantai</t>
  </si>
  <si>
    <t>Harga satuan</t>
  </si>
  <si>
    <t>Total</t>
  </si>
  <si>
    <t>Jumlah</t>
  </si>
  <si>
    <t>No</t>
  </si>
  <si>
    <t>Uraian</t>
  </si>
  <si>
    <t>Volume</t>
  </si>
  <si>
    <t>total</t>
  </si>
  <si>
    <t>Tanah urug</t>
  </si>
  <si>
    <t>tpk</t>
  </si>
  <si>
    <t>Pekerjaan Plasteran lantai</t>
  </si>
  <si>
    <t>Pekerjaan Pemasangan keramik lantai</t>
  </si>
  <si>
    <t>Luas pasangan keramik</t>
  </si>
  <si>
    <t>Kebutuhan Keramik</t>
  </si>
  <si>
    <t>Kotak</t>
  </si>
  <si>
    <t>Upah Penimbunan</t>
  </si>
  <si>
    <t>Kegiatan</t>
  </si>
  <si>
    <t>Upah Pasang Keramik</t>
  </si>
  <si>
    <t>Papan proyek</t>
  </si>
  <si>
    <t>Papan Proyek</t>
  </si>
  <si>
    <t>BAHAN BAKU MATERIAL</t>
  </si>
  <si>
    <t>UPAH KERJA</t>
  </si>
  <si>
    <t>Total (1)</t>
  </si>
  <si>
    <t>Total (2)</t>
  </si>
  <si>
    <t>Upah urug</t>
  </si>
  <si>
    <t>Upah Lantai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</si>
</sst>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0.000"/>
    <numFmt numFmtId="167" formatCode="0.000000"/>
    <numFmt numFmtId="168" formatCode="_-* #,##0.0_-;\-* #,##0.0_-;_-* &quot;-&quot;_-;_-@_-"/>
  </numFmts>
  <fonts count="6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33">
    <xf numFmtId="0" fontId="0" fillId="0" borderId="0" xfId="0"/>
    <xf numFmtId="2" fontId="0" fillId="0" borderId="0" xfId="0" applyNumberFormat="1"/>
    <xf numFmtId="166" fontId="0" fillId="0" borderId="0" xfId="0" applyNumberFormat="1"/>
    <xf numFmtId="0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3" fillId="0" borderId="0" xfId="0" applyFont="1"/>
    <xf numFmtId="0" fontId="3" fillId="0" borderId="0" xfId="0" applyNumberFormat="1" applyFont="1"/>
    <xf numFmtId="164" fontId="3" fillId="0" borderId="0" xfId="0" applyNumberFormat="1" applyFont="1"/>
    <xf numFmtId="165" fontId="3" fillId="0" borderId="0" xfId="0" applyNumberFormat="1" applyFont="1"/>
    <xf numFmtId="164" fontId="0" fillId="0" borderId="0" xfId="1" applyFont="1"/>
    <xf numFmtId="167" fontId="0" fillId="0" borderId="0" xfId="0" applyNumberFormat="1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2" fontId="3" fillId="0" borderId="0" xfId="0" applyNumberFormat="1" applyFont="1"/>
    <xf numFmtId="0" fontId="3" fillId="2" borderId="0" xfId="0" applyFont="1" applyFill="1"/>
    <xf numFmtId="2" fontId="3" fillId="2" borderId="0" xfId="0" applyNumberFormat="1" applyFont="1" applyFill="1"/>
    <xf numFmtId="164" fontId="3" fillId="2" borderId="0" xfId="0" applyNumberFormat="1" applyFont="1" applyFill="1"/>
    <xf numFmtId="0" fontId="3" fillId="2" borderId="0" xfId="0" applyNumberFormat="1" applyFont="1" applyFill="1"/>
    <xf numFmtId="164" fontId="3" fillId="0" borderId="0" xfId="1" applyFont="1"/>
    <xf numFmtId="43" fontId="0" fillId="0" borderId="0" xfId="0" applyNumberFormat="1"/>
    <xf numFmtId="165" fontId="1" fillId="0" borderId="0" xfId="0" applyNumberFormat="1" applyFont="1"/>
    <xf numFmtId="43" fontId="1" fillId="0" borderId="0" xfId="0" applyNumberFormat="1" applyFont="1"/>
    <xf numFmtId="0" fontId="1" fillId="0" borderId="0" xfId="0" applyFont="1"/>
    <xf numFmtId="9" fontId="0" fillId="0" borderId="0" xfId="0" applyNumberFormat="1"/>
    <xf numFmtId="2" fontId="3" fillId="0" borderId="0" xfId="0" applyNumberFormat="1" applyFont="1" applyFill="1"/>
    <xf numFmtId="0" fontId="3" fillId="0" borderId="0" xfId="0" applyFont="1" applyFill="1"/>
    <xf numFmtId="164" fontId="3" fillId="0" borderId="0" xfId="0" applyNumberFormat="1" applyFont="1" applyFill="1"/>
    <xf numFmtId="165" fontId="3" fillId="0" borderId="0" xfId="0" applyNumberFormat="1" applyFont="1" applyFill="1"/>
    <xf numFmtId="168" fontId="3" fillId="0" borderId="0" xfId="0" applyNumberFormat="1" applyFont="1" applyFill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</cellXfs>
  <cellStyles count="2">
    <cellStyle name="Comma [0]" xfId="1" builtinId="6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H12" sqref="H12"/>
    </sheetView>
  </sheetViews>
  <sheetFormatPr defaultRowHeight="15" x14ac:dyDescent="0.25"/>
  <cols>
    <col min="1" max="1" width="4.28515625" style="12" customWidth="1"/>
    <col min="2" max="2" width="16" bestFit="1" customWidth="1"/>
    <col min="4" max="4" width="10.7109375" bestFit="1" customWidth="1"/>
    <col min="5" max="5" width="10.5703125" bestFit="1" customWidth="1"/>
  </cols>
  <sheetData>
    <row r="1" spans="1:8" x14ac:dyDescent="0.25">
      <c r="B1" s="1"/>
    </row>
    <row r="2" spans="1:8" x14ac:dyDescent="0.25">
      <c r="A2" s="12" t="s">
        <v>22</v>
      </c>
      <c r="B2" s="1" t="s">
        <v>23</v>
      </c>
      <c r="C2" t="s">
        <v>24</v>
      </c>
      <c r="D2" t="s">
        <v>19</v>
      </c>
      <c r="E2" t="s">
        <v>25</v>
      </c>
    </row>
    <row r="3" spans="1:8" s="6" customFormat="1" x14ac:dyDescent="0.25">
      <c r="A3" s="30"/>
      <c r="B3" s="14" t="s">
        <v>38</v>
      </c>
    </row>
    <row r="4" spans="1:8" x14ac:dyDescent="0.25">
      <c r="A4" s="12">
        <v>1</v>
      </c>
      <c r="B4" s="3" t="s">
        <v>26</v>
      </c>
      <c r="C4" s="13">
        <f>'Oret-oret'!C9</f>
        <v>16</v>
      </c>
      <c r="D4" s="10">
        <v>100000</v>
      </c>
      <c r="E4" s="4">
        <f>C4*D4</f>
        <v>1600000</v>
      </c>
    </row>
    <row r="5" spans="1:8" x14ac:dyDescent="0.25">
      <c r="A5" s="12">
        <v>2</v>
      </c>
      <c r="B5" t="s">
        <v>14</v>
      </c>
      <c r="C5" s="13" t="str">
        <f>'Oret-oret'!C18</f>
        <v>32</v>
      </c>
      <c r="D5" s="10">
        <v>76000</v>
      </c>
      <c r="E5" s="4">
        <f t="shared" ref="E5:E9" si="0">C5*D5</f>
        <v>2432000</v>
      </c>
    </row>
    <row r="6" spans="1:8" x14ac:dyDescent="0.25">
      <c r="A6" s="12">
        <v>3</v>
      </c>
      <c r="B6" t="s">
        <v>15</v>
      </c>
      <c r="C6" s="13" t="str">
        <f>'Oret-oret'!C19</f>
        <v>1.5</v>
      </c>
      <c r="D6" s="10">
        <v>250000</v>
      </c>
      <c r="E6" s="4">
        <f t="shared" si="0"/>
        <v>375000</v>
      </c>
    </row>
    <row r="7" spans="1:8" x14ac:dyDescent="0.25">
      <c r="A7" s="12">
        <v>4</v>
      </c>
      <c r="B7" t="s">
        <v>16</v>
      </c>
      <c r="C7" s="13" t="str">
        <f>'Oret-oret'!C20</f>
        <v>2.3</v>
      </c>
      <c r="D7" s="10">
        <v>400000</v>
      </c>
      <c r="E7" s="4">
        <f t="shared" si="0"/>
        <v>919999.99999999988</v>
      </c>
    </row>
    <row r="8" spans="1:8" x14ac:dyDescent="0.25">
      <c r="A8" s="12">
        <v>5</v>
      </c>
      <c r="B8" t="s">
        <v>37</v>
      </c>
      <c r="C8" s="12">
        <v>1</v>
      </c>
      <c r="D8" s="10">
        <v>100000</v>
      </c>
      <c r="E8" s="4">
        <f>C8*D8</f>
        <v>100000</v>
      </c>
    </row>
    <row r="9" spans="1:8" x14ac:dyDescent="0.25">
      <c r="A9" s="12">
        <v>6</v>
      </c>
      <c r="B9" t="s">
        <v>27</v>
      </c>
      <c r="C9" s="12"/>
      <c r="D9" s="10">
        <v>450000</v>
      </c>
      <c r="E9" s="4">
        <f t="shared" si="0"/>
        <v>0</v>
      </c>
    </row>
    <row r="10" spans="1:8" x14ac:dyDescent="0.25">
      <c r="B10" s="32" t="s">
        <v>40</v>
      </c>
      <c r="C10" s="32"/>
      <c r="D10" s="32"/>
      <c r="E10" s="4">
        <f>SUM(E4:E9)</f>
        <v>5427000</v>
      </c>
    </row>
    <row r="11" spans="1:8" x14ac:dyDescent="0.25">
      <c r="B11" t="s">
        <v>39</v>
      </c>
    </row>
    <row r="12" spans="1:8" x14ac:dyDescent="0.25">
      <c r="A12" s="12">
        <v>5</v>
      </c>
      <c r="B12" t="s">
        <v>42</v>
      </c>
      <c r="C12" s="13">
        <v>1</v>
      </c>
      <c r="D12">
        <f>'Oret-oret'!F10</f>
        <v>480000</v>
      </c>
      <c r="E12" s="4">
        <f>C12*D12</f>
        <v>480000</v>
      </c>
    </row>
    <row r="13" spans="1:8" x14ac:dyDescent="0.25">
      <c r="B13" t="s">
        <v>43</v>
      </c>
      <c r="C13" s="13">
        <v>1</v>
      </c>
      <c r="D13" s="10">
        <f>'Oret-oret'!F21</f>
        <v>1098000</v>
      </c>
      <c r="E13" s="4">
        <f>C12*D13</f>
        <v>1098000</v>
      </c>
    </row>
    <row r="14" spans="1:8" x14ac:dyDescent="0.25">
      <c r="B14" s="32" t="s">
        <v>41</v>
      </c>
      <c r="C14" s="32"/>
      <c r="D14" s="32"/>
      <c r="E14" s="4">
        <f>SUM(E12:E13)</f>
        <v>1578000</v>
      </c>
    </row>
    <row r="15" spans="1:8" x14ac:dyDescent="0.25">
      <c r="B15" s="31" t="s">
        <v>21</v>
      </c>
      <c r="C15" s="31"/>
      <c r="D15" s="31"/>
      <c r="E15" s="4">
        <f>E14+E10</f>
        <v>7005000</v>
      </c>
      <c r="H15" s="4"/>
    </row>
    <row r="16" spans="1:8" x14ac:dyDescent="0.25">
      <c r="E16" s="4"/>
    </row>
    <row r="17" spans="5:5" x14ac:dyDescent="0.25">
      <c r="E17" s="4"/>
    </row>
    <row r="18" spans="5:5" x14ac:dyDescent="0.25">
      <c r="E18" s="4"/>
    </row>
  </sheetData>
  <mergeCells count="3">
    <mergeCell ref="B10:D10"/>
    <mergeCell ref="B14:D14"/>
    <mergeCell ref="B15:D1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I35"/>
  <sheetViews>
    <sheetView tabSelected="1" topLeftCell="A13" zoomScaleNormal="100" workbookViewId="0">
      <selection activeCell="F25" sqref="F25"/>
    </sheetView>
  </sheetViews>
  <sheetFormatPr defaultRowHeight="15" x14ac:dyDescent="0.25"/>
  <cols>
    <col min="2" max="2" width="26.7109375" bestFit="1" customWidth="1"/>
    <col min="3" max="3" width="9" style="3"/>
    <col min="5" max="5" width="13.85546875" style="4" bestFit="1" customWidth="1"/>
    <col min="6" max="6" width="15.140625" bestFit="1" customWidth="1"/>
    <col min="7" max="7" width="12.5703125" bestFit="1" customWidth="1"/>
    <col min="8" max="8" width="13.85546875" bestFit="1" customWidth="1"/>
  </cols>
  <sheetData>
    <row r="2" spans="2:7" x14ac:dyDescent="0.25">
      <c r="B2" s="15" t="s">
        <v>0</v>
      </c>
      <c r="C2" s="18"/>
      <c r="D2" s="15"/>
      <c r="E2" s="17" t="s">
        <v>19</v>
      </c>
      <c r="F2" s="15" t="s">
        <v>20</v>
      </c>
    </row>
    <row r="3" spans="2:7" x14ac:dyDescent="0.25">
      <c r="C3" s="1"/>
    </row>
    <row r="4" spans="2:7" x14ac:dyDescent="0.25">
      <c r="B4" t="s">
        <v>1</v>
      </c>
      <c r="C4" s="1">
        <v>8</v>
      </c>
      <c r="D4" t="s">
        <v>6</v>
      </c>
    </row>
    <row r="5" spans="2:7" x14ac:dyDescent="0.25">
      <c r="B5" t="s">
        <v>2</v>
      </c>
      <c r="C5" s="1">
        <v>8</v>
      </c>
      <c r="D5" t="s">
        <v>6</v>
      </c>
    </row>
    <row r="6" spans="2:7" x14ac:dyDescent="0.25">
      <c r="B6" t="s">
        <v>3</v>
      </c>
      <c r="C6" s="1">
        <v>0.25</v>
      </c>
      <c r="D6" t="s">
        <v>6</v>
      </c>
    </row>
    <row r="8" spans="2:7" x14ac:dyDescent="0.25">
      <c r="B8" t="s">
        <v>4</v>
      </c>
      <c r="C8" s="1">
        <f>C4*C5*C6</f>
        <v>16</v>
      </c>
      <c r="D8" t="s">
        <v>5</v>
      </c>
    </row>
    <row r="9" spans="2:7" x14ac:dyDescent="0.25">
      <c r="B9" s="6" t="s">
        <v>7</v>
      </c>
      <c r="C9" s="25">
        <f>C8</f>
        <v>16</v>
      </c>
      <c r="D9" s="26" t="s">
        <v>5</v>
      </c>
      <c r="E9" s="27">
        <v>100000</v>
      </c>
      <c r="F9" s="28">
        <f>C9*E9</f>
        <v>1600000</v>
      </c>
      <c r="G9" s="5"/>
    </row>
    <row r="10" spans="2:7" x14ac:dyDescent="0.25">
      <c r="B10" s="6" t="s">
        <v>33</v>
      </c>
      <c r="C10" s="25">
        <v>1</v>
      </c>
      <c r="D10" s="26" t="s">
        <v>34</v>
      </c>
      <c r="E10" s="29">
        <v>0.3</v>
      </c>
      <c r="F10" s="28">
        <f>F9*E10</f>
        <v>480000</v>
      </c>
      <c r="G10" s="5"/>
    </row>
    <row r="11" spans="2:7" s="6" customFormat="1" x14ac:dyDescent="0.25">
      <c r="B11" s="15" t="s">
        <v>28</v>
      </c>
      <c r="C11" s="16"/>
      <c r="D11" s="15"/>
      <c r="E11" s="17"/>
      <c r="F11" s="15"/>
    </row>
    <row r="12" spans="2:7" x14ac:dyDescent="0.25">
      <c r="B12" t="s">
        <v>8</v>
      </c>
      <c r="C12" s="1">
        <v>11.5</v>
      </c>
      <c r="D12" t="s">
        <v>12</v>
      </c>
    </row>
    <row r="13" spans="2:7" x14ac:dyDescent="0.25">
      <c r="B13" t="s">
        <v>9</v>
      </c>
      <c r="C13" s="1">
        <v>8</v>
      </c>
      <c r="D13" t="s">
        <v>12</v>
      </c>
    </row>
    <row r="14" spans="2:7" x14ac:dyDescent="0.25">
      <c r="B14" t="s">
        <v>10</v>
      </c>
      <c r="C14" s="2">
        <v>0.05</v>
      </c>
      <c r="D14" t="s">
        <v>12</v>
      </c>
    </row>
    <row r="15" spans="2:7" x14ac:dyDescent="0.25">
      <c r="B15" t="s">
        <v>11</v>
      </c>
      <c r="C15" s="1">
        <f>C12*C13*C14</f>
        <v>4.6000000000000005</v>
      </c>
      <c r="D15" t="s">
        <v>5</v>
      </c>
    </row>
    <row r="16" spans="2:7" x14ac:dyDescent="0.25">
      <c r="C16" s="1"/>
    </row>
    <row r="17" spans="2:9" x14ac:dyDescent="0.25">
      <c r="B17" t="s">
        <v>13</v>
      </c>
      <c r="C17" s="1"/>
    </row>
    <row r="18" spans="2:9" x14ac:dyDescent="0.25">
      <c r="B18" t="s">
        <v>14</v>
      </c>
      <c r="C18" s="1" t="str">
        <f>FIXED(1/6*C15/0.024,0)</f>
        <v>32</v>
      </c>
      <c r="D18" t="s">
        <v>5</v>
      </c>
      <c r="E18" s="4">
        <v>76000</v>
      </c>
      <c r="F18" s="5">
        <f>C18*E18</f>
        <v>2432000</v>
      </c>
      <c r="H18" s="5"/>
    </row>
    <row r="19" spans="2:9" x14ac:dyDescent="0.25">
      <c r="B19" t="s">
        <v>15</v>
      </c>
      <c r="C19" s="11" t="str">
        <f>FIXED(2/6*C15,1)</f>
        <v>1.5</v>
      </c>
      <c r="D19" t="s">
        <v>5</v>
      </c>
      <c r="E19" s="4">
        <v>250000</v>
      </c>
      <c r="F19" s="5">
        <f>C19*E19</f>
        <v>375000</v>
      </c>
      <c r="H19" s="24"/>
    </row>
    <row r="20" spans="2:9" x14ac:dyDescent="0.25">
      <c r="B20" t="s">
        <v>16</v>
      </c>
      <c r="C20" s="3" t="str">
        <f>FIXED(3/6*C15,1)</f>
        <v>2.3</v>
      </c>
      <c r="D20" t="s">
        <v>5</v>
      </c>
      <c r="E20" s="4">
        <v>400000</v>
      </c>
      <c r="F20" s="5">
        <f t="shared" ref="F20" si="0">C20*E20</f>
        <v>919999.99999999988</v>
      </c>
      <c r="H20" s="20"/>
    </row>
    <row r="21" spans="2:9" s="6" customFormat="1" x14ac:dyDescent="0.25">
      <c r="B21" s="23" t="s">
        <v>18</v>
      </c>
      <c r="C21" s="7"/>
      <c r="E21" s="8"/>
      <c r="F21" s="21">
        <v>1098000</v>
      </c>
      <c r="G21" s="22"/>
      <c r="H21" s="9"/>
    </row>
    <row r="22" spans="2:9" x14ac:dyDescent="0.25">
      <c r="B22" t="s">
        <v>21</v>
      </c>
      <c r="F22" s="5">
        <f>SUM(F18:F21)</f>
        <v>4825000</v>
      </c>
    </row>
    <row r="24" spans="2:9" x14ac:dyDescent="0.25">
      <c r="B24" s="15" t="s">
        <v>29</v>
      </c>
      <c r="C24" s="16"/>
      <c r="D24" s="15"/>
      <c r="E24" s="17"/>
      <c r="F24" s="15"/>
    </row>
    <row r="25" spans="2:9" x14ac:dyDescent="0.25">
      <c r="B25" t="s">
        <v>1</v>
      </c>
      <c r="C25" s="1">
        <v>11.5</v>
      </c>
      <c r="D25" t="s">
        <v>6</v>
      </c>
    </row>
    <row r="26" spans="2:9" s="6" customFormat="1" x14ac:dyDescent="0.25">
      <c r="B26" t="s">
        <v>2</v>
      </c>
      <c r="C26" s="1">
        <v>8</v>
      </c>
      <c r="D26" t="s">
        <v>6</v>
      </c>
      <c r="G26" s="9"/>
    </row>
    <row r="27" spans="2:9" x14ac:dyDescent="0.25">
      <c r="B27" t="s">
        <v>30</v>
      </c>
      <c r="C27" s="3">
        <f>C25*C26</f>
        <v>92</v>
      </c>
      <c r="G27" s="5"/>
      <c r="H27" s="5"/>
    </row>
    <row r="29" spans="2:9" x14ac:dyDescent="0.25">
      <c r="B29" s="6" t="s">
        <v>31</v>
      </c>
      <c r="C29" s="7"/>
      <c r="D29" s="6" t="s">
        <v>32</v>
      </c>
      <c r="E29" s="8">
        <v>60000</v>
      </c>
      <c r="F29" s="8">
        <f>C29*E29</f>
        <v>0</v>
      </c>
      <c r="H29">
        <v>1665000</v>
      </c>
    </row>
    <row r="30" spans="2:9" x14ac:dyDescent="0.25">
      <c r="B30" s="6" t="s">
        <v>35</v>
      </c>
      <c r="C30" s="7"/>
      <c r="D30" s="6"/>
      <c r="E30" s="8"/>
      <c r="F30" s="8">
        <f>30%*F29</f>
        <v>0</v>
      </c>
      <c r="H30">
        <f>H29/E29</f>
        <v>27.75</v>
      </c>
    </row>
    <row r="31" spans="2:9" x14ac:dyDescent="0.25">
      <c r="G31" s="5"/>
    </row>
    <row r="32" spans="2:9" x14ac:dyDescent="0.25">
      <c r="B32" s="6" t="s">
        <v>17</v>
      </c>
      <c r="C32" s="7"/>
      <c r="D32" s="6"/>
      <c r="E32" s="8"/>
      <c r="F32" s="19"/>
      <c r="G32" s="5"/>
      <c r="I32">
        <f>92+27</f>
        <v>119</v>
      </c>
    </row>
    <row r="33" spans="2:8" x14ac:dyDescent="0.25">
      <c r="B33" s="6" t="s">
        <v>36</v>
      </c>
      <c r="F33" s="9">
        <f>100000</f>
        <v>100000</v>
      </c>
    </row>
    <row r="34" spans="2:8" x14ac:dyDescent="0.25">
      <c r="B34" s="6" t="s">
        <v>21</v>
      </c>
      <c r="C34" s="7"/>
      <c r="D34" s="6"/>
      <c r="E34" s="8"/>
      <c r="F34" s="9">
        <f>F9+F18+F19+F20+F32+F21+F29+F30+F10+F33</f>
        <v>7005000</v>
      </c>
    </row>
    <row r="35" spans="2:8" x14ac:dyDescent="0.25">
      <c r="F35" s="5">
        <f>F34-7005000</f>
        <v>0</v>
      </c>
      <c r="H35" s="20">
        <f>F35+100000</f>
        <v>100000</v>
      </c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Rekap</vt:lpstr>
      <vt:lpstr>Oret-oret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Ari</cp:lastModifiedBy>
  <dcterms:created xsi:type="dcterms:W3CDTF">2019-12-09T04:11:51Z</dcterms:created>
  <dcterms:modified xsi:type="dcterms:W3CDTF">2019-12-24T09:25:51Z</dcterms:modified>
</cp:coreProperties>
</file>