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340" windowHeight="7185" activeTab="1"/>
  </bookViews>
  <sheets>
    <sheet name="1. TOS" sheetId="1" r:id="rId1"/>
    <sheet name="2. Analisa" sheetId="4" r:id="rId2"/>
    <sheet name="3. RAB" sheetId="5" r:id="rId3"/>
  </sheets>
  <externalReferences>
    <externalReference r:id="rId4"/>
  </externalReferences>
  <definedNames>
    <definedName name="_xlnm.Print_Area" localSheetId="1">'2. Analisa'!$A$1:$R$36</definedName>
    <definedName name="_xlnm.Print_Area" localSheetId="2">'3. RAB'!$A$1:$G$42</definedName>
  </definedNames>
  <calcPr calcId="144525"/>
</workbook>
</file>

<file path=xl/calcChain.xml><?xml version="1.0" encoding="utf-8"?>
<calcChain xmlns="http://schemas.openxmlformats.org/spreadsheetml/2006/main">
  <c r="C19" i="5" l="1"/>
  <c r="Q20" i="4"/>
  <c r="F27" i="5" l="1"/>
  <c r="F26" i="5"/>
  <c r="F25" i="5"/>
  <c r="F22" i="5"/>
  <c r="C21" i="5"/>
  <c r="C20" i="5"/>
  <c r="F41" i="5"/>
  <c r="E30" i="5"/>
  <c r="D30" i="5"/>
  <c r="B30" i="5"/>
  <c r="D21" i="5"/>
  <c r="F21" i="5"/>
  <c r="B21" i="5"/>
  <c r="E20" i="5"/>
  <c r="D20" i="5"/>
  <c r="B20" i="5"/>
  <c r="E19" i="5"/>
  <c r="D19" i="5"/>
  <c r="B19" i="5"/>
  <c r="C7" i="5"/>
  <c r="C6" i="5"/>
  <c r="C5" i="5"/>
  <c r="C4" i="5"/>
  <c r="F28" i="5" l="1"/>
  <c r="G28" i="5" s="1"/>
  <c r="F20" i="5"/>
  <c r="F19" i="5"/>
  <c r="F23" i="5" s="1"/>
  <c r="G23" i="5" l="1"/>
  <c r="F14" i="5"/>
  <c r="F15" i="5"/>
  <c r="F16" i="5" l="1"/>
  <c r="F17" i="5" s="1"/>
  <c r="G17" i="5" l="1"/>
  <c r="K25" i="4" l="1"/>
  <c r="K22" i="4"/>
  <c r="O22" i="4" s="1"/>
  <c r="K21" i="4"/>
  <c r="O21" i="4" s="1"/>
  <c r="K20" i="4"/>
  <c r="O20" i="4" s="1"/>
  <c r="L25" i="4" l="1"/>
  <c r="L22" i="4"/>
  <c r="L21" i="4"/>
  <c r="R16" i="4"/>
  <c r="E5" i="4"/>
  <c r="E4" i="4"/>
  <c r="E3" i="4"/>
  <c r="I30" i="1"/>
  <c r="I31" i="1"/>
  <c r="I16" i="1"/>
  <c r="I17" i="1"/>
  <c r="K16" i="4" l="1"/>
  <c r="O16" i="4" s="1"/>
  <c r="K13" i="4"/>
  <c r="O13" i="4" s="1"/>
  <c r="Q13" i="4" s="1"/>
  <c r="Q16" i="4"/>
  <c r="C30" i="5" s="1"/>
  <c r="F30" i="5" s="1"/>
  <c r="F31" i="5" s="1"/>
  <c r="F32" i="5" s="1"/>
  <c r="G31" i="5" l="1"/>
  <c r="Q22" i="4"/>
  <c r="G32" i="5" l="1"/>
  <c r="H32" i="5" s="1"/>
  <c r="Q21" i="4"/>
  <c r="O25" i="4" l="1"/>
  <c r="Q25" i="4" s="1"/>
</calcChain>
</file>

<file path=xl/comments1.xml><?xml version="1.0" encoding="utf-8"?>
<comments xmlns="http://schemas.openxmlformats.org/spreadsheetml/2006/main">
  <authors>
    <author>Ari</author>
  </authors>
  <commentList>
    <comment ref="I12" authorId="0">
      <text>
        <r>
          <rPr>
            <b/>
            <sz val="9"/>
            <color indexed="81"/>
            <rFont val="Tahoma"/>
            <family val="2"/>
          </rPr>
          <t>Ari:
Panjangnya Cuma segini karena yang belakang sudah tinggi</t>
        </r>
      </text>
    </comment>
    <comment ref="F44" author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+ Restan 5 Kotak
</t>
        </r>
      </text>
    </comment>
    <comment ref="J45" author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Ditambah untuk ngabisin dana pdrd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F3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Ditambah dengan angka manual karena untuk menghabiskan sisa anggaran pertama</t>
        </r>
      </text>
    </comment>
  </commentList>
</comments>
</file>

<file path=xl/sharedStrings.xml><?xml version="1.0" encoding="utf-8"?>
<sst xmlns="http://schemas.openxmlformats.org/spreadsheetml/2006/main" count="186" uniqueCount="108">
  <si>
    <t>Vol Timbunan</t>
  </si>
  <si>
    <t>m3</t>
  </si>
  <si>
    <t>Volume lantai</t>
  </si>
  <si>
    <t>Volume</t>
  </si>
  <si>
    <t>Kegiatan</t>
  </si>
  <si>
    <t>Papan Proyek</t>
  </si>
  <si>
    <t>Zak</t>
  </si>
  <si>
    <t>Benang</t>
  </si>
  <si>
    <t>A. PEKERJAAN URUGAN TANAH LANTAI</t>
  </si>
  <si>
    <t>:</t>
  </si>
  <si>
    <t>Meter</t>
  </si>
  <si>
    <t>B. PEKERJAAN PLASTERAN LANTAI</t>
  </si>
  <si>
    <t>Kabupaten</t>
  </si>
  <si>
    <t>: Muaro Jambi</t>
  </si>
  <si>
    <t>Jenis Prasarana</t>
  </si>
  <si>
    <t>Kecamatan</t>
  </si>
  <si>
    <t>: Bahar Selatan</t>
  </si>
  <si>
    <t>Lokasi</t>
  </si>
  <si>
    <t>Desa</t>
  </si>
  <si>
    <t>: Tanjung Mulia</t>
  </si>
  <si>
    <t>TAKE OFF SHEET</t>
  </si>
  <si>
    <t>Jenis sarana</t>
  </si>
  <si>
    <t>: Pembangunan/peningkatan/rehabilitasi sarana/gedung kantor desa</t>
  </si>
  <si>
    <t>Pembangunan/peningkatan/rehabilitasi sarana/gedung kantor desa</t>
  </si>
  <si>
    <t xml:space="preserve">Desa </t>
  </si>
  <si>
    <t>1 Kegiatan</t>
  </si>
  <si>
    <t>-</t>
  </si>
  <si>
    <t>P x L x T</t>
  </si>
  <si>
    <t>Panjang (P)</t>
  </si>
  <si>
    <t>Lebar (L)</t>
  </si>
  <si>
    <t>Ketebalan (T)</t>
  </si>
  <si>
    <t>lebar (L)</t>
  </si>
  <si>
    <t>ketebalan (T)</t>
  </si>
  <si>
    <t xml:space="preserve">DAFTAR ANALISA SATUAN KERJA </t>
  </si>
  <si>
    <t>URAIAN PEKERJAAN</t>
  </si>
  <si>
    <t>ANALISIS (SNI)</t>
  </si>
  <si>
    <t>KETERANGAN</t>
  </si>
  <si>
    <t>SATUAN</t>
  </si>
  <si>
    <t>INDEKS SNI</t>
  </si>
  <si>
    <t>VOLUME</t>
  </si>
  <si>
    <t>A</t>
  </si>
  <si>
    <t>I</t>
  </si>
  <si>
    <t>UPAH</t>
  </si>
  <si>
    <t>HOK</t>
  </si>
  <si>
    <t>pekerja</t>
  </si>
  <si>
    <t>Pekerja</t>
  </si>
  <si>
    <t>=</t>
  </si>
  <si>
    <t>II.</t>
  </si>
  <si>
    <t>BAHAN</t>
  </si>
  <si>
    <t>M3</t>
  </si>
  <si>
    <t>Kg</t>
  </si>
  <si>
    <t>B</t>
  </si>
  <si>
    <t>Pasir</t>
  </si>
  <si>
    <t>Mengetahui</t>
  </si>
  <si>
    <t>Tim Penyusun RKP</t>
  </si>
  <si>
    <t>Kepala Desa Tanjung Mulya</t>
  </si>
  <si>
    <t>TIRTO  NADI</t>
  </si>
  <si>
    <t>SUPARNO</t>
  </si>
  <si>
    <t>PEKERJAAN PEMBANGUNAN/REHABILITASI/PENINGKATAN SARANA GEDUNG KANTOR DESA</t>
  </si>
  <si>
    <t>PEKERJAAN URUGAN TANAH</t>
  </si>
  <si>
    <t>Tanah Urug</t>
  </si>
  <si>
    <t>KEBUTUHAN</t>
  </si>
  <si>
    <t>PEKERJAAN PLASTERAN LANTAI</t>
  </si>
  <si>
    <t>Semen</t>
  </si>
  <si>
    <t>Koral</t>
  </si>
  <si>
    <t>RENCANA ANGGARAN BIAYA (RAB)</t>
  </si>
  <si>
    <t>No Rab</t>
  </si>
  <si>
    <t xml:space="preserve">Bidang </t>
  </si>
  <si>
    <t>: Pembangunan  Desa</t>
  </si>
  <si>
    <t>Provinsi</t>
  </si>
  <si>
    <t xml:space="preserve">Upah </t>
  </si>
  <si>
    <t>URAIAN</t>
  </si>
  <si>
    <t>Satuan</t>
  </si>
  <si>
    <t>Harga Satuan     Rp</t>
  </si>
  <si>
    <t>Jumlah Total
Rp</t>
  </si>
  <si>
    <t xml:space="preserve">Jumlah </t>
  </si>
  <si>
    <t>a</t>
  </si>
  <si>
    <t>b</t>
  </si>
  <si>
    <t>c</t>
  </si>
  <si>
    <t>d</t>
  </si>
  <si>
    <t>e = b x d</t>
  </si>
  <si>
    <t>f</t>
  </si>
  <si>
    <t>Honorarium TPK</t>
  </si>
  <si>
    <t>1.1</t>
  </si>
  <si>
    <t>ketua</t>
  </si>
  <si>
    <t>OB</t>
  </si>
  <si>
    <t>1.2</t>
  </si>
  <si>
    <t>Sekretaris</t>
  </si>
  <si>
    <t>1.3</t>
  </si>
  <si>
    <t>Anggota</t>
  </si>
  <si>
    <t>Sub Total (1)</t>
  </si>
  <si>
    <t>Bahan Material</t>
  </si>
  <si>
    <t>2.1</t>
  </si>
  <si>
    <t>2.2</t>
  </si>
  <si>
    <t>2.3</t>
  </si>
  <si>
    <t>Sub Total (2)</t>
  </si>
  <si>
    <t>Alat</t>
  </si>
  <si>
    <t>Bh</t>
  </si>
  <si>
    <t>5.1</t>
  </si>
  <si>
    <t>Sub Total (5)</t>
  </si>
  <si>
    <t>Total Biaya</t>
  </si>
  <si>
    <t>Tanjung Mulya,       September  2019</t>
  </si>
  <si>
    <t>Kepala Desa Tanjung Mulya,</t>
  </si>
  <si>
    <t>Tim Penyusun RKP Desa,</t>
  </si>
  <si>
    <t>Ember</t>
  </si>
  <si>
    <t>Sendok Semen</t>
  </si>
  <si>
    <t>: 1.8</t>
  </si>
  <si>
    <t>Tanjung Mulya,     ,            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</si>
</sst>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.000"/>
    <numFmt numFmtId="167" formatCode="0.000000"/>
    <numFmt numFmtId="168" formatCode="_(* #,##0_);_(* \(#,##0\);_(* &quot;-&quot;??_);_(@_)"/>
    <numFmt numFmtId="169" formatCode="_([$Rp-421]* #,##0_);_([$Rp-421]* \(#,##0\);_([$Rp-421]* &quot;-&quot;_);_(@_)"/>
  </numFmts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Times New Roman"/>
      <family val="1"/>
    </font>
    <font>
      <b/>
      <u/>
      <sz val="14"/>
      <color theme="1"/>
      <name val="Calibri"/>
      <family val="2"/>
      <scheme val="minor"/>
    </font>
    <font>
      <sz val="10"/>
      <name val="Arial"/>
      <family val="2"/>
    </font>
    <font>
      <b/>
      <sz val="18"/>
      <name val="Times New Roman"/>
      <family val="1"/>
    </font>
    <font>
      <sz val="11"/>
      <name val="Times New Roman"/>
      <family val="1"/>
    </font>
    <font>
      <sz val="18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u/>
      <sz val="12"/>
      <name val="Times New Roman"/>
      <family val="1"/>
    </font>
    <font>
      <sz val="11"/>
      <color indexed="8"/>
      <name val="Calibri"/>
      <family val="2"/>
    </font>
    <font>
      <sz val="12"/>
      <name val="Bookman Old Style"/>
      <family val="1"/>
    </font>
    <font>
      <b/>
      <sz val="12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auto="1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</borders>
  <cellStyleXfs count="13">
    <xf numFmtId="0" fontId="0" fillId="0" borderId="0"/>
    <xf numFmtId="164" fontId="3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8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89">
    <xf numFmtId="0" fontId="0" fillId="0" borderId="0" xfId="0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0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164" fontId="4" fillId="0" borderId="0" xfId="1" applyFont="1"/>
    <xf numFmtId="43" fontId="0" fillId="0" borderId="0" xfId="0" applyNumberFormat="1"/>
    <xf numFmtId="165" fontId="2" fillId="0" borderId="0" xfId="0" applyNumberFormat="1" applyFont="1"/>
    <xf numFmtId="43" fontId="2" fillId="0" borderId="0" xfId="0" applyNumberFormat="1" applyFont="1"/>
    <xf numFmtId="0" fontId="2" fillId="0" borderId="0" xfId="0" applyFont="1"/>
    <xf numFmtId="9" fontId="0" fillId="0" borderId="0" xfId="0" applyNumberFormat="1"/>
    <xf numFmtId="0" fontId="0" fillId="0" borderId="0" xfId="0" applyFont="1"/>
    <xf numFmtId="0" fontId="1" fillId="0" borderId="0" xfId="0" applyFont="1"/>
    <xf numFmtId="0" fontId="1" fillId="0" borderId="0" xfId="0" applyFont="1" applyFill="1"/>
    <xf numFmtId="0" fontId="0" fillId="0" borderId="0" xfId="0" applyBorder="1"/>
    <xf numFmtId="0" fontId="4" fillId="0" borderId="7" xfId="0" applyFont="1" applyBorder="1"/>
    <xf numFmtId="0" fontId="0" fillId="0" borderId="7" xfId="0" applyBorder="1"/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2" fontId="1" fillId="0" borderId="0" xfId="0" applyNumberFormat="1" applyFont="1" applyFill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0" fontId="11" fillId="3" borderId="0" xfId="2" applyFont="1" applyFill="1"/>
    <xf numFmtId="0" fontId="12" fillId="3" borderId="0" xfId="2" applyFont="1" applyFill="1" applyBorder="1" applyAlignment="1">
      <alignment horizontal="center"/>
    </xf>
    <xf numFmtId="0" fontId="11" fillId="3" borderId="0" xfId="2" applyFont="1" applyFill="1" applyBorder="1" applyAlignment="1">
      <alignment horizontal="left"/>
    </xf>
    <xf numFmtId="0" fontId="11" fillId="3" borderId="0" xfId="2" applyFont="1" applyFill="1" applyBorder="1" applyAlignment="1">
      <alignment horizontal="center"/>
    </xf>
    <xf numFmtId="0" fontId="11" fillId="3" borderId="0" xfId="2" applyFont="1" applyFill="1" applyBorder="1"/>
    <xf numFmtId="0" fontId="11" fillId="3" borderId="0" xfId="2" applyFont="1" applyFill="1" applyBorder="1" applyAlignment="1">
      <alignment horizontal="center" vertical="center"/>
    </xf>
    <xf numFmtId="0" fontId="11" fillId="3" borderId="0" xfId="2" applyFont="1" applyFill="1" applyBorder="1" applyAlignment="1">
      <alignment vertical="center"/>
    </xf>
    <xf numFmtId="0" fontId="13" fillId="3" borderId="4" xfId="2" applyFont="1" applyFill="1" applyBorder="1" applyAlignment="1">
      <alignment horizontal="center" vertical="center"/>
    </xf>
    <xf numFmtId="0" fontId="13" fillId="3" borderId="0" xfId="2" applyFont="1" applyFill="1" applyBorder="1" applyAlignment="1">
      <alignment horizontal="left" vertical="center"/>
    </xf>
    <xf numFmtId="0" fontId="13" fillId="3" borderId="0" xfId="2" applyFont="1" applyFill="1" applyBorder="1"/>
    <xf numFmtId="0" fontId="13" fillId="3" borderId="0" xfId="2" applyFont="1" applyFill="1" applyBorder="1" applyAlignment="1">
      <alignment horizontal="center" vertical="center"/>
    </xf>
    <xf numFmtId="0" fontId="11" fillId="3" borderId="5" xfId="2" applyFont="1" applyFill="1" applyBorder="1" applyAlignment="1">
      <alignment horizontal="center" vertical="center"/>
    </xf>
    <xf numFmtId="0" fontId="11" fillId="3" borderId="5" xfId="2" applyFont="1" applyFill="1" applyBorder="1" applyAlignment="1">
      <alignment horizontal="center" vertical="center" wrapText="1"/>
    </xf>
    <xf numFmtId="0" fontId="11" fillId="3" borderId="4" xfId="2" applyFont="1" applyFill="1" applyBorder="1" applyAlignment="1">
      <alignment horizontal="center" vertical="center" wrapText="1"/>
    </xf>
    <xf numFmtId="0" fontId="11" fillId="3" borderId="4" xfId="2" applyFont="1" applyFill="1" applyBorder="1" applyAlignment="1">
      <alignment horizontal="center" vertical="center"/>
    </xf>
    <xf numFmtId="0" fontId="13" fillId="3" borderId="4" xfId="2" applyFont="1" applyFill="1" applyBorder="1" applyAlignment="1">
      <alignment horizontal="center"/>
    </xf>
    <xf numFmtId="0" fontId="13" fillId="3" borderId="0" xfId="2" applyFont="1" applyFill="1" applyBorder="1" applyAlignment="1">
      <alignment horizontal="left"/>
    </xf>
    <xf numFmtId="0" fontId="11" fillId="3" borderId="5" xfId="2" applyFont="1" applyFill="1" applyBorder="1"/>
    <xf numFmtId="0" fontId="11" fillId="3" borderId="5" xfId="2" applyFont="1" applyFill="1" applyBorder="1" applyAlignment="1">
      <alignment horizontal="center"/>
    </xf>
    <xf numFmtId="0" fontId="11" fillId="3" borderId="4" xfId="2" applyFont="1" applyFill="1" applyBorder="1" applyAlignment="1">
      <alignment horizontal="center"/>
    </xf>
    <xf numFmtId="0" fontId="11" fillId="3" borderId="4" xfId="2" applyFont="1" applyFill="1" applyBorder="1"/>
    <xf numFmtId="0" fontId="14" fillId="3" borderId="0" xfId="2" applyFont="1" applyFill="1" applyBorder="1"/>
    <xf numFmtId="2" fontId="11" fillId="3" borderId="4" xfId="2" applyNumberFormat="1" applyFont="1" applyFill="1" applyBorder="1" applyAlignment="1">
      <alignment horizontal="center"/>
    </xf>
    <xf numFmtId="2" fontId="11" fillId="3" borderId="4" xfId="2" applyNumberFormat="1" applyFont="1" applyFill="1" applyBorder="1" applyAlignment="1">
      <alignment horizontal="right"/>
    </xf>
    <xf numFmtId="0" fontId="11" fillId="3" borderId="5" xfId="2" applyFont="1" applyFill="1" applyBorder="1" applyAlignment="1"/>
    <xf numFmtId="166" fontId="11" fillId="3" borderId="5" xfId="2" applyNumberFormat="1" applyFont="1" applyFill="1" applyBorder="1" applyAlignment="1">
      <alignment horizontal="center"/>
    </xf>
    <xf numFmtId="0" fontId="13" fillId="3" borderId="0" xfId="2" applyFont="1" applyFill="1" applyBorder="1" applyAlignment="1">
      <alignment horizontal="center"/>
    </xf>
    <xf numFmtId="0" fontId="11" fillId="3" borderId="4" xfId="2" applyFont="1" applyFill="1" applyBorder="1" applyAlignment="1">
      <alignment horizontal="left"/>
    </xf>
    <xf numFmtId="168" fontId="11" fillId="3" borderId="4" xfId="3" applyNumberFormat="1" applyFont="1" applyFill="1" applyBorder="1" applyAlignment="1">
      <alignment horizontal="right"/>
    </xf>
    <xf numFmtId="0" fontId="11" fillId="3" borderId="11" xfId="2" applyFont="1" applyFill="1" applyBorder="1" applyAlignment="1">
      <alignment horizontal="center"/>
    </xf>
    <xf numFmtId="1" fontId="11" fillId="3" borderId="0" xfId="2" applyNumberFormat="1" applyFont="1" applyFill="1" applyBorder="1"/>
    <xf numFmtId="0" fontId="11" fillId="3" borderId="12" xfId="2" applyFont="1" applyFill="1" applyBorder="1" applyAlignment="1">
      <alignment horizontal="left"/>
    </xf>
    <xf numFmtId="0" fontId="14" fillId="3" borderId="2" xfId="2" applyFont="1" applyFill="1" applyBorder="1"/>
    <xf numFmtId="0" fontId="14" fillId="3" borderId="2" xfId="2" applyFont="1" applyFill="1" applyBorder="1" applyAlignment="1">
      <alignment horizontal="center"/>
    </xf>
    <xf numFmtId="0" fontId="14" fillId="3" borderId="2" xfId="2" applyFont="1" applyFill="1" applyBorder="1" applyAlignment="1"/>
    <xf numFmtId="0" fontId="15" fillId="3" borderId="0" xfId="2" applyFont="1" applyFill="1"/>
    <xf numFmtId="0" fontId="14" fillId="3" borderId="0" xfId="2" applyFont="1" applyFill="1" applyBorder="1" applyAlignment="1">
      <alignment horizontal="center"/>
    </xf>
    <xf numFmtId="0" fontId="14" fillId="3" borderId="0" xfId="2" applyFont="1" applyFill="1" applyBorder="1" applyAlignment="1"/>
    <xf numFmtId="0" fontId="14" fillId="3" borderId="0" xfId="2" applyFont="1" applyFill="1"/>
    <xf numFmtId="0" fontId="16" fillId="3" borderId="0" xfId="2" applyFont="1" applyFill="1"/>
    <xf numFmtId="168" fontId="17" fillId="3" borderId="0" xfId="2" applyNumberFormat="1" applyFont="1" applyFill="1" applyBorder="1" applyAlignment="1"/>
    <xf numFmtId="0" fontId="17" fillId="3" borderId="0" xfId="2" applyFont="1" applyFill="1" applyBorder="1" applyAlignment="1"/>
    <xf numFmtId="0" fontId="17" fillId="3" borderId="0" xfId="2" applyFont="1" applyFill="1" applyBorder="1" applyAlignment="1">
      <alignment horizontal="center"/>
    </xf>
    <xf numFmtId="0" fontId="17" fillId="3" borderId="0" xfId="2" applyFont="1" applyFill="1" applyBorder="1"/>
    <xf numFmtId="0" fontId="11" fillId="3" borderId="0" xfId="2" applyFont="1" applyFill="1" applyAlignment="1">
      <alignment horizontal="center"/>
    </xf>
    <xf numFmtId="0" fontId="4" fillId="0" borderId="6" xfId="0" quotePrefix="1" applyFont="1" applyBorder="1" applyAlignment="1">
      <alignment vertical="top" wrapText="1"/>
    </xf>
    <xf numFmtId="0" fontId="11" fillId="3" borderId="0" xfId="2" applyFont="1" applyFill="1" applyBorder="1" applyAlignment="1">
      <alignment horizontal="center" vertical="top"/>
    </xf>
    <xf numFmtId="0" fontId="11" fillId="3" borderId="0" xfId="2" applyFont="1" applyFill="1" applyBorder="1" applyAlignment="1">
      <alignment horizontal="left" vertical="top"/>
    </xf>
    <xf numFmtId="0" fontId="1" fillId="0" borderId="0" xfId="0" quotePrefix="1" applyFont="1" applyAlignment="1">
      <alignment vertical="top" wrapText="1"/>
    </xf>
    <xf numFmtId="0" fontId="13" fillId="3" borderId="3" xfId="2" applyFont="1" applyFill="1" applyBorder="1" applyAlignment="1">
      <alignment horizontal="center" vertical="center" wrapText="1"/>
    </xf>
    <xf numFmtId="0" fontId="13" fillId="3" borderId="1" xfId="2" applyFont="1" applyFill="1" applyBorder="1" applyAlignment="1">
      <alignment horizontal="center" vertical="center" wrapText="1"/>
    </xf>
    <xf numFmtId="0" fontId="13" fillId="3" borderId="13" xfId="2" applyFont="1" applyFill="1" applyBorder="1" applyAlignment="1">
      <alignment horizontal="center" vertical="center"/>
    </xf>
    <xf numFmtId="0" fontId="11" fillId="3" borderId="0" xfId="2" applyFont="1" applyFill="1" applyBorder="1" applyAlignment="1">
      <alignment horizontal="right"/>
    </xf>
    <xf numFmtId="0" fontId="11" fillId="3" borderId="5" xfId="2" applyFont="1" applyFill="1" applyBorder="1" applyAlignment="1">
      <alignment horizontal="left"/>
    </xf>
    <xf numFmtId="0" fontId="11" fillId="3" borderId="4" xfId="2" applyFont="1" applyFill="1" applyBorder="1" applyAlignment="1">
      <alignment horizontal="right"/>
    </xf>
    <xf numFmtId="1" fontId="11" fillId="3" borderId="4" xfId="2" applyNumberFormat="1" applyFont="1" applyFill="1" applyBorder="1" applyAlignment="1">
      <alignment horizontal="right"/>
    </xf>
    <xf numFmtId="0" fontId="13" fillId="3" borderId="0" xfId="2" applyFont="1" applyFill="1" applyAlignment="1">
      <alignment horizontal="center"/>
    </xf>
    <xf numFmtId="0" fontId="13" fillId="3" borderId="0" xfId="2" applyFont="1" applyFill="1"/>
    <xf numFmtId="0" fontId="11" fillId="3" borderId="14" xfId="2" applyFont="1" applyFill="1" applyBorder="1" applyAlignment="1">
      <alignment horizontal="center"/>
    </xf>
    <xf numFmtId="0" fontId="13" fillId="3" borderId="5" xfId="2" applyFont="1" applyFill="1" applyBorder="1"/>
    <xf numFmtId="0" fontId="13" fillId="3" borderId="5" xfId="2" applyFont="1" applyFill="1" applyBorder="1" applyAlignment="1">
      <alignment horizontal="center"/>
    </xf>
    <xf numFmtId="0" fontId="13" fillId="3" borderId="4" xfId="2" applyFont="1" applyFill="1" applyBorder="1"/>
    <xf numFmtId="0" fontId="13" fillId="3" borderId="5" xfId="2" applyFont="1" applyFill="1" applyBorder="1" applyAlignment="1">
      <alignment horizontal="center" vertical="center"/>
    </xf>
    <xf numFmtId="0" fontId="19" fillId="0" borderId="0" xfId="9" applyFont="1"/>
    <xf numFmtId="0" fontId="14" fillId="0" borderId="0" xfId="9" applyFont="1" applyAlignment="1">
      <alignment horizontal="left"/>
    </xf>
    <xf numFmtId="0" fontId="14" fillId="0" borderId="0" xfId="9" applyFont="1" applyAlignment="1">
      <alignment horizontal="center"/>
    </xf>
    <xf numFmtId="0" fontId="14" fillId="0" borderId="0" xfId="9" applyFont="1" applyAlignment="1"/>
    <xf numFmtId="0" fontId="14" fillId="0" borderId="0" xfId="9" applyFont="1"/>
    <xf numFmtId="0" fontId="7" fillId="0" borderId="0" xfId="2" applyFont="1" applyAlignment="1"/>
    <xf numFmtId="0" fontId="14" fillId="0" borderId="0" xfId="9" applyFont="1" applyAlignment="1">
      <alignment horizontal="left" vertical="center"/>
    </xf>
    <xf numFmtId="0" fontId="14" fillId="0" borderId="0" xfId="9" quotePrefix="1" applyFont="1"/>
    <xf numFmtId="0" fontId="7" fillId="0" borderId="0" xfId="2" applyFont="1"/>
    <xf numFmtId="0" fontId="7" fillId="0" borderId="0" xfId="2" applyFont="1" applyAlignment="1">
      <alignment vertical="top"/>
    </xf>
    <xf numFmtId="0" fontId="14" fillId="0" borderId="0" xfId="9" applyFont="1" applyAlignment="1">
      <alignment horizontal="left" vertical="top"/>
    </xf>
    <xf numFmtId="0" fontId="14" fillId="0" borderId="15" xfId="9" applyFont="1" applyBorder="1" applyAlignment="1">
      <alignment horizontal="center" vertical="center"/>
    </xf>
    <xf numFmtId="0" fontId="19" fillId="0" borderId="0" xfId="9" applyFont="1" applyAlignment="1">
      <alignment vertical="center"/>
    </xf>
    <xf numFmtId="0" fontId="15" fillId="0" borderId="8" xfId="9" applyFont="1" applyBorder="1" applyAlignment="1">
      <alignment horizontal="left" vertical="center"/>
    </xf>
    <xf numFmtId="0" fontId="11" fillId="0" borderId="10" xfId="7" applyFont="1" applyBorder="1" applyAlignment="1">
      <alignment vertical="distributed"/>
    </xf>
    <xf numFmtId="0" fontId="11" fillId="0" borderId="15" xfId="7" applyFont="1" applyBorder="1"/>
    <xf numFmtId="0" fontId="19" fillId="0" borderId="6" xfId="9" applyFont="1" applyBorder="1" applyAlignment="1">
      <alignment vertical="center"/>
    </xf>
    <xf numFmtId="0" fontId="14" fillId="0" borderId="16" xfId="9" quotePrefix="1" applyFont="1" applyBorder="1" applyAlignment="1">
      <alignment horizontal="left" vertical="center"/>
    </xf>
    <xf numFmtId="0" fontId="11" fillId="0" borderId="17" xfId="7" applyFont="1" applyBorder="1" applyAlignment="1">
      <alignment vertical="center"/>
    </xf>
    <xf numFmtId="0" fontId="11" fillId="0" borderId="18" xfId="7" applyFont="1" applyBorder="1" applyAlignment="1">
      <alignment horizontal="center" vertical="center"/>
    </xf>
    <xf numFmtId="0" fontId="14" fillId="0" borderId="18" xfId="9" applyFont="1" applyBorder="1" applyAlignment="1">
      <alignment horizontal="center" vertical="center"/>
    </xf>
    <xf numFmtId="168" fontId="11" fillId="0" borderId="18" xfId="3" applyNumberFormat="1" applyFont="1" applyBorder="1" applyAlignment="1">
      <alignment vertical="center"/>
    </xf>
    <xf numFmtId="41" fontId="14" fillId="0" borderId="18" xfId="4" applyFont="1" applyBorder="1" applyAlignment="1">
      <alignment horizontal="center" vertical="center"/>
    </xf>
    <xf numFmtId="0" fontId="14" fillId="0" borderId="19" xfId="9" quotePrefix="1" applyFont="1" applyBorder="1" applyAlignment="1">
      <alignment horizontal="left" vertical="center"/>
    </xf>
    <xf numFmtId="0" fontId="11" fillId="0" borderId="20" xfId="7" applyFont="1" applyBorder="1" applyAlignment="1">
      <alignment vertical="center"/>
    </xf>
    <xf numFmtId="0" fontId="11" fillId="0" borderId="21" xfId="7" applyFont="1" applyBorder="1" applyAlignment="1">
      <alignment horizontal="center" vertical="center"/>
    </xf>
    <xf numFmtId="0" fontId="14" fillId="0" borderId="21" xfId="9" applyFont="1" applyBorder="1" applyAlignment="1">
      <alignment horizontal="center" vertical="center"/>
    </xf>
    <xf numFmtId="168" fontId="11" fillId="0" borderId="21" xfId="3" applyNumberFormat="1" applyFont="1" applyBorder="1" applyAlignment="1">
      <alignment vertical="center"/>
    </xf>
    <xf numFmtId="41" fontId="14" fillId="0" borderId="21" xfId="4" applyFont="1" applyBorder="1" applyAlignment="1">
      <alignment horizontal="center" vertical="center"/>
    </xf>
    <xf numFmtId="0" fontId="14" fillId="0" borderId="22" xfId="9" quotePrefix="1" applyFont="1" applyBorder="1" applyAlignment="1">
      <alignment horizontal="left" vertical="center"/>
    </xf>
    <xf numFmtId="0" fontId="11" fillId="0" borderId="23" xfId="7" applyFont="1" applyBorder="1" applyAlignment="1">
      <alignment vertical="center"/>
    </xf>
    <xf numFmtId="0" fontId="11" fillId="0" borderId="24" xfId="7" applyFont="1" applyBorder="1" applyAlignment="1">
      <alignment horizontal="center" vertical="center"/>
    </xf>
    <xf numFmtId="0" fontId="14" fillId="0" borderId="24" xfId="9" applyFont="1" applyBorder="1" applyAlignment="1">
      <alignment horizontal="center" vertical="center"/>
    </xf>
    <xf numFmtId="168" fontId="11" fillId="0" borderId="24" xfId="3" applyNumberFormat="1" applyFont="1" applyBorder="1" applyAlignment="1">
      <alignment vertical="center"/>
    </xf>
    <xf numFmtId="41" fontId="14" fillId="0" borderId="24" xfId="4" applyFont="1" applyBorder="1" applyAlignment="1">
      <alignment horizontal="center" vertical="center"/>
    </xf>
    <xf numFmtId="41" fontId="14" fillId="0" borderId="15" xfId="4" applyFont="1" applyBorder="1" applyAlignment="1">
      <alignment horizontal="center" vertical="center"/>
    </xf>
    <xf numFmtId="41" fontId="14" fillId="0" borderId="15" xfId="9" applyNumberFormat="1" applyFont="1" applyBorder="1" applyAlignment="1">
      <alignment horizontal="center" vertical="center"/>
    </xf>
    <xf numFmtId="0" fontId="20" fillId="0" borderId="0" xfId="9" applyFont="1" applyAlignment="1">
      <alignment vertical="center"/>
    </xf>
    <xf numFmtId="0" fontId="15" fillId="0" borderId="8" xfId="9" quotePrefix="1" applyFont="1" applyBorder="1" applyAlignment="1">
      <alignment horizontal="left" vertical="center"/>
    </xf>
    <xf numFmtId="0" fontId="11" fillId="0" borderId="9" xfId="7" applyFont="1" applyBorder="1" applyAlignment="1">
      <alignment vertical="center"/>
    </xf>
    <xf numFmtId="0" fontId="11" fillId="0" borderId="15" xfId="7" applyFont="1" applyBorder="1" applyAlignment="1">
      <alignment horizontal="center" vertical="center"/>
    </xf>
    <xf numFmtId="168" fontId="11" fillId="0" borderId="15" xfId="3" applyNumberFormat="1" applyFont="1" applyBorder="1" applyAlignment="1">
      <alignment vertical="center"/>
    </xf>
    <xf numFmtId="0" fontId="14" fillId="0" borderId="10" xfId="9" applyFont="1" applyBorder="1" applyAlignment="1">
      <alignment horizontal="center" vertical="center"/>
    </xf>
    <xf numFmtId="0" fontId="11" fillId="0" borderId="25" xfId="7" applyFont="1" applyBorder="1" applyAlignment="1">
      <alignment vertical="center"/>
    </xf>
    <xf numFmtId="0" fontId="11" fillId="0" borderId="18" xfId="7" applyNumberFormat="1" applyFont="1" applyBorder="1" applyAlignment="1">
      <alignment horizontal="center" vertical="center"/>
    </xf>
    <xf numFmtId="0" fontId="14" fillId="0" borderId="17" xfId="9" applyFont="1" applyBorder="1" applyAlignment="1">
      <alignment horizontal="center" vertical="center"/>
    </xf>
    <xf numFmtId="0" fontId="14" fillId="0" borderId="20" xfId="9" applyFont="1" applyBorder="1" applyAlignment="1">
      <alignment horizontal="center" vertical="center"/>
    </xf>
    <xf numFmtId="41" fontId="14" fillId="0" borderId="26" xfId="4" applyFont="1" applyBorder="1" applyAlignment="1">
      <alignment horizontal="center" vertical="center"/>
    </xf>
    <xf numFmtId="168" fontId="14" fillId="0" borderId="15" xfId="9" applyNumberFormat="1" applyFont="1" applyBorder="1" applyAlignment="1">
      <alignment horizontal="center" vertical="center"/>
    </xf>
    <xf numFmtId="0" fontId="11" fillId="0" borderId="10" xfId="7" applyFont="1" applyBorder="1" applyAlignment="1">
      <alignment vertical="center"/>
    </xf>
    <xf numFmtId="0" fontId="14" fillId="0" borderId="28" xfId="9" quotePrefix="1" applyFont="1" applyBorder="1" applyAlignment="1">
      <alignment horizontal="left" vertical="center"/>
    </xf>
    <xf numFmtId="0" fontId="11" fillId="0" borderId="27" xfId="7" applyFont="1" applyBorder="1" applyAlignment="1">
      <alignment vertical="center"/>
    </xf>
    <xf numFmtId="43" fontId="11" fillId="0" borderId="26" xfId="7" applyNumberFormat="1" applyFont="1" applyBorder="1" applyAlignment="1">
      <alignment horizontal="center" vertical="center"/>
    </xf>
    <xf numFmtId="168" fontId="11" fillId="0" borderId="26" xfId="3" applyNumberFormat="1" applyFont="1" applyBorder="1" applyAlignment="1">
      <alignment vertical="center"/>
    </xf>
    <xf numFmtId="0" fontId="14" fillId="0" borderId="26" xfId="9" applyFont="1" applyBorder="1" applyAlignment="1">
      <alignment horizontal="center" vertical="center"/>
    </xf>
    <xf numFmtId="169" fontId="15" fillId="2" borderId="15" xfId="9" applyNumberFormat="1" applyFont="1" applyFill="1" applyBorder="1" applyAlignment="1">
      <alignment vertical="center"/>
    </xf>
    <xf numFmtId="169" fontId="15" fillId="2" borderId="10" xfId="9" applyNumberFormat="1" applyFont="1" applyFill="1" applyBorder="1" applyAlignment="1">
      <alignment vertical="center"/>
    </xf>
    <xf numFmtId="0" fontId="19" fillId="0" borderId="0" xfId="9" applyFont="1" applyAlignment="1">
      <alignment horizontal="left"/>
    </xf>
    <xf numFmtId="2" fontId="11" fillId="0" borderId="18" xfId="7" applyNumberFormat="1" applyFont="1" applyBorder="1" applyAlignment="1">
      <alignment horizontal="center" vertical="center"/>
    </xf>
    <xf numFmtId="0" fontId="14" fillId="0" borderId="4" xfId="9" quotePrefix="1" applyFont="1" applyBorder="1" applyAlignment="1">
      <alignment horizontal="left" vertical="center"/>
    </xf>
    <xf numFmtId="0" fontId="11" fillId="0" borderId="0" xfId="7" applyFont="1" applyBorder="1" applyAlignment="1">
      <alignment vertical="center"/>
    </xf>
    <xf numFmtId="169" fontId="19" fillId="0" borderId="0" xfId="9" applyNumberFormat="1" applyFont="1" applyAlignment="1">
      <alignment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 vertical="top" wrapText="1"/>
    </xf>
    <xf numFmtId="0" fontId="10" fillId="3" borderId="0" xfId="2" applyFont="1" applyFill="1" applyBorder="1" applyAlignment="1">
      <alignment horizontal="center"/>
    </xf>
    <xf numFmtId="0" fontId="13" fillId="3" borderId="1" xfId="2" applyFont="1" applyFill="1" applyBorder="1" applyAlignment="1">
      <alignment horizontal="center" vertical="center"/>
    </xf>
    <xf numFmtId="0" fontId="13" fillId="3" borderId="2" xfId="2" applyFont="1" applyFill="1" applyBorder="1" applyAlignment="1">
      <alignment horizontal="center" vertical="center"/>
    </xf>
    <xf numFmtId="0" fontId="13" fillId="3" borderId="3" xfId="2" applyFont="1" applyFill="1" applyBorder="1" applyAlignment="1">
      <alignment horizontal="center" vertical="center"/>
    </xf>
    <xf numFmtId="0" fontId="13" fillId="3" borderId="4" xfId="2" applyFont="1" applyFill="1" applyBorder="1" applyAlignment="1">
      <alignment horizontal="center" vertical="center"/>
    </xf>
    <xf numFmtId="0" fontId="13" fillId="3" borderId="0" xfId="2" applyFont="1" applyFill="1" applyBorder="1" applyAlignment="1">
      <alignment horizontal="center" vertical="center"/>
    </xf>
    <xf numFmtId="0" fontId="13" fillId="3" borderId="5" xfId="2" applyFont="1" applyFill="1" applyBorder="1" applyAlignment="1">
      <alignment horizontal="center" vertical="center"/>
    </xf>
    <xf numFmtId="0" fontId="13" fillId="3" borderId="8" xfId="2" applyFont="1" applyFill="1" applyBorder="1" applyAlignment="1">
      <alignment horizontal="center" vertical="center"/>
    </xf>
    <xf numFmtId="0" fontId="13" fillId="3" borderId="9" xfId="2" applyFont="1" applyFill="1" applyBorder="1" applyAlignment="1">
      <alignment horizontal="center" vertical="center"/>
    </xf>
    <xf numFmtId="0" fontId="13" fillId="3" borderId="10" xfId="2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 wrapText="1"/>
    </xf>
    <xf numFmtId="0" fontId="13" fillId="3" borderId="3" xfId="2" applyFont="1" applyFill="1" applyBorder="1" applyAlignment="1">
      <alignment horizontal="center" vertical="center" wrapText="1"/>
    </xf>
    <xf numFmtId="0" fontId="13" fillId="3" borderId="4" xfId="2" applyFont="1" applyFill="1" applyBorder="1" applyAlignment="1">
      <alignment horizontal="center" vertical="center" wrapText="1"/>
    </xf>
    <xf numFmtId="0" fontId="13" fillId="3" borderId="5" xfId="2" applyFont="1" applyFill="1" applyBorder="1" applyAlignment="1">
      <alignment horizontal="center" vertical="center" wrapText="1"/>
    </xf>
    <xf numFmtId="0" fontId="14" fillId="3" borderId="0" xfId="2" applyFont="1" applyFill="1" applyBorder="1" applyAlignment="1">
      <alignment horizontal="center"/>
    </xf>
    <xf numFmtId="0" fontId="17" fillId="3" borderId="0" xfId="2" applyFont="1" applyFill="1" applyBorder="1" applyAlignment="1">
      <alignment horizontal="center"/>
    </xf>
    <xf numFmtId="0" fontId="1" fillId="0" borderId="0" xfId="0" quotePrefix="1" applyFont="1" applyAlignment="1">
      <alignment horizontal="left" vertical="top" wrapText="1"/>
    </xf>
    <xf numFmtId="0" fontId="13" fillId="3" borderId="13" xfId="2" applyFont="1" applyFill="1" applyBorder="1" applyAlignment="1">
      <alignment horizontal="left" vertical="center"/>
    </xf>
    <xf numFmtId="0" fontId="15" fillId="0" borderId="0" xfId="9" applyFont="1" applyAlignment="1">
      <alignment horizontal="center"/>
    </xf>
    <xf numFmtId="0" fontId="7" fillId="0" borderId="0" xfId="2" applyFont="1" applyAlignment="1">
      <alignment horizontal="left" vertical="center"/>
    </xf>
    <xf numFmtId="0" fontId="7" fillId="0" borderId="0" xfId="2" applyFont="1" applyAlignment="1">
      <alignment horizontal="left" vertical="top"/>
    </xf>
    <xf numFmtId="0" fontId="14" fillId="0" borderId="0" xfId="9" quotePrefix="1" applyFont="1" applyAlignment="1">
      <alignment vertical="top" wrapText="1"/>
    </xf>
    <xf numFmtId="0" fontId="14" fillId="2" borderId="15" xfId="9" applyFont="1" applyFill="1" applyBorder="1" applyAlignment="1">
      <alignment horizontal="center" vertical="center" wrapText="1"/>
    </xf>
    <xf numFmtId="0" fontId="14" fillId="0" borderId="15" xfId="9" applyFont="1" applyBorder="1" applyAlignment="1">
      <alignment horizontal="center" vertical="center"/>
    </xf>
    <xf numFmtId="0" fontId="14" fillId="0" borderId="8" xfId="9" applyFont="1" applyBorder="1" applyAlignment="1">
      <alignment horizontal="center" vertical="center"/>
    </xf>
    <xf numFmtId="0" fontId="14" fillId="0" borderId="9" xfId="9" quotePrefix="1" applyFont="1" applyBorder="1" applyAlignment="1">
      <alignment horizontal="center" vertical="center"/>
    </xf>
    <xf numFmtId="0" fontId="14" fillId="0" borderId="10" xfId="9" quotePrefix="1" applyFont="1" applyBorder="1" applyAlignment="1">
      <alignment horizontal="center" vertical="center"/>
    </xf>
    <xf numFmtId="0" fontId="14" fillId="0" borderId="9" xfId="9" applyFont="1" applyBorder="1" applyAlignment="1">
      <alignment horizontal="center" vertical="center"/>
    </xf>
    <xf numFmtId="0" fontId="14" fillId="0" borderId="10" xfId="9" applyFont="1" applyBorder="1" applyAlignment="1">
      <alignment horizontal="center" vertical="center"/>
    </xf>
    <xf numFmtId="0" fontId="17" fillId="0" borderId="0" xfId="9" applyFont="1" applyAlignment="1">
      <alignment horizontal="center"/>
    </xf>
    <xf numFmtId="0" fontId="19" fillId="0" borderId="0" xfId="9" applyFont="1" applyAlignment="1">
      <alignment horizontal="center"/>
    </xf>
    <xf numFmtId="0" fontId="15" fillId="2" borderId="8" xfId="9" applyFont="1" applyFill="1" applyBorder="1" applyAlignment="1">
      <alignment horizontal="center" vertical="center"/>
    </xf>
    <xf numFmtId="0" fontId="15" fillId="2" borderId="9" xfId="9" applyFont="1" applyFill="1" applyBorder="1" applyAlignment="1">
      <alignment horizontal="center" vertical="center"/>
    </xf>
    <xf numFmtId="0" fontId="15" fillId="2" borderId="10" xfId="9" applyFont="1" applyFill="1" applyBorder="1" applyAlignment="1">
      <alignment horizontal="center" vertical="center"/>
    </xf>
    <xf numFmtId="0" fontId="14" fillId="0" borderId="0" xfId="9" applyFont="1" applyAlignment="1">
      <alignment horizontal="center"/>
    </xf>
  </cellXfs>
  <cellStyles count="13">
    <cellStyle name="Comma [0]" xfId="1" builtinId="6"/>
    <cellStyle name="Comma [0] 2" xfId="4"/>
    <cellStyle name="Comma [0] 4" xfId="5"/>
    <cellStyle name="Comma 2" xfId="3"/>
    <cellStyle name="Normal" xfId="0" builtinId="0"/>
    <cellStyle name="Normal 2" xfId="2"/>
    <cellStyle name="Normal 2 2" xfId="6"/>
    <cellStyle name="Normal 2 3 2" xfId="7"/>
    <cellStyle name="Normal 3" xfId="8"/>
    <cellStyle name="Normal 3 4" xfId="9"/>
    <cellStyle name="Normal 5" xfId="10"/>
    <cellStyle name="Normal 8" xfId="11"/>
    <cellStyle name="Percent 2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418368</xdr:colOff>
      <xdr:row>11</xdr:row>
      <xdr:rowOff>157529</xdr:rowOff>
    </xdr:from>
    <xdr:to>
      <xdr:col>1</xdr:col>
      <xdr:colOff>495300</xdr:colOff>
      <xdr:row>20</xdr:row>
      <xdr:rowOff>76932</xdr:rowOff>
    </xdr:to>
    <xdr:sp macro="" textlink="">
      <xdr:nvSpPr>
        <xdr:cNvPr id="2" name="Rectangle 1"/>
        <xdr:cNvSpPr/>
      </xdr:nvSpPr>
      <xdr:spPr>
        <a:xfrm>
          <a:off x="418368" y="1748204"/>
          <a:ext cx="1115157" cy="1633903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624987</xdr:colOff>
      <xdr:row>12</xdr:row>
      <xdr:rowOff>733</xdr:rowOff>
    </xdr:from>
    <xdr:to>
      <xdr:col>1</xdr:col>
      <xdr:colOff>624987</xdr:colOff>
      <xdr:row>20</xdr:row>
      <xdr:rowOff>88656</xdr:rowOff>
    </xdr:to>
    <xdr:cxnSp macro="">
      <xdr:nvCxnSpPr>
        <xdr:cNvPr id="4" name="Straight Arrow Connector 3"/>
        <xdr:cNvCxnSpPr/>
      </xdr:nvCxnSpPr>
      <xdr:spPr>
        <a:xfrm>
          <a:off x="1663212" y="2372458"/>
          <a:ext cx="0" cy="1611923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407376</xdr:colOff>
      <xdr:row>20</xdr:row>
      <xdr:rowOff>169985</xdr:rowOff>
    </xdr:from>
    <xdr:to>
      <xdr:col>1</xdr:col>
      <xdr:colOff>533400</xdr:colOff>
      <xdr:row>20</xdr:row>
      <xdr:rowOff>171450</xdr:rowOff>
    </xdr:to>
    <xdr:cxnSp macro="">
      <xdr:nvCxnSpPr>
        <xdr:cNvPr id="5" name="Straight Arrow Connector 4"/>
        <xdr:cNvCxnSpPr/>
      </xdr:nvCxnSpPr>
      <xdr:spPr>
        <a:xfrm>
          <a:off x="407376" y="4065710"/>
          <a:ext cx="1164249" cy="1465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589761</xdr:colOff>
      <xdr:row>15</xdr:row>
      <xdr:rowOff>23504</xdr:rowOff>
    </xdr:from>
    <xdr:ext cx="264560" cy="586827"/>
    <xdr:sp macro="" textlink="">
      <xdr:nvSpPr>
        <xdr:cNvPr id="7" name="TextBox 6"/>
        <xdr:cNvSpPr txBox="1"/>
      </xdr:nvSpPr>
      <xdr:spPr>
        <a:xfrm rot="16200000">
          <a:off x="1466852" y="3127863"/>
          <a:ext cx="586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11,5 M</a:t>
          </a:r>
          <a:endParaRPr lang="en-US" sz="1100"/>
        </a:p>
      </xdr:txBody>
    </xdr:sp>
    <xdr:clientData/>
  </xdr:oneCellAnchor>
  <xdr:oneCellAnchor>
    <xdr:from>
      <xdr:col>0</xdr:col>
      <xdr:colOff>730496</xdr:colOff>
      <xdr:row>21</xdr:row>
      <xdr:rowOff>41031</xdr:rowOff>
    </xdr:from>
    <xdr:ext cx="408638" cy="264560"/>
    <xdr:sp macro="" textlink="">
      <xdr:nvSpPr>
        <xdr:cNvPr id="8" name="TextBox 7"/>
        <xdr:cNvSpPr txBox="1"/>
      </xdr:nvSpPr>
      <xdr:spPr>
        <a:xfrm>
          <a:off x="730496" y="4127256"/>
          <a:ext cx="4086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8 M</a:t>
          </a:r>
          <a:endParaRPr lang="en-US" sz="1100"/>
        </a:p>
      </xdr:txBody>
    </xdr:sp>
    <xdr:clientData/>
  </xdr:oneCellAnchor>
  <xdr:twoCellAnchor>
    <xdr:from>
      <xdr:col>0</xdr:col>
      <xdr:colOff>408843</xdr:colOff>
      <xdr:row>25</xdr:row>
      <xdr:rowOff>14654</xdr:rowOff>
    </xdr:from>
    <xdr:to>
      <xdr:col>1</xdr:col>
      <xdr:colOff>485775</xdr:colOff>
      <xdr:row>33</xdr:row>
      <xdr:rowOff>124557</xdr:rowOff>
    </xdr:to>
    <xdr:sp macro="" textlink="">
      <xdr:nvSpPr>
        <xdr:cNvPr id="15" name="Rectangle 14"/>
        <xdr:cNvSpPr/>
      </xdr:nvSpPr>
      <xdr:spPr>
        <a:xfrm>
          <a:off x="408843" y="4862879"/>
          <a:ext cx="1115157" cy="1633903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615462</xdr:colOff>
      <xdr:row>25</xdr:row>
      <xdr:rowOff>48358</xdr:rowOff>
    </xdr:from>
    <xdr:to>
      <xdr:col>1</xdr:col>
      <xdr:colOff>615462</xdr:colOff>
      <xdr:row>33</xdr:row>
      <xdr:rowOff>136281</xdr:rowOff>
    </xdr:to>
    <xdr:cxnSp macro="">
      <xdr:nvCxnSpPr>
        <xdr:cNvPr id="16" name="Straight Arrow Connector 15"/>
        <xdr:cNvCxnSpPr/>
      </xdr:nvCxnSpPr>
      <xdr:spPr>
        <a:xfrm>
          <a:off x="1653687" y="4896583"/>
          <a:ext cx="0" cy="1611923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397851</xdr:colOff>
      <xdr:row>34</xdr:row>
      <xdr:rowOff>27110</xdr:rowOff>
    </xdr:from>
    <xdr:to>
      <xdr:col>1</xdr:col>
      <xdr:colOff>523875</xdr:colOff>
      <xdr:row>34</xdr:row>
      <xdr:rowOff>28575</xdr:rowOff>
    </xdr:to>
    <xdr:cxnSp macro="">
      <xdr:nvCxnSpPr>
        <xdr:cNvPr id="17" name="Straight Arrow Connector 16"/>
        <xdr:cNvCxnSpPr/>
      </xdr:nvCxnSpPr>
      <xdr:spPr>
        <a:xfrm>
          <a:off x="397851" y="6589835"/>
          <a:ext cx="1164249" cy="1465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580236</xdr:colOff>
      <xdr:row>28</xdr:row>
      <xdr:rowOff>71129</xdr:rowOff>
    </xdr:from>
    <xdr:ext cx="264560" cy="586827"/>
    <xdr:sp macro="" textlink="">
      <xdr:nvSpPr>
        <xdr:cNvPr id="18" name="TextBox 17"/>
        <xdr:cNvSpPr txBox="1"/>
      </xdr:nvSpPr>
      <xdr:spPr>
        <a:xfrm rot="16200000">
          <a:off x="1457327" y="5651988"/>
          <a:ext cx="586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11,5 M</a:t>
          </a:r>
          <a:endParaRPr lang="en-US" sz="1100"/>
        </a:p>
      </xdr:txBody>
    </xdr:sp>
    <xdr:clientData/>
  </xdr:oneCellAnchor>
  <xdr:oneCellAnchor>
    <xdr:from>
      <xdr:col>0</xdr:col>
      <xdr:colOff>720971</xdr:colOff>
      <xdr:row>34</xdr:row>
      <xdr:rowOff>88656</xdr:rowOff>
    </xdr:from>
    <xdr:ext cx="408638" cy="264560"/>
    <xdr:sp macro="" textlink="">
      <xdr:nvSpPr>
        <xdr:cNvPr id="19" name="TextBox 18"/>
        <xdr:cNvSpPr txBox="1"/>
      </xdr:nvSpPr>
      <xdr:spPr>
        <a:xfrm>
          <a:off x="720971" y="6651381"/>
          <a:ext cx="4086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8 M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802735</xdr:colOff>
      <xdr:row>2</xdr:row>
      <xdr:rowOff>72223</xdr:rowOff>
    </xdr:to>
    <xdr:pic>
      <xdr:nvPicPr>
        <xdr:cNvPr id="2" name="Picture 2" descr="D:\Data Ku\SERBA SERBI\Logo Ado Galo\logo pemerintahan\Pemda Muaro Jambi - Kecil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166272" y="0"/>
          <a:ext cx="807218" cy="472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702571</xdr:colOff>
      <xdr:row>2</xdr:row>
      <xdr:rowOff>120486</xdr:rowOff>
    </xdr:to>
    <xdr:pic>
      <xdr:nvPicPr>
        <xdr:cNvPr id="3" name="Picture 2" descr="D:\Data Ku\SERBA SERBI\Logo Ado Galo\logo pemerintahan\Pemda Muaro Jambi - Kecil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11037" y="0"/>
          <a:ext cx="711535" cy="5205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28575</xdr:rowOff>
        </xdr:from>
        <xdr:to>
          <xdr:col>7</xdr:col>
          <xdr:colOff>942975</xdr:colOff>
          <xdr:row>1</xdr:row>
          <xdr:rowOff>171450</xdr:rowOff>
        </xdr:to>
        <xdr:sp macro="" textlink="">
          <xdr:nvSpPr>
            <xdr:cNvPr id="5122" name="CommandButton1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.%20RAB%20RABAT%20BET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DataSheet"/>
      <sheetName val="7. RAB"/>
      <sheetName val="2. TOS"/>
      <sheetName val="3. Analisa"/>
      <sheetName val="4. Rekap"/>
      <sheetName val="Rekapitulasi AB"/>
      <sheetName val="5. Rekap Bahan &amp; Upah"/>
      <sheetName val="6. Survei Harga"/>
      <sheetName val="RAB RKP"/>
      <sheetName val="8. Proposal Teknis"/>
      <sheetName val="9. Gambar Teknis"/>
      <sheetName val="Sheet1"/>
    </sheetNames>
    <sheetDataSet>
      <sheetData sheetId="0">
        <row r="2">
          <cell r="A2" t="str">
            <v>No Kegiatan</v>
          </cell>
        </row>
      </sheetData>
      <sheetData sheetId="1"/>
      <sheetData sheetId="2">
        <row r="2">
          <cell r="C2" t="str">
            <v>: Muaro Jambi</v>
          </cell>
        </row>
        <row r="3">
          <cell r="C3" t="str">
            <v>: Bahar Selatan</v>
          </cell>
        </row>
        <row r="4">
          <cell r="C4" t="str">
            <v>: Tanjung Mulya</v>
          </cell>
        </row>
      </sheetData>
      <sheetData sheetId="3" refreshError="1"/>
      <sheetData sheetId="4" refreshError="1"/>
      <sheetData sheetId="5" refreshError="1"/>
      <sheetData sheetId="6">
        <row r="6">
          <cell r="C6" t="str">
            <v>: Jambi</v>
          </cell>
        </row>
        <row r="7">
          <cell r="C7" t="str">
            <v>: Muaro Jambi</v>
          </cell>
        </row>
        <row r="8">
          <cell r="C8" t="str">
            <v>: Bahar Selatan</v>
          </cell>
        </row>
        <row r="9">
          <cell r="C9" t="str">
            <v>: Tanjung Mulya</v>
          </cell>
        </row>
        <row r="15">
          <cell r="B15" t="str">
            <v>Semen 50 Kg</v>
          </cell>
          <cell r="F15" t="str">
            <v>Zak</v>
          </cell>
          <cell r="G15">
            <v>80000</v>
          </cell>
        </row>
        <row r="16">
          <cell r="B16" t="str">
            <v>Pasir</v>
          </cell>
          <cell r="F16" t="str">
            <v>M3</v>
          </cell>
          <cell r="G16">
            <v>250000</v>
          </cell>
        </row>
        <row r="17">
          <cell r="B17" t="str">
            <v>Kerikil</v>
          </cell>
          <cell r="F17" t="str">
            <v>M3</v>
          </cell>
        </row>
        <row r="32">
          <cell r="B32" t="str">
            <v>Pekerja</v>
          </cell>
          <cell r="G32">
            <v>100000</v>
          </cell>
        </row>
        <row r="33">
          <cell r="F33" t="str">
            <v>HOK</v>
          </cell>
        </row>
        <row r="57">
          <cell r="H57" t="str">
            <v>SUPARNO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0"/>
  <sheetViews>
    <sheetView view="pageLayout" topLeftCell="A24" zoomScaleNormal="100" workbookViewId="0">
      <selection sqref="A1:K44"/>
    </sheetView>
  </sheetViews>
  <sheetFormatPr defaultRowHeight="15" x14ac:dyDescent="0.25"/>
  <cols>
    <col min="1" max="1" width="14.42578125" customWidth="1"/>
    <col min="2" max="2" width="16.28515625" customWidth="1"/>
    <col min="3" max="3" width="1.5703125" bestFit="1" customWidth="1"/>
    <col min="4" max="4" width="14.85546875" customWidth="1"/>
    <col min="5" max="5" width="1.5703125" bestFit="1" customWidth="1"/>
    <col min="6" max="6" width="16.85546875" style="3" customWidth="1"/>
    <col min="7" max="7" width="2.140625" style="3" customWidth="1"/>
    <col min="8" max="8" width="2.28515625" customWidth="1"/>
    <col min="9" max="9" width="8.7109375" customWidth="1"/>
    <col min="10" max="10" width="3.140625" customWidth="1"/>
    <col min="11" max="11" width="6.7109375" customWidth="1"/>
  </cols>
  <sheetData>
    <row r="1" spans="1:11" ht="18.75" x14ac:dyDescent="0.3">
      <c r="A1" s="151" t="s">
        <v>20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</row>
    <row r="3" spans="1:11" ht="15" customHeight="1" x14ac:dyDescent="0.25">
      <c r="A3" s="5" t="s">
        <v>12</v>
      </c>
      <c r="B3" s="5" t="s">
        <v>13</v>
      </c>
      <c r="C3" s="5"/>
      <c r="D3" s="5"/>
      <c r="E3" s="5"/>
      <c r="F3" s="5" t="s">
        <v>21</v>
      </c>
      <c r="G3" s="5" t="s">
        <v>9</v>
      </c>
      <c r="H3" s="153" t="s">
        <v>23</v>
      </c>
      <c r="I3" s="153"/>
      <c r="J3" s="153"/>
      <c r="K3" s="153"/>
    </row>
    <row r="4" spans="1:11" x14ac:dyDescent="0.25">
      <c r="A4" s="5" t="s">
        <v>15</v>
      </c>
      <c r="B4" s="5" t="s">
        <v>16</v>
      </c>
      <c r="C4" s="5"/>
      <c r="D4" s="5"/>
      <c r="E4" s="5"/>
      <c r="F4" s="7"/>
      <c r="G4" s="7"/>
      <c r="H4" s="153"/>
      <c r="I4" s="153"/>
      <c r="J4" s="153"/>
      <c r="K4" s="153"/>
    </row>
    <row r="5" spans="1:11" x14ac:dyDescent="0.25">
      <c r="A5" s="5" t="s">
        <v>18</v>
      </c>
      <c r="B5" s="5" t="s">
        <v>19</v>
      </c>
      <c r="C5" s="5"/>
      <c r="D5" s="5"/>
      <c r="E5" s="5"/>
      <c r="F5" s="7"/>
      <c r="G5" s="7"/>
      <c r="H5" s="153"/>
      <c r="I5" s="153"/>
      <c r="J5" s="153"/>
      <c r="K5" s="153"/>
    </row>
    <row r="6" spans="1:11" x14ac:dyDescent="0.25">
      <c r="A6" s="5"/>
      <c r="B6" s="5"/>
      <c r="C6" s="5"/>
      <c r="D6" s="5"/>
      <c r="E6" s="5"/>
      <c r="F6" s="7"/>
      <c r="G6" s="7"/>
      <c r="H6" s="153"/>
      <c r="I6" s="153"/>
      <c r="J6" s="153"/>
      <c r="K6" s="153"/>
    </row>
    <row r="7" spans="1:11" x14ac:dyDescent="0.25">
      <c r="C7" s="5"/>
      <c r="D7" s="5"/>
      <c r="E7" s="5"/>
      <c r="F7" s="5" t="s">
        <v>17</v>
      </c>
      <c r="G7" s="5" t="s">
        <v>9</v>
      </c>
      <c r="H7" s="5" t="s">
        <v>24</v>
      </c>
      <c r="I7" s="5"/>
    </row>
    <row r="8" spans="1:11" ht="15.75" thickBot="1" x14ac:dyDescent="0.3">
      <c r="A8" s="19"/>
      <c r="B8" s="19"/>
      <c r="C8" s="19"/>
      <c r="D8" s="19"/>
      <c r="E8" s="19"/>
      <c r="F8" s="19" t="s">
        <v>3</v>
      </c>
      <c r="G8" s="19" t="s">
        <v>9</v>
      </c>
      <c r="H8" s="19" t="s">
        <v>25</v>
      </c>
      <c r="I8" s="19"/>
      <c r="J8" s="20"/>
      <c r="K8" s="20"/>
    </row>
    <row r="9" spans="1:11" ht="15.75" thickTop="1" x14ac:dyDescent="0.25">
      <c r="A9" s="18"/>
      <c r="B9" s="18"/>
      <c r="C9" s="18"/>
      <c r="D9" s="18"/>
      <c r="E9" s="18"/>
      <c r="F9" s="18"/>
      <c r="G9" s="18"/>
      <c r="H9" s="18"/>
      <c r="I9" s="18"/>
    </row>
    <row r="10" spans="1:11" s="5" customFormat="1" ht="15.75" customHeight="1" x14ac:dyDescent="0.25">
      <c r="A10" s="152" t="s">
        <v>8</v>
      </c>
      <c r="B10" s="152"/>
      <c r="C10" s="152"/>
      <c r="D10" s="152"/>
      <c r="E10" s="152"/>
      <c r="F10" s="152"/>
      <c r="G10" s="152"/>
      <c r="H10" s="152"/>
    </row>
    <row r="11" spans="1:11" ht="15.75" customHeight="1" x14ac:dyDescent="0.25">
      <c r="F11"/>
      <c r="G11"/>
      <c r="H11" s="3"/>
    </row>
    <row r="12" spans="1:11" x14ac:dyDescent="0.25">
      <c r="E12" t="s">
        <v>26</v>
      </c>
      <c r="F12" t="s">
        <v>28</v>
      </c>
      <c r="G12"/>
      <c r="H12" t="s">
        <v>9</v>
      </c>
      <c r="I12" s="21">
        <v>11.5</v>
      </c>
      <c r="J12" t="s">
        <v>10</v>
      </c>
    </row>
    <row r="13" spans="1:11" x14ac:dyDescent="0.25">
      <c r="E13" t="s">
        <v>26</v>
      </c>
      <c r="F13" t="s">
        <v>29</v>
      </c>
      <c r="G13"/>
      <c r="H13" s="15" t="s">
        <v>9</v>
      </c>
      <c r="I13" s="21">
        <v>8</v>
      </c>
      <c r="J13" t="s">
        <v>10</v>
      </c>
    </row>
    <row r="14" spans="1:11" x14ac:dyDescent="0.25">
      <c r="E14" t="s">
        <v>26</v>
      </c>
      <c r="F14" t="s">
        <v>30</v>
      </c>
      <c r="G14"/>
      <c r="H14" s="15" t="s">
        <v>9</v>
      </c>
      <c r="I14" s="21">
        <v>0.25</v>
      </c>
      <c r="J14" t="s">
        <v>10</v>
      </c>
    </row>
    <row r="15" spans="1:11" x14ac:dyDescent="0.25">
      <c r="E15" t="s">
        <v>26</v>
      </c>
      <c r="F15" t="s">
        <v>0</v>
      </c>
      <c r="G15"/>
      <c r="H15" t="s">
        <v>9</v>
      </c>
      <c r="I15" t="s">
        <v>27</v>
      </c>
    </row>
    <row r="16" spans="1:11" x14ac:dyDescent="0.25">
      <c r="H16" t="s">
        <v>9</v>
      </c>
      <c r="I16" t="str">
        <f>I12 &amp;" x "&amp;I13&amp;" x "&amp;I14</f>
        <v>11.5 x 8 x 0.25</v>
      </c>
    </row>
    <row r="17" spans="1:13" x14ac:dyDescent="0.25">
      <c r="H17" t="s">
        <v>9</v>
      </c>
      <c r="I17" s="21">
        <f>I12*I13*I14</f>
        <v>23</v>
      </c>
      <c r="J17" t="s">
        <v>1</v>
      </c>
    </row>
    <row r="18" spans="1:13" x14ac:dyDescent="0.25">
      <c r="L18" s="10"/>
    </row>
    <row r="19" spans="1:13" s="5" customFormat="1" x14ac:dyDescent="0.25">
      <c r="E19"/>
    </row>
    <row r="20" spans="1:13" x14ac:dyDescent="0.25">
      <c r="F20" s="16"/>
      <c r="G20" s="16"/>
      <c r="H20" s="16"/>
      <c r="I20" s="23"/>
      <c r="J20" s="17"/>
    </row>
    <row r="21" spans="1:13" x14ac:dyDescent="0.25">
      <c r="F21" s="16"/>
      <c r="G21" s="16"/>
      <c r="H21" s="16"/>
      <c r="I21" s="23"/>
      <c r="J21" s="17"/>
    </row>
    <row r="24" spans="1:13" s="5" customFormat="1" x14ac:dyDescent="0.25">
      <c r="A24" s="5" t="s">
        <v>11</v>
      </c>
      <c r="F24" s="7"/>
      <c r="G24" s="7"/>
    </row>
    <row r="25" spans="1:13" x14ac:dyDescent="0.25">
      <c r="K25" s="3"/>
    </row>
    <row r="26" spans="1:13" x14ac:dyDescent="0.25">
      <c r="E26" t="s">
        <v>26</v>
      </c>
      <c r="F26" t="s">
        <v>28</v>
      </c>
      <c r="G26"/>
      <c r="H26" t="s">
        <v>9</v>
      </c>
      <c r="I26" s="21">
        <v>11.5</v>
      </c>
      <c r="J26" t="s">
        <v>10</v>
      </c>
    </row>
    <row r="27" spans="1:13" x14ac:dyDescent="0.25">
      <c r="E27" t="s">
        <v>26</v>
      </c>
      <c r="F27" t="s">
        <v>31</v>
      </c>
      <c r="G27"/>
      <c r="H27" t="s">
        <v>9</v>
      </c>
      <c r="I27" s="21">
        <v>8</v>
      </c>
      <c r="J27" t="s">
        <v>10</v>
      </c>
    </row>
    <row r="28" spans="1:13" x14ac:dyDescent="0.25">
      <c r="E28" t="s">
        <v>26</v>
      </c>
      <c r="F28" t="s">
        <v>32</v>
      </c>
      <c r="G28"/>
      <c r="H28" t="s">
        <v>9</v>
      </c>
      <c r="I28" s="24">
        <v>0.05</v>
      </c>
      <c r="J28" t="s">
        <v>10</v>
      </c>
    </row>
    <row r="29" spans="1:13" x14ac:dyDescent="0.25">
      <c r="E29" t="s">
        <v>26</v>
      </c>
      <c r="F29" t="s">
        <v>2</v>
      </c>
      <c r="G29"/>
      <c r="H29" t="s">
        <v>9</v>
      </c>
      <c r="I29" t="s">
        <v>27</v>
      </c>
    </row>
    <row r="30" spans="1:13" x14ac:dyDescent="0.25">
      <c r="F30"/>
      <c r="G30"/>
      <c r="I30" t="str">
        <f>I26 &amp;" x "&amp;I27&amp;" x "&amp;I28</f>
        <v>11.5 x 8 x 0.05</v>
      </c>
      <c r="K30" s="3"/>
    </row>
    <row r="31" spans="1:13" s="5" customFormat="1" x14ac:dyDescent="0.25">
      <c r="F31"/>
      <c r="G31"/>
      <c r="H31"/>
      <c r="I31" s="21">
        <f>I26*I27*I28</f>
        <v>4.6000000000000005</v>
      </c>
      <c r="J31" t="s">
        <v>1</v>
      </c>
      <c r="K31" s="3"/>
      <c r="L31" s="4"/>
      <c r="M31"/>
    </row>
    <row r="32" spans="1:13" x14ac:dyDescent="0.25">
      <c r="F32"/>
      <c r="G32"/>
      <c r="H32" s="5"/>
      <c r="I32" s="21"/>
      <c r="K32" s="3"/>
      <c r="L32" s="14"/>
    </row>
    <row r="33" spans="4:13" x14ac:dyDescent="0.25">
      <c r="F33"/>
      <c r="G33"/>
      <c r="H33" s="5"/>
      <c r="I33" s="25"/>
      <c r="K33" s="3"/>
      <c r="L33" s="10"/>
    </row>
    <row r="34" spans="4:13" x14ac:dyDescent="0.25">
      <c r="F34"/>
      <c r="G34"/>
      <c r="H34" s="5"/>
      <c r="I34" s="22"/>
      <c r="K34" s="3"/>
      <c r="L34" s="10"/>
    </row>
    <row r="35" spans="4:13" x14ac:dyDescent="0.25">
      <c r="F35"/>
      <c r="G35"/>
      <c r="H35" s="2"/>
      <c r="I35" s="22"/>
      <c r="L35" s="10"/>
    </row>
    <row r="36" spans="4:13" s="5" customFormat="1" x14ac:dyDescent="0.25">
      <c r="D36"/>
      <c r="E36"/>
      <c r="F36" s="2"/>
      <c r="G36" s="2"/>
      <c r="H36"/>
      <c r="I36" s="3"/>
      <c r="J36" s="4"/>
      <c r="K36"/>
      <c r="L36" s="10"/>
      <c r="M36"/>
    </row>
    <row r="37" spans="4:13" x14ac:dyDescent="0.25">
      <c r="D37" s="13"/>
      <c r="E37" s="13"/>
      <c r="F37" s="6"/>
      <c r="G37" s="6"/>
      <c r="H37" s="5"/>
      <c r="I37" s="7"/>
      <c r="J37" s="11"/>
      <c r="K37" s="12"/>
      <c r="L37" s="8"/>
      <c r="M37" s="5"/>
    </row>
    <row r="38" spans="4:13" x14ac:dyDescent="0.25">
      <c r="F38" s="2"/>
      <c r="G38" s="2"/>
      <c r="I38" s="3"/>
      <c r="J38" s="4"/>
    </row>
    <row r="39" spans="4:13" x14ac:dyDescent="0.25">
      <c r="F39" s="2"/>
      <c r="G39" s="2"/>
      <c r="I39" s="3"/>
    </row>
    <row r="40" spans="4:13" x14ac:dyDescent="0.25">
      <c r="F40" s="1"/>
      <c r="G40" s="1"/>
      <c r="I40" s="3"/>
    </row>
    <row r="41" spans="4:13" x14ac:dyDescent="0.25">
      <c r="F41" s="1"/>
      <c r="G41" s="1"/>
      <c r="I41" s="5"/>
      <c r="J41" s="5"/>
      <c r="K41" s="8"/>
      <c r="L41" s="5"/>
      <c r="M41" s="5"/>
    </row>
    <row r="42" spans="4:13" x14ac:dyDescent="0.25">
      <c r="F42" s="2"/>
      <c r="G42" s="2"/>
      <c r="I42" s="3"/>
      <c r="K42" s="4"/>
      <c r="L42" s="4"/>
    </row>
    <row r="43" spans="4:13" x14ac:dyDescent="0.25">
      <c r="F43" s="2"/>
      <c r="G43" s="2"/>
      <c r="I43" s="3"/>
    </row>
    <row r="44" spans="4:13" x14ac:dyDescent="0.25">
      <c r="D44" s="5"/>
      <c r="E44" s="5"/>
      <c r="F44" s="6"/>
      <c r="G44" s="6"/>
      <c r="H44" s="5"/>
      <c r="I44" s="7"/>
      <c r="J44" s="7"/>
    </row>
    <row r="45" spans="4:13" x14ac:dyDescent="0.25">
      <c r="D45" s="5"/>
      <c r="E45" s="5"/>
      <c r="F45" s="6"/>
      <c r="G45" s="6"/>
      <c r="H45" s="5"/>
      <c r="I45" s="7"/>
      <c r="J45" s="7"/>
    </row>
    <row r="46" spans="4:13" x14ac:dyDescent="0.25">
      <c r="F46" s="2"/>
      <c r="G46" s="2"/>
      <c r="I46" s="3"/>
      <c r="K46" s="4"/>
    </row>
    <row r="47" spans="4:13" x14ac:dyDescent="0.25">
      <c r="D47" s="5"/>
      <c r="E47" s="5"/>
      <c r="F47" s="6"/>
      <c r="G47" s="6"/>
      <c r="H47" s="5"/>
      <c r="I47" s="7"/>
      <c r="J47" s="9"/>
      <c r="K47" s="4"/>
    </row>
    <row r="48" spans="4:13" x14ac:dyDescent="0.25">
      <c r="D48" s="5"/>
      <c r="E48" s="5"/>
      <c r="F48" s="2"/>
      <c r="G48" s="2"/>
      <c r="I48" s="3"/>
      <c r="J48" s="8"/>
    </row>
    <row r="49" spans="4:12" x14ac:dyDescent="0.25">
      <c r="D49" s="5"/>
      <c r="E49" s="5"/>
      <c r="F49" s="6"/>
      <c r="G49" s="6"/>
      <c r="H49" s="5"/>
      <c r="I49" s="7"/>
      <c r="J49" s="8"/>
    </row>
    <row r="50" spans="4:12" x14ac:dyDescent="0.25">
      <c r="F50" s="2"/>
      <c r="G50" s="2"/>
      <c r="I50" s="3"/>
      <c r="J50" s="4"/>
      <c r="L50" s="10"/>
    </row>
  </sheetData>
  <mergeCells count="3">
    <mergeCell ref="A1:K1"/>
    <mergeCell ref="A10:H10"/>
    <mergeCell ref="H3:K6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view="pageBreakPreview" topLeftCell="A16" zoomScale="110" zoomScaleSheetLayoutView="110" workbookViewId="0">
      <selection activeCell="K34" sqref="K34"/>
    </sheetView>
  </sheetViews>
  <sheetFormatPr defaultRowHeight="15" x14ac:dyDescent="0.25"/>
  <cols>
    <col min="1" max="1" width="4.42578125" style="70" customWidth="1"/>
    <col min="2" max="2" width="7" style="70" customWidth="1"/>
    <col min="3" max="3" width="15" style="26" customWidth="1"/>
    <col min="4" max="7" width="3.42578125" style="26" customWidth="1"/>
    <col min="8" max="8" width="18" style="26" customWidth="1"/>
    <col min="9" max="9" width="10.28515625" style="70" customWidth="1"/>
    <col min="10" max="10" width="10.5703125" style="70" customWidth="1"/>
    <col min="11" max="11" width="10.42578125" style="26" customWidth="1"/>
    <col min="12" max="12" width="3.42578125" style="26" customWidth="1"/>
    <col min="13" max="13" width="14.140625" style="26" customWidth="1"/>
    <col min="14" max="14" width="3.42578125" style="70" customWidth="1"/>
    <col min="15" max="15" width="11.85546875" style="26" customWidth="1"/>
    <col min="16" max="16" width="8.140625" style="26" customWidth="1"/>
    <col min="17" max="17" width="9.140625" style="26" customWidth="1"/>
    <col min="18" max="18" width="7.85546875" style="26" customWidth="1"/>
    <col min="19" max="16384" width="9.140625" style="26"/>
  </cols>
  <sheetData>
    <row r="1" spans="1:19" ht="22.5" x14ac:dyDescent="0.3">
      <c r="A1" s="154" t="s">
        <v>33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</row>
    <row r="2" spans="1:19" ht="23.25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9" ht="33" customHeight="1" x14ac:dyDescent="0.25">
      <c r="A3" s="28" t="s">
        <v>12</v>
      </c>
      <c r="B3" s="29"/>
      <c r="C3" s="30"/>
      <c r="D3" s="30"/>
      <c r="E3" s="30" t="str">
        <f>'[1]2. TOS'!C2</f>
        <v>: Muaro Jambi</v>
      </c>
      <c r="F3" s="30"/>
      <c r="G3" s="30"/>
      <c r="H3" s="30"/>
      <c r="I3" s="31"/>
      <c r="J3" s="31"/>
      <c r="K3" s="32"/>
      <c r="M3" s="73" t="s">
        <v>14</v>
      </c>
      <c r="N3" s="72" t="s">
        <v>9</v>
      </c>
      <c r="O3" s="170" t="s">
        <v>23</v>
      </c>
      <c r="P3" s="170"/>
      <c r="Q3" s="170"/>
      <c r="R3" s="170"/>
    </row>
    <row r="4" spans="1:19" x14ac:dyDescent="0.25">
      <c r="A4" s="28" t="s">
        <v>15</v>
      </c>
      <c r="B4" s="29"/>
      <c r="C4" s="30"/>
      <c r="D4" s="30"/>
      <c r="E4" s="30" t="str">
        <f>'[1]2. TOS'!C3</f>
        <v>: Bahar Selatan</v>
      </c>
      <c r="F4" s="30"/>
      <c r="G4" s="30"/>
      <c r="H4" s="30"/>
      <c r="I4" s="31"/>
      <c r="J4" s="31"/>
      <c r="K4" s="32"/>
      <c r="M4" s="30" t="s">
        <v>17</v>
      </c>
      <c r="N4" s="29" t="s">
        <v>9</v>
      </c>
      <c r="O4" s="74" t="s">
        <v>18</v>
      </c>
      <c r="P4" s="74"/>
      <c r="Q4" s="74"/>
      <c r="R4" s="74"/>
    </row>
    <row r="5" spans="1:19" ht="17.25" customHeight="1" x14ac:dyDescent="0.25">
      <c r="A5" s="28" t="s">
        <v>18</v>
      </c>
      <c r="B5" s="29"/>
      <c r="C5" s="30"/>
      <c r="D5" s="30"/>
      <c r="E5" s="30" t="str">
        <f>'[1]2. TOS'!C4</f>
        <v>: Tanjung Mulya</v>
      </c>
      <c r="F5" s="30"/>
      <c r="G5" s="30"/>
      <c r="H5" s="30"/>
      <c r="I5" s="31"/>
      <c r="J5" s="31"/>
      <c r="K5" s="32"/>
      <c r="M5" s="30" t="s">
        <v>3</v>
      </c>
      <c r="N5" s="29" t="s">
        <v>9</v>
      </c>
      <c r="O5" s="74" t="s">
        <v>25</v>
      </c>
      <c r="P5" s="74"/>
      <c r="Q5" s="74"/>
      <c r="R5" s="74"/>
    </row>
    <row r="6" spans="1:19" ht="17.25" customHeight="1" thickBot="1" x14ac:dyDescent="0.3">
      <c r="A6" s="29"/>
      <c r="B6" s="29"/>
      <c r="C6" s="30"/>
      <c r="D6" s="30"/>
      <c r="E6" s="30"/>
      <c r="F6" s="30"/>
      <c r="G6" s="30"/>
      <c r="H6" s="30"/>
      <c r="I6" s="31"/>
      <c r="J6" s="31"/>
      <c r="K6" s="32"/>
      <c r="L6" s="30"/>
      <c r="M6" s="30"/>
      <c r="N6" s="29"/>
      <c r="O6" s="71"/>
      <c r="P6" s="71"/>
      <c r="Q6" s="71"/>
      <c r="R6" s="71"/>
    </row>
    <row r="7" spans="1:19" ht="19.5" customHeight="1" thickBot="1" x14ac:dyDescent="0.3">
      <c r="A7" s="155" t="s">
        <v>34</v>
      </c>
      <c r="B7" s="156"/>
      <c r="C7" s="156"/>
      <c r="D7" s="156"/>
      <c r="E7" s="156"/>
      <c r="F7" s="156"/>
      <c r="G7" s="156"/>
      <c r="H7" s="157"/>
      <c r="I7" s="161" t="s">
        <v>35</v>
      </c>
      <c r="J7" s="162"/>
      <c r="K7" s="163"/>
      <c r="L7" s="155" t="s">
        <v>61</v>
      </c>
      <c r="M7" s="156"/>
      <c r="N7" s="156"/>
      <c r="O7" s="156"/>
      <c r="P7" s="157"/>
      <c r="Q7" s="164" t="s">
        <v>36</v>
      </c>
      <c r="R7" s="165"/>
    </row>
    <row r="8" spans="1:19" ht="41.25" customHeight="1" x14ac:dyDescent="0.25">
      <c r="A8" s="158"/>
      <c r="B8" s="159"/>
      <c r="C8" s="159"/>
      <c r="D8" s="159"/>
      <c r="E8" s="159"/>
      <c r="F8" s="159"/>
      <c r="G8" s="159"/>
      <c r="H8" s="160"/>
      <c r="I8" s="75" t="s">
        <v>37</v>
      </c>
      <c r="J8" s="75" t="s">
        <v>38</v>
      </c>
      <c r="K8" s="76" t="s">
        <v>39</v>
      </c>
      <c r="L8" s="158"/>
      <c r="M8" s="159"/>
      <c r="N8" s="159"/>
      <c r="O8" s="159"/>
      <c r="P8" s="160"/>
      <c r="Q8" s="166"/>
      <c r="R8" s="167"/>
    </row>
    <row r="9" spans="1:19" x14ac:dyDescent="0.25">
      <c r="A9" s="77" t="s">
        <v>40</v>
      </c>
      <c r="B9" s="171" t="s">
        <v>58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</row>
    <row r="10" spans="1:19" x14ac:dyDescent="0.25">
      <c r="A10" s="33"/>
      <c r="B10" s="34"/>
      <c r="C10" s="35"/>
      <c r="D10" s="36"/>
      <c r="E10" s="36"/>
      <c r="F10" s="36"/>
      <c r="G10" s="31"/>
      <c r="H10" s="37"/>
      <c r="I10" s="38"/>
      <c r="J10" s="38"/>
      <c r="K10" s="39"/>
      <c r="L10" s="40"/>
      <c r="M10" s="31"/>
      <c r="N10" s="31"/>
      <c r="O10" s="31"/>
      <c r="P10" s="37"/>
      <c r="Q10" s="39"/>
      <c r="R10" s="38"/>
    </row>
    <row r="11" spans="1:19" x14ac:dyDescent="0.25">
      <c r="A11" s="41" t="s">
        <v>41</v>
      </c>
      <c r="B11" s="42" t="s">
        <v>59</v>
      </c>
      <c r="C11" s="35"/>
      <c r="D11" s="30"/>
      <c r="E11" s="30"/>
      <c r="F11" s="30"/>
      <c r="G11" s="30"/>
      <c r="H11" s="43"/>
      <c r="I11" s="44"/>
      <c r="J11" s="44"/>
      <c r="K11" s="45"/>
      <c r="L11" s="46"/>
      <c r="M11" s="30"/>
      <c r="N11" s="29"/>
      <c r="O11" s="30"/>
      <c r="P11" s="37"/>
      <c r="Q11" s="45"/>
      <c r="R11" s="44"/>
    </row>
    <row r="12" spans="1:19" s="83" customFormat="1" ht="14.25" x14ac:dyDescent="0.2">
      <c r="A12" s="41"/>
      <c r="B12" s="52" t="s">
        <v>40</v>
      </c>
      <c r="C12" s="35" t="s">
        <v>48</v>
      </c>
      <c r="D12" s="35"/>
      <c r="E12" s="35"/>
      <c r="F12" s="35"/>
      <c r="G12" s="35"/>
      <c r="H12" s="85"/>
      <c r="I12" s="86"/>
      <c r="J12" s="86"/>
      <c r="K12" s="41"/>
      <c r="L12" s="87"/>
      <c r="M12" s="35"/>
      <c r="N12" s="52"/>
      <c r="O12" s="35"/>
      <c r="P12" s="88"/>
      <c r="Q12" s="41"/>
      <c r="R12" s="86"/>
    </row>
    <row r="13" spans="1:19" x14ac:dyDescent="0.25">
      <c r="A13" s="45"/>
      <c r="B13" s="29">
        <v>1</v>
      </c>
      <c r="C13" s="30" t="s">
        <v>60</v>
      </c>
      <c r="D13" s="30"/>
      <c r="E13" s="30"/>
      <c r="F13" s="30"/>
      <c r="G13" s="30"/>
      <c r="H13" s="30"/>
      <c r="I13" s="84" t="s">
        <v>49</v>
      </c>
      <c r="J13" s="44">
        <v>1.25</v>
      </c>
      <c r="K13" s="48">
        <f>'1. TOS'!I17</f>
        <v>23</v>
      </c>
      <c r="L13" s="46" t="s">
        <v>60</v>
      </c>
      <c r="M13" s="30"/>
      <c r="N13" s="29" t="s">
        <v>46</v>
      </c>
      <c r="O13" s="30">
        <f>J13*K13</f>
        <v>28.75</v>
      </c>
      <c r="P13" s="37" t="s">
        <v>49</v>
      </c>
      <c r="Q13" s="80">
        <f>O13</f>
        <v>28.75</v>
      </c>
      <c r="R13" s="79" t="s">
        <v>49</v>
      </c>
    </row>
    <row r="14" spans="1:19" x14ac:dyDescent="0.25">
      <c r="A14" s="45"/>
      <c r="B14" s="29"/>
      <c r="C14" s="30"/>
      <c r="D14" s="30"/>
      <c r="E14" s="30"/>
      <c r="F14" s="30"/>
      <c r="G14" s="30"/>
      <c r="H14" s="30"/>
      <c r="I14" s="84"/>
      <c r="J14" s="44"/>
      <c r="K14" s="48"/>
      <c r="L14" s="46"/>
      <c r="M14" s="30"/>
      <c r="N14" s="29"/>
      <c r="O14" s="30"/>
      <c r="P14" s="37"/>
      <c r="Q14" s="80"/>
      <c r="R14" s="79"/>
    </row>
    <row r="15" spans="1:19" s="83" customFormat="1" x14ac:dyDescent="0.25">
      <c r="A15" s="41"/>
      <c r="B15" s="82" t="s">
        <v>51</v>
      </c>
      <c r="C15" s="83" t="s">
        <v>42</v>
      </c>
      <c r="I15" s="84"/>
      <c r="J15" s="44"/>
      <c r="K15" s="48"/>
      <c r="L15" s="46"/>
      <c r="M15" s="30"/>
      <c r="N15" s="29"/>
      <c r="O15" s="30"/>
      <c r="P15" s="37"/>
      <c r="Q15" s="80"/>
      <c r="R15" s="79"/>
      <c r="S15" s="26"/>
    </row>
    <row r="16" spans="1:19" ht="15.75" x14ac:dyDescent="0.25">
      <c r="A16" s="45"/>
      <c r="B16" s="29">
        <v>1</v>
      </c>
      <c r="C16" s="47" t="s">
        <v>44</v>
      </c>
      <c r="D16" s="30"/>
      <c r="E16" s="30"/>
      <c r="F16" s="30"/>
      <c r="G16" s="30"/>
      <c r="H16" s="30"/>
      <c r="I16" s="84" t="s">
        <v>43</v>
      </c>
      <c r="J16" s="44">
        <v>0.5</v>
      </c>
      <c r="K16" s="48">
        <f>'1. TOS'!I17</f>
        <v>23</v>
      </c>
      <c r="L16" s="46" t="s">
        <v>45</v>
      </c>
      <c r="M16" s="30"/>
      <c r="N16" s="29" t="s">
        <v>46</v>
      </c>
      <c r="O16" s="78" t="str">
        <f>FIXED(J16*K16,0)</f>
        <v>12</v>
      </c>
      <c r="P16" s="37" t="s">
        <v>43</v>
      </c>
      <c r="Q16" s="81">
        <f>ROUNDUP(O16,0)</f>
        <v>12</v>
      </c>
      <c r="R16" s="50" t="str">
        <f>P16</f>
        <v>HOK</v>
      </c>
    </row>
    <row r="17" spans="1:18" ht="15.75" x14ac:dyDescent="0.25">
      <c r="A17" s="45"/>
      <c r="B17" s="29"/>
      <c r="C17" s="47"/>
      <c r="D17" s="30"/>
      <c r="E17" s="30"/>
      <c r="F17" s="30"/>
      <c r="G17" s="30"/>
      <c r="H17" s="30"/>
      <c r="I17" s="84"/>
      <c r="J17" s="44"/>
      <c r="K17" s="48"/>
      <c r="L17" s="46"/>
      <c r="M17" s="30"/>
      <c r="N17" s="29"/>
      <c r="O17" s="78"/>
      <c r="P17" s="37"/>
      <c r="Q17" s="81"/>
      <c r="R17" s="50"/>
    </row>
    <row r="18" spans="1:18" x14ac:dyDescent="0.25">
      <c r="A18" s="41" t="s">
        <v>47</v>
      </c>
      <c r="B18" s="42" t="s">
        <v>62</v>
      </c>
      <c r="C18" s="35"/>
      <c r="D18" s="30"/>
      <c r="E18" s="30"/>
      <c r="F18" s="30"/>
      <c r="G18" s="30"/>
      <c r="H18" s="43"/>
      <c r="I18" s="44"/>
      <c r="J18" s="44"/>
      <c r="K18" s="46"/>
      <c r="L18" s="45"/>
      <c r="M18" s="29"/>
      <c r="N18" s="29"/>
      <c r="O18" s="30"/>
      <c r="P18" s="37"/>
      <c r="Q18" s="49"/>
      <c r="R18" s="51"/>
    </row>
    <row r="19" spans="1:18" x14ac:dyDescent="0.25">
      <c r="A19" s="45"/>
      <c r="B19" s="52" t="s">
        <v>40</v>
      </c>
      <c r="C19" s="35" t="s">
        <v>48</v>
      </c>
      <c r="D19" s="30"/>
      <c r="E19" s="30"/>
      <c r="F19" s="30"/>
      <c r="G19" s="30"/>
      <c r="H19" s="43"/>
      <c r="I19" s="44"/>
      <c r="J19" s="44"/>
      <c r="K19" s="46"/>
      <c r="L19" s="45"/>
      <c r="M19" s="29"/>
      <c r="N19" s="29"/>
      <c r="O19" s="30"/>
      <c r="P19" s="37"/>
      <c r="Q19" s="49"/>
      <c r="R19" s="51"/>
    </row>
    <row r="20" spans="1:18" x14ac:dyDescent="0.25">
      <c r="A20" s="45"/>
      <c r="B20" s="29">
        <v>1</v>
      </c>
      <c r="C20" s="30" t="s">
        <v>63</v>
      </c>
      <c r="D20" s="30"/>
      <c r="E20" s="30"/>
      <c r="F20" s="30"/>
      <c r="G20" s="30"/>
      <c r="H20" s="43"/>
      <c r="I20" s="44" t="s">
        <v>6</v>
      </c>
      <c r="J20" s="44">
        <v>4.5999999999999996</v>
      </c>
      <c r="K20" s="48">
        <f>'1. TOS'!I31</f>
        <v>4.6000000000000005</v>
      </c>
      <c r="L20" s="53" t="s">
        <v>63</v>
      </c>
      <c r="M20" s="29"/>
      <c r="N20" s="29" t="s">
        <v>46</v>
      </c>
      <c r="O20" s="30">
        <f>J20*K20</f>
        <v>21.16</v>
      </c>
      <c r="P20" s="37" t="s">
        <v>6</v>
      </c>
      <c r="Q20" s="49" t="str">
        <f>FIXED(O20,0)</f>
        <v>21</v>
      </c>
      <c r="R20" s="51" t="s">
        <v>6</v>
      </c>
    </row>
    <row r="21" spans="1:18" x14ac:dyDescent="0.25">
      <c r="A21" s="45"/>
      <c r="B21" s="29">
        <v>2</v>
      </c>
      <c r="C21" s="30" t="s">
        <v>52</v>
      </c>
      <c r="D21" s="30"/>
      <c r="E21" s="30"/>
      <c r="F21" s="30"/>
      <c r="G21" s="30"/>
      <c r="H21" s="43"/>
      <c r="I21" s="44" t="s">
        <v>49</v>
      </c>
      <c r="J21" s="44">
        <v>0.63780000000000003</v>
      </c>
      <c r="K21" s="48">
        <f>'1. TOS'!I31</f>
        <v>4.6000000000000005</v>
      </c>
      <c r="L21" s="53" t="str">
        <f>C21</f>
        <v>Pasir</v>
      </c>
      <c r="M21" s="29"/>
      <c r="N21" s="29" t="s">
        <v>46</v>
      </c>
      <c r="O21" s="30">
        <f t="shared" ref="O21:O22" si="0">J21*K21</f>
        <v>2.9338800000000007</v>
      </c>
      <c r="P21" s="37" t="s">
        <v>49</v>
      </c>
      <c r="Q21" s="49">
        <f>ROUNDUP(O21,1)</f>
        <v>3</v>
      </c>
      <c r="R21" s="51" t="s">
        <v>49</v>
      </c>
    </row>
    <row r="22" spans="1:18" x14ac:dyDescent="0.25">
      <c r="A22" s="45"/>
      <c r="B22" s="29">
        <v>3</v>
      </c>
      <c r="C22" s="30" t="s">
        <v>64</v>
      </c>
      <c r="D22" s="30"/>
      <c r="E22" s="30"/>
      <c r="F22" s="30"/>
      <c r="G22" s="30"/>
      <c r="H22" s="43"/>
      <c r="I22" s="44" t="s">
        <v>50</v>
      </c>
      <c r="J22" s="44">
        <v>0.76139999999999997</v>
      </c>
      <c r="K22" s="48">
        <f>'1. TOS'!I31</f>
        <v>4.6000000000000005</v>
      </c>
      <c r="L22" s="53" t="str">
        <f>C22</f>
        <v>Koral</v>
      </c>
      <c r="M22" s="29"/>
      <c r="N22" s="29" t="s">
        <v>46</v>
      </c>
      <c r="O22" s="30">
        <f t="shared" si="0"/>
        <v>3.5024400000000004</v>
      </c>
      <c r="P22" s="37" t="s">
        <v>50</v>
      </c>
      <c r="Q22" s="49">
        <f>ROUNDUP(O22,0)</f>
        <v>4</v>
      </c>
      <c r="R22" s="51" t="s">
        <v>50</v>
      </c>
    </row>
    <row r="23" spans="1:18" x14ac:dyDescent="0.25">
      <c r="A23" s="45"/>
      <c r="B23" s="29"/>
      <c r="C23" s="30"/>
      <c r="D23" s="30"/>
      <c r="E23" s="30"/>
      <c r="F23" s="30"/>
      <c r="G23" s="30"/>
      <c r="H23" s="43"/>
      <c r="I23" s="44"/>
      <c r="J23" s="44"/>
      <c r="K23" s="48"/>
      <c r="L23" s="45"/>
      <c r="M23" s="29"/>
      <c r="N23" s="29"/>
      <c r="O23" s="30"/>
      <c r="P23" s="37"/>
      <c r="Q23" s="48"/>
      <c r="R23" s="51"/>
    </row>
    <row r="24" spans="1:18" x14ac:dyDescent="0.25">
      <c r="A24" s="45"/>
      <c r="B24" s="52" t="s">
        <v>51</v>
      </c>
      <c r="C24" s="35" t="s">
        <v>42</v>
      </c>
      <c r="D24" s="30"/>
      <c r="E24" s="30"/>
      <c r="F24" s="30"/>
      <c r="G24" s="30"/>
      <c r="H24" s="43"/>
      <c r="I24" s="44"/>
      <c r="J24" s="44"/>
      <c r="K24" s="48"/>
      <c r="L24" s="45"/>
      <c r="M24" s="29"/>
      <c r="N24" s="29"/>
      <c r="O24" s="30"/>
      <c r="P24" s="37"/>
      <c r="Q24" s="48"/>
      <c r="R24" s="51"/>
    </row>
    <row r="25" spans="1:18" x14ac:dyDescent="0.25">
      <c r="A25" s="45"/>
      <c r="B25" s="29">
        <v>2</v>
      </c>
      <c r="C25" s="30" t="s">
        <v>45</v>
      </c>
      <c r="D25" s="30"/>
      <c r="E25" s="30"/>
      <c r="F25" s="30"/>
      <c r="G25" s="30"/>
      <c r="H25" s="43"/>
      <c r="I25" s="44" t="s">
        <v>43</v>
      </c>
      <c r="J25" s="44">
        <v>1.2</v>
      </c>
      <c r="K25" s="48">
        <f>'1. TOS'!I31</f>
        <v>4.6000000000000005</v>
      </c>
      <c r="L25" s="53" t="str">
        <f>C25</f>
        <v>Pekerja</v>
      </c>
      <c r="M25" s="29"/>
      <c r="N25" s="29" t="s">
        <v>46</v>
      </c>
      <c r="O25" s="30">
        <f>K25*J25</f>
        <v>5.5200000000000005</v>
      </c>
      <c r="P25" s="37" t="s">
        <v>43</v>
      </c>
      <c r="Q25" s="49">
        <f>ROUNDUP(O25,0)</f>
        <v>6</v>
      </c>
      <c r="R25" s="51" t="s">
        <v>43</v>
      </c>
    </row>
    <row r="26" spans="1:18" x14ac:dyDescent="0.25">
      <c r="A26" s="45"/>
      <c r="B26" s="29"/>
      <c r="C26" s="30"/>
      <c r="D26" s="30"/>
      <c r="E26" s="30"/>
      <c r="F26" s="30"/>
      <c r="G26" s="30"/>
      <c r="H26" s="43"/>
      <c r="I26" s="44"/>
      <c r="J26" s="44"/>
      <c r="K26" s="46"/>
      <c r="L26" s="45"/>
      <c r="M26" s="29"/>
      <c r="N26" s="29"/>
      <c r="O26" s="30"/>
      <c r="P26" s="37"/>
      <c r="Q26" s="48"/>
      <c r="R26" s="51"/>
    </row>
    <row r="27" spans="1:18" ht="15.75" thickBot="1" x14ac:dyDescent="0.3">
      <c r="A27" s="57"/>
      <c r="B27" s="28"/>
      <c r="C27" s="28"/>
      <c r="D27" s="30"/>
      <c r="E27" s="30"/>
      <c r="F27" s="30"/>
      <c r="G27" s="30"/>
      <c r="H27" s="30"/>
      <c r="I27" s="55"/>
      <c r="J27" s="44"/>
      <c r="K27" s="48"/>
      <c r="L27" s="46"/>
      <c r="M27" s="29"/>
      <c r="N27" s="29"/>
      <c r="O27" s="56"/>
      <c r="P27" s="37"/>
      <c r="Q27" s="54"/>
      <c r="R27" s="43"/>
    </row>
    <row r="28" spans="1:18" s="61" customFormat="1" ht="15" customHeight="1" x14ac:dyDescent="0.25">
      <c r="A28" s="58"/>
      <c r="B28" s="58"/>
      <c r="C28" s="58"/>
      <c r="D28" s="58"/>
      <c r="E28" s="58"/>
      <c r="F28" s="58"/>
      <c r="G28" s="58"/>
      <c r="H28" s="58"/>
      <c r="I28" s="59"/>
      <c r="J28" s="58"/>
      <c r="K28" s="58"/>
      <c r="L28" s="58"/>
      <c r="M28" s="58"/>
      <c r="N28" s="60"/>
      <c r="O28" s="60"/>
      <c r="P28" s="60"/>
      <c r="Q28" s="60"/>
      <c r="R28" s="60"/>
    </row>
    <row r="29" spans="1:18" s="61" customFormat="1" ht="15" customHeight="1" x14ac:dyDescent="0.25">
      <c r="A29" s="47"/>
      <c r="B29" s="47"/>
      <c r="C29" s="47"/>
      <c r="D29" s="47"/>
      <c r="E29" s="47"/>
      <c r="F29" s="47"/>
      <c r="G29" s="47"/>
      <c r="H29" s="47"/>
      <c r="I29" s="62"/>
      <c r="J29" s="47"/>
      <c r="K29" s="47"/>
      <c r="L29" s="47"/>
      <c r="M29" s="47"/>
      <c r="N29" s="62"/>
      <c r="O29" s="62"/>
      <c r="P29" s="62"/>
      <c r="Q29" s="62"/>
      <c r="R29" s="62"/>
    </row>
    <row r="30" spans="1:18" s="64" customFormat="1" ht="15" customHeight="1" x14ac:dyDescent="0.25">
      <c r="A30" s="47"/>
      <c r="B30" s="47"/>
      <c r="C30" s="47"/>
      <c r="D30" s="47"/>
      <c r="E30" s="47"/>
      <c r="F30" s="47"/>
      <c r="G30" s="47"/>
      <c r="H30" s="47"/>
      <c r="I30" s="62"/>
      <c r="J30" s="47"/>
      <c r="K30" s="47"/>
      <c r="L30" s="47"/>
      <c r="M30" s="47"/>
      <c r="N30" s="62"/>
      <c r="O30" s="62" t="s">
        <v>107</v>
      </c>
      <c r="P30" s="63"/>
      <c r="Q30" s="63"/>
      <c r="R30" s="63"/>
    </row>
    <row r="31" spans="1:18" s="65" customFormat="1" ht="15" customHeight="1" x14ac:dyDescent="0.25">
      <c r="A31" s="168" t="s">
        <v>53</v>
      </c>
      <c r="B31" s="168"/>
      <c r="C31" s="168"/>
      <c r="D31" s="63"/>
      <c r="E31" s="63"/>
      <c r="F31" s="63"/>
      <c r="G31" s="63"/>
      <c r="H31" s="63"/>
      <c r="I31" s="62"/>
      <c r="J31" s="47"/>
      <c r="K31" s="63"/>
      <c r="L31" s="47"/>
      <c r="M31" s="63"/>
      <c r="N31" s="63"/>
      <c r="O31" s="62" t="s">
        <v>54</v>
      </c>
      <c r="P31" s="63"/>
      <c r="Q31" s="63"/>
      <c r="R31" s="63"/>
    </row>
    <row r="32" spans="1:18" s="65" customFormat="1" ht="15" customHeight="1" x14ac:dyDescent="0.25">
      <c r="A32" s="168" t="s">
        <v>55</v>
      </c>
      <c r="B32" s="168"/>
      <c r="C32" s="168"/>
      <c r="D32" s="63"/>
      <c r="E32" s="63"/>
      <c r="F32" s="63"/>
      <c r="G32" s="63"/>
      <c r="H32" s="63"/>
      <c r="I32" s="62"/>
      <c r="J32" s="47"/>
      <c r="K32" s="63"/>
      <c r="L32" s="47"/>
      <c r="M32" s="47"/>
      <c r="N32" s="63"/>
      <c r="O32" s="63"/>
      <c r="P32" s="62"/>
      <c r="Q32" s="63"/>
      <c r="R32" s="63"/>
    </row>
    <row r="33" spans="1:18" s="65" customFormat="1" ht="15" customHeight="1" x14ac:dyDescent="0.25">
      <c r="A33" s="47"/>
      <c r="B33" s="47"/>
      <c r="C33" s="47"/>
      <c r="D33" s="47"/>
      <c r="E33" s="47"/>
      <c r="F33" s="47"/>
      <c r="G33" s="47"/>
      <c r="H33" s="47"/>
      <c r="I33" s="62"/>
      <c r="J33" s="47"/>
      <c r="K33" s="47"/>
      <c r="L33" s="47"/>
      <c r="M33" s="47"/>
      <c r="N33" s="47"/>
      <c r="O33" s="47"/>
      <c r="P33" s="62"/>
      <c r="Q33" s="47"/>
      <c r="R33" s="47"/>
    </row>
    <row r="34" spans="1:18" s="65" customFormat="1" ht="15" customHeight="1" x14ac:dyDescent="0.25">
      <c r="A34" s="47"/>
      <c r="B34" s="47"/>
      <c r="C34" s="47"/>
      <c r="D34" s="47"/>
      <c r="E34" s="47"/>
      <c r="F34" s="47"/>
      <c r="G34" s="47"/>
      <c r="H34" s="47"/>
      <c r="I34" s="62"/>
      <c r="J34" s="47"/>
      <c r="K34" s="47"/>
      <c r="L34" s="47"/>
      <c r="M34" s="47"/>
      <c r="N34" s="47"/>
      <c r="O34" s="47"/>
      <c r="P34" s="62"/>
      <c r="Q34" s="47"/>
      <c r="R34" s="47"/>
    </row>
    <row r="35" spans="1:18" s="65" customFormat="1" ht="15" customHeight="1" x14ac:dyDescent="0.25">
      <c r="A35" s="47"/>
      <c r="B35" s="47"/>
      <c r="C35" s="47"/>
      <c r="D35" s="47"/>
      <c r="E35" s="47"/>
      <c r="F35" s="47"/>
      <c r="G35" s="47"/>
      <c r="H35" s="47"/>
      <c r="I35" s="62"/>
      <c r="J35" s="47"/>
      <c r="K35" s="47"/>
      <c r="L35" s="47"/>
      <c r="M35" s="47"/>
      <c r="N35" s="66"/>
      <c r="O35" s="67"/>
      <c r="P35" s="68"/>
      <c r="Q35" s="68"/>
      <c r="R35" s="68"/>
    </row>
    <row r="36" spans="1:18" s="65" customFormat="1" ht="15" customHeight="1" x14ac:dyDescent="0.25">
      <c r="A36" s="169" t="s">
        <v>56</v>
      </c>
      <c r="B36" s="169"/>
      <c r="C36" s="169"/>
      <c r="D36" s="67"/>
      <c r="E36" s="67"/>
      <c r="F36" s="67"/>
      <c r="G36" s="67"/>
      <c r="H36" s="67"/>
      <c r="I36" s="68"/>
      <c r="J36" s="69"/>
      <c r="K36" s="67"/>
      <c r="L36" s="69"/>
      <c r="M36" s="67"/>
      <c r="N36" s="67"/>
      <c r="O36" s="68" t="s">
        <v>57</v>
      </c>
      <c r="P36" s="67"/>
      <c r="Q36" s="67"/>
      <c r="R36" s="67"/>
    </row>
  </sheetData>
  <mergeCells count="10">
    <mergeCell ref="A31:C31"/>
    <mergeCell ref="A32:C32"/>
    <mergeCell ref="A36:C36"/>
    <mergeCell ref="O3:R3"/>
    <mergeCell ref="B9:R9"/>
    <mergeCell ref="A1:R1"/>
    <mergeCell ref="A7:H8"/>
    <mergeCell ref="I7:K7"/>
    <mergeCell ref="L7:P8"/>
    <mergeCell ref="Q7:R8"/>
  </mergeCells>
  <printOptions horizontalCentered="1"/>
  <pageMargins left="0.15748031496062992" right="0.16" top="0.39370078740157483" bottom="0" header="0.55118110236220474" footer="0.51181102362204722"/>
  <pageSetup paperSize="256" scale="6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I310"/>
  <sheetViews>
    <sheetView view="pageBreakPreview" zoomScale="130" zoomScaleNormal="100" zoomScaleSheetLayoutView="130" workbookViewId="0">
      <selection activeCell="G3" sqref="G3"/>
    </sheetView>
  </sheetViews>
  <sheetFormatPr defaultRowHeight="15.75" x14ac:dyDescent="0.25"/>
  <cols>
    <col min="1" max="1" width="4.85546875" style="146" customWidth="1"/>
    <col min="2" max="2" width="25.28515625" style="89" customWidth="1"/>
    <col min="3" max="3" width="9.85546875" style="89" bestFit="1" customWidth="1"/>
    <col min="4" max="4" width="11" style="89" customWidth="1"/>
    <col min="5" max="5" width="22.85546875" style="89" customWidth="1"/>
    <col min="6" max="6" width="26.42578125" style="89" customWidth="1"/>
    <col min="7" max="7" width="24.42578125" style="89" customWidth="1"/>
    <col min="8" max="8" width="27" style="89" customWidth="1"/>
    <col min="9" max="16384" width="9.140625" style="89"/>
  </cols>
  <sheetData>
    <row r="1" spans="1:9" x14ac:dyDescent="0.25">
      <c r="A1" s="172" t="s">
        <v>65</v>
      </c>
      <c r="B1" s="172"/>
      <c r="C1" s="172"/>
      <c r="D1" s="172"/>
      <c r="E1" s="172"/>
      <c r="F1" s="172"/>
      <c r="G1" s="172"/>
    </row>
    <row r="2" spans="1:9" x14ac:dyDescent="0.25">
      <c r="A2" s="90"/>
      <c r="B2" s="91"/>
      <c r="C2" s="91"/>
      <c r="D2" s="91"/>
      <c r="E2" s="91"/>
      <c r="F2" s="91"/>
      <c r="G2" s="91"/>
    </row>
    <row r="3" spans="1:9" x14ac:dyDescent="0.25">
      <c r="A3" s="90"/>
      <c r="B3" s="92"/>
      <c r="C3" s="92"/>
      <c r="D3" s="93"/>
      <c r="E3" s="93"/>
      <c r="F3" s="93"/>
      <c r="G3" s="93"/>
    </row>
    <row r="4" spans="1:9" ht="15.75" customHeight="1" x14ac:dyDescent="0.25">
      <c r="A4" s="173" t="s">
        <v>18</v>
      </c>
      <c r="B4" s="173"/>
      <c r="C4" s="94" t="str">
        <f>'[1]5. Rekap Bahan &amp; Upah'!C9</f>
        <v>: Tanjung Mulya</v>
      </c>
      <c r="D4" s="93"/>
      <c r="E4" s="95" t="s">
        <v>66</v>
      </c>
      <c r="F4" s="96" t="s">
        <v>106</v>
      </c>
    </row>
    <row r="5" spans="1:9" ht="15.75" customHeight="1" x14ac:dyDescent="0.25">
      <c r="A5" s="173" t="s">
        <v>15</v>
      </c>
      <c r="B5" s="173"/>
      <c r="C5" s="97" t="str">
        <f>'[1]5. Rekap Bahan &amp; Upah'!C8</f>
        <v>: Bahar Selatan</v>
      </c>
      <c r="D5" s="93"/>
      <c r="E5" s="95" t="s">
        <v>67</v>
      </c>
      <c r="F5" s="96" t="s">
        <v>68</v>
      </c>
      <c r="G5" s="93"/>
    </row>
    <row r="6" spans="1:9" ht="49.5" customHeight="1" x14ac:dyDescent="0.25">
      <c r="A6" s="174" t="s">
        <v>12</v>
      </c>
      <c r="B6" s="174"/>
      <c r="C6" s="98" t="str">
        <f>'[1]5. Rekap Bahan &amp; Upah'!C7</f>
        <v>: Muaro Jambi</v>
      </c>
      <c r="D6" s="93"/>
      <c r="E6" s="99" t="s">
        <v>4</v>
      </c>
      <c r="F6" s="175" t="s">
        <v>22</v>
      </c>
      <c r="G6" s="175"/>
      <c r="H6" s="74"/>
      <c r="I6" s="74"/>
    </row>
    <row r="7" spans="1:9" ht="15.75" customHeight="1" x14ac:dyDescent="0.25">
      <c r="A7" s="173" t="s">
        <v>69</v>
      </c>
      <c r="B7" s="173"/>
      <c r="C7" s="97" t="str">
        <f>'[1]5. Rekap Bahan &amp; Upah'!C6</f>
        <v>: Jambi</v>
      </c>
      <c r="D7" s="93"/>
      <c r="E7" s="95"/>
      <c r="G7" s="93"/>
    </row>
    <row r="8" spans="1:9" ht="15" customHeight="1" thickBot="1" x14ac:dyDescent="0.3">
      <c r="A8" s="90"/>
      <c r="B8" s="93"/>
      <c r="C8" s="93"/>
      <c r="D8" s="93"/>
      <c r="E8" s="93"/>
      <c r="F8" s="93"/>
      <c r="G8" s="93"/>
    </row>
    <row r="9" spans="1:9" ht="16.5" thickBot="1" x14ac:dyDescent="0.3">
      <c r="A9" s="176" t="s">
        <v>71</v>
      </c>
      <c r="B9" s="176"/>
      <c r="C9" s="176" t="s">
        <v>3</v>
      </c>
      <c r="D9" s="176" t="s">
        <v>72</v>
      </c>
      <c r="E9" s="176" t="s">
        <v>73</v>
      </c>
      <c r="F9" s="176" t="s">
        <v>74</v>
      </c>
      <c r="G9" s="176" t="s">
        <v>75</v>
      </c>
    </row>
    <row r="10" spans="1:9" ht="16.5" thickBot="1" x14ac:dyDescent="0.3">
      <c r="A10" s="176"/>
      <c r="B10" s="176"/>
      <c r="C10" s="176"/>
      <c r="D10" s="176"/>
      <c r="E10" s="176"/>
      <c r="F10" s="176"/>
      <c r="G10" s="176"/>
    </row>
    <row r="11" spans="1:9" ht="16.5" thickBot="1" x14ac:dyDescent="0.3">
      <c r="A11" s="176"/>
      <c r="B11" s="176"/>
      <c r="C11" s="176"/>
      <c r="D11" s="176"/>
      <c r="E11" s="176"/>
      <c r="F11" s="176"/>
      <c r="G11" s="176"/>
    </row>
    <row r="12" spans="1:9" s="101" customFormat="1" ht="16.5" thickBot="1" x14ac:dyDescent="0.3">
      <c r="A12" s="177" t="s">
        <v>76</v>
      </c>
      <c r="B12" s="177"/>
      <c r="C12" s="100" t="s">
        <v>77</v>
      </c>
      <c r="D12" s="100" t="s">
        <v>78</v>
      </c>
      <c r="E12" s="100" t="s">
        <v>79</v>
      </c>
      <c r="F12" s="100" t="s">
        <v>80</v>
      </c>
      <c r="G12" s="100" t="s">
        <v>81</v>
      </c>
    </row>
    <row r="13" spans="1:9" s="105" customFormat="1" ht="20.25" customHeight="1" thickBot="1" x14ac:dyDescent="0.3">
      <c r="A13" s="102">
        <v>1</v>
      </c>
      <c r="B13" s="103" t="s">
        <v>82</v>
      </c>
      <c r="C13" s="104"/>
      <c r="D13" s="100"/>
      <c r="E13" s="100"/>
      <c r="F13" s="100"/>
      <c r="G13" s="100"/>
    </row>
    <row r="14" spans="1:9" s="101" customFormat="1" ht="20.25" customHeight="1" x14ac:dyDescent="0.25">
      <c r="A14" s="106" t="s">
        <v>83</v>
      </c>
      <c r="B14" s="107" t="s">
        <v>84</v>
      </c>
      <c r="C14" s="108">
        <v>1</v>
      </c>
      <c r="D14" s="109" t="s">
        <v>85</v>
      </c>
      <c r="E14" s="110">
        <v>175000</v>
      </c>
      <c r="F14" s="111">
        <f>C14*E14</f>
        <v>175000</v>
      </c>
      <c r="G14" s="109"/>
    </row>
    <row r="15" spans="1:9" s="101" customFormat="1" ht="20.25" customHeight="1" x14ac:dyDescent="0.25">
      <c r="A15" s="112" t="s">
        <v>86</v>
      </c>
      <c r="B15" s="113" t="s">
        <v>87</v>
      </c>
      <c r="C15" s="114">
        <v>1</v>
      </c>
      <c r="D15" s="115" t="s">
        <v>85</v>
      </c>
      <c r="E15" s="116">
        <v>150000</v>
      </c>
      <c r="F15" s="117">
        <f>C15*E15</f>
        <v>150000</v>
      </c>
      <c r="G15" s="115"/>
    </row>
    <row r="16" spans="1:9" s="101" customFormat="1" ht="20.25" customHeight="1" thickBot="1" x14ac:dyDescent="0.3">
      <c r="A16" s="118" t="s">
        <v>88</v>
      </c>
      <c r="B16" s="119" t="s">
        <v>89</v>
      </c>
      <c r="C16" s="120">
        <v>1</v>
      </c>
      <c r="D16" s="121" t="s">
        <v>85</v>
      </c>
      <c r="E16" s="122">
        <v>125000</v>
      </c>
      <c r="F16" s="123">
        <f>C16*E16</f>
        <v>125000</v>
      </c>
      <c r="G16" s="121"/>
    </row>
    <row r="17" spans="1:8" s="126" customFormat="1" ht="20.25" customHeight="1" thickBot="1" x14ac:dyDescent="0.3">
      <c r="A17" s="178" t="s">
        <v>90</v>
      </c>
      <c r="B17" s="179"/>
      <c r="C17" s="179"/>
      <c r="D17" s="179"/>
      <c r="E17" s="180"/>
      <c r="F17" s="124">
        <f>F14+F15+F16</f>
        <v>450000</v>
      </c>
      <c r="G17" s="125">
        <f>F17</f>
        <v>450000</v>
      </c>
    </row>
    <row r="18" spans="1:8" s="105" customFormat="1" ht="20.25" customHeight="1" thickBot="1" x14ac:dyDescent="0.3">
      <c r="A18" s="127">
        <v>2</v>
      </c>
      <c r="B18" s="128" t="s">
        <v>91</v>
      </c>
      <c r="C18" s="129"/>
      <c r="D18" s="100"/>
      <c r="E18" s="130"/>
      <c r="F18" s="124"/>
      <c r="G18" s="131"/>
    </row>
    <row r="19" spans="1:8" s="101" customFormat="1" ht="20.25" customHeight="1" x14ac:dyDescent="0.25">
      <c r="A19" s="106" t="s">
        <v>92</v>
      </c>
      <c r="B19" s="132" t="str">
        <f>'[1]5. Rekap Bahan &amp; Upah'!B15</f>
        <v>Semen 50 Kg</v>
      </c>
      <c r="C19" s="147" t="str">
        <f>'2. Analisa'!Q20</f>
        <v>21</v>
      </c>
      <c r="D19" s="109" t="str">
        <f>'[1]5. Rekap Bahan &amp; Upah'!F15</f>
        <v>Zak</v>
      </c>
      <c r="E19" s="110">
        <f>'[1]5. Rekap Bahan &amp; Upah'!G15</f>
        <v>80000</v>
      </c>
      <c r="F19" s="111">
        <f t="shared" ref="F19:F22" si="0">C19*E19</f>
        <v>1680000</v>
      </c>
      <c r="G19" s="134"/>
    </row>
    <row r="20" spans="1:8" s="101" customFormat="1" ht="20.25" customHeight="1" x14ac:dyDescent="0.25">
      <c r="A20" s="112" t="s">
        <v>93</v>
      </c>
      <c r="B20" s="132" t="str">
        <f>'[1]5. Rekap Bahan &amp; Upah'!B16</f>
        <v>Pasir</v>
      </c>
      <c r="C20" s="147">
        <f>'2. Analisa'!Q21</f>
        <v>3</v>
      </c>
      <c r="D20" s="109" t="str">
        <f>'[1]5. Rekap Bahan &amp; Upah'!F16</f>
        <v>M3</v>
      </c>
      <c r="E20" s="110">
        <f>'[1]5. Rekap Bahan &amp; Upah'!G16</f>
        <v>250000</v>
      </c>
      <c r="F20" s="117">
        <f t="shared" si="0"/>
        <v>750000</v>
      </c>
      <c r="G20" s="135"/>
    </row>
    <row r="21" spans="1:8" s="101" customFormat="1" ht="20.25" customHeight="1" x14ac:dyDescent="0.25">
      <c r="A21" s="112" t="s">
        <v>94</v>
      </c>
      <c r="B21" s="132" t="str">
        <f>'[1]5. Rekap Bahan &amp; Upah'!B17</f>
        <v>Kerikil</v>
      </c>
      <c r="C21" s="147">
        <f>'2. Analisa'!Q22</f>
        <v>4</v>
      </c>
      <c r="D21" s="109" t="str">
        <f>'[1]5. Rekap Bahan &amp; Upah'!F17</f>
        <v>M3</v>
      </c>
      <c r="E21" s="110">
        <v>520000</v>
      </c>
      <c r="F21" s="117">
        <f t="shared" si="0"/>
        <v>2080000</v>
      </c>
      <c r="G21" s="135"/>
    </row>
    <row r="22" spans="1:8" s="101" customFormat="1" ht="20.25" customHeight="1" thickBot="1" x14ac:dyDescent="0.3">
      <c r="A22" s="148">
        <v>2.4</v>
      </c>
      <c r="B22" s="149" t="s">
        <v>5</v>
      </c>
      <c r="C22" s="147">
        <v>1</v>
      </c>
      <c r="D22" s="109" t="s">
        <v>97</v>
      </c>
      <c r="E22" s="110">
        <v>100000</v>
      </c>
      <c r="F22" s="117">
        <f t="shared" si="0"/>
        <v>100000</v>
      </c>
      <c r="G22" s="135"/>
    </row>
    <row r="23" spans="1:8" s="126" customFormat="1" ht="20.25" customHeight="1" thickBot="1" x14ac:dyDescent="0.3">
      <c r="A23" s="178" t="s">
        <v>95</v>
      </c>
      <c r="B23" s="181"/>
      <c r="C23" s="181"/>
      <c r="D23" s="181"/>
      <c r="E23" s="182"/>
      <c r="F23" s="130">
        <f>SUM(F19:F22)</f>
        <v>4610000</v>
      </c>
      <c r="G23" s="137">
        <f>F23</f>
        <v>4610000</v>
      </c>
    </row>
    <row r="24" spans="1:8" s="105" customFormat="1" ht="20.25" customHeight="1" thickBot="1" x14ac:dyDescent="0.3">
      <c r="A24" s="127">
        <v>3</v>
      </c>
      <c r="B24" s="128" t="s">
        <v>96</v>
      </c>
      <c r="C24" s="129"/>
      <c r="D24" s="100"/>
      <c r="E24" s="130"/>
      <c r="F24" s="124"/>
      <c r="G24" s="131"/>
    </row>
    <row r="25" spans="1:8" s="101" customFormat="1" ht="20.25" customHeight="1" x14ac:dyDescent="0.25">
      <c r="A25" s="106" t="s">
        <v>92</v>
      </c>
      <c r="B25" s="132" t="s">
        <v>104</v>
      </c>
      <c r="C25" s="133">
        <v>7</v>
      </c>
      <c r="D25" s="109" t="s">
        <v>97</v>
      </c>
      <c r="E25" s="110">
        <v>10000</v>
      </c>
      <c r="F25" s="111">
        <f t="shared" ref="F25:F27" si="1">C25*E25</f>
        <v>70000</v>
      </c>
      <c r="G25" s="134"/>
    </row>
    <row r="26" spans="1:8" s="101" customFormat="1" ht="20.25" customHeight="1" x14ac:dyDescent="0.25">
      <c r="A26" s="112" t="s">
        <v>93</v>
      </c>
      <c r="B26" s="132" t="s">
        <v>105</v>
      </c>
      <c r="C26" s="147">
        <v>3</v>
      </c>
      <c r="D26" s="109" t="s">
        <v>97</v>
      </c>
      <c r="E26" s="110">
        <v>19000</v>
      </c>
      <c r="F26" s="117">
        <f t="shared" si="1"/>
        <v>57000</v>
      </c>
      <c r="G26" s="135"/>
    </row>
    <row r="27" spans="1:8" s="101" customFormat="1" ht="20.25" customHeight="1" thickBot="1" x14ac:dyDescent="0.3">
      <c r="A27" s="148">
        <v>2.2999999999999998</v>
      </c>
      <c r="B27" s="149" t="s">
        <v>7</v>
      </c>
      <c r="C27" s="147">
        <v>3</v>
      </c>
      <c r="D27" s="109" t="s">
        <v>97</v>
      </c>
      <c r="E27" s="110">
        <v>6000</v>
      </c>
      <c r="F27" s="117">
        <f t="shared" si="1"/>
        <v>18000</v>
      </c>
      <c r="G27" s="135"/>
    </row>
    <row r="28" spans="1:8" s="126" customFormat="1" ht="20.25" customHeight="1" thickBot="1" x14ac:dyDescent="0.3">
      <c r="A28" s="178" t="s">
        <v>95</v>
      </c>
      <c r="B28" s="181"/>
      <c r="C28" s="181"/>
      <c r="D28" s="181"/>
      <c r="E28" s="182"/>
      <c r="F28" s="130">
        <f>SUM(F25:F27)</f>
        <v>145000</v>
      </c>
      <c r="G28" s="137">
        <f>F28</f>
        <v>145000</v>
      </c>
    </row>
    <row r="29" spans="1:8" s="105" customFormat="1" ht="20.25" customHeight="1" thickBot="1" x14ac:dyDescent="0.3">
      <c r="A29" s="127">
        <v>5</v>
      </c>
      <c r="B29" s="138" t="s">
        <v>70</v>
      </c>
      <c r="C29" s="129"/>
      <c r="D29" s="100"/>
      <c r="E29" s="130"/>
      <c r="F29" s="124"/>
      <c r="G29" s="100"/>
    </row>
    <row r="30" spans="1:8" s="101" customFormat="1" ht="20.25" customHeight="1" thickBot="1" x14ac:dyDescent="0.3">
      <c r="A30" s="139" t="s">
        <v>98</v>
      </c>
      <c r="B30" s="140" t="str">
        <f>'[1]5. Rekap Bahan &amp; Upah'!B32</f>
        <v>Pekerja</v>
      </c>
      <c r="C30" s="141">
        <f>'2. Analisa'!Q25+'2. Analisa'!Q16</f>
        <v>18</v>
      </c>
      <c r="D30" s="109" t="str">
        <f>'[1]5. Rekap Bahan &amp; Upah'!F33</f>
        <v>HOK</v>
      </c>
      <c r="E30" s="142">
        <f>'[1]5. Rekap Bahan &amp; Upah'!G32</f>
        <v>100000</v>
      </c>
      <c r="F30" s="136">
        <f>C30*E30</f>
        <v>1800000</v>
      </c>
      <c r="G30" s="143"/>
    </row>
    <row r="31" spans="1:8" s="126" customFormat="1" ht="20.25" customHeight="1" thickBot="1" x14ac:dyDescent="0.3">
      <c r="A31" s="178" t="s">
        <v>99</v>
      </c>
      <c r="B31" s="179"/>
      <c r="C31" s="179"/>
      <c r="D31" s="179"/>
      <c r="E31" s="180"/>
      <c r="F31" s="124">
        <f>F30</f>
        <v>1800000</v>
      </c>
      <c r="G31" s="125">
        <f>F31</f>
        <v>1800000</v>
      </c>
    </row>
    <row r="32" spans="1:8" s="101" customFormat="1" ht="20.25" customHeight="1" thickBot="1" x14ac:dyDescent="0.3">
      <c r="A32" s="185" t="s">
        <v>100</v>
      </c>
      <c r="B32" s="186"/>
      <c r="C32" s="186"/>
      <c r="D32" s="186"/>
      <c r="E32" s="187"/>
      <c r="F32" s="144">
        <f>F31+F23+F17</f>
        <v>6860000</v>
      </c>
      <c r="G32" s="145">
        <f>G31+G23+G17+G28</f>
        <v>7005000</v>
      </c>
      <c r="H32" s="150">
        <f>7005000-G32</f>
        <v>0</v>
      </c>
    </row>
    <row r="33" spans="1:7" s="101" customFormat="1" x14ac:dyDescent="0.25">
      <c r="A33" s="90"/>
      <c r="B33" s="90"/>
      <c r="C33" s="90"/>
      <c r="D33" s="93"/>
      <c r="E33" s="93"/>
      <c r="F33" s="93"/>
      <c r="G33" s="93"/>
    </row>
    <row r="34" spans="1:7" x14ac:dyDescent="0.25">
      <c r="A34" s="90"/>
      <c r="B34" s="93"/>
      <c r="C34" s="93"/>
      <c r="D34" s="92"/>
      <c r="E34" s="93"/>
      <c r="F34" s="188" t="s">
        <v>101</v>
      </c>
      <c r="G34" s="188"/>
    </row>
    <row r="35" spans="1:7" x14ac:dyDescent="0.25">
      <c r="A35" s="188" t="s">
        <v>53</v>
      </c>
      <c r="B35" s="188"/>
      <c r="C35" s="188"/>
      <c r="D35" s="93"/>
      <c r="E35" s="93"/>
      <c r="F35" s="93"/>
      <c r="G35" s="93"/>
    </row>
    <row r="36" spans="1:7" x14ac:dyDescent="0.25">
      <c r="A36" s="188" t="s">
        <v>102</v>
      </c>
      <c r="B36" s="188"/>
      <c r="C36" s="188"/>
      <c r="D36" s="92"/>
      <c r="E36" s="93"/>
      <c r="F36" s="188" t="s">
        <v>103</v>
      </c>
      <c r="G36" s="188"/>
    </row>
    <row r="37" spans="1:7" x14ac:dyDescent="0.25">
      <c r="A37" s="90"/>
      <c r="B37" s="91"/>
      <c r="C37" s="91"/>
      <c r="D37" s="93"/>
      <c r="E37" s="91"/>
      <c r="F37" s="91"/>
      <c r="G37" s="91"/>
    </row>
    <row r="38" spans="1:7" x14ac:dyDescent="0.25">
      <c r="A38" s="90"/>
      <c r="B38" s="91"/>
      <c r="C38" s="91"/>
      <c r="D38" s="93"/>
      <c r="E38" s="91"/>
      <c r="F38" s="91"/>
      <c r="G38" s="91"/>
    </row>
    <row r="39" spans="1:7" x14ac:dyDescent="0.25">
      <c r="A39" s="90"/>
      <c r="B39" s="91"/>
      <c r="C39" s="91"/>
      <c r="D39" s="93"/>
      <c r="E39" s="91"/>
      <c r="F39" s="91"/>
      <c r="G39" s="91"/>
    </row>
    <row r="40" spans="1:7" x14ac:dyDescent="0.25">
      <c r="A40" s="90"/>
      <c r="B40" s="93"/>
      <c r="C40" s="93"/>
      <c r="D40" s="93"/>
      <c r="E40" s="91"/>
      <c r="F40" s="93"/>
      <c r="G40" s="93"/>
    </row>
    <row r="41" spans="1:7" x14ac:dyDescent="0.25">
      <c r="A41" s="183" t="s">
        <v>56</v>
      </c>
      <c r="B41" s="183"/>
      <c r="C41" s="183"/>
      <c r="D41" s="93"/>
      <c r="E41" s="91"/>
      <c r="F41" s="183" t="str">
        <f>'[1]5. Rekap Bahan &amp; Upah'!H57</f>
        <v>SUPARNO</v>
      </c>
      <c r="G41" s="183"/>
    </row>
    <row r="42" spans="1:7" x14ac:dyDescent="0.25">
      <c r="B42" s="184"/>
      <c r="C42" s="184"/>
      <c r="F42" s="184"/>
      <c r="G42" s="184"/>
    </row>
    <row r="46" spans="1:7" s="101" customFormat="1" x14ac:dyDescent="0.25">
      <c r="A46" s="146"/>
      <c r="B46" s="89"/>
      <c r="C46" s="89"/>
      <c r="D46" s="89"/>
      <c r="E46" s="89"/>
      <c r="F46" s="89"/>
      <c r="G46" s="89"/>
    </row>
    <row r="47" spans="1:7" s="101" customFormat="1" x14ac:dyDescent="0.25">
      <c r="A47" s="146"/>
      <c r="B47" s="89"/>
      <c r="C47" s="89"/>
      <c r="D47" s="89"/>
      <c r="E47" s="89"/>
      <c r="F47" s="89"/>
      <c r="G47" s="89"/>
    </row>
    <row r="50" spans="1:7" s="101" customFormat="1" x14ac:dyDescent="0.25">
      <c r="A50" s="146"/>
      <c r="B50" s="89"/>
      <c r="C50" s="89"/>
      <c r="D50" s="89"/>
      <c r="E50" s="89"/>
      <c r="F50" s="89"/>
      <c r="G50" s="89"/>
    </row>
    <row r="56" spans="1:7" s="101" customFormat="1" x14ac:dyDescent="0.25">
      <c r="A56" s="146"/>
      <c r="B56" s="89"/>
      <c r="C56" s="89"/>
      <c r="D56" s="89"/>
      <c r="E56" s="89"/>
      <c r="F56" s="89"/>
      <c r="G56" s="89"/>
    </row>
    <row r="293" spans="1:1" x14ac:dyDescent="0.25">
      <c r="A293" s="89"/>
    </row>
    <row r="294" spans="1:1" x14ac:dyDescent="0.25">
      <c r="A294" s="89"/>
    </row>
    <row r="295" spans="1:1" x14ac:dyDescent="0.25">
      <c r="A295" s="89"/>
    </row>
    <row r="296" spans="1:1" x14ac:dyDescent="0.25">
      <c r="A296" s="89"/>
    </row>
    <row r="297" spans="1:1" x14ac:dyDescent="0.25">
      <c r="A297" s="89"/>
    </row>
    <row r="298" spans="1:1" x14ac:dyDescent="0.25">
      <c r="A298" s="89"/>
    </row>
    <row r="299" spans="1:1" x14ac:dyDescent="0.25">
      <c r="A299" s="89"/>
    </row>
    <row r="300" spans="1:1" x14ac:dyDescent="0.25">
      <c r="A300" s="89"/>
    </row>
    <row r="301" spans="1:1" x14ac:dyDescent="0.25">
      <c r="A301" s="89"/>
    </row>
    <row r="302" spans="1:1" x14ac:dyDescent="0.25">
      <c r="A302" s="89"/>
    </row>
    <row r="303" spans="1:1" x14ac:dyDescent="0.25">
      <c r="A303" s="89"/>
    </row>
    <row r="304" spans="1:1" x14ac:dyDescent="0.25">
      <c r="A304" s="89"/>
    </row>
    <row r="305" spans="1:1" x14ac:dyDescent="0.25">
      <c r="A305" s="89"/>
    </row>
    <row r="306" spans="1:1" x14ac:dyDescent="0.25">
      <c r="A306" s="89"/>
    </row>
    <row r="307" spans="1:1" x14ac:dyDescent="0.25">
      <c r="A307" s="89"/>
    </row>
    <row r="308" spans="1:1" x14ac:dyDescent="0.25">
      <c r="A308" s="89"/>
    </row>
    <row r="309" spans="1:1" x14ac:dyDescent="0.25">
      <c r="A309" s="89"/>
    </row>
    <row r="310" spans="1:1" x14ac:dyDescent="0.25">
      <c r="A310" s="89"/>
    </row>
  </sheetData>
  <mergeCells count="26">
    <mergeCell ref="A41:C41"/>
    <mergeCell ref="F41:G41"/>
    <mergeCell ref="B42:C42"/>
    <mergeCell ref="F42:G42"/>
    <mergeCell ref="A28:E28"/>
    <mergeCell ref="A31:E31"/>
    <mergeCell ref="A32:E32"/>
    <mergeCell ref="F34:G34"/>
    <mergeCell ref="A35:C35"/>
    <mergeCell ref="A36:C36"/>
    <mergeCell ref="F36:G36"/>
    <mergeCell ref="G9:G11"/>
    <mergeCell ref="A12:B12"/>
    <mergeCell ref="A17:E17"/>
    <mergeCell ref="A23:E23"/>
    <mergeCell ref="A7:B7"/>
    <mergeCell ref="A9:B11"/>
    <mergeCell ref="C9:C11"/>
    <mergeCell ref="D9:D11"/>
    <mergeCell ref="E9:E11"/>
    <mergeCell ref="F9:F11"/>
    <mergeCell ref="A1:G1"/>
    <mergeCell ref="A4:B4"/>
    <mergeCell ref="A5:B5"/>
    <mergeCell ref="A6:B6"/>
    <mergeCell ref="F6:G6"/>
  </mergeCells>
  <pageMargins left="0.7" right="0.7" top="0.75" bottom="0.75" header="0.3" footer="0.3"/>
  <pageSetup paperSize="256" scale="73" fitToHeight="0" orientation="portrait" horizontalDpi="4294967292" r:id="rId1"/>
  <drawing r:id="rId2"/>
  <legacyDrawing r:id="rId3"/>
  <controls>
    <mc:AlternateContent xmlns:mc="http://schemas.openxmlformats.org/markup-compatibility/2006">
      <mc:Choice Requires="x14">
        <control shapeId="5122" r:id="rId4" name="CommandButton1">
          <controlPr defaultSize="0" autoLine="0" r:id="rId5">
            <anchor moveWithCells="1">
              <from>
                <xdr:col>7</xdr:col>
                <xdr:colOff>0</xdr:colOff>
                <xdr:row>0</xdr:row>
                <xdr:rowOff>28575</xdr:rowOff>
              </from>
              <to>
                <xdr:col>7</xdr:col>
                <xdr:colOff>942975</xdr:colOff>
                <xdr:row>1</xdr:row>
                <xdr:rowOff>171450</xdr:rowOff>
              </to>
            </anchor>
          </controlPr>
        </control>
      </mc:Choice>
      <mc:Fallback>
        <control shapeId="5122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1. TOS</vt:lpstr>
      <vt:lpstr>2. Analisa</vt:lpstr>
      <vt:lpstr>3. RAB</vt:lpstr>
      <vt:lpstr>'2. Analisa'!Print_Area</vt:lpstr>
      <vt:lpstr>'3. RAB'!Print_Area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Ari</cp:lastModifiedBy>
  <cp:lastPrinted>2019-12-29T11:34:07Z</cp:lastPrinted>
  <dcterms:created xsi:type="dcterms:W3CDTF">2019-12-09T04:11:51Z</dcterms:created>
  <dcterms:modified xsi:type="dcterms:W3CDTF">2019-12-29T12:17:28Z</dcterms:modified>
</cp:coreProperties>
</file>