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1817\Desktop\Projects and reports\"/>
    </mc:Choice>
  </mc:AlternateContent>
  <xr:revisionPtr revIDLastSave="0" documentId="8_{926501DA-D351-4E71-BCB1-196478562088}" xr6:coauthVersionLast="47" xr6:coauthVersionMax="47" xr10:uidLastSave="{00000000-0000-0000-0000-000000000000}"/>
  <bookViews>
    <workbookView xWindow="-120" yWindow="-120" windowWidth="20730" windowHeight="11040" activeTab="2" xr2:uid="{22BF9BA6-A72B-42FC-B707-E8DC0E0FE902}"/>
  </bookViews>
  <sheets>
    <sheet name="Dataset" sheetId="1" r:id="rId1"/>
    <sheet name="Calculations" sheetId="2" r:id="rId2"/>
    <sheet name="Intractive Dashboard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C2" i="2"/>
  <c r="H3" i="2"/>
  <c r="H4" i="2"/>
  <c r="H5" i="2"/>
  <c r="H6" i="2"/>
  <c r="H7" i="2"/>
  <c r="H8" i="2"/>
  <c r="H9" i="2"/>
  <c r="H10" i="2"/>
  <c r="H11" i="2"/>
  <c r="H12" i="2"/>
  <c r="H13" i="2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E3" i="2"/>
  <c r="E4" i="2"/>
  <c r="E5" i="2"/>
  <c r="E6" i="2"/>
  <c r="E7" i="2"/>
  <c r="E8" i="2"/>
  <c r="E9" i="2"/>
  <c r="E10" i="2"/>
  <c r="E11" i="2"/>
  <c r="E12" i="2"/>
  <c r="E13" i="2"/>
  <c r="E2" i="2"/>
  <c r="D3" i="2"/>
  <c r="D4" i="2"/>
  <c r="D5" i="2"/>
  <c r="D6" i="2"/>
  <c r="D7" i="2"/>
  <c r="D8" i="2"/>
  <c r="D9" i="2"/>
  <c r="D10" i="2"/>
  <c r="D11" i="2"/>
  <c r="D12" i="2"/>
  <c r="D13" i="2"/>
  <c r="D2" i="2"/>
  <c r="C3" i="2"/>
  <c r="C4" i="2"/>
  <c r="C5" i="2"/>
  <c r="C6" i="2"/>
  <c r="C7" i="2"/>
  <c r="C8" i="2"/>
  <c r="C9" i="2"/>
  <c r="C10" i="2"/>
  <c r="C11" i="2"/>
  <c r="C12" i="2"/>
  <c r="C13" i="2"/>
  <c r="B3" i="2"/>
  <c r="B4" i="2"/>
  <c r="B5" i="2"/>
  <c r="B6" i="2"/>
  <c r="B7" i="2"/>
  <c r="B8" i="2"/>
  <c r="B9" i="2"/>
  <c r="B10" i="2"/>
  <c r="B11" i="2"/>
  <c r="B12" i="2"/>
  <c r="B13" i="2"/>
  <c r="B2" i="2"/>
  <c r="A12" i="2"/>
  <c r="A13" i="2"/>
  <c r="A3" i="2"/>
  <c r="A4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<sst xmlns="http://schemas.openxmlformats.org/spreadsheetml/2006/main" count="36" uniqueCount="35">
  <si>
    <t>Month</t>
  </si>
  <si>
    <t>Sales (₹ Cr)</t>
  </si>
  <si>
    <t>COGS (₹ Cr)</t>
  </si>
  <si>
    <t>Receivable Days</t>
  </si>
  <si>
    <t>Inventory Days</t>
  </si>
  <si>
    <t>Payable Days</t>
  </si>
  <si>
    <t>Receivables (₹ Cr)</t>
  </si>
  <si>
    <t>Inventory (₹ Cr)</t>
  </si>
  <si>
    <t>Payables (₹ Cr)</t>
  </si>
  <si>
    <t>Net Working Capital (₹ Cr)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</si>
  <si>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</si>
  <si>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</si>
  <si>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</si>
  <si>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</si>
  <si>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</si>
  <si>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</si>
  <si>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</si>
  <si>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</si>
  <si>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</si>
  <si>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</si>
  <si>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</si>
  <si>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</si>
  <si>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Gross Margin %</t>
  </si>
  <si>
    <t>Operating Expenses (₹ Cr)</t>
  </si>
  <si>
    <t>Operating profit %</t>
  </si>
  <si>
    <t>DSO (Days Sales Outstanding)</t>
  </si>
  <si>
    <t>DIO (Days Inventory Outstanding)</t>
  </si>
  <si>
    <t>DPO (Days Payable Outstanding)</t>
  </si>
  <si>
    <t>Cash Conversion Cycle (CCC)</t>
  </si>
  <si>
    <t>Net Working Capital (₹)</t>
  </si>
  <si>
    <t>FMCG Working Capital Simulator — Nestlé India (Simulated)</t>
  </si>
  <si>
    <t>(Cash Convertion Cycle)</t>
  </si>
  <si>
    <t>(Net Working Capital)</t>
  </si>
  <si>
    <t>(Gross Margin % and Operating Profit %)</t>
  </si>
  <si>
    <t>Note: Data simulated for learning/portfolio use. Figures are illustrative and not from Nestlé India’s internal systems.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</si>
</sst>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ptos Narrow"/>
      <family val="2"/>
      <scheme val="minor"/>
    </font>
    <font>
      <b/>
      <sz val="22"/>
      <color theme="9" tint="0.59999389629810485"/>
      <name val="Times New Roman"/>
      <family val="1"/>
    </font>
    <font>
      <sz val="11"/>
      <color theme="9" tint="0.59999389629810485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b/>
      <i/>
      <u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/>
    <xf numFmtId="0" fontId="2" fillId="2" borderId="0" xfId="0" applyFont="1" applyFill="1" applyAlignme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4">
    <dxf>
      <font>
        <color theme="2"/>
      </font>
      <fill>
        <patternFill>
          <bgColor rgb="FFFF0000"/>
        </patternFill>
      </fill>
    </dxf>
    <dxf>
      <numFmt numFmtId="2" formatCode="0.00"/>
    </dxf>
    <dxf>
      <numFmt numFmtId="14" formatCode="0.00%"/>
    </dxf>
    <dxf>
      <numFmt numFmtId="14" formatCode="0.00%"/>
    </dxf>
  </dxfs>
  <tableStyles count="1" defaultTableStyle="TableStyleMedium2" defaultPivotStyle="PivotStyleLight16">
    <tableStyle name="Table_Raw" pivot="0" count="0" xr9:uid="{A89316AB-3E3C-488A-8205-E7B3C7D2CF4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"Profitability</a:t>
            </a:r>
            <a:r>
              <a:rPr lang="en-IN" baseline="0"/>
              <a:t> Trends (12 Months)"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Calculations!$B$1</c:f>
              <c:strCache>
                <c:ptCount val="1"/>
                <c:pt idx="0">
                  <c:v>Gross Margin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Calculations!$A$2:$A$13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Calculations!$B$2:$B$13</c:f>
              <c:numCache>
                <c:formatCode>0.00%</c:formatCode>
                <c:ptCount val="12"/>
                <c:pt idx="0">
                  <c:v>0.4</c:v>
                </c:pt>
                <c:pt idx="1">
                  <c:v>0.4</c:v>
                </c:pt>
                <c:pt idx="2">
                  <c:v>0.38461538461538464</c:v>
                </c:pt>
                <c:pt idx="3">
                  <c:v>0.3925925925925926</c:v>
                </c:pt>
                <c:pt idx="4">
                  <c:v>0.39285714285714285</c:v>
                </c:pt>
                <c:pt idx="5">
                  <c:v>0.39310344827586208</c:v>
                </c:pt>
                <c:pt idx="6">
                  <c:v>0.4</c:v>
                </c:pt>
                <c:pt idx="7">
                  <c:v>0.3935483870967742</c:v>
                </c:pt>
                <c:pt idx="8">
                  <c:v>0.4</c:v>
                </c:pt>
                <c:pt idx="9">
                  <c:v>0.39393939393939392</c:v>
                </c:pt>
                <c:pt idx="10">
                  <c:v>0.4</c:v>
                </c:pt>
                <c:pt idx="1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B-4606-84B9-A135C9814B78}"/>
            </c:ext>
          </c:extLst>
        </c:ser>
        <c:ser>
          <c:idx val="1"/>
          <c:order val="1"/>
          <c:tx>
            <c:strRef>
              <c:f>Calculations!$C$1</c:f>
              <c:strCache>
                <c:ptCount val="1"/>
                <c:pt idx="0">
                  <c:v>Operating profit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Calculations!$A$2:$A$13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Calculations!$C$2:$C$13</c:f>
              <c:numCache>
                <c:formatCode>0.00%</c:formatCode>
                <c:ptCount val="12"/>
                <c:pt idx="0">
                  <c:v>0.21</c:v>
                </c:pt>
                <c:pt idx="1">
                  <c:v>0.1656</c:v>
                </c:pt>
                <c:pt idx="2">
                  <c:v>0.19461538461538461</c:v>
                </c:pt>
                <c:pt idx="3">
                  <c:v>0.17481481481481481</c:v>
                </c:pt>
                <c:pt idx="4">
                  <c:v>0.1657142857142857</c:v>
                </c:pt>
                <c:pt idx="5">
                  <c:v>0.1503448275862069</c:v>
                </c:pt>
                <c:pt idx="6">
                  <c:v>0.20533333333333334</c:v>
                </c:pt>
                <c:pt idx="7">
                  <c:v>0.21741935483870967</c:v>
                </c:pt>
                <c:pt idx="8">
                  <c:v>0.20624999999999999</c:v>
                </c:pt>
                <c:pt idx="9">
                  <c:v>0.2103030303030303</c:v>
                </c:pt>
                <c:pt idx="10">
                  <c:v>0.24647058823529411</c:v>
                </c:pt>
                <c:pt idx="11">
                  <c:v>0.22457142857142856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B-4606-84B9-A135C9814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362824"/>
        <c:axId val="662362104"/>
      </c:lineChart>
      <c:catAx>
        <c:axId val="66236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62104"/>
        <c:crosses val="autoZero"/>
        <c:auto val="1"/>
        <c:lblAlgn val="ctr"/>
        <c:lblOffset val="100"/>
        <c:noMultiLvlLbl val="0"/>
      </c:catAx>
      <c:valAx>
        <c:axId val="66236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6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"Cash Conversion Cycle (Days)"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16221881660764"/>
          <c:y val="0.14828965243687606"/>
          <c:w val="0.84802644635863467"/>
          <c:h val="0.80240372996150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Calculations!$G$1</c:f>
              <c:strCache>
                <c:ptCount val="1"/>
                <c:pt idx="0">
                  <c:v>Cash Conversion Cycle (CCC)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Calculations!$A$2:$A$13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Calculations!$G$2:$G$13</c:f>
              <c:numCache>
                <c:formatCode>0.00</c:formatCode>
                <c:ptCount val="12"/>
                <c:pt idx="0">
                  <c:v>75</c:v>
                </c:pt>
                <c:pt idx="1">
                  <c:v>72</c:v>
                </c:pt>
                <c:pt idx="2">
                  <c:v>75</c:v>
                </c:pt>
                <c:pt idx="3">
                  <c:v>82</c:v>
                </c:pt>
                <c:pt idx="4">
                  <c:v>81</c:v>
                </c:pt>
                <c:pt idx="5">
                  <c:v>85</c:v>
                </c:pt>
                <c:pt idx="6">
                  <c:v>86</c:v>
                </c:pt>
                <c:pt idx="7">
                  <c:v>90</c:v>
                </c:pt>
                <c:pt idx="8">
                  <c:v>91</c:v>
                </c:pt>
                <c:pt idx="9">
                  <c:v>96</c:v>
                </c:pt>
                <c:pt idx="10">
                  <c:v>98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3-4CDD-A94F-71BF97A6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722216"/>
        <c:axId val="659722576"/>
      </c:barChart>
      <c:catAx>
        <c:axId val="65972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22576"/>
        <c:crosses val="autoZero"/>
        <c:auto val="1"/>
        <c:lblAlgn val="ctr"/>
        <c:lblOffset val="100"/>
        <c:noMultiLvlLbl val="0"/>
      </c:catAx>
      <c:valAx>
        <c:axId val="659722576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2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"Net Working Capital (₹ Cr)"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Calculations!$H$1</c:f>
              <c:strCache>
                <c:ptCount val="1"/>
                <c:pt idx="0">
                  <c:v>Net Working Capital (₹)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strRef>
              <c:f>Calculations!$A$2:$A$13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Calculations!$H$2:$H$13</c:f>
              <c:numCache>
                <c:formatCode>General</c:formatCode>
                <c:ptCount val="12"/>
                <c:pt idx="0">
                  <c:v>233</c:v>
                </c:pt>
                <c:pt idx="1">
                  <c:v>238</c:v>
                </c:pt>
                <c:pt idx="2">
                  <c:v>264</c:v>
                </c:pt>
                <c:pt idx="3">
                  <c:v>294</c:v>
                </c:pt>
                <c:pt idx="4">
                  <c:v>311</c:v>
                </c:pt>
                <c:pt idx="5">
                  <c:v>339</c:v>
                </c:pt>
                <c:pt idx="6">
                  <c:v>358</c:v>
                </c:pt>
                <c:pt idx="7">
                  <c:v>387</c:v>
                </c:pt>
                <c:pt idx="8">
                  <c:v>406</c:v>
                </c:pt>
                <c:pt idx="9">
                  <c:v>443</c:v>
                </c:pt>
                <c:pt idx="10">
                  <c:v>466</c:v>
                </c:pt>
                <c:pt idx="1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2-41B1-A0B1-FA10501BF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39544"/>
        <c:axId val="664337744"/>
      </c:areaChart>
      <c:catAx>
        <c:axId val="66433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37744"/>
        <c:crosses val="autoZero"/>
        <c:auto val="1"/>
        <c:lblAlgn val="ctr"/>
        <c:lblOffset val="100"/>
        <c:noMultiLvlLbl val="0"/>
      </c:catAx>
      <c:valAx>
        <c:axId val="6643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3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6</xdr:col>
      <xdr:colOff>361949</xdr:colOff>
      <xdr:row>22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33FA8-3624-44D8-822E-E5B9F3A44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5</xdr:row>
      <xdr:rowOff>180976</xdr:rowOff>
    </xdr:from>
    <xdr:to>
      <xdr:col>21</xdr:col>
      <xdr:colOff>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4CEBE-A30B-4B55-98FB-1D8E2C838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6</xdr:row>
      <xdr:rowOff>9524</xdr:rowOff>
    </xdr:from>
    <xdr:to>
      <xdr:col>13</xdr:col>
      <xdr:colOff>304800</xdr:colOff>
      <xdr:row>22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325D09-437B-41C0-864E-30F3433F9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8B985-B747-47CE-B37B-DE9A658F7614}" name="Table_Raw" displayName="Table_Raw" ref="A1:K14" totalsRowShown="0">
  <autoFilter ref="A1:K14" xr:uid="{20A8B985-B747-47CE-B37B-DE9A658F7614}"/>
  <tableColumns count="11">
    <tableColumn id="1" xr3:uid="{2850CB95-1BCF-4044-95BD-11E91CA067D1}" name="Month"/>
    <tableColumn id="2" xr3:uid="{9B8FD506-51F5-4691-ABBB-A19EBD879C7A}" name="Sales (₹ Cr)"/>
    <tableColumn id="3" xr3:uid="{94E56B16-68F8-4A41-A3C6-4DE2F2CCAB7A}" name="COGS (₹ Cr)"/>
    <tableColumn id="11" xr3:uid="{51100D1D-186D-470D-B728-369AA196FFCF}" name="Operating Expenses (₹ Cr)"/>
    <tableColumn id="4" xr3:uid="{5700571B-0163-43E9-B5AB-3AD99B5A80A8}" name="Receivable Days"/>
    <tableColumn id="5" xr3:uid="{EFEBB296-CA59-4A77-B098-B44D60E1FFF2}" name="Inventory Days"/>
    <tableColumn id="6" xr3:uid="{3F0C4CD8-5F6F-48CC-B96A-DADF30A240A5}" name="Payable Days"/>
    <tableColumn id="7" xr3:uid="{ACC013E8-5E14-48BF-BB85-5FE026D1C733}" name="Receivables (₹ Cr)"/>
    <tableColumn id="8" xr3:uid="{FAD66BF8-BB7A-4605-90A3-49ED937C15A4}" name="Inventory (₹ Cr)"/>
    <tableColumn id="9" xr3:uid="{17B690D5-07CB-4DC2-B744-3DA3A77ADEA8}" name="Payables (₹ Cr)"/>
    <tableColumn id="10" xr3:uid="{F904C696-DE45-4821-8FDE-F4137A6040EE}" name="Net Working Capital (₹ Cr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E4C7F3-8830-430D-B976-80603D0CC100}" name="Table2" displayName="Table2" ref="A1:H13" totalsRowShown="0">
  <autoFilter ref="A1:H13" xr:uid="{C3E4C7F3-8830-430D-B976-80603D0CC100}"/>
  <tableColumns count="8">
    <tableColumn id="1" xr3:uid="{55F1B139-5E9A-4713-AC91-CE269F84B0EA}" name="Month">
      <calculatedColumnFormula>Dataset!A3</calculatedColumnFormula>
    </tableColumn>
    <tableColumn id="2" xr3:uid="{77317F48-FD50-48BD-A15D-590295047B29}" name="Gross Margin %" dataDxfId="3">
      <calculatedColumnFormula>(Dataset!B3 - Dataset!C3) / Dataset!B3</calculatedColumnFormula>
    </tableColumn>
    <tableColumn id="3" xr3:uid="{1424199F-E7A7-4F57-87C5-174FFEB01DF5}" name="Operating profit %" dataDxfId="2">
      <calculatedColumnFormula>(Dataset!B3 - Dataset!C3 - Dataset!D3) / Dataset!B3</calculatedColumnFormula>
    </tableColumn>
    <tableColumn id="4" xr3:uid="{D0247FCE-5C25-4CFB-889F-B00F90A07097}" name="DSO (Days Sales Outstanding)">
      <calculatedColumnFormula>Dataset!E3</calculatedColumnFormula>
    </tableColumn>
    <tableColumn id="5" xr3:uid="{D1F9FD08-38D8-49D7-9F0B-A8EC8FA30AAE}" name="DIO (Days Inventory Outstanding)">
      <calculatedColumnFormula>Dataset!F3</calculatedColumnFormula>
    </tableColumn>
    <tableColumn id="6" xr3:uid="{0C032B6B-0A09-4396-B2DC-B1410005D788}" name="DPO (Days Payable Outstanding)">
      <calculatedColumnFormula>Dataset!G3</calculatedColumnFormula>
    </tableColumn>
    <tableColumn id="7" xr3:uid="{04934696-2899-4A89-AA11-51FB413043BB}" name="Cash Conversion Cycle (CCC)" dataDxfId="1">
      <calculatedColumnFormula>Calculations!D2 + Calculations!E2 - Calculations!F2</calculatedColumnFormula>
    </tableColumn>
    <tableColumn id="8" xr3:uid="{5B93B045-852B-4D7B-A79C-88650B002030}" name="Net Working Capital (₹)">
      <calculatedColumnFormula>Dataset!H3 + Dataset!I3 - Dataset!J3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F42B-426C-4951-B5F0-73FB2F344E5C}">
  <dimension ref="A1:K14"/>
  <sheetViews>
    <sheetView zoomScale="90" zoomScaleNormal="90" workbookViewId="0">
      <selection activeCell="O4" sqref="O4"/>
    </sheetView>
  </sheetViews>
  <sheetFormatPr defaultRowHeight="15" x14ac:dyDescent="0.25"/>
  <cols>
    <col min="2" max="2" width="13.42578125" customWidth="1"/>
    <col min="3" max="3" width="14" customWidth="1"/>
    <col min="4" max="4" width="26.42578125" customWidth="1"/>
    <col min="5" max="5" width="18" customWidth="1"/>
    <col min="6" max="6" width="17.5703125" customWidth="1"/>
    <col min="7" max="7" width="15" customWidth="1"/>
    <col min="8" max="8" width="19.5703125" customWidth="1"/>
    <col min="9" max="9" width="17.140625" customWidth="1"/>
    <col min="10" max="10" width="16.5703125" customWidth="1"/>
    <col min="11" max="11" width="26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3" spans="1:11" x14ac:dyDescent="0.25">
      <c r="A3" t="s">
        <v>10</v>
      </c>
      <c r="B3">
        <v>1200</v>
      </c>
      <c r="C3">
        <v>720</v>
      </c>
      <c r="D3">
        <v>228</v>
      </c>
      <c r="E3">
        <v>45</v>
      </c>
      <c r="F3">
        <v>60</v>
      </c>
      <c r="G3">
        <v>30</v>
      </c>
      <c r="H3">
        <v>148</v>
      </c>
      <c r="I3">
        <v>144</v>
      </c>
      <c r="J3">
        <v>59</v>
      </c>
      <c r="K3">
        <v>233</v>
      </c>
    </row>
    <row r="4" spans="1:11" x14ac:dyDescent="0.25">
      <c r="A4" t="s">
        <v>11</v>
      </c>
      <c r="B4">
        <v>1250</v>
      </c>
      <c r="C4">
        <v>750</v>
      </c>
      <c r="D4">
        <v>293</v>
      </c>
      <c r="E4">
        <v>46</v>
      </c>
      <c r="F4">
        <v>58</v>
      </c>
      <c r="G4">
        <v>32</v>
      </c>
      <c r="H4">
        <v>158</v>
      </c>
      <c r="I4">
        <v>145</v>
      </c>
      <c r="J4">
        <v>65</v>
      </c>
      <c r="K4">
        <v>238</v>
      </c>
    </row>
    <row r="5" spans="1:11" x14ac:dyDescent="0.25">
      <c r="A5" t="s">
        <v>12</v>
      </c>
      <c r="B5">
        <v>1300</v>
      </c>
      <c r="C5">
        <v>800</v>
      </c>
      <c r="D5">
        <v>247</v>
      </c>
      <c r="E5">
        <v>47</v>
      </c>
      <c r="F5">
        <v>62</v>
      </c>
      <c r="G5">
        <v>34</v>
      </c>
      <c r="H5">
        <v>168</v>
      </c>
      <c r="I5">
        <v>171</v>
      </c>
      <c r="J5">
        <v>75</v>
      </c>
      <c r="K5">
        <v>264</v>
      </c>
    </row>
    <row r="6" spans="1:11" x14ac:dyDescent="0.25">
      <c r="A6" t="s">
        <v>13</v>
      </c>
      <c r="B6">
        <v>1350</v>
      </c>
      <c r="C6">
        <v>820</v>
      </c>
      <c r="D6">
        <v>294</v>
      </c>
      <c r="E6">
        <v>50</v>
      </c>
      <c r="F6">
        <v>65</v>
      </c>
      <c r="G6">
        <v>33</v>
      </c>
      <c r="H6">
        <v>185</v>
      </c>
      <c r="I6">
        <v>183</v>
      </c>
      <c r="J6">
        <v>74</v>
      </c>
      <c r="K6">
        <v>294</v>
      </c>
    </row>
    <row r="7" spans="1:11" x14ac:dyDescent="0.25">
      <c r="A7" t="s">
        <v>14</v>
      </c>
      <c r="B7">
        <v>1400</v>
      </c>
      <c r="C7">
        <v>850</v>
      </c>
      <c r="D7">
        <v>318</v>
      </c>
      <c r="E7">
        <v>52</v>
      </c>
      <c r="F7">
        <v>64</v>
      </c>
      <c r="G7">
        <v>35</v>
      </c>
      <c r="H7">
        <v>199</v>
      </c>
      <c r="I7">
        <v>194</v>
      </c>
      <c r="J7">
        <v>82</v>
      </c>
      <c r="K7">
        <v>311</v>
      </c>
    </row>
    <row r="8" spans="1:11" x14ac:dyDescent="0.25">
      <c r="A8" t="s">
        <v>15</v>
      </c>
      <c r="B8">
        <v>1450</v>
      </c>
      <c r="C8">
        <v>880</v>
      </c>
      <c r="D8">
        <v>352</v>
      </c>
      <c r="E8">
        <v>53</v>
      </c>
      <c r="F8">
        <v>66</v>
      </c>
      <c r="G8">
        <v>34</v>
      </c>
      <c r="H8">
        <v>211</v>
      </c>
      <c r="I8">
        <v>210</v>
      </c>
      <c r="J8">
        <v>82</v>
      </c>
      <c r="K8">
        <v>339</v>
      </c>
    </row>
    <row r="9" spans="1:11" x14ac:dyDescent="0.25">
      <c r="A9" t="s">
        <v>16</v>
      </c>
      <c r="B9">
        <v>1500</v>
      </c>
      <c r="C9">
        <v>900</v>
      </c>
      <c r="D9">
        <v>292</v>
      </c>
      <c r="E9">
        <v>54</v>
      </c>
      <c r="F9">
        <v>68</v>
      </c>
      <c r="G9">
        <v>36</v>
      </c>
      <c r="H9">
        <v>222</v>
      </c>
      <c r="I9">
        <v>225</v>
      </c>
      <c r="J9">
        <v>89</v>
      </c>
      <c r="K9">
        <v>358</v>
      </c>
    </row>
    <row r="10" spans="1:11" x14ac:dyDescent="0.25">
      <c r="A10" t="s">
        <v>17</v>
      </c>
      <c r="B10">
        <v>1550</v>
      </c>
      <c r="C10">
        <v>940</v>
      </c>
      <c r="D10">
        <v>273</v>
      </c>
      <c r="E10">
        <v>55</v>
      </c>
      <c r="F10">
        <v>70</v>
      </c>
      <c r="G10">
        <v>35</v>
      </c>
      <c r="H10">
        <v>234</v>
      </c>
      <c r="I10">
        <v>243</v>
      </c>
      <c r="J10">
        <v>90</v>
      </c>
      <c r="K10">
        <v>387</v>
      </c>
    </row>
    <row r="11" spans="1:11" x14ac:dyDescent="0.25">
      <c r="A11" t="s">
        <v>18</v>
      </c>
      <c r="B11">
        <v>1600</v>
      </c>
      <c r="C11">
        <v>960</v>
      </c>
      <c r="D11">
        <v>310</v>
      </c>
      <c r="E11">
        <v>56</v>
      </c>
      <c r="F11">
        <v>72</v>
      </c>
      <c r="G11">
        <v>37</v>
      </c>
      <c r="H11">
        <v>246</v>
      </c>
      <c r="I11">
        <v>257</v>
      </c>
      <c r="J11">
        <v>97</v>
      </c>
      <c r="K11">
        <v>406</v>
      </c>
    </row>
    <row r="12" spans="1:11" x14ac:dyDescent="0.25">
      <c r="A12" t="s">
        <v>19</v>
      </c>
      <c r="B12">
        <v>1650</v>
      </c>
      <c r="C12">
        <v>1000</v>
      </c>
      <c r="D12">
        <v>303</v>
      </c>
      <c r="E12">
        <v>58</v>
      </c>
      <c r="F12">
        <v>74</v>
      </c>
      <c r="G12">
        <v>36</v>
      </c>
      <c r="H12">
        <v>262</v>
      </c>
      <c r="I12">
        <v>280</v>
      </c>
      <c r="J12">
        <v>99</v>
      </c>
      <c r="K12">
        <v>443</v>
      </c>
    </row>
    <row r="13" spans="1:11" x14ac:dyDescent="0.25">
      <c r="A13" t="s">
        <v>20</v>
      </c>
      <c r="B13">
        <v>1700</v>
      </c>
      <c r="C13">
        <v>1020</v>
      </c>
      <c r="D13">
        <v>261</v>
      </c>
      <c r="E13">
        <v>60</v>
      </c>
      <c r="F13">
        <v>76</v>
      </c>
      <c r="G13">
        <v>38</v>
      </c>
      <c r="H13">
        <v>280</v>
      </c>
      <c r="I13">
        <v>292</v>
      </c>
      <c r="J13">
        <v>106</v>
      </c>
      <c r="K13">
        <v>466</v>
      </c>
    </row>
    <row r="14" spans="1:11" x14ac:dyDescent="0.25">
      <c r="A14" t="s">
        <v>21</v>
      </c>
      <c r="B14">
        <v>1750</v>
      </c>
      <c r="C14">
        <v>1050</v>
      </c>
      <c r="D14">
        <v>307</v>
      </c>
      <c r="E14">
        <v>62</v>
      </c>
      <c r="F14">
        <v>78</v>
      </c>
      <c r="G14">
        <v>37</v>
      </c>
      <c r="H14">
        <v>298</v>
      </c>
      <c r="I14">
        <v>308</v>
      </c>
      <c r="J14">
        <v>106</v>
      </c>
      <c r="K14">
        <v>500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90FEF-AAF6-4450-9094-23F55399B048}">
  <dimension ref="A1:H13"/>
  <sheetViews>
    <sheetView zoomScale="90" zoomScaleNormal="90" workbookViewId="0">
      <selection activeCell="F13" sqref="F13"/>
    </sheetView>
  </sheetViews>
  <sheetFormatPr defaultRowHeight="15" x14ac:dyDescent="0.25"/>
  <cols>
    <col min="1" max="1" width="12" customWidth="1"/>
    <col min="2" max="2" width="18.140625" customWidth="1"/>
    <col min="3" max="3" width="19" customWidth="1"/>
    <col min="4" max="4" width="29.42578125" customWidth="1"/>
    <col min="5" max="5" width="32.28515625" customWidth="1"/>
    <col min="6" max="6" width="31.85546875" customWidth="1"/>
    <col min="7" max="7" width="28.140625" customWidth="1"/>
    <col min="8" max="8" width="23.42578125" customWidth="1"/>
  </cols>
  <sheetData>
    <row r="1" spans="1:8" x14ac:dyDescent="0.25">
      <c r="A1" t="s">
        <v>0</v>
      </c>
      <c r="B1" t="s">
        <v>22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 x14ac:dyDescent="0.25">
      <c r="A2" t="str">
        <f>Dataset!A3</f>
        <v>Jan</v>
      </c>
      <c r="B2" s="1">
        <f>(Dataset!B3 - Dataset!C3) / Dataset!B3</f>
        <v>0.4</v>
      </c>
      <c r="C2" s="1">
        <f>(Dataset!B3 - Dataset!C3 - Dataset!D3) / Dataset!B3</f>
        <v>0.21</v>
      </c>
      <c r="D2">
        <f>Dataset!E3</f>
        <v>45</v>
      </c>
      <c r="E2">
        <f>Dataset!F3</f>
        <v>60</v>
      </c>
      <c r="F2">
        <f>Dataset!G3</f>
        <v>30</v>
      </c>
      <c r="G2" s="2">
        <f>Calculations!D2 + Calculations!E2 - Calculations!F2</f>
        <v>75</v>
      </c>
      <c r="H2">
        <f>Dataset!H3 + Dataset!I3 - Dataset!J3</f>
        <v>233</v>
      </c>
    </row>
    <row r="3" spans="1:8" x14ac:dyDescent="0.25">
      <c r="A3" t="str">
        <f>Dataset!A4</f>
        <v>Feb</v>
      </c>
      <c r="B3" s="1">
        <f>(Dataset!B4 - Dataset!C4) / Dataset!B4</f>
        <v>0.4</v>
      </c>
      <c r="C3" s="1">
        <f>(Dataset!B4 - Dataset!C4 - Dataset!D4) / Dataset!B4</f>
        <v>0.1656</v>
      </c>
      <c r="D3">
        <f>Dataset!E4</f>
        <v>46</v>
      </c>
      <c r="E3">
        <f>Dataset!F4</f>
        <v>58</v>
      </c>
      <c r="F3">
        <f>Dataset!G4</f>
        <v>32</v>
      </c>
      <c r="G3" s="2">
        <f>Calculations!D3 + Calculations!E3 - Calculations!F3</f>
        <v>72</v>
      </c>
      <c r="H3">
        <f>Dataset!H4 + Dataset!I4 - Dataset!J4</f>
        <v>238</v>
      </c>
    </row>
    <row r="4" spans="1:8" x14ac:dyDescent="0.25">
      <c r="A4" t="str">
        <f>Dataset!A5</f>
        <v>Mar</v>
      </c>
      <c r="B4" s="1">
        <f>(Dataset!B5 - Dataset!C5) / Dataset!B5</f>
        <v>0.38461538461538464</v>
      </c>
      <c r="C4" s="1">
        <f>(Dataset!B5 - Dataset!C5 - Dataset!D5) / Dataset!B5</f>
        <v>0.19461538461538461</v>
      </c>
      <c r="D4">
        <f>Dataset!E5</f>
        <v>47</v>
      </c>
      <c r="E4">
        <f>Dataset!F5</f>
        <v>62</v>
      </c>
      <c r="F4">
        <f>Dataset!G5</f>
        <v>34</v>
      </c>
      <c r="G4" s="2">
        <f>Calculations!D4 + Calculations!E4 - Calculations!F4</f>
        <v>75</v>
      </c>
      <c r="H4">
        <f>Dataset!H5 + Dataset!I5 - Dataset!J5</f>
        <v>264</v>
      </c>
    </row>
    <row r="5" spans="1:8" x14ac:dyDescent="0.25">
      <c r="A5" t="str">
        <f>Dataset!A6</f>
        <v>Apr</v>
      </c>
      <c r="B5" s="1">
        <f>(Dataset!B6 - Dataset!C6) / Dataset!B6</f>
        <v>0.3925925925925926</v>
      </c>
      <c r="C5" s="1">
        <f>(Dataset!B6 - Dataset!C6 - Dataset!D6) / Dataset!B6</f>
        <v>0.17481481481481481</v>
      </c>
      <c r="D5">
        <f>Dataset!E6</f>
        <v>50</v>
      </c>
      <c r="E5">
        <f>Dataset!F6</f>
        <v>65</v>
      </c>
      <c r="F5">
        <f>Dataset!G6</f>
        <v>33</v>
      </c>
      <c r="G5" s="2">
        <f>Calculations!D5 + Calculations!E5 - Calculations!F5</f>
        <v>82</v>
      </c>
      <c r="H5">
        <f>Dataset!H6 + Dataset!I6 - Dataset!J6</f>
        <v>294</v>
      </c>
    </row>
    <row r="6" spans="1:8" x14ac:dyDescent="0.25">
      <c r="A6" t="str">
        <f>Dataset!A7</f>
        <v>May</v>
      </c>
      <c r="B6" s="1">
        <f>(Dataset!B7 - Dataset!C7) / Dataset!B7</f>
        <v>0.39285714285714285</v>
      </c>
      <c r="C6" s="1">
        <f>(Dataset!B7 - Dataset!C7 - Dataset!D7) / Dataset!B7</f>
        <v>0.1657142857142857</v>
      </c>
      <c r="D6">
        <f>Dataset!E7</f>
        <v>52</v>
      </c>
      <c r="E6">
        <f>Dataset!F7</f>
        <v>64</v>
      </c>
      <c r="F6">
        <f>Dataset!G7</f>
        <v>35</v>
      </c>
      <c r="G6" s="2">
        <f>Calculations!D6 + Calculations!E6 - Calculations!F6</f>
        <v>81</v>
      </c>
      <c r="H6">
        <f>Dataset!H7 + Dataset!I7 - Dataset!J7</f>
        <v>311</v>
      </c>
    </row>
    <row r="7" spans="1:8" x14ac:dyDescent="0.25">
      <c r="A7" t="str">
        <f>Dataset!A8</f>
        <v>Jun</v>
      </c>
      <c r="B7" s="1">
        <f>(Dataset!B8 - Dataset!C8) / Dataset!B8</f>
        <v>0.39310344827586208</v>
      </c>
      <c r="C7" s="1">
        <f>(Dataset!B8 - Dataset!C8 - Dataset!D8) / Dataset!B8</f>
        <v>0.1503448275862069</v>
      </c>
      <c r="D7">
        <f>Dataset!E8</f>
        <v>53</v>
      </c>
      <c r="E7">
        <f>Dataset!F8</f>
        <v>66</v>
      </c>
      <c r="F7">
        <f>Dataset!G8</f>
        <v>34</v>
      </c>
      <c r="G7" s="2">
        <f>Calculations!D7 + Calculations!E7 - Calculations!F7</f>
        <v>85</v>
      </c>
      <c r="H7">
        <f>Dataset!H8 + Dataset!I8 - Dataset!J8</f>
        <v>339</v>
      </c>
    </row>
    <row r="8" spans="1:8" x14ac:dyDescent="0.25">
      <c r="A8" t="str">
        <f>Dataset!A9</f>
        <v>Jul</v>
      </c>
      <c r="B8" s="1">
        <f>(Dataset!B9 - Dataset!C9) / Dataset!B9</f>
        <v>0.4</v>
      </c>
      <c r="C8" s="1">
        <f>(Dataset!B9 - Dataset!C9 - Dataset!D9) / Dataset!B9</f>
        <v>0.20533333333333334</v>
      </c>
      <c r="D8">
        <f>Dataset!E9</f>
        <v>54</v>
      </c>
      <c r="E8">
        <f>Dataset!F9</f>
        <v>68</v>
      </c>
      <c r="F8">
        <f>Dataset!G9</f>
        <v>36</v>
      </c>
      <c r="G8" s="2">
        <f>Calculations!D8 + Calculations!E8 - Calculations!F8</f>
        <v>86</v>
      </c>
      <c r="H8">
        <f>Dataset!H9 + Dataset!I9 - Dataset!J9</f>
        <v>358</v>
      </c>
    </row>
    <row r="9" spans="1:8" x14ac:dyDescent="0.25">
      <c r="A9" t="str">
        <f>Dataset!A10</f>
        <v>Aug</v>
      </c>
      <c r="B9" s="1">
        <f>(Dataset!B10 - Dataset!C10) / Dataset!B10</f>
        <v>0.3935483870967742</v>
      </c>
      <c r="C9" s="1">
        <f>(Dataset!B10 - Dataset!C10 - Dataset!D10) / Dataset!B10</f>
        <v>0.21741935483870967</v>
      </c>
      <c r="D9">
        <f>Dataset!E10</f>
        <v>55</v>
      </c>
      <c r="E9">
        <f>Dataset!F10</f>
        <v>70</v>
      </c>
      <c r="F9">
        <f>Dataset!G10</f>
        <v>35</v>
      </c>
      <c r="G9" s="2">
        <f>Calculations!D9 + Calculations!E9 - Calculations!F9</f>
        <v>90</v>
      </c>
      <c r="H9">
        <f>Dataset!H10 + Dataset!I10 - Dataset!J10</f>
        <v>387</v>
      </c>
    </row>
    <row r="10" spans="1:8" x14ac:dyDescent="0.25">
      <c r="A10" t="str">
        <f>Dataset!A11</f>
        <v>Sep</v>
      </c>
      <c r="B10" s="1">
        <f>(Dataset!B11 - Dataset!C11) / Dataset!B11</f>
        <v>0.4</v>
      </c>
      <c r="C10" s="1">
        <f>(Dataset!B11 - Dataset!C11 - Dataset!D11) / Dataset!B11</f>
        <v>0.20624999999999999</v>
      </c>
      <c r="D10">
        <f>Dataset!E11</f>
        <v>56</v>
      </c>
      <c r="E10">
        <f>Dataset!F11</f>
        <v>72</v>
      </c>
      <c r="F10">
        <f>Dataset!G11</f>
        <v>37</v>
      </c>
      <c r="G10" s="2">
        <f>Calculations!D10 + Calculations!E10 - Calculations!F10</f>
        <v>91</v>
      </c>
      <c r="H10">
        <f>Dataset!H11 + Dataset!I11 - Dataset!J11</f>
        <v>406</v>
      </c>
    </row>
    <row r="11" spans="1:8" x14ac:dyDescent="0.25">
      <c r="A11" t="str">
        <f>Dataset!A12</f>
        <v>Oct</v>
      </c>
      <c r="B11" s="1">
        <f>(Dataset!B12 - Dataset!C12) / Dataset!B12</f>
        <v>0.39393939393939392</v>
      </c>
      <c r="C11" s="1">
        <f>(Dataset!B12 - Dataset!C12 - Dataset!D12) / Dataset!B12</f>
        <v>0.2103030303030303</v>
      </c>
      <c r="D11">
        <f>Dataset!E12</f>
        <v>58</v>
      </c>
      <c r="E11">
        <f>Dataset!F12</f>
        <v>74</v>
      </c>
      <c r="F11">
        <f>Dataset!G12</f>
        <v>36</v>
      </c>
      <c r="G11" s="2">
        <f>Calculations!D11 + Calculations!E11 - Calculations!F11</f>
        <v>96</v>
      </c>
      <c r="H11">
        <f>Dataset!H12 + Dataset!I12 - Dataset!J12</f>
        <v>443</v>
      </c>
    </row>
    <row r="12" spans="1:8" x14ac:dyDescent="0.25">
      <c r="A12" t="str">
        <f>Dataset!A13</f>
        <v>Nov</v>
      </c>
      <c r="B12" s="1">
        <f>(Dataset!B13 - Dataset!C13) / Dataset!B13</f>
        <v>0.4</v>
      </c>
      <c r="C12" s="1">
        <f>(Dataset!B13 - Dataset!C13 - Dataset!D13) / Dataset!B13</f>
        <v>0.24647058823529411</v>
      </c>
      <c r="D12">
        <f>Dataset!E13</f>
        <v>60</v>
      </c>
      <c r="E12">
        <f>Dataset!F13</f>
        <v>76</v>
      </c>
      <c r="F12">
        <f>Dataset!G13</f>
        <v>38</v>
      </c>
      <c r="G12" s="2">
        <f>Calculations!D12 + Calculations!E12 - Calculations!F12</f>
        <v>98</v>
      </c>
      <c r="H12">
        <f>Dataset!H13 + Dataset!I13 - Dataset!J13</f>
        <v>466</v>
      </c>
    </row>
    <row r="13" spans="1:8" x14ac:dyDescent="0.25">
      <c r="A13" t="str">
        <f>Dataset!A14</f>
        <v>Dec</v>
      </c>
      <c r="B13" s="1">
        <f>(Dataset!B14 - Dataset!C14) / Dataset!B14</f>
        <v>0.4</v>
      </c>
      <c r="C13" s="1">
        <f>(Dataset!B14 - Dataset!C14 - Dataset!D14) / Dataset!B14</f>
        <v>0.22457142857142856</v>
      </c>
      <c r="D13">
        <f>Dataset!E14</f>
        <v>62</v>
      </c>
      <c r="E13">
        <f>Dataset!F14</f>
        <v>78</v>
      </c>
      <c r="F13">
        <f>Dataset!G14</f>
        <v>37</v>
      </c>
      <c r="G13" s="2">
        <f>Calculations!D13 + Calculations!E13 - Calculations!F13</f>
        <v>103</v>
      </c>
      <c r="H13">
        <f>Dataset!H14 + Dataset!I14 - Dataset!J14</f>
        <v>500</v>
      </c>
    </row>
  </sheetData>
  <conditionalFormatting sqref="A2:B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{D15E9A43-DC05-49A6-8193-95D6E9A496D0}</x14:id>
        </ext>
      </extLst>
    </cfRule>
  </conditionalFormatting>
  <conditionalFormatting sqref="C2:C1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{69015ADE-B405-43E1-AFF8-0C45DE2EED81}</x14:id>
        </ext>
      </extLst>
    </cfRule>
  </conditionalFormatting>
  <conditionalFormatting sqref="G2:G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{B7B49861-0B34-41F7-B2EF-A067ECD41B14}</x14:id>
        </ext>
      </extLst>
    </cfRule>
    <cfRule type="expression" dxfId="0" priority="2">
      <formula>$J2&lt;0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5E9A43-DC05-49A6-8193-95D6E9A49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A2:B13</xm:sqref>
        </x14:conditionalFormatting>
        <x14:conditionalFormatting xmlns:xm="http://schemas.microsoft.com/office/excel/2006/main">
          <x14:cfRule type="dataBar" id="{69015ADE-B405-43E1-AFF8-0C45DE2EED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C2:C13</xm:sqref>
        </x14:conditionalFormatting>
        <x14:conditionalFormatting xmlns:xm="http://schemas.microsoft.com/office/excel/2006/main">
          <x14:cfRule type="dataBar" id="{B7B49861-0B34-41F7-B2EF-A067ECD41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4D00-836D-4542-84C6-22DD2C1B6F76}">
  <dimension ref="A1:U25"/>
  <sheetViews>
    <sheetView tabSelected="1" zoomScale="80" zoomScaleNormal="80" workbookViewId="0">
      <selection activeCell="X26" sqref="X26"/>
    </sheetView>
  </sheetViews>
  <sheetFormatPr defaultRowHeight="15" x14ac:dyDescent="0.25"/>
  <cols>
    <col min="12" max="12" width="14" customWidth="1"/>
  </cols>
  <sheetData>
    <row r="1" spans="1:21" x14ac:dyDescent="0.25">
      <c r="A1" s="4" t="s">
        <v>30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2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5" spans="1:21" ht="21" x14ac:dyDescent="0.35">
      <c r="A5" s="6" t="s">
        <v>33</v>
      </c>
      <c r="B5" s="7"/>
      <c r="C5" s="7"/>
      <c r="D5" s="7"/>
      <c r="E5" s="7"/>
      <c r="F5" s="7"/>
      <c r="H5" s="6" t="s">
        <v>32</v>
      </c>
      <c r="I5" s="3"/>
      <c r="J5" s="3"/>
      <c r="K5" s="3"/>
      <c r="L5" s="3"/>
      <c r="M5" s="3"/>
      <c r="O5" s="6" t="s">
        <v>31</v>
      </c>
      <c r="P5" s="3"/>
      <c r="Q5" s="3"/>
      <c r="R5" s="3"/>
      <c r="S5" s="3"/>
      <c r="T5" s="3"/>
      <c r="U5" s="3"/>
    </row>
    <row r="25" spans="3:13" ht="19.5" x14ac:dyDescent="0.35">
      <c r="C25" s="8" t="s">
        <v>34</v>
      </c>
      <c r="D25" s="8"/>
      <c r="E25" s="8"/>
      <c r="F25" s="8"/>
      <c r="G25" s="8"/>
      <c r="H25" s="8"/>
      <c r="I25" s="8"/>
      <c r="J25" s="9"/>
      <c r="K25" s="9"/>
      <c r="L25" s="9"/>
      <c r="M25" s="10"/>
    </row>
  </sheetData>
  <mergeCells count="4">
    <mergeCell ref="A1:L2"/>
    <mergeCell ref="A5:F5"/>
    <mergeCell ref="H5:M5"/>
    <mergeCell ref="O5:U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Calculations</vt:lpstr>
      <vt:lpstr>Intractive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UJJWAL</dc:creator>
  <cp:lastModifiedBy>UJJWAL</cp:lastModifiedBy>
  <dcterms:created xsi:type="dcterms:W3CDTF">2025-09-06T11:46:58Z</dcterms:created>
  <dcterms:modified xsi:type="dcterms:W3CDTF">2025-09-07T10:53:27Z</dcterms:modified>
</cp:coreProperties>
</file>