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12" i="1" l="1"/>
  <c r="H10" i="1"/>
  <c r="D12" i="1"/>
  <c r="E12" i="1"/>
  <c r="F12" i="1"/>
  <c r="G12" i="1"/>
  <c r="C12" i="1"/>
  <c r="B3" i="1"/>
  <c r="D4" i="1"/>
  <c r="D5" i="1" s="1"/>
  <c r="C4" i="1"/>
  <c r="C6" i="1" s="1"/>
  <c r="H9" i="1"/>
  <c r="G9" i="1"/>
  <c r="F9" i="1"/>
  <c r="E4" i="1"/>
  <c r="F4" i="1" s="1"/>
  <c r="E9" i="1"/>
  <c r="D9" i="1"/>
  <c r="C9" i="1"/>
  <c r="F5" i="1" l="1"/>
  <c r="G4" i="1"/>
  <c r="H4" i="1" s="1"/>
  <c r="H6" i="1" s="1"/>
  <c r="E5" i="1"/>
  <c r="E6" i="1"/>
  <c r="D6" i="1"/>
  <c r="F6" i="1"/>
  <c r="C5" i="1"/>
  <c r="C8" i="1" s="1"/>
  <c r="C10" i="1" s="1"/>
  <c r="D8" i="1"/>
  <c r="D10" i="1" s="1"/>
  <c r="E8" i="1" l="1"/>
  <c r="E10" i="1" s="1"/>
  <c r="F8" i="1"/>
  <c r="F10" i="1" s="1"/>
  <c r="G5" i="1"/>
  <c r="G6" i="1"/>
  <c r="G8" i="1" l="1"/>
  <c r="G10" i="1" s="1"/>
  <c r="H5" i="1"/>
  <c r="H8" i="1" s="1"/>
  <c r="B10" i="1" l="1"/>
  <c r="B11" i="1" s="1"/>
</calcChain>
</file>

<file path=xl/sharedStrings.xml><?xml version="1.0" encoding="utf-8"?>
<sst xmlns="http://schemas.openxmlformats.org/spreadsheetml/2006/main" count="12" uniqueCount="12">
  <si>
    <t>R</t>
  </si>
  <si>
    <t>S</t>
  </si>
  <si>
    <t>Ставка</t>
  </si>
  <si>
    <t>Ставка, грн.</t>
  </si>
  <si>
    <t>Доход, период</t>
  </si>
  <si>
    <t>ОРЕХ</t>
  </si>
  <si>
    <t>САРЕХ</t>
  </si>
  <si>
    <t>Прибыль</t>
  </si>
  <si>
    <t>Коэффициент</t>
  </si>
  <si>
    <t>Цена помещений</t>
  </si>
  <si>
    <t>За квадрат</t>
  </si>
  <si>
    <t>На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</si>
</sst>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D13" sqref="D13"/>
    </sheetView>
  </sheetViews>
  <sheetFormatPr defaultRowHeight="14.5" x14ac:dyDescent="0.35"/>
  <cols>
    <col min="1" max="1" width="14" customWidth="1"/>
    <col min="2" max="2" width="21.453125" customWidth="1"/>
    <col min="3" max="3" width="24.1796875" customWidth="1"/>
    <col min="4" max="4" width="20.7265625" customWidth="1"/>
    <col min="5" max="5" width="14.81640625" customWidth="1"/>
    <col min="6" max="6" width="14.54296875" customWidth="1"/>
    <col min="7" max="7" width="15" customWidth="1"/>
    <col min="8" max="8" width="14.54296875" customWidth="1"/>
  </cols>
  <sheetData>
    <row r="1" spans="1:9" x14ac:dyDescent="0.35">
      <c r="C1">
        <v>1</v>
      </c>
      <c r="D1">
        <v>2</v>
      </c>
      <c r="E1">
        <v>3</v>
      </c>
      <c r="F1">
        <v>4</v>
      </c>
      <c r="G1">
        <v>5</v>
      </c>
      <c r="H1" t="s">
        <v>0</v>
      </c>
    </row>
    <row r="2" spans="1:9" x14ac:dyDescent="0.35">
      <c r="A2" t="s">
        <v>1</v>
      </c>
      <c r="B2">
        <v>1550</v>
      </c>
    </row>
    <row r="3" spans="1:9" x14ac:dyDescent="0.35">
      <c r="A3" t="s">
        <v>3</v>
      </c>
      <c r="B3">
        <f>300/1.2</f>
        <v>250</v>
      </c>
    </row>
    <row r="4" spans="1:9" x14ac:dyDescent="0.35">
      <c r="A4" t="s">
        <v>4</v>
      </c>
      <c r="C4">
        <f>$B$3*$B$2*3</f>
        <v>1162500</v>
      </c>
      <c r="D4">
        <f>$B$3*$B$2*9</f>
        <v>3487500</v>
      </c>
      <c r="E4">
        <f>B2*B3*1.05*12</f>
        <v>4882500</v>
      </c>
      <c r="F4">
        <f>E4*1.05*0.95</f>
        <v>4870293.75</v>
      </c>
      <c r="G4">
        <f>F4*1.05/0.95</f>
        <v>5382956.25</v>
      </c>
      <c r="H4">
        <f>G4*1.02</f>
        <v>5490615.375</v>
      </c>
    </row>
    <row r="5" spans="1:9" x14ac:dyDescent="0.35">
      <c r="A5" t="s">
        <v>5</v>
      </c>
      <c r="B5">
        <v>0.2</v>
      </c>
      <c r="C5">
        <f>C4*$B$5</f>
        <v>232500</v>
      </c>
      <c r="D5">
        <f>D4*$B$5</f>
        <v>697500</v>
      </c>
      <c r="E5">
        <f t="shared" ref="E5:H5" si="0">E4*$B$5</f>
        <v>976500</v>
      </c>
      <c r="F5">
        <f t="shared" si="0"/>
        <v>974058.75</v>
      </c>
      <c r="G5">
        <f t="shared" si="0"/>
        <v>1076591.25</v>
      </c>
      <c r="H5">
        <f t="shared" si="0"/>
        <v>1098123.075</v>
      </c>
    </row>
    <row r="6" spans="1:9" x14ac:dyDescent="0.35">
      <c r="A6" t="s">
        <v>6</v>
      </c>
      <c r="B6">
        <v>0.05</v>
      </c>
      <c r="C6">
        <f>C4*$B$6</f>
        <v>58125</v>
      </c>
      <c r="D6">
        <f>D4*$B$6</f>
        <v>174375</v>
      </c>
      <c r="E6">
        <f t="shared" ref="E6:H6" si="1">E4*$B$6</f>
        <v>244125</v>
      </c>
      <c r="F6">
        <f t="shared" si="1"/>
        <v>243514.6875</v>
      </c>
      <c r="G6">
        <f t="shared" si="1"/>
        <v>269147.8125</v>
      </c>
      <c r="H6">
        <f>H4*$B$6</f>
        <v>274530.76874999999</v>
      </c>
    </row>
    <row r="7" spans="1:9" x14ac:dyDescent="0.35">
      <c r="A7" t="s">
        <v>2</v>
      </c>
      <c r="B7">
        <v>0.17</v>
      </c>
    </row>
    <row r="8" spans="1:9" x14ac:dyDescent="0.35">
      <c r="A8" t="s">
        <v>7</v>
      </c>
      <c r="C8">
        <f>C4-C5-C6</f>
        <v>871875</v>
      </c>
      <c r="D8">
        <f>D4-D5-D6</f>
        <v>2615625</v>
      </c>
      <c r="E8">
        <f>E4-E5-E6</f>
        <v>3661875</v>
      </c>
      <c r="F8">
        <f>F4-F5-F6</f>
        <v>3652720.3125</v>
      </c>
      <c r="G8">
        <f>G4-G5-G6</f>
        <v>4037217.1875</v>
      </c>
      <c r="H8">
        <f>H4-H5-H6</f>
        <v>4117961.53125</v>
      </c>
    </row>
    <row r="9" spans="1:9" s="1" customFormat="1" x14ac:dyDescent="0.35">
      <c r="A9" s="1" t="s">
        <v>8</v>
      </c>
      <c r="C9" s="1">
        <f>1/((1+$B$7)^(4.5/12))</f>
        <v>0.94282328944311899</v>
      </c>
      <c r="D9" s="1">
        <f>1/((1+$B$7)^(9/12))</f>
        <v>0.88891575511634324</v>
      </c>
      <c r="E9" s="1">
        <f>1/((1+$B$7)^1.5)</f>
        <v>0.79017121969405868</v>
      </c>
      <c r="F9" s="1">
        <f>1/((1+$B$7)^2.5)</f>
        <v>0.67536001683252878</v>
      </c>
      <c r="G9" s="1">
        <f>1/((1+$B$7)^3.5)</f>
        <v>0.57723078361754598</v>
      </c>
      <c r="H9" s="1">
        <f>1/((1+$B$7)^4)</f>
        <v>0.53365004823315931</v>
      </c>
    </row>
    <row r="10" spans="1:9" s="2" customFormat="1" x14ac:dyDescent="0.35">
      <c r="A10" s="2" t="s">
        <v>9</v>
      </c>
      <c r="B10" s="2">
        <f>SUM(C10:H10)</f>
        <v>21016037.883512244</v>
      </c>
      <c r="C10" s="2">
        <f>C8*C9</f>
        <v>822024.05548321933</v>
      </c>
      <c r="D10" s="2">
        <f>D8*D9</f>
        <v>2325070.2719761855</v>
      </c>
      <c r="E10" s="2">
        <f>E8*E9</f>
        <v>2893508.2351171812</v>
      </c>
      <c r="F10" s="2">
        <f>F8*F9</f>
        <v>2466901.2517345198</v>
      </c>
      <c r="G10" s="2">
        <f>G8*G9</f>
        <v>2330406.0407748502</v>
      </c>
      <c r="H10" s="2">
        <f>(H8*0.88/I10)*H9</f>
        <v>10178128.028426286</v>
      </c>
      <c r="I10" s="2">
        <v>0.19</v>
      </c>
    </row>
    <row r="11" spans="1:9" x14ac:dyDescent="0.35">
      <c r="A11" t="s">
        <v>10</v>
      </c>
      <c r="B11">
        <f>B10/B2/25</f>
        <v>542.34936473579978</v>
      </c>
    </row>
    <row r="12" spans="1:9" x14ac:dyDescent="0.35">
      <c r="A12" t="s">
        <v>11</v>
      </c>
      <c r="B12">
        <v>0.18</v>
      </c>
      <c r="C12">
        <f>C10*(1-$B$12)</f>
        <v>674059.72549623984</v>
      </c>
      <c r="D12">
        <f t="shared" ref="D12:H12" si="2">D10*(1-$B$12)</f>
        <v>1906557.6230204722</v>
      </c>
      <c r="E12">
        <f t="shared" si="2"/>
        <v>2372676.7527960888</v>
      </c>
      <c r="F12">
        <f t="shared" si="2"/>
        <v>2022859.0264223064</v>
      </c>
      <c r="G12">
        <f t="shared" si="2"/>
        <v>1910932.9534353772</v>
      </c>
      <c r="H12" s="2">
        <f>H10</f>
        <v>10178128.028426286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2019-10-25T18:18:51Z</dcterms:modified>
</cp:coreProperties>
</file>