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lens\OneDrive\Documents\COURSERA\Google Data Analytics Professional Certificate\Financial Analysis project\"/>
    </mc:Choice>
  </mc:AlternateContent>
  <xr:revisionPtr revIDLastSave="0" documentId="8_{D6703182-B4DD-4E48-B59C-92AE968DD300}" xr6:coauthVersionLast="47" xr6:coauthVersionMax="47" xr10:uidLastSave="{00000000-0000-0000-0000-000000000000}"/>
  <bookViews>
    <workbookView xWindow="-108" yWindow="-108" windowWidth="23256" windowHeight="13176" activeTab="1" xr2:uid="{5D4BAD88-1C13-42EA-AF06-9EA65CB1DCC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1" i="2" l="1"/>
  <c r="G11" i="2"/>
  <c r="D11" i="2"/>
  <c r="L11" i="2" s="1"/>
  <c r="K10" i="2"/>
  <c r="G10" i="2"/>
  <c r="D10" i="2"/>
  <c r="L10" i="2" s="1"/>
  <c r="K9" i="2"/>
  <c r="G9" i="2"/>
  <c r="D9" i="2"/>
  <c r="L9" i="2" s="1"/>
  <c r="K8" i="2"/>
  <c r="G8" i="2"/>
  <c r="D8" i="2"/>
  <c r="L8" i="2" s="1"/>
  <c r="K7" i="2"/>
  <c r="G7" i="2"/>
  <c r="D7" i="2"/>
  <c r="L7" i="2" s="1"/>
  <c r="K6" i="2"/>
  <c r="F6" i="2"/>
  <c r="G6" i="2" s="1"/>
  <c r="C6" i="2"/>
  <c r="D6" i="2" s="1"/>
  <c r="L6" i="2" s="1"/>
  <c r="K5" i="2"/>
  <c r="G5" i="2"/>
  <c r="D5" i="2"/>
  <c r="L5" i="2" s="1"/>
  <c r="K4" i="2"/>
  <c r="G4" i="2"/>
  <c r="D4" i="2"/>
  <c r="L4" i="2" s="1"/>
  <c r="K3" i="2"/>
  <c r="G3" i="2"/>
  <c r="L3" i="2" s="1"/>
  <c r="D3" i="2"/>
  <c r="K2" i="2"/>
  <c r="G2" i="2"/>
  <c r="D2" i="2"/>
  <c r="L2" i="2" s="1"/>
  <c r="Z11" i="1"/>
  <c r="T11" i="1"/>
  <c r="P11" i="1"/>
  <c r="AA11" i="1" s="1"/>
  <c r="Z10" i="1"/>
  <c r="T10" i="1"/>
  <c r="P10" i="1"/>
  <c r="AA10" i="1" s="1"/>
  <c r="Z9" i="1"/>
  <c r="T9" i="1"/>
  <c r="P9" i="1"/>
  <c r="AA9" i="1" s="1"/>
  <c r="Z8" i="1"/>
  <c r="T8" i="1"/>
  <c r="P8" i="1"/>
  <c r="AA8" i="1" s="1"/>
  <c r="AA7" i="1"/>
  <c r="Z7" i="1"/>
  <c r="T7" i="1"/>
  <c r="P7" i="1"/>
  <c r="Z6" i="1"/>
  <c r="S6" i="1"/>
  <c r="T6" i="1" s="1"/>
  <c r="O6" i="1"/>
  <c r="P6" i="1" s="1"/>
  <c r="AA6" i="1" s="1"/>
  <c r="Z5" i="1"/>
  <c r="T5" i="1"/>
  <c r="P5" i="1"/>
  <c r="AA5" i="1" s="1"/>
  <c r="Z4" i="1"/>
  <c r="T4" i="1"/>
  <c r="P4" i="1"/>
  <c r="AA4" i="1" s="1"/>
  <c r="Z3" i="1"/>
  <c r="T3" i="1"/>
  <c r="P3" i="1"/>
  <c r="AA3" i="1" s="1"/>
  <c r="Z2" i="1"/>
  <c r="T2" i="1"/>
  <c r="P2" i="1"/>
  <c r="AA2" i="1" s="1"/>
  <c r="C25" i="1"/>
  <c r="D25" i="1"/>
  <c r="E25" i="1"/>
  <c r="F25" i="1"/>
  <c r="G25" i="1"/>
  <c r="H25" i="1"/>
  <c r="I25" i="1"/>
  <c r="J25" i="1"/>
  <c r="K25" i="1"/>
  <c r="C24" i="1"/>
  <c r="D24" i="1"/>
  <c r="E24" i="1"/>
  <c r="F24" i="1"/>
  <c r="G24" i="1"/>
  <c r="H24" i="1"/>
  <c r="I24" i="1"/>
  <c r="J24" i="1"/>
  <c r="K24" i="1"/>
  <c r="C23" i="1"/>
  <c r="D23" i="1"/>
  <c r="E23" i="1"/>
  <c r="F23" i="1"/>
  <c r="G23" i="1"/>
  <c r="H23" i="1"/>
  <c r="I23" i="1"/>
  <c r="J23" i="1"/>
  <c r="K23" i="1"/>
  <c r="C22" i="1"/>
  <c r="D22" i="1"/>
  <c r="E22" i="1"/>
  <c r="F22" i="1"/>
  <c r="G22" i="1"/>
  <c r="H22" i="1"/>
  <c r="I22" i="1"/>
  <c r="J22" i="1"/>
  <c r="K22" i="1"/>
  <c r="B25" i="1"/>
  <c r="B24" i="1"/>
  <c r="B23" i="1"/>
  <c r="B22" i="1"/>
  <c r="B27" i="1"/>
  <c r="B17" i="1"/>
  <c r="F3" i="1"/>
  <c r="F4" i="1"/>
  <c r="F7" i="1"/>
  <c r="C14" i="1"/>
  <c r="D8" i="1"/>
  <c r="B14" i="1"/>
  <c r="D4" i="1"/>
  <c r="E4" i="1"/>
  <c r="G4" i="1"/>
  <c r="H4" i="1"/>
  <c r="I4" i="1"/>
  <c r="J4" i="1"/>
  <c r="K4" i="1"/>
  <c r="E8" i="1"/>
  <c r="F8" i="1"/>
  <c r="G8" i="1"/>
  <c r="H8" i="1"/>
  <c r="I8" i="1"/>
  <c r="I17" i="1" s="1"/>
  <c r="J8" i="1"/>
  <c r="K8" i="1"/>
  <c r="D14" i="1"/>
  <c r="E14" i="1"/>
  <c r="F14" i="1"/>
  <c r="G14" i="1"/>
  <c r="H14" i="1"/>
  <c r="I14" i="1"/>
  <c r="J14" i="1"/>
  <c r="K14" i="1"/>
  <c r="C8" i="1"/>
  <c r="C4" i="1"/>
  <c r="B8" i="1"/>
  <c r="B4" i="1"/>
  <c r="F27" i="1" l="1"/>
  <c r="D17" i="1"/>
  <c r="G17" i="1"/>
  <c r="H17" i="1"/>
  <c r="I27" i="1"/>
  <c r="J17" i="1"/>
  <c r="K17" i="1"/>
  <c r="C17" i="1"/>
  <c r="C27" i="1"/>
  <c r="F17" i="1"/>
  <c r="E17" i="1"/>
  <c r="D27" i="1" l="1"/>
  <c r="G27" i="1"/>
  <c r="H27" i="1"/>
  <c r="J27" i="1"/>
  <c r="K27" i="1"/>
  <c r="E27" i="1"/>
</calcChain>
</file>

<file path=xl/sharedStrings.xml><?xml version="1.0" encoding="utf-8"?>
<sst xmlns="http://schemas.openxmlformats.org/spreadsheetml/2006/main" count="69" uniqueCount="48">
  <si>
    <t>Total non current liabilities</t>
  </si>
  <si>
    <t>Total current liabilities</t>
  </si>
  <si>
    <t>Total current assets</t>
  </si>
  <si>
    <t>Total non current assets</t>
  </si>
  <si>
    <t>Total assets</t>
  </si>
  <si>
    <t>Retained earnings</t>
  </si>
  <si>
    <t>PBT</t>
  </si>
  <si>
    <t>Finance Cost</t>
  </si>
  <si>
    <t>EBIT</t>
  </si>
  <si>
    <t>2016-17</t>
  </si>
  <si>
    <t>2017-18</t>
  </si>
  <si>
    <t>2018-19</t>
  </si>
  <si>
    <t>2019-20</t>
  </si>
  <si>
    <t>2020-21</t>
  </si>
  <si>
    <t>2021-22</t>
  </si>
  <si>
    <t>2022-23</t>
  </si>
  <si>
    <t>2023-24</t>
  </si>
  <si>
    <t>2014_15</t>
  </si>
  <si>
    <t>Total Liabilities (no equity)</t>
  </si>
  <si>
    <t>Financial Ratios</t>
  </si>
  <si>
    <t>WC/Total Assets Ratio</t>
  </si>
  <si>
    <t>Retained Earnings/Total Assets Ratio</t>
  </si>
  <si>
    <t>EBIT/Total Assets Ratio</t>
  </si>
  <si>
    <t>Book Value of Equity/Total Liabilities Ratio</t>
  </si>
  <si>
    <t>Book Value of Equity</t>
  </si>
  <si>
    <t>Also given by Total assets - Total liabilities</t>
  </si>
  <si>
    <t>2015_16</t>
  </si>
  <si>
    <t>Altman Z Score</t>
  </si>
  <si>
    <t>note I collected the data from the most recent year first(31st march 2024) inorder to maintain accuracy in data collection as there may be discripencies updated in reporting of financial statement by the company</t>
  </si>
  <si>
    <t>Interpreting the Z-EM Score</t>
  </si>
  <si>
    <t>Z &gt; 2.6 → Safe Zone (Low bankruptcy risk) ✅</t>
  </si>
  <si>
    <t>1.1 &lt; Z &lt; 2.6 → Gray Zone (Moderate risk) ⚠</t>
  </si>
  <si>
    <t>Z &lt; 1.1 → Distress Zone (High bankruptcy risk) ❌</t>
  </si>
  <si>
    <t>Key Differences from the Original Model:</t>
  </si>
  <si>
    <t>The Sales/Total Assets (X5) component is removed since revenue volatility in emerging markets can distort the score.</t>
  </si>
  <si>
    <t>Higher weight is given to retained earnings (X2) and EBIT (X3) as profitability is a stronger indicator of survival in these markets.</t>
  </si>
  <si>
    <t>Financial leverage (X4) is included to reflect the impact of high debt levels in emerging economies</t>
  </si>
  <si>
    <t>total_non_current_assets</t>
  </si>
  <si>
    <t>total_current_assets</t>
  </si>
  <si>
    <t>total_assets</t>
  </si>
  <si>
    <t>total_non_current_liabilities</t>
  </si>
  <si>
    <t>total_current_liabilities</t>
  </si>
  <si>
    <t>total_liabilities</t>
  </si>
  <si>
    <t>retained_earnings</t>
  </si>
  <si>
    <t>profit_before_tax</t>
  </si>
  <si>
    <t>finance_cost</t>
  </si>
  <si>
    <t>ebit</t>
  </si>
  <si>
    <t>book_value_of_equity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</si>
</sst>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72" formatCode="&quot;₹&quot;\ #,##0"/>
  </numFmts>
  <fonts count="4" x14ac:knownFonts="1">
    <font>
      <sz val="11"/>
      <color theme="1"/>
      <name val="Calibri"/>
      <family val="2"/>
      <scheme val="minor"/>
    </font>
    <font>
      <sz val="8"/>
      <color theme="1"/>
      <name val="Calibri"/>
      <family val="2"/>
      <scheme val="minor"/>
    </font>
    <font>
      <sz val="11"/>
      <color theme="1"/>
      <name val="Times New Roman"/>
      <family val="1"/>
    </font>
    <font>
      <b/>
      <sz val="11"/>
      <color theme="1"/>
      <name val="Times New Roman"/>
      <family val="1"/>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8">
    <xf numFmtId="0" fontId="0" fillId="0" borderId="0" xfId="0"/>
    <xf numFmtId="3" fontId="0" fillId="0" borderId="0" xfId="0" applyNumberFormat="1"/>
    <xf numFmtId="164" fontId="0" fillId="0" borderId="0" xfId="0" applyNumberFormat="1"/>
    <xf numFmtId="0" fontId="0" fillId="2" borderId="0" xfId="0" applyFill="1"/>
    <xf numFmtId="3" fontId="0" fillId="2" borderId="0" xfId="0" applyNumberFormat="1" applyFill="1"/>
    <xf numFmtId="0" fontId="1" fillId="0" borderId="0" xfId="0" applyFont="1" applyFill="1"/>
    <xf numFmtId="0" fontId="0" fillId="0" borderId="0" xfId="0" applyFill="1"/>
    <xf numFmtId="0" fontId="0" fillId="3" borderId="0" xfId="0" applyFill="1"/>
    <xf numFmtId="0" fontId="2" fillId="0" borderId="0" xfId="0" applyFont="1"/>
    <xf numFmtId="0" fontId="3" fillId="0" borderId="0" xfId="0" applyFont="1"/>
    <xf numFmtId="14" fontId="3" fillId="3" borderId="0" xfId="0" applyNumberFormat="1" applyFont="1" applyFill="1"/>
    <xf numFmtId="14" fontId="2" fillId="3" borderId="0" xfId="0" applyNumberFormat="1" applyFont="1" applyFill="1"/>
    <xf numFmtId="14" fontId="2"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172" fontId="2" fillId="0" borderId="0" xfId="0" applyNumberFormat="1" applyFont="1" applyAlignment="1">
      <alignment horizontal="center"/>
    </xf>
    <xf numFmtId="172" fontId="2" fillId="2" borderId="0" xfId="0" applyNumberFormat="1"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9A06-29CA-492E-9E93-3AED74CB8A2C}">
  <dimension ref="A1:AA42"/>
  <sheetViews>
    <sheetView workbookViewId="0">
      <pane xSplit="1" ySplit="1" topLeftCell="B2" activePane="bottomRight" state="frozen"/>
      <selection pane="topRight" activeCell="B1" sqref="B1"/>
      <selection pane="bottomLeft" activeCell="A2" sqref="A2"/>
      <selection pane="bottomRight" activeCell="A2" sqref="A2:A17"/>
    </sheetView>
  </sheetViews>
  <sheetFormatPr defaultRowHeight="14.4" x14ac:dyDescent="0.3"/>
  <cols>
    <col min="1" max="1" width="36.21875" customWidth="1"/>
    <col min="24" max="24" width="8.88671875" customWidth="1"/>
    <col min="28" max="28" width="19.44140625" customWidth="1"/>
  </cols>
  <sheetData>
    <row r="1" spans="1:27" x14ac:dyDescent="0.3">
      <c r="A1" s="7"/>
      <c r="B1" s="7" t="s">
        <v>17</v>
      </c>
      <c r="C1" s="7" t="s">
        <v>26</v>
      </c>
      <c r="D1" s="7" t="s">
        <v>9</v>
      </c>
      <c r="E1" s="7" t="s">
        <v>10</v>
      </c>
      <c r="F1" s="7" t="s">
        <v>11</v>
      </c>
      <c r="G1" s="7" t="s">
        <v>12</v>
      </c>
      <c r="H1" s="7" t="s">
        <v>13</v>
      </c>
      <c r="I1" s="7" t="s">
        <v>14</v>
      </c>
      <c r="J1" s="7" t="s">
        <v>15</v>
      </c>
      <c r="K1" s="7" t="s">
        <v>16</v>
      </c>
      <c r="M1" s="7"/>
      <c r="N1" t="s">
        <v>3</v>
      </c>
      <c r="O1" t="s">
        <v>2</v>
      </c>
      <c r="P1" s="3" t="s">
        <v>4</v>
      </c>
      <c r="R1" t="s">
        <v>0</v>
      </c>
      <c r="S1" t="s">
        <v>1</v>
      </c>
      <c r="T1" s="3" t="s">
        <v>18</v>
      </c>
      <c r="V1" t="s">
        <v>5</v>
      </c>
      <c r="X1" t="s">
        <v>6</v>
      </c>
      <c r="Y1" t="s">
        <v>7</v>
      </c>
      <c r="Z1" s="3" t="s">
        <v>8</v>
      </c>
      <c r="AA1" t="s">
        <v>24</v>
      </c>
    </row>
    <row r="2" spans="1:27" x14ac:dyDescent="0.3">
      <c r="A2" t="s">
        <v>3</v>
      </c>
      <c r="B2" s="1">
        <v>358469</v>
      </c>
      <c r="C2" s="1">
        <v>471212</v>
      </c>
      <c r="D2" s="1">
        <v>565526</v>
      </c>
      <c r="E2" s="1">
        <v>632562</v>
      </c>
      <c r="F2" s="1">
        <v>770353</v>
      </c>
      <c r="G2" s="1">
        <v>907655</v>
      </c>
      <c r="H2" s="1">
        <v>948201</v>
      </c>
      <c r="I2" s="1">
        <v>1152646</v>
      </c>
      <c r="J2">
        <v>1182135</v>
      </c>
      <c r="K2">
        <v>1285886</v>
      </c>
      <c r="M2" s="7" t="s">
        <v>17</v>
      </c>
      <c r="N2" s="1">
        <v>358469</v>
      </c>
      <c r="O2" s="1">
        <v>137549</v>
      </c>
      <c r="P2" s="4">
        <f>SUM(N2:O2)</f>
        <v>496018</v>
      </c>
      <c r="R2" s="1">
        <v>149604</v>
      </c>
      <c r="S2" s="1">
        <v>134381</v>
      </c>
      <c r="T2" s="4">
        <f>SUM(R2:S2)</f>
        <v>283985</v>
      </c>
      <c r="V2" s="1">
        <v>3259</v>
      </c>
      <c r="X2" s="1">
        <v>31114</v>
      </c>
      <c r="Y2" s="1">
        <v>3316</v>
      </c>
      <c r="Z2" s="4">
        <f>SUM(X2:Y2)</f>
        <v>34430</v>
      </c>
      <c r="AA2" s="1">
        <f>P2-T2</f>
        <v>212033</v>
      </c>
    </row>
    <row r="3" spans="1:27" x14ac:dyDescent="0.3">
      <c r="A3" t="s">
        <v>2</v>
      </c>
      <c r="B3" s="1">
        <v>137549</v>
      </c>
      <c r="C3" s="1">
        <v>127785</v>
      </c>
      <c r="D3" s="1">
        <v>146813</v>
      </c>
      <c r="E3" s="1">
        <v>183786</v>
      </c>
      <c r="F3" s="1">
        <f>227386+4667</f>
        <v>232053</v>
      </c>
      <c r="G3" s="1">
        <v>258260</v>
      </c>
      <c r="H3" s="1">
        <v>373011</v>
      </c>
      <c r="I3">
        <v>347019</v>
      </c>
      <c r="J3">
        <v>425296</v>
      </c>
      <c r="K3">
        <v>470100</v>
      </c>
      <c r="M3" s="7" t="s">
        <v>26</v>
      </c>
      <c r="N3" s="1">
        <v>471212</v>
      </c>
      <c r="O3" s="1">
        <v>127785</v>
      </c>
      <c r="P3" s="4">
        <f>SUM(N3:O3)</f>
        <v>598997</v>
      </c>
      <c r="R3" s="1">
        <v>178931</v>
      </c>
      <c r="S3" s="1">
        <v>185154</v>
      </c>
      <c r="T3" s="4">
        <f>SUM(R3:S3)</f>
        <v>364085</v>
      </c>
      <c r="V3" s="1">
        <v>4480</v>
      </c>
      <c r="X3" s="1">
        <v>38737</v>
      </c>
      <c r="Y3" s="1">
        <v>3691</v>
      </c>
      <c r="Z3" s="4">
        <f>SUM(X3:Y3)</f>
        <v>42428</v>
      </c>
      <c r="AA3" s="1">
        <f>P3-T3</f>
        <v>234912</v>
      </c>
    </row>
    <row r="4" spans="1:27" x14ac:dyDescent="0.3">
      <c r="A4" s="3" t="s">
        <v>4</v>
      </c>
      <c r="B4" s="4">
        <f>SUM(B2:B3)</f>
        <v>496018</v>
      </c>
      <c r="C4" s="4">
        <f>SUM(C2:C3)</f>
        <v>598997</v>
      </c>
      <c r="D4" s="4">
        <f t="shared" ref="D4:K4" si="0">SUM(D2:D3)</f>
        <v>712339</v>
      </c>
      <c r="E4" s="4">
        <f t="shared" si="0"/>
        <v>816348</v>
      </c>
      <c r="F4" s="4">
        <f>SUM(F2:F3)</f>
        <v>1002406</v>
      </c>
      <c r="G4" s="4">
        <f t="shared" si="0"/>
        <v>1165915</v>
      </c>
      <c r="H4" s="4">
        <f t="shared" si="0"/>
        <v>1321212</v>
      </c>
      <c r="I4" s="4">
        <f t="shared" si="0"/>
        <v>1499665</v>
      </c>
      <c r="J4" s="4">
        <f t="shared" si="0"/>
        <v>1607431</v>
      </c>
      <c r="K4" s="4">
        <f t="shared" si="0"/>
        <v>1755986</v>
      </c>
      <c r="M4" s="7" t="s">
        <v>9</v>
      </c>
      <c r="N4" s="1">
        <v>565526</v>
      </c>
      <c r="O4" s="1">
        <v>146813</v>
      </c>
      <c r="P4" s="4">
        <f>SUM(N4:O4)</f>
        <v>712339</v>
      </c>
      <c r="R4" s="1">
        <v>210398</v>
      </c>
      <c r="S4" s="1">
        <v>235315</v>
      </c>
      <c r="T4" s="4">
        <f>SUM(R4:S4)</f>
        <v>445713</v>
      </c>
      <c r="V4" s="1">
        <v>9273</v>
      </c>
      <c r="X4" s="1">
        <v>40034</v>
      </c>
      <c r="Y4" s="1">
        <v>3849</v>
      </c>
      <c r="Z4" s="4">
        <f>SUM(X4:Y4)</f>
        <v>43883</v>
      </c>
      <c r="AA4" s="1">
        <f>P4-T4</f>
        <v>266626</v>
      </c>
    </row>
    <row r="5" spans="1:27" x14ac:dyDescent="0.3">
      <c r="M5" s="7" t="s">
        <v>10</v>
      </c>
      <c r="N5" s="1">
        <v>632562</v>
      </c>
      <c r="O5" s="1">
        <v>183786</v>
      </c>
      <c r="P5" s="4">
        <f>SUM(N5:O5)</f>
        <v>816348</v>
      </c>
      <c r="R5" s="1">
        <v>205451</v>
      </c>
      <c r="S5" s="1">
        <v>313852</v>
      </c>
      <c r="T5" s="4">
        <f>SUM(R5:S5)</f>
        <v>519303</v>
      </c>
      <c r="V5" s="1">
        <v>11840</v>
      </c>
      <c r="X5" s="1">
        <v>49426</v>
      </c>
      <c r="Y5" s="1">
        <v>8052</v>
      </c>
      <c r="Z5" s="4">
        <f>SUM(X5:Y5)</f>
        <v>57478</v>
      </c>
      <c r="AA5" s="1">
        <f>P5-T5</f>
        <v>297045</v>
      </c>
    </row>
    <row r="6" spans="1:27" x14ac:dyDescent="0.3">
      <c r="A6" t="s">
        <v>0</v>
      </c>
      <c r="B6" s="1">
        <v>149604</v>
      </c>
      <c r="C6" s="1">
        <v>178931</v>
      </c>
      <c r="D6" s="1">
        <v>210398</v>
      </c>
      <c r="E6" s="1">
        <v>205451</v>
      </c>
      <c r="F6" s="1">
        <v>289692</v>
      </c>
      <c r="G6" s="1">
        <v>291652</v>
      </c>
      <c r="H6" s="1">
        <v>244212</v>
      </c>
      <c r="I6" s="1">
        <v>302019</v>
      </c>
      <c r="J6">
        <v>382807</v>
      </c>
      <c r="K6">
        <v>432831</v>
      </c>
      <c r="M6" s="7" t="s">
        <v>11</v>
      </c>
      <c r="N6" s="1">
        <v>770353</v>
      </c>
      <c r="O6" s="1">
        <f>227386+4667</f>
        <v>232053</v>
      </c>
      <c r="P6" s="4">
        <f>SUM(N6:O6)</f>
        <v>1002406</v>
      </c>
      <c r="R6" s="1">
        <v>289692</v>
      </c>
      <c r="S6" s="1">
        <f>314023+3299</f>
        <v>317322</v>
      </c>
      <c r="T6" s="4">
        <f>SUM(R6:S6)</f>
        <v>607014</v>
      </c>
      <c r="V6" s="1">
        <v>12330</v>
      </c>
      <c r="X6" s="1">
        <v>55227</v>
      </c>
      <c r="Y6" s="1">
        <v>16495</v>
      </c>
      <c r="Z6" s="4">
        <f>SUM(X6:Y6)</f>
        <v>71722</v>
      </c>
      <c r="AA6" s="1">
        <f>P6-T6</f>
        <v>395392</v>
      </c>
    </row>
    <row r="7" spans="1:27" x14ac:dyDescent="0.3">
      <c r="A7" t="s">
        <v>1</v>
      </c>
      <c r="B7" s="1">
        <v>134381</v>
      </c>
      <c r="C7" s="1">
        <v>185154</v>
      </c>
      <c r="D7" s="1">
        <v>235315</v>
      </c>
      <c r="E7" s="1">
        <v>313852</v>
      </c>
      <c r="F7" s="1">
        <f>314023+3299</f>
        <v>317322</v>
      </c>
      <c r="G7" s="1">
        <v>412916</v>
      </c>
      <c r="H7" s="1">
        <v>277568</v>
      </c>
      <c r="I7">
        <v>308662</v>
      </c>
      <c r="J7">
        <v>395743</v>
      </c>
      <c r="K7">
        <v>397367</v>
      </c>
      <c r="M7" s="7" t="s">
        <v>12</v>
      </c>
      <c r="N7" s="1">
        <v>907655</v>
      </c>
      <c r="O7" s="1">
        <v>258260</v>
      </c>
      <c r="P7" s="4">
        <f>SUM(N7:O7)</f>
        <v>1165915</v>
      </c>
      <c r="R7" s="1">
        <v>291652</v>
      </c>
      <c r="S7" s="1">
        <v>412916</v>
      </c>
      <c r="T7" s="4">
        <f>SUM(R7:S7)</f>
        <v>704568</v>
      </c>
      <c r="V7" s="1">
        <v>32972</v>
      </c>
      <c r="X7" s="1">
        <v>53606</v>
      </c>
      <c r="Y7" s="1">
        <v>22027</v>
      </c>
      <c r="Z7" s="4">
        <f>SUM(X7:Y7)</f>
        <v>75633</v>
      </c>
      <c r="AA7" s="1">
        <f>P7-T7</f>
        <v>461347</v>
      </c>
    </row>
    <row r="8" spans="1:27" x14ac:dyDescent="0.3">
      <c r="A8" s="3" t="s">
        <v>18</v>
      </c>
      <c r="B8" s="4">
        <f>SUM(B6:B7)</f>
        <v>283985</v>
      </c>
      <c r="C8" s="4">
        <f>SUM(C6:C7)</f>
        <v>364085</v>
      </c>
      <c r="D8" s="4">
        <f>SUM(D6:D7)</f>
        <v>445713</v>
      </c>
      <c r="E8" s="4">
        <f t="shared" ref="D8:K8" si="1">SUM(E6:E7)</f>
        <v>519303</v>
      </c>
      <c r="F8" s="4">
        <f t="shared" si="1"/>
        <v>607014</v>
      </c>
      <c r="G8" s="4">
        <f t="shared" si="1"/>
        <v>704568</v>
      </c>
      <c r="H8" s="4">
        <f t="shared" si="1"/>
        <v>521780</v>
      </c>
      <c r="I8" s="4">
        <f t="shared" si="1"/>
        <v>610681</v>
      </c>
      <c r="J8" s="4">
        <f t="shared" si="1"/>
        <v>778550</v>
      </c>
      <c r="K8" s="4">
        <f t="shared" si="1"/>
        <v>830198</v>
      </c>
      <c r="M8" s="7" t="s">
        <v>13</v>
      </c>
      <c r="N8" s="1">
        <v>948201</v>
      </c>
      <c r="O8" s="1">
        <v>373011</v>
      </c>
      <c r="P8" s="4">
        <f>SUM(N8:O8)</f>
        <v>1321212</v>
      </c>
      <c r="R8" s="1">
        <v>244212</v>
      </c>
      <c r="S8" s="1">
        <v>277568</v>
      </c>
      <c r="T8" s="4">
        <f>SUM(R8:S8)</f>
        <v>521780</v>
      </c>
      <c r="V8" s="1">
        <v>196059</v>
      </c>
      <c r="X8" s="1">
        <v>55461</v>
      </c>
      <c r="Y8" s="1">
        <v>21189</v>
      </c>
      <c r="Z8" s="4">
        <f>SUM(X8:Y8)</f>
        <v>76650</v>
      </c>
      <c r="AA8" s="1">
        <f>P8-T8</f>
        <v>799432</v>
      </c>
    </row>
    <row r="9" spans="1:27" x14ac:dyDescent="0.3">
      <c r="M9" s="7" t="s">
        <v>14</v>
      </c>
      <c r="N9" s="1">
        <v>1152646</v>
      </c>
      <c r="O9">
        <v>347019</v>
      </c>
      <c r="P9" s="4">
        <f>SUM(N9:O9)</f>
        <v>1499665</v>
      </c>
      <c r="R9" s="1">
        <v>302019</v>
      </c>
      <c r="S9">
        <v>308662</v>
      </c>
      <c r="T9" s="4">
        <f>SUM(R9:S9)</f>
        <v>610681</v>
      </c>
      <c r="V9" s="1">
        <v>247951</v>
      </c>
      <c r="X9" s="1">
        <v>54142</v>
      </c>
      <c r="Y9" s="1">
        <v>14584</v>
      </c>
      <c r="Z9" s="4">
        <f>SUM(X9:Y9)</f>
        <v>68726</v>
      </c>
      <c r="AA9" s="1">
        <f>P9-T9</f>
        <v>888984</v>
      </c>
    </row>
    <row r="10" spans="1:27" x14ac:dyDescent="0.3">
      <c r="A10" t="s">
        <v>5</v>
      </c>
      <c r="B10" s="1">
        <v>3259</v>
      </c>
      <c r="C10" s="1">
        <v>4480</v>
      </c>
      <c r="D10" s="1">
        <v>9273</v>
      </c>
      <c r="E10" s="1">
        <v>11840</v>
      </c>
      <c r="F10" s="1">
        <v>12330</v>
      </c>
      <c r="G10" s="1">
        <v>32972</v>
      </c>
      <c r="H10" s="1">
        <v>196059</v>
      </c>
      <c r="I10" s="1">
        <v>247951</v>
      </c>
      <c r="J10">
        <v>295739</v>
      </c>
      <c r="K10">
        <v>339787</v>
      </c>
      <c r="M10" s="7" t="s">
        <v>15</v>
      </c>
      <c r="N10">
        <v>1182135</v>
      </c>
      <c r="O10">
        <v>425296</v>
      </c>
      <c r="P10" s="4">
        <f>SUM(N10:O10)</f>
        <v>1607431</v>
      </c>
      <c r="R10">
        <v>382807</v>
      </c>
      <c r="S10">
        <v>395743</v>
      </c>
      <c r="T10" s="4">
        <f>SUM(R10:S10)</f>
        <v>778550</v>
      </c>
      <c r="V10">
        <v>295739</v>
      </c>
      <c r="X10">
        <v>94046</v>
      </c>
      <c r="Y10">
        <v>19571</v>
      </c>
      <c r="Z10" s="4">
        <f>SUM(X10:Y10)</f>
        <v>113617</v>
      </c>
      <c r="AA10" s="1">
        <f>P10-T10</f>
        <v>828881</v>
      </c>
    </row>
    <row r="11" spans="1:27" x14ac:dyDescent="0.3">
      <c r="M11" s="7" t="s">
        <v>16</v>
      </c>
      <c r="N11">
        <v>1285886</v>
      </c>
      <c r="O11">
        <v>470100</v>
      </c>
      <c r="P11" s="4">
        <f>SUM(N11:O11)</f>
        <v>1755986</v>
      </c>
      <c r="R11">
        <v>432831</v>
      </c>
      <c r="S11">
        <v>397367</v>
      </c>
      <c r="T11" s="4">
        <f>SUM(R11:S11)</f>
        <v>830198</v>
      </c>
      <c r="V11">
        <v>339787</v>
      </c>
      <c r="X11">
        <v>104727</v>
      </c>
      <c r="Y11">
        <v>23118</v>
      </c>
      <c r="Z11" s="4">
        <f>SUM(X11:Y11)</f>
        <v>127845</v>
      </c>
      <c r="AA11" s="1">
        <f>P11-T11</f>
        <v>925788</v>
      </c>
    </row>
    <row r="12" spans="1:27" x14ac:dyDescent="0.3">
      <c r="A12" t="s">
        <v>6</v>
      </c>
      <c r="B12" s="1">
        <v>31114</v>
      </c>
      <c r="C12" s="1">
        <v>38737</v>
      </c>
      <c r="D12" s="1">
        <v>40034</v>
      </c>
      <c r="E12" s="1">
        <v>49426</v>
      </c>
      <c r="F12" s="1">
        <v>55227</v>
      </c>
      <c r="G12" s="1">
        <v>53606</v>
      </c>
      <c r="H12" s="1">
        <v>55461</v>
      </c>
      <c r="I12" s="1">
        <v>54142</v>
      </c>
      <c r="J12">
        <v>94046</v>
      </c>
      <c r="K12">
        <v>104727</v>
      </c>
    </row>
    <row r="13" spans="1:27" x14ac:dyDescent="0.3">
      <c r="A13" t="s">
        <v>7</v>
      </c>
      <c r="B13" s="1">
        <v>3316</v>
      </c>
      <c r="C13" s="1">
        <v>3691</v>
      </c>
      <c r="D13" s="1">
        <v>3849</v>
      </c>
      <c r="E13" s="1">
        <v>8052</v>
      </c>
      <c r="F13" s="1">
        <v>16495</v>
      </c>
      <c r="G13" s="1">
        <v>22027</v>
      </c>
      <c r="H13" s="1">
        <v>21189</v>
      </c>
      <c r="I13" s="1">
        <v>14584</v>
      </c>
      <c r="J13">
        <v>19571</v>
      </c>
      <c r="K13">
        <v>23118</v>
      </c>
    </row>
    <row r="14" spans="1:27" x14ac:dyDescent="0.3">
      <c r="A14" s="3" t="s">
        <v>8</v>
      </c>
      <c r="B14" s="4">
        <f>SUM(B12:B13)</f>
        <v>34430</v>
      </c>
      <c r="C14" s="4">
        <f>SUM(C12:C13)</f>
        <v>42428</v>
      </c>
      <c r="D14" s="4">
        <f t="shared" ref="D14:K14" si="2">SUM(D12:D13)</f>
        <v>43883</v>
      </c>
      <c r="E14" s="4">
        <f t="shared" si="2"/>
        <v>57478</v>
      </c>
      <c r="F14" s="4">
        <f t="shared" si="2"/>
        <v>71722</v>
      </c>
      <c r="G14" s="4">
        <f t="shared" si="2"/>
        <v>75633</v>
      </c>
      <c r="H14" s="4">
        <f t="shared" si="2"/>
        <v>76650</v>
      </c>
      <c r="I14" s="4">
        <f t="shared" si="2"/>
        <v>68726</v>
      </c>
      <c r="J14" s="4">
        <f t="shared" si="2"/>
        <v>113617</v>
      </c>
      <c r="K14" s="4">
        <f>SUM(K12:K13)</f>
        <v>127845</v>
      </c>
    </row>
    <row r="16" spans="1:27" x14ac:dyDescent="0.3">
      <c r="A16" t="s">
        <v>25</v>
      </c>
    </row>
    <row r="17" spans="1:11" x14ac:dyDescent="0.3">
      <c r="A17" t="s">
        <v>24</v>
      </c>
      <c r="B17" s="1">
        <f>B4-B8</f>
        <v>212033</v>
      </c>
      <c r="C17" s="1">
        <f>C4-C8</f>
        <v>234912</v>
      </c>
      <c r="D17" s="1">
        <f>D4-D8</f>
        <v>266626</v>
      </c>
      <c r="E17" s="1">
        <f t="shared" ref="D17:K17" si="3">E4-E8</f>
        <v>297045</v>
      </c>
      <c r="F17" s="1">
        <f t="shared" si="3"/>
        <v>395392</v>
      </c>
      <c r="G17" s="1">
        <f t="shared" si="3"/>
        <v>461347</v>
      </c>
      <c r="H17" s="1">
        <f t="shared" si="3"/>
        <v>799432</v>
      </c>
      <c r="I17" s="1">
        <f t="shared" si="3"/>
        <v>888984</v>
      </c>
      <c r="J17" s="1">
        <f t="shared" si="3"/>
        <v>828881</v>
      </c>
      <c r="K17" s="1">
        <f t="shared" si="3"/>
        <v>925788</v>
      </c>
    </row>
    <row r="20" spans="1:11" x14ac:dyDescent="0.3">
      <c r="B20" s="5"/>
      <c r="C20" s="6"/>
    </row>
    <row r="21" spans="1:11" x14ac:dyDescent="0.3">
      <c r="A21" t="s">
        <v>19</v>
      </c>
    </row>
    <row r="22" spans="1:11" x14ac:dyDescent="0.3">
      <c r="A22" t="s">
        <v>20</v>
      </c>
      <c r="B22" s="2">
        <f>(B3-B7)/B4</f>
        <v>6.3868649928026803E-3</v>
      </c>
      <c r="C22" s="2">
        <f t="shared" ref="C22:K22" si="4">(C3-C7)/C4</f>
        <v>-9.5775104048935134E-2</v>
      </c>
      <c r="D22" s="2">
        <f t="shared" si="4"/>
        <v>-0.12424140753208796</v>
      </c>
      <c r="E22" s="2">
        <f t="shared" si="4"/>
        <v>-0.15932665970884966</v>
      </c>
      <c r="F22" s="2">
        <f t="shared" si="4"/>
        <v>-8.5064335209485975E-2</v>
      </c>
      <c r="G22" s="2">
        <f t="shared" si="4"/>
        <v>-0.13264774876384641</v>
      </c>
      <c r="H22" s="2">
        <f t="shared" si="4"/>
        <v>7.2238974517337115E-2</v>
      </c>
      <c r="I22" s="2">
        <f t="shared" si="4"/>
        <v>2.5577045540170637E-2</v>
      </c>
      <c r="J22" s="2">
        <f t="shared" si="4"/>
        <v>1.8385237064608061E-2</v>
      </c>
      <c r="K22" s="2">
        <f t="shared" si="4"/>
        <v>4.1420034100499666E-2</v>
      </c>
    </row>
    <row r="23" spans="1:11" x14ac:dyDescent="0.3">
      <c r="A23" t="s">
        <v>21</v>
      </c>
      <c r="B23" s="2">
        <f>B10/B4</f>
        <v>6.5703260768762428E-3</v>
      </c>
      <c r="C23" s="2">
        <f t="shared" ref="C23:K23" si="5">C10/C4</f>
        <v>7.4791693447546484E-3</v>
      </c>
      <c r="D23" s="2">
        <f t="shared" si="5"/>
        <v>1.3017678380658647E-2</v>
      </c>
      <c r="E23" s="2">
        <f t="shared" si="5"/>
        <v>1.4503618554832008E-2</v>
      </c>
      <c r="F23" s="2">
        <f t="shared" si="5"/>
        <v>1.2300405225028581E-2</v>
      </c>
      <c r="G23" s="2">
        <f t="shared" si="5"/>
        <v>2.8279934643606095E-2</v>
      </c>
      <c r="H23" s="2">
        <f t="shared" si="5"/>
        <v>0.14839329343057739</v>
      </c>
      <c r="I23" s="2">
        <f t="shared" si="5"/>
        <v>0.16533759206222723</v>
      </c>
      <c r="J23" s="2">
        <f t="shared" si="5"/>
        <v>0.18398239177918058</v>
      </c>
      <c r="K23" s="2">
        <f t="shared" si="5"/>
        <v>0.19350211220362803</v>
      </c>
    </row>
    <row r="24" spans="1:11" x14ac:dyDescent="0.3">
      <c r="A24" t="s">
        <v>22</v>
      </c>
      <c r="B24" s="2">
        <f>B14/B4</f>
        <v>6.9412803567612466E-2</v>
      </c>
      <c r="C24" s="2">
        <f t="shared" ref="C24:K24" si="6">C14/C4</f>
        <v>7.0831740392689774E-2</v>
      </c>
      <c r="D24" s="2">
        <f t="shared" si="6"/>
        <v>6.1604095802700681E-2</v>
      </c>
      <c r="E24" s="2">
        <f t="shared" si="6"/>
        <v>7.0408698251235996E-2</v>
      </c>
      <c r="F24" s="2">
        <f t="shared" si="6"/>
        <v>7.1549851058353597E-2</v>
      </c>
      <c r="G24" s="2">
        <f t="shared" si="6"/>
        <v>6.4870080580488293E-2</v>
      </c>
      <c r="H24" s="2">
        <f t="shared" si="6"/>
        <v>5.8014913579349868E-2</v>
      </c>
      <c r="I24" s="2">
        <f t="shared" si="6"/>
        <v>4.5827568156888369E-2</v>
      </c>
      <c r="J24" s="2">
        <f t="shared" si="6"/>
        <v>7.0682349662287217E-2</v>
      </c>
      <c r="K24" s="2">
        <f t="shared" si="6"/>
        <v>7.2805250155752954E-2</v>
      </c>
    </row>
    <row r="25" spans="1:11" x14ac:dyDescent="0.3">
      <c r="A25" t="s">
        <v>23</v>
      </c>
      <c r="B25" s="2">
        <f>B17/B8</f>
        <v>0.7466345053435921</v>
      </c>
      <c r="C25" s="2">
        <f t="shared" ref="C25:K25" si="7">C17/C8</f>
        <v>0.64521196973234274</v>
      </c>
      <c r="D25" s="2">
        <f t="shared" si="7"/>
        <v>0.59820108455441057</v>
      </c>
      <c r="E25" s="2">
        <f t="shared" si="7"/>
        <v>0.57200709412423956</v>
      </c>
      <c r="F25" s="2">
        <f t="shared" si="7"/>
        <v>0.65137212650779064</v>
      </c>
      <c r="G25" s="2">
        <f t="shared" si="7"/>
        <v>0.65479414336160602</v>
      </c>
      <c r="H25" s="2">
        <f t="shared" si="7"/>
        <v>1.5321246502357315</v>
      </c>
      <c r="I25" s="2">
        <f t="shared" si="7"/>
        <v>1.4557256570942931</v>
      </c>
      <c r="J25" s="2">
        <f t="shared" si="7"/>
        <v>1.0646471003789095</v>
      </c>
      <c r="K25" s="2">
        <f t="shared" si="7"/>
        <v>1.1151412072782638</v>
      </c>
    </row>
    <row r="27" spans="1:11" x14ac:dyDescent="0.3">
      <c r="A27" t="s">
        <v>27</v>
      </c>
      <c r="B27">
        <f>6.56*B22+3.26*B23+6.72*B24+1.05*B25</f>
        <v>1.3137373679485296</v>
      </c>
      <c r="C27">
        <f>6.56*C22+3.26*C23+6.72*C24+1.05*C25</f>
        <v>0.54955927316072095</v>
      </c>
      <c r="D27">
        <f t="shared" ref="D27:K27" si="8">6.56*D22+3.26*D23+6.72*D24+1.05*D25</f>
        <v>0.2695046606867299</v>
      </c>
      <c r="E27">
        <f t="shared" si="8"/>
        <v>7.5852809877456018E-2</v>
      </c>
      <c r="F27">
        <f>6.56*F22+3.26*F23+6.72*F24+1.05*F25</f>
        <v>0.64683301400468163</v>
      </c>
      <c r="G27">
        <f t="shared" si="8"/>
        <v>0.3454841470778911</v>
      </c>
      <c r="H27">
        <f t="shared" si="8"/>
        <v>2.9562409114181629</v>
      </c>
      <c r="I27">
        <f t="shared" si="8"/>
        <v>2.543259166829678</v>
      </c>
      <c r="J27">
        <f t="shared" si="8"/>
        <v>2.3132545974723824</v>
      </c>
      <c r="K27">
        <f t="shared" si="8"/>
        <v>2.5626818581719419</v>
      </c>
    </row>
    <row r="30" spans="1:11" x14ac:dyDescent="0.3">
      <c r="A30" t="s">
        <v>28</v>
      </c>
    </row>
    <row r="32" spans="1:11" x14ac:dyDescent="0.3">
      <c r="A32" t="s">
        <v>29</v>
      </c>
    </row>
    <row r="34" spans="1:1" x14ac:dyDescent="0.3">
      <c r="A34" t="s">
        <v>30</v>
      </c>
    </row>
    <row r="35" spans="1:1" x14ac:dyDescent="0.3">
      <c r="A35" t="s">
        <v>31</v>
      </c>
    </row>
    <row r="36" spans="1:1" x14ac:dyDescent="0.3">
      <c r="A36" t="s">
        <v>32</v>
      </c>
    </row>
    <row r="38" spans="1:1" x14ac:dyDescent="0.3">
      <c r="A38" t="s">
        <v>33</v>
      </c>
    </row>
    <row r="40" spans="1:1" x14ac:dyDescent="0.3">
      <c r="A40" t="s">
        <v>34</v>
      </c>
    </row>
    <row r="41" spans="1:1" x14ac:dyDescent="0.3">
      <c r="A41" t="s">
        <v>35</v>
      </c>
    </row>
    <row r="42" spans="1:1" x14ac:dyDescent="0.3">
      <c r="A42"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26776-254D-4DF9-9431-EB7E395960D9}">
  <dimension ref="A1:L12"/>
  <sheetViews>
    <sheetView tabSelected="1" workbookViewId="0">
      <selection activeCell="C14" sqref="C14"/>
    </sheetView>
  </sheetViews>
  <sheetFormatPr defaultRowHeight="13.8" x14ac:dyDescent="0.25"/>
  <cols>
    <col min="1" max="1" width="10.33203125" style="12" bestFit="1" customWidth="1"/>
    <col min="2" max="2" width="22.88671875" style="8" bestFit="1" customWidth="1"/>
    <col min="3" max="3" width="18.44140625" style="8" bestFit="1" customWidth="1"/>
    <col min="4" max="4" width="13.33203125" style="8" bestFit="1" customWidth="1"/>
    <col min="5" max="5" width="25.88671875" style="8" bestFit="1" customWidth="1"/>
    <col min="6" max="6" width="21.44140625" style="8" bestFit="1" customWidth="1"/>
    <col min="7" max="7" width="14" style="8" bestFit="1" customWidth="1"/>
    <col min="8" max="8" width="16.44140625" style="8" bestFit="1" customWidth="1"/>
    <col min="9" max="9" width="16.21875" style="8" bestFit="1" customWidth="1"/>
    <col min="10" max="10" width="11.77734375" style="8" bestFit="1" customWidth="1"/>
    <col min="11" max="11" width="12.21875" style="8" bestFit="1" customWidth="1"/>
    <col min="12" max="12" width="20.44140625" style="8" bestFit="1" customWidth="1"/>
    <col min="13" max="13" width="11.33203125" style="8" bestFit="1" customWidth="1"/>
    <col min="14" max="14" width="7.88671875" style="8" bestFit="1" customWidth="1"/>
    <col min="15" max="15" width="18.109375" style="8" bestFit="1" customWidth="1"/>
    <col min="16" max="16" width="35.5546875" style="8" bestFit="1" customWidth="1"/>
    <col min="17" max="16384" width="8.88671875" style="8"/>
  </cols>
  <sheetData>
    <row r="1" spans="1:12" s="9" customFormat="1" x14ac:dyDescent="0.25">
      <c r="A1" s="10"/>
      <c r="B1" s="13" t="s">
        <v>37</v>
      </c>
      <c r="C1" s="13" t="s">
        <v>38</v>
      </c>
      <c r="D1" s="14" t="s">
        <v>39</v>
      </c>
      <c r="E1" s="13" t="s">
        <v>40</v>
      </c>
      <c r="F1" s="13" t="s">
        <v>41</v>
      </c>
      <c r="G1" s="14" t="s">
        <v>42</v>
      </c>
      <c r="H1" s="13" t="s">
        <v>43</v>
      </c>
      <c r="I1" s="13" t="s">
        <v>44</v>
      </c>
      <c r="J1" s="13" t="s">
        <v>45</v>
      </c>
      <c r="K1" s="14" t="s">
        <v>46</v>
      </c>
      <c r="L1" s="13" t="s">
        <v>47</v>
      </c>
    </row>
    <row r="2" spans="1:12" x14ac:dyDescent="0.25">
      <c r="A2" s="11">
        <v>42094</v>
      </c>
      <c r="B2" s="15">
        <v>358469</v>
      </c>
      <c r="C2" s="15">
        <v>137549</v>
      </c>
      <c r="D2" s="16">
        <f>SUM(B2:C2)</f>
        <v>496018</v>
      </c>
      <c r="E2" s="15">
        <v>149604</v>
      </c>
      <c r="F2" s="15">
        <v>134381</v>
      </c>
      <c r="G2" s="16">
        <f>SUM(E2:F2)</f>
        <v>283985</v>
      </c>
      <c r="H2" s="15">
        <v>3259</v>
      </c>
      <c r="I2" s="15">
        <v>31114</v>
      </c>
      <c r="J2" s="15">
        <v>3316</v>
      </c>
      <c r="K2" s="16">
        <f>SUM(I2:J2)</f>
        <v>34430</v>
      </c>
      <c r="L2" s="15">
        <f>D2-G2</f>
        <v>212033</v>
      </c>
    </row>
    <row r="3" spans="1:12" x14ac:dyDescent="0.25">
      <c r="A3" s="11">
        <v>42460</v>
      </c>
      <c r="B3" s="15">
        <v>471212</v>
      </c>
      <c r="C3" s="15">
        <v>127785</v>
      </c>
      <c r="D3" s="16">
        <f>SUM(B3:C3)</f>
        <v>598997</v>
      </c>
      <c r="E3" s="15">
        <v>178931</v>
      </c>
      <c r="F3" s="15">
        <v>185154</v>
      </c>
      <c r="G3" s="16">
        <f>SUM(E3:F3)</f>
        <v>364085</v>
      </c>
      <c r="H3" s="15">
        <v>4480</v>
      </c>
      <c r="I3" s="15">
        <v>38737</v>
      </c>
      <c r="J3" s="15">
        <v>3691</v>
      </c>
      <c r="K3" s="16">
        <f>SUM(I3:J3)</f>
        <v>42428</v>
      </c>
      <c r="L3" s="15">
        <f>D3-G3</f>
        <v>234912</v>
      </c>
    </row>
    <row r="4" spans="1:12" x14ac:dyDescent="0.25">
      <c r="A4" s="11">
        <v>42825</v>
      </c>
      <c r="B4" s="15">
        <v>565526</v>
      </c>
      <c r="C4" s="15">
        <v>146813</v>
      </c>
      <c r="D4" s="16">
        <f>SUM(B4:C4)</f>
        <v>712339</v>
      </c>
      <c r="E4" s="15">
        <v>210398</v>
      </c>
      <c r="F4" s="15">
        <v>235315</v>
      </c>
      <c r="G4" s="16">
        <f>SUM(E4:F4)</f>
        <v>445713</v>
      </c>
      <c r="H4" s="15">
        <v>9273</v>
      </c>
      <c r="I4" s="15">
        <v>40034</v>
      </c>
      <c r="J4" s="15">
        <v>3849</v>
      </c>
      <c r="K4" s="16">
        <f>SUM(I4:J4)</f>
        <v>43883</v>
      </c>
      <c r="L4" s="15">
        <f>D4-G4</f>
        <v>266626</v>
      </c>
    </row>
    <row r="5" spans="1:12" x14ac:dyDescent="0.25">
      <c r="A5" s="11">
        <v>43190</v>
      </c>
      <c r="B5" s="15">
        <v>632562</v>
      </c>
      <c r="C5" s="15">
        <v>183786</v>
      </c>
      <c r="D5" s="16">
        <f>SUM(B5:C5)</f>
        <v>816348</v>
      </c>
      <c r="E5" s="15">
        <v>205451</v>
      </c>
      <c r="F5" s="15">
        <v>313852</v>
      </c>
      <c r="G5" s="16">
        <f>SUM(E5:F5)</f>
        <v>519303</v>
      </c>
      <c r="H5" s="15">
        <v>11840</v>
      </c>
      <c r="I5" s="15">
        <v>49426</v>
      </c>
      <c r="J5" s="15">
        <v>8052</v>
      </c>
      <c r="K5" s="16">
        <f>SUM(I5:J5)</f>
        <v>57478</v>
      </c>
      <c r="L5" s="15">
        <f>D5-G5</f>
        <v>297045</v>
      </c>
    </row>
    <row r="6" spans="1:12" x14ac:dyDescent="0.25">
      <c r="A6" s="11">
        <v>43555</v>
      </c>
      <c r="B6" s="15">
        <v>770353</v>
      </c>
      <c r="C6" s="15">
        <f>227386+4667</f>
        <v>232053</v>
      </c>
      <c r="D6" s="16">
        <f>SUM(B6:C6)</f>
        <v>1002406</v>
      </c>
      <c r="E6" s="15">
        <v>289692</v>
      </c>
      <c r="F6" s="15">
        <f>314023+3299</f>
        <v>317322</v>
      </c>
      <c r="G6" s="16">
        <f>SUM(E6:F6)</f>
        <v>607014</v>
      </c>
      <c r="H6" s="15">
        <v>12330</v>
      </c>
      <c r="I6" s="15">
        <v>55227</v>
      </c>
      <c r="J6" s="15">
        <v>16495</v>
      </c>
      <c r="K6" s="16">
        <f>SUM(I6:J6)</f>
        <v>71722</v>
      </c>
      <c r="L6" s="15">
        <f>D6-G6</f>
        <v>395392</v>
      </c>
    </row>
    <row r="7" spans="1:12" x14ac:dyDescent="0.25">
      <c r="A7" s="11">
        <v>43921</v>
      </c>
      <c r="B7" s="15">
        <v>907655</v>
      </c>
      <c r="C7" s="15">
        <v>258260</v>
      </c>
      <c r="D7" s="16">
        <f>SUM(B7:C7)</f>
        <v>1165915</v>
      </c>
      <c r="E7" s="15">
        <v>291652</v>
      </c>
      <c r="F7" s="15">
        <v>412916</v>
      </c>
      <c r="G7" s="16">
        <f>SUM(E7:F7)</f>
        <v>704568</v>
      </c>
      <c r="H7" s="15">
        <v>32972</v>
      </c>
      <c r="I7" s="15">
        <v>53606</v>
      </c>
      <c r="J7" s="15">
        <v>22027</v>
      </c>
      <c r="K7" s="16">
        <f>SUM(I7:J7)</f>
        <v>75633</v>
      </c>
      <c r="L7" s="15">
        <f>D7-G7</f>
        <v>461347</v>
      </c>
    </row>
    <row r="8" spans="1:12" x14ac:dyDescent="0.25">
      <c r="A8" s="11">
        <v>44286</v>
      </c>
      <c r="B8" s="15">
        <v>948201</v>
      </c>
      <c r="C8" s="15">
        <v>373011</v>
      </c>
      <c r="D8" s="16">
        <f>SUM(B8:C8)</f>
        <v>1321212</v>
      </c>
      <c r="E8" s="15">
        <v>244212</v>
      </c>
      <c r="F8" s="15">
        <v>277568</v>
      </c>
      <c r="G8" s="16">
        <f>SUM(E8:F8)</f>
        <v>521780</v>
      </c>
      <c r="H8" s="15">
        <v>196059</v>
      </c>
      <c r="I8" s="15">
        <v>55461</v>
      </c>
      <c r="J8" s="15">
        <v>21189</v>
      </c>
      <c r="K8" s="16">
        <f>SUM(I8:J8)</f>
        <v>76650</v>
      </c>
      <c r="L8" s="15">
        <f>D8-G8</f>
        <v>799432</v>
      </c>
    </row>
    <row r="9" spans="1:12" x14ac:dyDescent="0.25">
      <c r="A9" s="11">
        <v>44651</v>
      </c>
      <c r="B9" s="15">
        <v>1152646</v>
      </c>
      <c r="C9" s="15">
        <v>347019</v>
      </c>
      <c r="D9" s="16">
        <f>SUM(B9:C9)</f>
        <v>1499665</v>
      </c>
      <c r="E9" s="15">
        <v>302019</v>
      </c>
      <c r="F9" s="15">
        <v>308662</v>
      </c>
      <c r="G9" s="16">
        <f>SUM(E9:F9)</f>
        <v>610681</v>
      </c>
      <c r="H9" s="15">
        <v>247951</v>
      </c>
      <c r="I9" s="15">
        <v>54142</v>
      </c>
      <c r="J9" s="15">
        <v>14584</v>
      </c>
      <c r="K9" s="16">
        <f>SUM(I9:J9)</f>
        <v>68726</v>
      </c>
      <c r="L9" s="15">
        <f>D9-G9</f>
        <v>888984</v>
      </c>
    </row>
    <row r="10" spans="1:12" x14ac:dyDescent="0.25">
      <c r="A10" s="11">
        <v>45016</v>
      </c>
      <c r="B10" s="15">
        <v>1182135</v>
      </c>
      <c r="C10" s="15">
        <v>425296</v>
      </c>
      <c r="D10" s="16">
        <f>SUM(B10:C10)</f>
        <v>1607431</v>
      </c>
      <c r="E10" s="15">
        <v>382807</v>
      </c>
      <c r="F10" s="15">
        <v>395743</v>
      </c>
      <c r="G10" s="16">
        <f>SUM(E10:F10)</f>
        <v>778550</v>
      </c>
      <c r="H10" s="15">
        <v>295739</v>
      </c>
      <c r="I10" s="15">
        <v>94046</v>
      </c>
      <c r="J10" s="15">
        <v>19571</v>
      </c>
      <c r="K10" s="16">
        <f>SUM(I10:J10)</f>
        <v>113617</v>
      </c>
      <c r="L10" s="15">
        <f>D10-G10</f>
        <v>828881</v>
      </c>
    </row>
    <row r="11" spans="1:12" x14ac:dyDescent="0.25">
      <c r="A11" s="11">
        <v>45382</v>
      </c>
      <c r="B11" s="15">
        <v>1285886</v>
      </c>
      <c r="C11" s="15">
        <v>470100</v>
      </c>
      <c r="D11" s="16">
        <f>SUM(B11:C11)</f>
        <v>1755986</v>
      </c>
      <c r="E11" s="15">
        <v>432831</v>
      </c>
      <c r="F11" s="15">
        <v>397367</v>
      </c>
      <c r="G11" s="16">
        <f>SUM(E11:F11)</f>
        <v>830198</v>
      </c>
      <c r="H11" s="15">
        <v>339787</v>
      </c>
      <c r="I11" s="15">
        <v>104727</v>
      </c>
      <c r="J11" s="15">
        <v>23118</v>
      </c>
      <c r="K11" s="16">
        <f>SUM(I11:J11)</f>
        <v>127845</v>
      </c>
      <c r="L11" s="15">
        <f>D11-G11</f>
        <v>925788</v>
      </c>
    </row>
    <row r="12" spans="1:12" x14ac:dyDescent="0.25">
      <c r="B12" s="17"/>
      <c r="C12" s="17"/>
      <c r="D12" s="17"/>
      <c r="E12" s="17"/>
      <c r="F12" s="17"/>
      <c r="G12" s="17"/>
      <c r="H12" s="17"/>
      <c r="I12" s="17"/>
      <c r="J12" s="17"/>
      <c r="K12" s="17"/>
      <c r="L1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Ulen Soubam</dc:creator>
  <cp:lastModifiedBy>Ulen Soubam</cp:lastModifiedBy>
  <dcterms:created xsi:type="dcterms:W3CDTF">2025-02-16T07:29:45Z</dcterms:created>
  <dcterms:modified xsi:type="dcterms:W3CDTF">2025-02-20T06:02:18Z</dcterms:modified>
</cp:coreProperties>
</file>