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.shortcut-targets-by-id\19p4C0Gg7CB-MAAqBjm3Q9AY3nlBa5Qlw\varios\"/>
    </mc:Choice>
  </mc:AlternateContent>
  <xr:revisionPtr revIDLastSave="0" documentId="13_ncr:1_{6766F5FC-D7D9-48B9-A8DC-A7B8C0BD462B}" xr6:coauthVersionLast="47" xr6:coauthVersionMax="47" xr10:uidLastSave="{00000000-0000-0000-0000-000000000000}"/>
  <bookViews>
    <workbookView xWindow="-120" yWindow="-120" windowWidth="29040" windowHeight="15720" tabRatio="910" activeTab="1" xr2:uid="{00000000-000D-0000-FFFF-FFFF00000000}"/>
  </bookViews>
  <sheets>
    <sheet name="alfaparf 2" sheetId="51" r:id="rId1"/>
    <sheet name="alfaparf EDOMEX" sheetId="54" r:id="rId2"/>
    <sheet name="alfaparf" sheetId="1" r:id="rId3"/>
    <sheet name="Schwarzkopf." sheetId="17" r:id="rId4"/>
    <sheet name="Fanola" sheetId="10" r:id="rId5"/>
    <sheet name="olaplex" sheetId="6" r:id="rId6"/>
    <sheet name="icon" sheetId="5" r:id="rId7"/>
    <sheet name="Davines" sheetId="4" r:id="rId8"/>
    <sheet name="Suavecito" sheetId="8" r:id="rId9"/>
    <sheet name="Cepillos" sheetId="48" r:id="rId10"/>
    <sheet name="Joico" sheetId="11" r:id="rId11"/>
    <sheet name="Letmex" sheetId="7" r:id="rId12"/>
    <sheet name="Compras Usa" sheetId="12" r:id="rId13"/>
    <sheet name="Moira" sheetId="13" r:id="rId14"/>
    <sheet name="Costco" sheetId="9" r:id="rId15"/>
    <sheet name="Nioxin" sheetId="15" r:id="rId16"/>
    <sheet name="paul mitchel" sheetId="18" r:id="rId17"/>
    <sheet name="Salerm" sheetId="19" r:id="rId18"/>
    <sheet name="Lendan" sheetId="20" r:id="rId19"/>
    <sheet name="Loreal" sheetId="49" r:id="rId20"/>
    <sheet name="Extensiones" sheetId="16" r:id="rId21"/>
    <sheet name="Tec Italy" sheetId="21" r:id="rId22"/>
    <sheet name="ABC" sheetId="23" r:id="rId23"/>
    <sheet name="Hoja1" sheetId="50" r:id="rId24"/>
    <sheet name="SEVICH " sheetId="24" r:id="rId25"/>
    <sheet name="wella" sheetId="3" r:id="rId26"/>
    <sheet name="Moroccanoil" sheetId="25" r:id="rId27"/>
    <sheet name="whal" sheetId="26" r:id="rId28"/>
    <sheet name="GOOD FELLAS" sheetId="27" r:id="rId29"/>
    <sheet name="Hoja2" sheetId="52" r:id="rId30"/>
  </sheets>
  <definedNames>
    <definedName name="_xlnm._FilterDatabase" localSheetId="7" hidden="1">Davines!$A$2:$H$281</definedName>
    <definedName name="_xlnm._FilterDatabase" localSheetId="10" hidden="1">Joico!$A$1:$E$1</definedName>
    <definedName name="_xlnm._FilterDatabase" localSheetId="15" hidden="1">Nioxin!$A$1:$D$1</definedName>
    <definedName name="_xlnm._FilterDatabase" localSheetId="5" hidden="1">olaplex!$B$2:$G$20</definedName>
    <definedName name="_xlnm._FilterDatabase" localSheetId="16" hidden="1">'paul mitchel'!$B$18:$P$18</definedName>
    <definedName name="_xlnm._FilterDatabase" localSheetId="3" hidden="1">Schwarzkopf.!$A$1:$G$229</definedName>
    <definedName name="_xlnm.Print_Area" localSheetId="22">ABC!$J$2:$P$26</definedName>
    <definedName name="_xlnm.Print_Area" localSheetId="10">Joico!$B$1:$D$84</definedName>
    <definedName name="_xlnm.Print_Area" localSheetId="15">Nioxin!$A$1:$C$64</definedName>
    <definedName name="_xlnm.Print_Area" localSheetId="5">olaplex!$B$2:$G$20</definedName>
    <definedName name="_xlnm.Print_Area" localSheetId="16">'paul mitchel'!$B$1:$E$75</definedName>
    <definedName name="_xlnm.Print_Area" localSheetId="24">'SEVICH '!$A$1:$D$23</definedName>
    <definedName name="_xlnm.Print_Area" localSheetId="25">wella!$A$222:$E$368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23" l="1"/>
  <c r="P17" i="23"/>
  <c r="P20" i="23"/>
  <c r="P21" i="23"/>
  <c r="P22" i="23"/>
  <c r="P23" i="23"/>
  <c r="P24" i="23"/>
  <c r="P11" i="23"/>
  <c r="H12" i="23"/>
  <c r="H15" i="23"/>
  <c r="H16" i="23"/>
  <c r="H17" i="23"/>
  <c r="H20" i="23"/>
  <c r="H21" i="23"/>
  <c r="H23" i="23"/>
  <c r="H24" i="23"/>
  <c r="H41" i="23"/>
  <c r="H11" i="23"/>
  <c r="D25" i="8" l="1"/>
  <c r="D26" i="8"/>
  <c r="D27" i="8"/>
  <c r="D30" i="8"/>
  <c r="D31" i="8"/>
  <c r="D32" i="8"/>
  <c r="D33" i="8"/>
  <c r="D37" i="8"/>
  <c r="D38" i="8"/>
  <c r="F3" i="49" l="1"/>
  <c r="F4" i="49"/>
  <c r="F11" i="49"/>
  <c r="F16" i="49"/>
  <c r="G76" i="13" l="1"/>
  <c r="E6" i="25" l="1"/>
  <c r="M25" i="23" l="1"/>
  <c r="M24" i="23"/>
  <c r="M11" i="23"/>
  <c r="M23" i="23"/>
  <c r="M22" i="23"/>
  <c r="M21" i="23"/>
  <c r="M17" i="23"/>
  <c r="M20" i="23"/>
  <c r="M19" i="23"/>
  <c r="M16" i="23"/>
  <c r="M15" i="23"/>
  <c r="M18" i="23"/>
  <c r="M13" i="23"/>
  <c r="M14" i="23"/>
  <c r="M12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23" i="23"/>
  <c r="E41" i="23"/>
  <c r="E40" i="23"/>
  <c r="E39" i="23"/>
  <c r="E38" i="23"/>
  <c r="E13" i="23"/>
  <c r="E12" i="23"/>
  <c r="E37" i="23"/>
  <c r="E36" i="23"/>
  <c r="E19" i="23"/>
  <c r="E17" i="23"/>
  <c r="E16" i="23"/>
  <c r="E35" i="23"/>
  <c r="E34" i="23"/>
  <c r="E33" i="23"/>
  <c r="E22" i="23"/>
  <c r="E32" i="23"/>
  <c r="E31" i="23"/>
  <c r="E30" i="23"/>
  <c r="E29" i="23"/>
  <c r="E28" i="23"/>
  <c r="E15" i="23"/>
  <c r="E27" i="23"/>
  <c r="E21" i="23"/>
  <c r="E18" i="23"/>
  <c r="E14" i="23"/>
  <c r="E26" i="23"/>
  <c r="E25" i="23"/>
  <c r="E20" i="23"/>
  <c r="E24" i="23"/>
  <c r="E11" i="23"/>
  <c r="O13" i="16" l="1"/>
  <c r="O14" i="16"/>
  <c r="O15" i="16"/>
  <c r="O16" i="16"/>
  <c r="O17" i="16"/>
  <c r="O18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12" i="16"/>
  <c r="Y22" i="21" l="1"/>
  <c r="Y23" i="21" s="1"/>
  <c r="Y24" i="21" s="1"/>
  <c r="Y21" i="21"/>
  <c r="L13" i="16" l="1"/>
  <c r="L14" i="16"/>
  <c r="L15" i="16"/>
  <c r="L16" i="16"/>
  <c r="L17" i="16"/>
  <c r="L18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12" i="16"/>
  <c r="I139" i="19" l="1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F4" i="10" l="1"/>
  <c r="F5" i="10"/>
  <c r="F6" i="10"/>
  <c r="F8" i="10"/>
  <c r="F9" i="10"/>
  <c r="F10" i="10"/>
  <c r="F11" i="10"/>
  <c r="F12" i="10"/>
  <c r="F3" i="10"/>
  <c r="O176" i="13" l="1"/>
  <c r="P176" i="13" s="1"/>
  <c r="Q176" i="13" s="1"/>
  <c r="O182" i="13"/>
  <c r="P182" i="13" s="1"/>
  <c r="Q182" i="13" s="1"/>
  <c r="O181" i="13"/>
  <c r="P181" i="13" s="1"/>
  <c r="Q181" i="13" s="1"/>
  <c r="O178" i="13"/>
  <c r="P178" i="13" s="1"/>
  <c r="Q178" i="13" s="1"/>
  <c r="O179" i="13"/>
  <c r="P179" i="13" s="1"/>
  <c r="Q179" i="13" s="1"/>
  <c r="O180" i="13"/>
  <c r="P180" i="13" s="1"/>
  <c r="Q180" i="13" s="1"/>
  <c r="O177" i="13"/>
  <c r="P177" i="13" s="1"/>
  <c r="Q177" i="13" s="1"/>
  <c r="G146" i="13" l="1"/>
  <c r="G147" i="13"/>
  <c r="G148" i="13"/>
  <c r="G149" i="13"/>
  <c r="G150" i="13"/>
  <c r="G139" i="13" l="1"/>
  <c r="G140" i="13"/>
  <c r="G141" i="13"/>
  <c r="G142" i="13"/>
  <c r="G143" i="13"/>
  <c r="G144" i="13"/>
  <c r="G145" i="13"/>
  <c r="G138" i="13"/>
  <c r="G132" i="13"/>
  <c r="G133" i="13"/>
  <c r="G134" i="13"/>
  <c r="G135" i="13"/>
  <c r="G136" i="13"/>
  <c r="G137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D501" i="3" l="1"/>
  <c r="C444" i="3"/>
  <c r="C442" i="3"/>
  <c r="C441" i="3"/>
  <c r="C440" i="3"/>
  <c r="C439" i="3"/>
  <c r="C438" i="3"/>
  <c r="C437" i="3"/>
  <c r="C435" i="3"/>
  <c r="C434" i="3"/>
  <c r="C433" i="3"/>
  <c r="C432" i="3"/>
  <c r="C431" i="3"/>
  <c r="C430" i="3"/>
  <c r="C429" i="3"/>
  <c r="C428" i="3"/>
  <c r="C424" i="3"/>
  <c r="C419" i="3"/>
  <c r="C417" i="3"/>
  <c r="C415" i="3"/>
  <c r="C414" i="3"/>
  <c r="C408" i="3"/>
  <c r="C404" i="3"/>
  <c r="C401" i="3"/>
  <c r="C400" i="3"/>
  <c r="C399" i="3"/>
  <c r="C398" i="3"/>
  <c r="C396" i="3"/>
  <c r="C395" i="3"/>
  <c r="C393" i="3"/>
  <c r="C392" i="3"/>
  <c r="C391" i="3"/>
  <c r="C388" i="3"/>
  <c r="C387" i="3"/>
  <c r="C386" i="3"/>
  <c r="C375" i="3"/>
  <c r="C374" i="3"/>
  <c r="C373" i="3"/>
  <c r="C372" i="3"/>
  <c r="C371" i="3"/>
  <c r="C370" i="3"/>
  <c r="C368" i="3"/>
  <c r="C367" i="3"/>
  <c r="C366" i="3"/>
  <c r="C365" i="3"/>
  <c r="C364" i="3"/>
  <c r="C361" i="3"/>
  <c r="C295" i="3"/>
  <c r="C285" i="3"/>
  <c r="C284" i="3"/>
  <c r="C283" i="3"/>
  <c r="C282" i="3"/>
  <c r="C275" i="3"/>
  <c r="C274" i="3"/>
  <c r="C273" i="3"/>
  <c r="C272" i="3"/>
  <c r="C271" i="3"/>
  <c r="C269" i="3"/>
  <c r="C268" i="3"/>
  <c r="C267" i="3"/>
  <c r="C266" i="3"/>
  <c r="C265" i="3"/>
  <c r="C259" i="3"/>
  <c r="C257" i="3"/>
  <c r="C256" i="3"/>
  <c r="C254" i="3"/>
  <c r="C248" i="3"/>
  <c r="C247" i="3"/>
  <c r="C246" i="3"/>
  <c r="C245" i="3"/>
  <c r="C243" i="3"/>
  <c r="C242" i="3"/>
  <c r="C239" i="3"/>
  <c r="C238" i="3"/>
  <c r="C237" i="3"/>
  <c r="C235" i="3"/>
  <c r="C234" i="3"/>
  <c r="C232" i="3"/>
  <c r="C230" i="3"/>
  <c r="C229" i="3"/>
  <c r="C228" i="3"/>
  <c r="C227" i="3"/>
  <c r="C226" i="3"/>
  <c r="C225" i="3"/>
  <c r="C224" i="3"/>
  <c r="C223" i="3"/>
  <c r="D26" i="3"/>
  <c r="D25" i="3"/>
  <c r="D24" i="3"/>
  <c r="D23" i="3"/>
  <c r="D22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1" i="3" l="1"/>
  <c r="D28" i="3" s="1"/>
</calcChain>
</file>

<file path=xl/sharedStrings.xml><?xml version="1.0" encoding="utf-8"?>
<sst xmlns="http://schemas.openxmlformats.org/spreadsheetml/2006/main" count="6093" uniqueCount="3579">
  <si>
    <t>pedido</t>
  </si>
  <si>
    <t>Vaporizador facial negro</t>
  </si>
  <si>
    <t>Vaporizador facial blanco</t>
  </si>
  <si>
    <t>original</t>
  </si>
  <si>
    <t>firme</t>
  </si>
  <si>
    <t>firme clay</t>
  </si>
  <si>
    <t>matte</t>
  </si>
  <si>
    <t>T0176</t>
  </si>
  <si>
    <t>Omega Triple Natural Made 150 cápsulas Made In USA</t>
  </si>
  <si>
    <t>ILLUMINA COLOR</t>
  </si>
  <si>
    <t>IC 60 ml. 4/ Castaño Mediano</t>
  </si>
  <si>
    <t>IC 60 ml. 5/ Castaño Claro</t>
  </si>
  <si>
    <t>IC 60 ml. 5/35 Castaño Claro Dorado Caoba</t>
  </si>
  <si>
    <t>IC 60 ml. 5/43 Castaño Claro Rojo Dorado</t>
  </si>
  <si>
    <t>IC 60 ml. 5/7 Castaño Claro Marrón</t>
  </si>
  <si>
    <t>IC 60 ml. 5/81 Castaño Claro Perla Ceniza</t>
  </si>
  <si>
    <t>IC 60 ml. 6/ Rubio Oscuro</t>
  </si>
  <si>
    <t>IC 60 ml. 6/16 Rubio Oscuro Ceniza Violeta</t>
  </si>
  <si>
    <t>IC 60 ml. 7/ Rubio Mediano</t>
  </si>
  <si>
    <t>IC 60 ml. 7/31 Rubio Mediano Dorado Ceniza</t>
  </si>
  <si>
    <t>IC 60 ml. 7/81 Rubio Mediano Perla Ceniza</t>
  </si>
  <si>
    <t>IC 60 ml. 8/ Rubio Claro</t>
  </si>
  <si>
    <t>IC 60 ml. 9/ Rubio Extra Claro</t>
  </si>
  <si>
    <t>IC 60 ml. 10/ Rubio Ultra Claro</t>
  </si>
  <si>
    <t>IC 60 ml. 7/3 Rubio Mediano Dorado</t>
  </si>
  <si>
    <t>IC 60 ml. 7/35 Rubio Mediano Dorado Caoba</t>
  </si>
  <si>
    <t>IC 60 ml. 7/43 Rubio Mediano Rojo Dorado</t>
  </si>
  <si>
    <t>IC 60 ml. 7/7 Rubio Mediano Marrón</t>
  </si>
  <si>
    <t>IC 60 ml. 8/05 Rubio Claro Natural Caoba</t>
  </si>
  <si>
    <t>IC 60 ml. 8/1 Rubio Claro Ceniza</t>
  </si>
  <si>
    <t>IC 60 ml. 8/38 Rubio Claro Dorado Perla</t>
  </si>
  <si>
    <t>IC 60 ml. 8/69 Rubio Claro Violeta Cendre</t>
  </si>
  <si>
    <t>IC 60 ml. 9/03 Rubio Extra Claro Natural Dorado</t>
  </si>
  <si>
    <t>IC 60 ml. 9/43 Rubio Extra Claro Cobre</t>
  </si>
  <si>
    <t>IC 60 ml. 9/60 Rubio Extra Claro Violeta Natural</t>
  </si>
  <si>
    <t>IC 60 ml. 9/7 Rubio Extra Claro Marrón</t>
  </si>
  <si>
    <t>IC 60 ml. 10/1 Rubio Ultra Claro Ceniza</t>
  </si>
  <si>
    <t>IC 60 ml. 10/36 Rubio Ultra Claro Dorado Violeta</t>
  </si>
  <si>
    <t>IC 60 ml. 10/38 Rubio Ultra Claro Dorado Perla</t>
  </si>
  <si>
    <t>IC 60 ml. 10/69 Rubio Ultra Claro Violeta Cendre</t>
  </si>
  <si>
    <t>BEAUTY ART - WELLA Formato de Pedido  DISTRIBUIDOR NOV 2021</t>
  </si>
  <si>
    <t>Razón Social</t>
  </si>
  <si>
    <t>MARCA</t>
  </si>
  <si>
    <t>Piezas Facturadas</t>
  </si>
  <si>
    <t>IVA</t>
  </si>
  <si>
    <t>Nombre del Salón</t>
  </si>
  <si>
    <t>COLOR PERFECT</t>
  </si>
  <si>
    <t>Número de Cliente</t>
  </si>
  <si>
    <t>COLOR.ID</t>
  </si>
  <si>
    <t>Asesor Comercial</t>
  </si>
  <si>
    <t>ILLUMINA</t>
  </si>
  <si>
    <t>Zona</t>
  </si>
  <si>
    <t>WELLOXON</t>
  </si>
  <si>
    <t>Gerente Comercial</t>
  </si>
  <si>
    <t>COLOR TOUCH</t>
  </si>
  <si>
    <t>Platino</t>
  </si>
  <si>
    <t>Fecha</t>
  </si>
  <si>
    <t>INSTAMATIC</t>
  </si>
  <si>
    <t>Oro</t>
  </si>
  <si>
    <t>COLOR FRESH CREATE</t>
  </si>
  <si>
    <t>EMULSIÓN</t>
  </si>
  <si>
    <t xml:space="preserve">Plata </t>
  </si>
  <si>
    <t>REVELADOR FL</t>
  </si>
  <si>
    <t>Bronce</t>
  </si>
  <si>
    <t>BLONDOR 400</t>
  </si>
  <si>
    <t>BLONDOR 800</t>
  </si>
  <si>
    <t>BLONDOR FL 400</t>
  </si>
  <si>
    <t>BLONDOR FL 800</t>
  </si>
  <si>
    <t>WELLASTRATE</t>
  </si>
  <si>
    <t>INVIGO</t>
  </si>
  <si>
    <t xml:space="preserve">WELLA Boutique </t>
  </si>
  <si>
    <t>EIMI</t>
  </si>
  <si>
    <t>SP</t>
  </si>
  <si>
    <t>SEBASTIAN</t>
  </si>
  <si>
    <t>SEB MAN</t>
  </si>
  <si>
    <t>GAMAS</t>
  </si>
  <si>
    <t>BUNDLE PACKS</t>
  </si>
  <si>
    <t>WELLAPLEX</t>
  </si>
  <si>
    <t>MATERIAL</t>
  </si>
  <si>
    <t>BOLETOS EFECTIVO</t>
  </si>
  <si>
    <t>Folio</t>
  </si>
  <si>
    <t>TOTAL PEDIDO</t>
  </si>
  <si>
    <t>Bronc</t>
  </si>
  <si>
    <t>CÓDIGO</t>
  </si>
  <si>
    <t>PRODUCTO</t>
  </si>
  <si>
    <t>PRECIO SALÓN</t>
  </si>
  <si>
    <t>PEDIDO</t>
  </si>
  <si>
    <t>CP 60 ml. 2/0 Negro</t>
  </si>
  <si>
    <t>CP 60 ml. 3/0 Castaño Oscuro</t>
  </si>
  <si>
    <t>CP 60 ml. 4/0 Castaño Mediano</t>
  </si>
  <si>
    <t>CP 60 ml. 4/66 Castaño Mediano Violeta Intenso</t>
  </si>
  <si>
    <t>CP 60 ml. 4/77 Castaño Mediano Marrón Intenso</t>
  </si>
  <si>
    <t>CP 60 ml. 5/0 Castaño Claro</t>
  </si>
  <si>
    <t>CP 60 ml. 5/07 Castaño Claro Natural Marrón</t>
  </si>
  <si>
    <t>CP 60 ml. 5/1 Castaño Claro Ceniza</t>
  </si>
  <si>
    <t>CP 60 ml. 5/3 Castaño Claro Dorado</t>
  </si>
  <si>
    <t>CP 60 ml. 5/37 Castaño Claro Dorado Marrón</t>
  </si>
  <si>
    <t>CP 60 ml. 5/4 Castaño Claro Rojo</t>
  </si>
  <si>
    <t>CP 60 ml. 5/5 Castaño Claro Caoba</t>
  </si>
  <si>
    <t>CP 60 ml. 5/66 Castaño Claro Violeta Intenso</t>
  </si>
  <si>
    <t>CP 60 ml. 5/73 Castaño Claro Marrón Dorado</t>
  </si>
  <si>
    <t>CP 60 ml. 5/77 Castaño Claro Marrón Intenso</t>
  </si>
  <si>
    <t>CP 60 ml. 55/44 Castaño Claro Intenso Rojo Intenso</t>
  </si>
  <si>
    <t>CP 60 ml. 55/46 Castaño Claro Intenso Violeta</t>
  </si>
  <si>
    <t>CP 60 ml. 6/0 Rubio Oscuro</t>
  </si>
  <si>
    <t>CP 60 ml. 6/07 Rubio Oscuro Natural Marrón</t>
  </si>
  <si>
    <t>CP 60 ml. 6/1 Rubio Oscuro Ceniza</t>
  </si>
  <si>
    <t>CP 60 ml. 6/2 Rubio Oscuro Mate</t>
  </si>
  <si>
    <t>CP 60 ml. 6/3 Rubio Oscuro Dorado</t>
  </si>
  <si>
    <t>CP 60 ml. 6/4 Rubio Oscuro Rojo</t>
  </si>
  <si>
    <t>CP 60 ml. 6/45 Rubio Oscuro Rojo Caoba</t>
  </si>
  <si>
    <t>CP 60 ml. 6/7 Rubio Oscuro Marrón</t>
  </si>
  <si>
    <t>CP 60 ml. 6/73 Rubio Oscuro Marrón Dorado</t>
  </si>
  <si>
    <t>CP 60 ml. 6/77 Rubio Oscuro Marrón Intenso</t>
  </si>
  <si>
    <t>CP 60 ml. 66/46 Rubio Oscuro Intenso Rojo Violeta</t>
  </si>
  <si>
    <t>CP 60 ml. 66/55 Rubio Oscuro Intenso Caoba Intenso</t>
  </si>
  <si>
    <t>CP 60 ml. 66/71 Rubio Oscuro Intenso Marrón Ceniza</t>
  </si>
  <si>
    <t>CP 60 ml. 7/0 Rubio Mediano</t>
  </si>
  <si>
    <t>CP 60 ml. 7/01 Rubio Mediano Natural Ceniza</t>
  </si>
  <si>
    <t>CP 60 ml. 7/03 Rubio Mediano Natural Dorado</t>
  </si>
  <si>
    <t>CP 60 ml. 7/07 Rubio Mediano Natural Marrón</t>
  </si>
  <si>
    <t>CP 60 ml. 7/1 Rubio Mediano Ceniza</t>
  </si>
  <si>
    <t>CP 60 ml. 7/11 Rubio Mediano Ceniza Intenso</t>
  </si>
  <si>
    <t>CP 60 ml. 7/2 Rubio Mediano Mate</t>
  </si>
  <si>
    <t>CP 60 ml. 7/3 Rubio Mediano Dorado</t>
  </si>
  <si>
    <t>CP 60 ml. 7/37 Rubio Mediano Dorado Marrón</t>
  </si>
  <si>
    <t>CP 60 ml. 7/4 Rubio Mediano Rojo</t>
  </si>
  <si>
    <t>CP 60 ml. 7/45 Rubio Mediano Rojo Caoba</t>
  </si>
  <si>
    <t>CP 60 ml. 7/7 Rubio Mediano Marrón</t>
  </si>
  <si>
    <t>CP 60 ml. 7/73 Rubio Mediano Marrón Dorado</t>
  </si>
  <si>
    <t>CP 60 ml. 7/77 Rubio Mediano Marrón Intenso</t>
  </si>
  <si>
    <t>CP 60 ml. 77/44 Rubio Mediano Intenso Rojo Intenso</t>
  </si>
  <si>
    <t>CP 60 ml. 77/71 Rubio Mediano Intenso Marrón Ceniza</t>
  </si>
  <si>
    <t>CP 60 ml. 8/0 Rubio Claro</t>
  </si>
  <si>
    <t xml:space="preserve">CP 60 ml. 8/01 Rubio Claro Natural Ceniza </t>
  </si>
  <si>
    <t>CP 60 ml. 8/03 Rubio Claro Natural Dorado</t>
  </si>
  <si>
    <t xml:space="preserve">CP 60 ml. 8/07 Rubio Claro Natural Marrón </t>
  </si>
  <si>
    <t>CP 60 ml. 8/1 Rubio Claro Ceniza</t>
  </si>
  <si>
    <t>CP 60 ml. 8/2 Rubio Claro Mate</t>
  </si>
  <si>
    <t>CP 60 ml. 8/3 Rubio Claro Dorado</t>
  </si>
  <si>
    <t>CP 60 ml. 8/4 Rubio Claro Rojo</t>
  </si>
  <si>
    <t>CP 60 ml. 8/7 Rubio Claro Marrón</t>
  </si>
  <si>
    <t>CP 60 ml. 88/71 Rubio Claro Intenso Marrón Ceniza</t>
  </si>
  <si>
    <t>CP 60 ml. 8/73 Rubio Claro Marrón Dorado</t>
  </si>
  <si>
    <t xml:space="preserve">CP 60 ml. 9/0 Rubio Extra Claro </t>
  </si>
  <si>
    <t>CP 60 ml. 9/01 Rubio Extra Claro Natural Ceniza</t>
  </si>
  <si>
    <t>CP 60 ml. 9/1 Rubio Extra Claro Ceniza</t>
  </si>
  <si>
    <t>CP 60 ml. 9/11 Rubio Extra Claro Ceniza Intenso</t>
  </si>
  <si>
    <t>CP 60 ml. 9/16 Rubio Extra Claro Ceniza Violeta</t>
  </si>
  <si>
    <t>CP 60 ml. 9/3 Rubio Extra Claro Dorado</t>
  </si>
  <si>
    <t>CP 60 ml. 9/8 Rubio Extra Claro Perla</t>
  </si>
  <si>
    <t>CP 60 ml. 10/0 Rubio Ultra Claro</t>
  </si>
  <si>
    <t>CP 60 ml. 10/1 Rubio Ultra Claro Ceniza</t>
  </si>
  <si>
    <t>CP 60 ml. 12/0 Rubio Especial</t>
  </si>
  <si>
    <t>CP 60 ml. 12/1 Rubio Especial Ceniza</t>
  </si>
  <si>
    <t>CP 60 ml. 12/11 Rubio Especial Ceniza Intenso</t>
  </si>
  <si>
    <t>CP 60 ml. 12/89 Rubio Especial Perla Cendre</t>
  </si>
  <si>
    <t>CP 60 ml. 0/11 Ceniza</t>
  </si>
  <si>
    <t>CP 60 ml. 0/22 Mate</t>
  </si>
  <si>
    <t>CP 60 ml. 0/33 Dorado</t>
  </si>
  <si>
    <t>CP 60 ml. 0/43 Rojo Dorado</t>
  </si>
  <si>
    <t>CP 60 ml. 0/45 Rojo Caoba</t>
  </si>
  <si>
    <t>CP 60 ml. 0/66 Violeta</t>
  </si>
  <si>
    <t>CP 60 ml. 0/88 Azul</t>
  </si>
  <si>
    <t>CP 60ml. RICH NT 10/95 Rubio Ultra Claro Cendré Caoba -COOL</t>
  </si>
  <si>
    <t>CP 60ml. RICH NT 10/86 Rubio Ultra Claro Perla Violeta - COOL</t>
  </si>
  <si>
    <t>CP 60ml. RICH NT 9/81 Rubio Extra Claro Perla Ceniza- COOL</t>
  </si>
  <si>
    <t>CP 60ml. RICH NT 7/18 Rubio Mediano Ceniza Perla- COOL</t>
  </si>
  <si>
    <t>CT 60 ml. 2/0 Negro</t>
  </si>
  <si>
    <t>CT 60 ml. 2/8 Negro Perla</t>
  </si>
  <si>
    <t>CT 60 ml. 3/0 Castaño Oscuro</t>
  </si>
  <si>
    <t>CT 60 ml. 3/66 Castaño Oscuro Violeta Intenso</t>
  </si>
  <si>
    <t>CT 60 ml. 4/0 Castaño Mediano</t>
  </si>
  <si>
    <t>CT 60 ml. 44/65 Castaño Mediano Intenso Violeta Caoba</t>
  </si>
  <si>
    <t>CT 60 ml. 5/0 Castaño Claro</t>
  </si>
  <si>
    <t>CT 60 ml. 5/1 Castaño Claro Ceniza</t>
  </si>
  <si>
    <t>CT 60 ml. 5/3 Castaño Claro Dorado</t>
  </si>
  <si>
    <t>CT 60 ml. 5/37 Castaño Claro Dorado Marrón</t>
  </si>
  <si>
    <t>CT 60 ml. 5/4 Castaño Claro Rojo</t>
  </si>
  <si>
    <t>CT 60 ml. 5/5 Castaño Claro Caoba</t>
  </si>
  <si>
    <t>CT 60 ml. 5/66 Castaño Claro Violeta Intenso</t>
  </si>
  <si>
    <t>CT 60 ml. 5/71 Castaño Claro Marrón Ceniza</t>
  </si>
  <si>
    <t>CT 60 ml. 55/54 Castaño Claro Intenso Caoba Rojo</t>
  </si>
  <si>
    <t>CT 60 ml. 6/0 Rubio Oscuro</t>
  </si>
  <si>
    <t>CT 60 ml. 6/3 Rubio Oscuro Dorado</t>
  </si>
  <si>
    <t>CT 60 ml. 6/37 Rubio Oscuro Dorado Marrón</t>
  </si>
  <si>
    <t>CT 60 ml. 6/45 Rubio Oscuro Rojo Caoba</t>
  </si>
  <si>
    <t>CT 60 ml. 6/7 Rubio Oscuro Marrón</t>
  </si>
  <si>
    <t>CT 60 ml. 6/71 Rubio Oscuro Marrón Ceniza</t>
  </si>
  <si>
    <t>CT 60 ml. 6/77 Rubio Oscuro Marrón Intenso</t>
  </si>
  <si>
    <t>CT 60 ml. 66/45 Rubio Oscuro Intenso Rojo Caoba</t>
  </si>
  <si>
    <t>CT 60 ml. 7/0 Rubio Mediano</t>
  </si>
  <si>
    <t>CT 60 ml. 7/1 Rubio Mediano Ceniza</t>
  </si>
  <si>
    <t>CT 60 ml. 7/3 Rubio Mediano Dorado</t>
  </si>
  <si>
    <t>CT 60 ml. 7/43 Rubio Mediano Rojo Dorado</t>
  </si>
  <si>
    <t>CT 60 ml. 7/7 Rubio Mediano Marrón</t>
  </si>
  <si>
    <t>CT 60 ml. 7/71 Rubio Mediano Marrón Ceniza</t>
  </si>
  <si>
    <t>CT 60 ml. 7/73 Rubio Mediano Marrón Dorado</t>
  </si>
  <si>
    <t>CT 60 ml. 7/89 Rubio Mediano Perla Cendre</t>
  </si>
  <si>
    <t>CT 60 ml. 77/45 Rubio Mediano Intenso Rojo Caoba</t>
  </si>
  <si>
    <t>CT 60 ml. 8/0 Rubio Claro</t>
  </si>
  <si>
    <t>CT 60 ml. 8/71 Rubio Claro Marrón Ceniza</t>
  </si>
  <si>
    <t>CT 60 ml. 8/81 Rubio Claro Perla Ceniza</t>
  </si>
  <si>
    <t>CT 60 ml. 9/0 Rubio Extra Claro</t>
  </si>
  <si>
    <t>CT 60 ml. 9/01 Rubio Extra Claro Natural Ceniza</t>
  </si>
  <si>
    <t>CT 60 ml. 9/03 Rubio Extra Claro Natural Dorado</t>
  </si>
  <si>
    <t>CT 60 ml. 10/73 Rubio Ultra Claro Marrón Dorado</t>
  </si>
  <si>
    <t>CT 60 ml. 0/34 Dorado Rojo</t>
  </si>
  <si>
    <t>CT 60 ml. 0/88 Perla Intenso</t>
  </si>
  <si>
    <t>CT 60 ml. RICH NAT 5/97 Light Brown/Cendré -LE BEIGE</t>
  </si>
  <si>
    <t>CT 60 ml. RICH NAT 7/97 Medium Blonde/Cendré Brown - LE BEIGE</t>
  </si>
  <si>
    <t>CT 60 ml. RICH NAT 9/97 Very Light Blonde/Cendré Brown - LE BEIGE</t>
  </si>
  <si>
    <t>CT 60 ml. RICH NAT 9/96 Rubio Extraclaro cendré violeta -SMOKE</t>
  </si>
  <si>
    <t>CT 60 ml. RICH NAT 9/86 Rubio Extraclaro Perla violeta -SMOKE</t>
  </si>
  <si>
    <t>CT 60 ml. RICH NAT 7/86 Rubio Mediano Perla Violeta -SMOKE</t>
  </si>
  <si>
    <t>COLOR TOUCH PLUS</t>
  </si>
  <si>
    <t>CT PLUS 60 ml. 55/03 Castaño Claro Intenso Natural Dorado</t>
  </si>
  <si>
    <t>CT PLUS 60 ml. 55/05 Castaño Claro Intenso Natural Caoba</t>
  </si>
  <si>
    <t>CT PLUS 60 ml. 55/07 Castaño Claro Intenso Natural Marrón</t>
  </si>
  <si>
    <t>CT PLUS 60 ml. 66/03 Rubio Oscuro Intenso Natural Dorado</t>
  </si>
  <si>
    <t>CT PLUS 60 ml. 66/07 Rubio Oscuro Intenso Natural Marrón</t>
  </si>
  <si>
    <t>CT PLUS 60 ml. 77/07 Rubio Mediano Intenso Natural Marrón</t>
  </si>
  <si>
    <t>CT PLUS 60 ml. 88/03 Rubio Claro Intenso Natural Dorado</t>
  </si>
  <si>
    <t>CT PLUS 60 ml. 88/07 Rubio Claro Intenso Natural Marrón</t>
  </si>
  <si>
    <t>CT 60 ml. INSTAMATIC Smokey Amethyst</t>
  </si>
  <si>
    <t>CT 60 ml. INSTAMATIC Jaded Mint</t>
  </si>
  <si>
    <t>CT 60 ml. INSTAMATIC Muted Mauve</t>
  </si>
  <si>
    <t>CT 60 ml. INSTAMATIC Clear Dust</t>
  </si>
  <si>
    <t>CT 60 ml. INSTAMATIC Ocean Storm</t>
  </si>
  <si>
    <t>CF CR  Super Petrol 60ml  WE_ALMEA</t>
  </si>
  <si>
    <t>CF CR  Tomorrow Clear  60ml  WE_ALMEA</t>
  </si>
  <si>
    <t>CF CR PURE VIOLET 60ML WE_ALMEA</t>
  </si>
  <si>
    <t>CF CR  New Blue  60ml  WE_ALMEA</t>
  </si>
  <si>
    <t>CF CR NEXT RED 60ML WE_ALMEA</t>
  </si>
  <si>
    <t>CF CR  High Magenta  60ml  WE_ALMEA</t>
  </si>
  <si>
    <t>CF CR  NuDist Pink  60ml  WE_ALMEA</t>
  </si>
  <si>
    <t>CF CR  NeverSeen Green  60ml  WE_ALMEA</t>
  </si>
  <si>
    <t>CF CR  Future Yellow  60ml  WE_ALMEA</t>
  </si>
  <si>
    <t>COLOR.ID 95 ml.</t>
  </si>
  <si>
    <t>WELLA PLEX KIT BIG STEP 1+2  500ML</t>
  </si>
  <si>
    <t>WELLAPLEX TRAVEL KIT Νο. 1+2 100ML</t>
  </si>
  <si>
    <t>WELLOXON / EMULSIÓN/REVELADORES</t>
  </si>
  <si>
    <t>WELLOXON Perfect 6% 20 VOL 1000 ml.</t>
  </si>
  <si>
    <t>WELLOXON Perfect 9% 30 VOL 1000 ml.</t>
  </si>
  <si>
    <t>WELLOXON Perfect 12% 40 VOL 1000 ml.</t>
  </si>
  <si>
    <t>EMULSIÓN Color Touch 1.9% 1000 ml.</t>
  </si>
  <si>
    <t>EMULSIÓN Color Touch 4% 1000 ml.</t>
  </si>
  <si>
    <t>BLONDOR FREELIGHTS Revelador 6%  20 VOL. 1000 ml.</t>
  </si>
  <si>
    <t>BLONDOR FREELIGHTS Revelador 9%  30 VOL. 1000 ml.</t>
  </si>
  <si>
    <t>BLONDOR FREELIGHTS Revelador 12%  40 VOL. 1000 ml.</t>
  </si>
  <si>
    <t>BLONDOR - Decolorante</t>
  </si>
  <si>
    <t>BLONDOR Multi Bi Powder 400 gr.</t>
  </si>
  <si>
    <t>BLONDOR Multi Bi Powder 800 gr.</t>
  </si>
  <si>
    <t>BLONDOR FREELIGHTS Powder 400 gr.</t>
  </si>
  <si>
    <t>BLONDOR FREELIGHTS Powder 800 gr.</t>
  </si>
  <si>
    <t>WELLASTRATE - Alisado</t>
  </si>
  <si>
    <t>WELLASTRATE Neutralizante 125 gr.</t>
  </si>
  <si>
    <t>WELLASTRATE Crema Intensa 125 gr.</t>
  </si>
  <si>
    <t>WELLASTRATE Crema Suave 125 gr.</t>
  </si>
  <si>
    <t>INVIGO COLOR BRILLIANCE - Cabello coloreado</t>
  </si>
  <si>
    <t xml:space="preserve"> WI COLOR BRIILIANCE SH 250 ML</t>
  </si>
  <si>
    <t>WI COLOR BRIILIANCE CON 200 ML</t>
  </si>
  <si>
    <t>WI COLOR BRILLIANCE MASK 150 ML</t>
  </si>
  <si>
    <t>WI COLOR BRILLIANCE SH 1000 ML</t>
  </si>
  <si>
    <t>WI COLOR BRILLIANCE CON 1000 ML</t>
  </si>
  <si>
    <t>WI COLOR BRILLIANCE MASK 500 ML</t>
  </si>
  <si>
    <t>WI COLOR BRILLIANCE LEAVE BALM 150 ML</t>
  </si>
  <si>
    <t>WI COLOR BRILLIANCE BOOSTER 100 ML</t>
  </si>
  <si>
    <t>INVIGO NUTRI-ENRICH - Cabello seco ó dañado</t>
  </si>
  <si>
    <t>WI NUTRI-ENRICH SH 250 ML</t>
  </si>
  <si>
    <t>WI NUTRI-ENRICH CON 200 ML</t>
  </si>
  <si>
    <t>WI NUTRI-ENRICH MASK 150 ML</t>
  </si>
  <si>
    <t>WI NUTRI-ENRICH SH 1000 ML</t>
  </si>
  <si>
    <t>WI NUTRI-ENRICH CON 1000 ML</t>
  </si>
  <si>
    <t>WI NUTRI-ENRICH MASK 500 ML</t>
  </si>
  <si>
    <t>WI NUTRI-ENRICH BOOSTER 100 ML</t>
  </si>
  <si>
    <t>WI NUTRI-ENRICH SELF WARMING 150 ML</t>
  </si>
  <si>
    <t>WI NUTRI-ENRICH LIVING BALM 150 ML</t>
  </si>
  <si>
    <t>WI NUTRI-ENRICH WONDER BALM 150 ML</t>
  </si>
  <si>
    <t>INVIGO COOL BLOND - Cuidado para cabellos rubios</t>
  </si>
  <si>
    <t>WI BLONDE RECHARGE SHP 250 ML</t>
  </si>
  <si>
    <t>WI BLONDE RECHARGE CON 200 ML</t>
  </si>
  <si>
    <t>WI BLONDE RECHARGE SH 1000 ML</t>
  </si>
  <si>
    <t>INVIGO VOLUME BOOST - Brinda volumen a tu cabello</t>
  </si>
  <si>
    <t>WI VOLUME BOOST SH 250 ML</t>
  </si>
  <si>
    <t>WI VOLUME BOOST MASK CRISTAL 145 ml</t>
  </si>
  <si>
    <t>WI VOLUME BOOST SH 1000ml</t>
  </si>
  <si>
    <t>WI VOLUME BOOST MASK CRISTAL 500 ml</t>
  </si>
  <si>
    <t>WI VOLUME BOOST SPRAY 150 ML</t>
  </si>
  <si>
    <t>INVIGO BALANCE - Cuero cabelludo</t>
  </si>
  <si>
    <t>WI PURE SHP 250 ML</t>
  </si>
  <si>
    <t>WI CLEAN SCALP SH 250 ML</t>
  </si>
  <si>
    <t>WI REFRESH WASH SH 250 ML</t>
  </si>
  <si>
    <t>WI AQUA PURE SHP 1000 ML</t>
  </si>
  <si>
    <t>WI HAIR LOSS SERUM 8X6ML</t>
  </si>
  <si>
    <t>WELLA CARE SERVICE - Soporte de servicio al salón</t>
  </si>
  <si>
    <t>WC SERVICE PRO Color Post Treatment 1000 ml.</t>
  </si>
  <si>
    <t>WC SERVICE PRO Perm Post Treatment 1000 ml.</t>
  </si>
  <si>
    <t>WC SERVICE PRO Perm Pre Treatment 12X18 ml.</t>
  </si>
  <si>
    <t>WELLA CARE OIL REFLECTIONS - Máxima reflexión del color, ligereza y suavidad</t>
  </si>
  <si>
    <t>WP OIL REF 100 ml suavizante</t>
  </si>
  <si>
    <t>WC OIL Reflections Shampoo 250ml</t>
  </si>
  <si>
    <t>WC OIL Reflections Shampoo 1000ml</t>
  </si>
  <si>
    <t>WC OIL Reflections Conditioner 200ml</t>
  </si>
  <si>
    <t>WC OIL Reflections Mask 150ml</t>
  </si>
  <si>
    <t>WC OIL Reflections Serum 10X6 ml</t>
  </si>
  <si>
    <t>WC OIL Reflections Light 100ml</t>
  </si>
  <si>
    <t>WELLA CARE FUSION - Nueva dimensión en recuperación capilar</t>
  </si>
  <si>
    <t>WP Fusion Shampoo 250 ml.</t>
  </si>
  <si>
    <t xml:space="preserve">WP Fusion Shampoo 1000 ml. </t>
  </si>
  <si>
    <t xml:space="preserve">WP Fusion Conditioner 200 ml. </t>
  </si>
  <si>
    <t xml:space="preserve">WP Fusion Conditioner 1000 ml. </t>
  </si>
  <si>
    <t xml:space="preserve">WP Fusion Mask 150 ml. </t>
  </si>
  <si>
    <t xml:space="preserve">WP Fusion Mask 500 ml. </t>
  </si>
  <si>
    <t xml:space="preserve">WP Fusion Amino Refiller 70 ml. </t>
  </si>
  <si>
    <t>WELLA BOUTIQUE NUTRICURLS - Nutre y cuida tus rizos</t>
  </si>
  <si>
    <t>WP Nutricurls Shampoo Waves 250ml</t>
  </si>
  <si>
    <t>WP Nutricurls Shampoo Waves 1000ml</t>
  </si>
  <si>
    <t>WP Nutricurls Shampoo Curls 250ml</t>
  </si>
  <si>
    <t>WP Nutricurls Shampoo Curls 1000ml</t>
  </si>
  <si>
    <t>WP Nutricurls Conditioner 200ml</t>
  </si>
  <si>
    <t>WP Nutricurls Conditioner 1000ml</t>
  </si>
  <si>
    <t>WP Nutricurls Clean Conditioner 250ml</t>
  </si>
  <si>
    <t>WP Nutricurls Clean Conditioner 1000ml</t>
  </si>
  <si>
    <t>WP Nutricurls Mask 150ml</t>
  </si>
  <si>
    <t>WP Nutricurls Mask 500ml</t>
  </si>
  <si>
    <t>WP Nutricurls Milk Waves 150ml</t>
  </si>
  <si>
    <t>WP Nutricurls Curlixir 150ml</t>
  </si>
  <si>
    <t>WELLA BOUTIQUE COLOR MOTION -Color + Resistencia por fin juntos!</t>
  </si>
  <si>
    <t>WP COLORMO SCALP PRO 150ml</t>
  </si>
  <si>
    <t>WP COLORMO SHP 250ml</t>
  </si>
  <si>
    <t>WP COLORMO SHP 1000ml</t>
  </si>
  <si>
    <t>WP COLORMO POST COLOR TRT 500ml</t>
  </si>
  <si>
    <t>WP COLORMO MASK 150ml</t>
  </si>
  <si>
    <t>WP COLORMO MASK 500ml</t>
  </si>
  <si>
    <t xml:space="preserve">WP COLORMO COND 200ml </t>
  </si>
  <si>
    <t>EIMI STYLING - Spray de Acabado</t>
  </si>
  <si>
    <t>WP EIMI MISTIFY LIGHT 500ML</t>
  </si>
  <si>
    <t>WP EIMI MISTIFY STRONG 500ML</t>
  </si>
  <si>
    <t>WP EIMI SUPER SET 300 ml.</t>
  </si>
  <si>
    <t>EIMI STYLING - Brillo</t>
  </si>
  <si>
    <t>WP EIMI GLAM MIST 200 ml.</t>
  </si>
  <si>
    <t>WP EIMI SHIMMER DELIGHT 40 ml.</t>
  </si>
  <si>
    <t>EIMI STYLING - Suavidad</t>
  </si>
  <si>
    <t>WP EIMI FLOWING FORM 100 ml.</t>
  </si>
  <si>
    <t>WP EIMI PERFECT ME 100 ml.</t>
  </si>
  <si>
    <t>WP EIMI THERMAL IMAGE 150 ml.</t>
  </si>
  <si>
    <t>WP EIMI VELVET AMPLIFIER 50 ml.</t>
  </si>
  <si>
    <t>EIMI STYLING - Textura</t>
  </si>
  <si>
    <t>WP EIMI BOLD MOVE 150 ml.</t>
  </si>
  <si>
    <t>WP EIMI PEARL STYLER 100 ml.</t>
  </si>
  <si>
    <t>WP EIMI SHAPE SHIFT 150 ml.</t>
  </si>
  <si>
    <t>EIMI STYLING - Volumen</t>
  </si>
  <si>
    <t>WP EIMI DRY ME 68 ml.</t>
  </si>
  <si>
    <t>WP EIMI NATURAL VOL 300 ml.</t>
  </si>
  <si>
    <t>WP EIMI SHAPE CONTROL 300 ml.</t>
  </si>
  <si>
    <t>WP EIMI SUGAR LIFT 150 ml.</t>
  </si>
  <si>
    <t>SP SMOOTHEN - Cabello Rebelde y/o Rizado</t>
  </si>
  <si>
    <t>SP SMOOTHEN Mask 200 ml.</t>
  </si>
  <si>
    <t>SP HYDRATE - Cabello Normal a Seco</t>
  </si>
  <si>
    <t>SP HYDRATE Mask 200 ml.</t>
  </si>
  <si>
    <t>SP HYDRATE Mask 400 ml.</t>
  </si>
  <si>
    <t>SP REPAIR - Cabello Dañado</t>
  </si>
  <si>
    <t>SP REPAIR Shampoo 250 ml.</t>
  </si>
  <si>
    <t>SP REPAIR Shampoo 1000 ml.</t>
  </si>
  <si>
    <t>SP REPAIR Mask 200 ml.</t>
  </si>
  <si>
    <t>SP COLOR SAVE - Cabello con Coloración</t>
  </si>
  <si>
    <t>SP COLOR SAVE Shampoo 250 ml.</t>
  </si>
  <si>
    <t>SP COLOR SAVE Mask 200 ml.</t>
  </si>
  <si>
    <t>SP COLOR SAVE Infusion 6x5 ml.</t>
  </si>
  <si>
    <t>SP SHINE - Cabello sin Brillo</t>
  </si>
  <si>
    <t>SP SHINE Shampoo 250 ml.</t>
  </si>
  <si>
    <t>SP SHINE Mask 200 ml.</t>
  </si>
  <si>
    <t>SP SHINE Mask 400 ml.</t>
  </si>
  <si>
    <t>SP SHINE Finish 4x8 ml.</t>
  </si>
  <si>
    <t>SP CLEAR SCALP - Cuero Cabelludo con Caspa</t>
  </si>
  <si>
    <t>SP CLEAR SCALP Shampoo 1000 ml.</t>
  </si>
  <si>
    <t xml:space="preserve">SP EXPERT KIT- Cuidado Especialiado </t>
  </si>
  <si>
    <t>SP EXPERT KIT Deep Cleanser Shampoo 1000 ml.</t>
  </si>
  <si>
    <t>SP LIQUID HAIR- Relleno molecular</t>
  </si>
  <si>
    <t>SP LIQUID HAIR 100 ML</t>
  </si>
  <si>
    <t>SP LUXE - Lujo para tu Cabello</t>
  </si>
  <si>
    <t>SP LUXE Oil 100 ml.</t>
  </si>
  <si>
    <t>SP LUXE Keratin Protect Shampoo 200 ml.</t>
  </si>
  <si>
    <t>SP LUXE Keratin Boost Essence 500 ml.</t>
  </si>
  <si>
    <t>SP LUXE Keratin Boost Essence 100 ml.</t>
  </si>
  <si>
    <t>SP LUXE Keratin Restore Mask 150 ml.</t>
  </si>
  <si>
    <t>SP LUXE Light Oil Spray 75 ml.</t>
  </si>
  <si>
    <t>SP REVERSE -  Regeneración para cabellos maduros</t>
  </si>
  <si>
    <t>SP Reverse Shampoo 200ml</t>
  </si>
  <si>
    <t>SP Reverse Conditioner 185ml</t>
  </si>
  <si>
    <t>SP Reverse Mask 150ml</t>
  </si>
  <si>
    <t>SP Reverse Shampoo 1000ml</t>
  </si>
  <si>
    <t>SP Reverse Mask 400ml</t>
  </si>
  <si>
    <t>SP Reverse Treatment 6X20 ml</t>
  </si>
  <si>
    <t>SP MEN - Cuidado para Caballero</t>
  </si>
  <si>
    <t>SP MEN Refresh Shampoo 250 ml.</t>
  </si>
  <si>
    <t>SP MEN Maxximum Shampoo 250 ml.</t>
  </si>
  <si>
    <t>SP MEN Refresh Shampoo 1000 ml.</t>
  </si>
  <si>
    <t>SP MEN Strength Elixir 6x6 ml.</t>
  </si>
  <si>
    <t>SP MEN Maxximum Hold 100 ml.</t>
  </si>
  <si>
    <t>SP MEN Textured Style 75 ml.</t>
  </si>
  <si>
    <t>SP MEN Gradual Tone Black 100 ml.</t>
  </si>
  <si>
    <t>SEB FOUNDATION - La raíz de todo estilo</t>
  </si>
  <si>
    <t>SEB Penetraitt Shampoo 250 ml.</t>
  </si>
  <si>
    <t>SEB Hydre Shampoo 250 ml.</t>
  </si>
  <si>
    <t>SEB Color Ignite Monotone Shampoo 250 ml.</t>
  </si>
  <si>
    <t>SEB Color Ignite Multitone Shampoo 250 ml.</t>
  </si>
  <si>
    <t>SEB Penetraitt Shampoo 1000 ml.</t>
  </si>
  <si>
    <t>SEB Hydre Shampoo 1000 ml.</t>
  </si>
  <si>
    <t>SEB Trilliance Shampoo 1000 ml.</t>
  </si>
  <si>
    <t>SEB Color Ignite Monotone Shampoo 1000 ml.</t>
  </si>
  <si>
    <t>SEB Color Ignite Multitone Shampoo 1000 ml.</t>
  </si>
  <si>
    <t>SEB Penetraitt Conditioner 250 ml.</t>
  </si>
  <si>
    <t>SEB Hydre Conditioner 250 ml.</t>
  </si>
  <si>
    <t>SEB Penetraitt Conditioner 1000 ml.</t>
  </si>
  <si>
    <t>SEB Hydre Conditioner 1000 ml.</t>
  </si>
  <si>
    <t>SEB Trilliance Conditioner 1000 ml.</t>
  </si>
  <si>
    <t>SEB Color Ignite Monotone Conditioner 500 ml.</t>
  </si>
  <si>
    <t>SEB Color Ignite Multitotone Conditioner 500 ml.</t>
  </si>
  <si>
    <t>SEB Hydre Treatment 150 ml.</t>
  </si>
  <si>
    <t>SEB Penetraitt Treatment 150 ml.</t>
  </si>
  <si>
    <t>SEB Hydre Treatment Profesional 500 ml.</t>
  </si>
  <si>
    <t>SEB Penetraitt Treatment Profesional 500 ml.</t>
  </si>
  <si>
    <t>SEB FLOW - Creadores de estilos suaves y fluidos</t>
  </si>
  <si>
    <t>SEB Whipped Crème 150 ml.</t>
  </si>
  <si>
    <t>SEB Thickefy Foam 200 ml.</t>
  </si>
  <si>
    <t>SEB Taming Elixir 140 ml.</t>
  </si>
  <si>
    <t>SEB Potion 9 150 ml.</t>
  </si>
  <si>
    <t>SEB Potion 9 Profesional 500 ml.</t>
  </si>
  <si>
    <t>SEB Potion 9 Lite 150 ml.</t>
  </si>
  <si>
    <t>SEB Dark oil</t>
  </si>
  <si>
    <t>SEB Sublimate</t>
  </si>
  <si>
    <t>SEB FORM - Para estilos con formas fuertes</t>
  </si>
  <si>
    <t>SEB Craft Clay 50 gr.</t>
  </si>
  <si>
    <t>SEB Gel Forte 200 ml.</t>
  </si>
  <si>
    <t>SEB Shaper Fierce 400 ml.</t>
  </si>
  <si>
    <t>SEB Shaper Zero Gravity 400 ml.</t>
  </si>
  <si>
    <t>SEB Re-shaper 400 ml.</t>
  </si>
  <si>
    <t>SEB Texturizer Flexible Bodifying-Liquigel 150 ml.</t>
  </si>
  <si>
    <t>SEB FLAUNT - Para un estilizado impecable</t>
  </si>
  <si>
    <t>SEB Liquid Gloss 50 ml.</t>
  </si>
  <si>
    <t>SEB Trilliant 150 ml.</t>
  </si>
  <si>
    <t>SEB Shine Define 200 ml.</t>
  </si>
  <si>
    <t>SEB CELLOPHANES - Perfecta solución semi-permantente que potencia la reflectividad del color</t>
  </si>
  <si>
    <t>SEB CELLOPHANES Shine Clear 300 ml.</t>
  </si>
  <si>
    <t>SEB CELLOPHANES Cranberry Red 300 ml.</t>
  </si>
  <si>
    <t>SEB CELLOPHANES Saffron Red 300 ml.</t>
  </si>
  <si>
    <t>SEB CELLOPHANES Espresso Brown 300 ml.</t>
  </si>
  <si>
    <t>SEB CELLOPHANES Chocolate Brown 300 ml.</t>
  </si>
  <si>
    <t>SEB CELLOPHANES Caramel Brown 300 ml.</t>
  </si>
  <si>
    <t>SEB CELLOPHANES Ice Blond 300 ml.</t>
  </si>
  <si>
    <t>SEB CELLOPHANES Honeycomb Blond 300 ml.</t>
  </si>
  <si>
    <t>SEB FLEX - TWISTED La fuente de eslasticidad para rizos</t>
  </si>
  <si>
    <t>Curl Elastic Cleanser Shampoo 250ml</t>
  </si>
  <si>
    <t>Curl Elastic Cleanser Shampoo 1L</t>
  </si>
  <si>
    <t>Curl Elasting Detangles Conditioner 250ml</t>
  </si>
  <si>
    <t>Curl Elasting Detangles Conditioner 1L</t>
  </si>
  <si>
    <t>Curl Elastic Treatment 150ml</t>
  </si>
  <si>
    <t>Curl Elastic Treatment 500ml</t>
  </si>
  <si>
    <t>Curl Magnifier Styling Cream 150ml</t>
  </si>
  <si>
    <t>Curl Lifter Styling Foam 200ml</t>
  </si>
  <si>
    <t>SEB DARK OIL</t>
  </si>
  <si>
    <t>Seb Dark Oil Shampoo 250ml</t>
  </si>
  <si>
    <t>Seb Dark Oil Shampoo 1000ml</t>
  </si>
  <si>
    <t>Seb Dark Oil Conditioner 250ml</t>
  </si>
  <si>
    <t>Seb Dark Oil Conditioner 1000ml IV </t>
  </si>
  <si>
    <t xml:space="preserve">Seb Dark Oil Mask 150ml </t>
  </si>
  <si>
    <t xml:space="preserve">Seb Dark Oil Mask 500ml </t>
  </si>
  <si>
    <t xml:space="preserve">Seb Dark Oil Shampoo 50ml </t>
  </si>
  <si>
    <t xml:space="preserve">Seb Dark Oil Conditioner 50ml </t>
  </si>
  <si>
    <t>SEB NO BREAKER Care y Styling</t>
  </si>
  <si>
    <t>SEB No breaker 100 ml</t>
  </si>
  <si>
    <t>SEB MAN - The Undefinable</t>
  </si>
  <si>
    <t>SEB MAN THE MULTITASKER 3 EN 1 1000ML</t>
  </si>
  <si>
    <t>SEB MAN THE MULTITASKER 3 EN 1 50ML</t>
  </si>
  <si>
    <t>SEB MAN THE MULTITASKER 3 EN 1 250ML</t>
  </si>
  <si>
    <t>SEB MAN THE SMOOTHER COND 1000ML</t>
  </si>
  <si>
    <t>SEB MAN THE SMOOTHER COND 250ML</t>
  </si>
  <si>
    <t>SEB MAN THE COOLER - LEAVE IN TONIC 100ML</t>
  </si>
  <si>
    <t>SEB MAN THE GENT AFTER SHAVE 150ML</t>
  </si>
  <si>
    <t>SEB MAN THE GROOM OIL 30ML</t>
  </si>
  <si>
    <t>SEB MAN THE PROTECTOR SHAVING CREAM 150ML</t>
  </si>
  <si>
    <t>SEB MAN THE SCULPTOR ARCILLA 75ML</t>
  </si>
  <si>
    <t>SEB MAN THE FIXER SPRAY 200ML</t>
  </si>
  <si>
    <t>SEB MAN THE DANDY POMADA 75ML</t>
  </si>
  <si>
    <t>SEB MAN THE HERO GEL 75ML</t>
  </si>
  <si>
    <t>SEB MAN THE PLAYER STYLING GEL 150ML</t>
  </si>
  <si>
    <t>W2021WE00015</t>
  </si>
  <si>
    <t>Wella Bundle Pack AMJ 2021</t>
  </si>
  <si>
    <t>W2021SE0087</t>
  </si>
  <si>
    <t>Sebastian OA OND Penetraitt+Potion9</t>
  </si>
  <si>
    <t>W2021SE0097</t>
  </si>
  <si>
    <t>Sebastian OA OND 21 HYDRE+Potion9</t>
  </si>
  <si>
    <t>BOLETOS EN EFECTIVO</t>
  </si>
  <si>
    <t>MATERIAL - Promocionales</t>
  </si>
  <si>
    <t>W2015CP0001</t>
  </si>
  <si>
    <t xml:space="preserve">WELLA COLOR PERFECT - Gama Mechones </t>
  </si>
  <si>
    <t>W2015CT0001</t>
  </si>
  <si>
    <t xml:space="preserve">WELLA COLOR TOUCH - Gama Mechones </t>
  </si>
  <si>
    <t>W2015IC0001</t>
  </si>
  <si>
    <t>WELLA ILLUMINA - Gama Mechones</t>
  </si>
  <si>
    <t>WP SALON PUMP 1L SHAMPOO</t>
  </si>
  <si>
    <t>W2019WI0052</t>
  </si>
  <si>
    <t>WELLA - PUMP 500ML MASK</t>
  </si>
  <si>
    <t>W2017WE0064</t>
  </si>
  <si>
    <t>INSERTO CT DOWN  2017</t>
  </si>
  <si>
    <t>W2019WE0042</t>
  </si>
  <si>
    <t>WELLA CT SMOKE INSERTO MECHONES</t>
  </si>
  <si>
    <t>PROMOCIONES</t>
  </si>
  <si>
    <t>Concidiones</t>
  </si>
  <si>
    <t xml:space="preserve"> </t>
  </si>
  <si>
    <t>W2021WED069</t>
  </si>
  <si>
    <t>7 + 1 CP, CT, CFC</t>
  </si>
  <si>
    <t>7 + 1 CP , CT, CFC 105 TUBOS O MÁS</t>
  </si>
  <si>
    <t>W2021WED070</t>
  </si>
  <si>
    <t>7 + 1 IC, INSTAMATIC</t>
  </si>
  <si>
    <t>7 + 1 IC, INSTAMATIC 56 TUBOS O MÁS</t>
  </si>
  <si>
    <t>W2021WED091</t>
  </si>
  <si>
    <t>7 + 1 BLONDOR MULTI 800 GRS</t>
  </si>
  <si>
    <t>BLONDOR MULTI 800 GRS 7 + 1 7 a 70 PIEZAS</t>
  </si>
  <si>
    <t>W2021WED092</t>
  </si>
  <si>
    <t>7 + 1 BLONDOR MULTI 400 GRS</t>
  </si>
  <si>
    <t>BLONDOR MULTI 400 GRS 7 + 1 7 a 70 PIEZAS</t>
  </si>
  <si>
    <t>W2021WED019</t>
  </si>
  <si>
    <t>BLONDOR FREELIGHTS 400 GRS</t>
  </si>
  <si>
    <t>8 + 1 BLONDOR FREELIGHTS 400 GRS</t>
  </si>
  <si>
    <t>W2021WED020</t>
  </si>
  <si>
    <t>BLONDOR FREELIGHTS 800 GRS</t>
  </si>
  <si>
    <t>8 + 1 BLONDOR FREELIGHTS 800 GRS</t>
  </si>
  <si>
    <t>W2021WED075</t>
  </si>
  <si>
    <t>WELLOXONES Y EMULSIONES</t>
  </si>
  <si>
    <t>7 + 1 OPEN STOCK</t>
  </si>
  <si>
    <t>W2021WED076</t>
  </si>
  <si>
    <t>REV FREELIGHTS</t>
  </si>
  <si>
    <t>W2021WED060</t>
  </si>
  <si>
    <t>WELLAPLEX TRAVEL KIT</t>
  </si>
  <si>
    <t>4 + 1 WELLAPLEX TRACEL KIT</t>
  </si>
  <si>
    <t>W2021WED061</t>
  </si>
  <si>
    <t>WELLAPLEX Paso No. 3</t>
  </si>
  <si>
    <t>4 + 1 WELLAPLEX Paso No. 3</t>
  </si>
  <si>
    <t>W2021WED077</t>
  </si>
  <si>
    <t>WELLASTRATE 7+1 EIMI THERMAL IMAGE</t>
  </si>
  <si>
    <t>7 + 1 WELLASTRATE OPEN STOCK + Thermal Image</t>
  </si>
  <si>
    <t>W2021WED087</t>
  </si>
  <si>
    <t>INVIGO TRATAMIENTO DE REGALO</t>
  </si>
  <si>
    <t>COMPRA $4,000 + PRODUCTO DE REGALO</t>
  </si>
  <si>
    <t>W2021WED088</t>
  </si>
  <si>
    <t>WELLA BOUTIQUE</t>
  </si>
  <si>
    <t>COMPRA $5,500 + PRODUCTO DE REGALO</t>
  </si>
  <si>
    <t>W2021WED080</t>
  </si>
  <si>
    <t>COMPRA $3,500 + PRODUCTO DE REGALO</t>
  </si>
  <si>
    <t>W2021WED089</t>
  </si>
  <si>
    <t>W2021WED090</t>
  </si>
  <si>
    <t>SEBASTIAN NO BREAKER</t>
  </si>
  <si>
    <t>COMPRA $8,000 + PRODUCTO DE REGALO</t>
  </si>
  <si>
    <t>W2021SE0095</t>
  </si>
  <si>
    <t>Sebastian póster tela No Breaker</t>
  </si>
  <si>
    <t>OBSERVACIONES</t>
  </si>
  <si>
    <t>suavecita</t>
  </si>
  <si>
    <t>capa azul</t>
  </si>
  <si>
    <t>capa negra</t>
  </si>
  <si>
    <t>capa café</t>
  </si>
  <si>
    <t>beard wash</t>
  </si>
  <si>
    <t>calentador de toallas Grande</t>
  </si>
  <si>
    <t>lupa con lampara</t>
  </si>
  <si>
    <t>talco</t>
  </si>
  <si>
    <t>capa blanca</t>
  </si>
  <si>
    <t>capa roja</t>
  </si>
  <si>
    <t>capa gris</t>
  </si>
  <si>
    <t>capa hasta la muerte</t>
  </si>
  <si>
    <t>capa snake bite</t>
  </si>
  <si>
    <t>hair cream</t>
  </si>
  <si>
    <t>bust maxx</t>
  </si>
  <si>
    <t>spring valley biotina</t>
  </si>
  <si>
    <t>Bustmaxx 60 Capsulas</t>
  </si>
  <si>
    <t>Spring Valley Extra Strength Hair Skin &amp; Nails Collagen 120</t>
  </si>
  <si>
    <t xml:space="preserve">caramelo jr </t>
  </si>
  <si>
    <t>lavacaveza portatil</t>
  </si>
  <si>
    <t>tina pedicure spa</t>
  </si>
  <si>
    <t>silla tipo director</t>
  </si>
  <si>
    <t>COMPLETE WEAR FOUNDATION</t>
  </si>
  <si>
    <t>MEGA WATERPROOF CONCEALER</t>
  </si>
  <si>
    <t>CWF100</t>
  </si>
  <si>
    <t>CWF150</t>
  </si>
  <si>
    <t>CWF200</t>
  </si>
  <si>
    <t>CWF250</t>
  </si>
  <si>
    <t>CWF300</t>
  </si>
  <si>
    <t>CWF325</t>
  </si>
  <si>
    <t>CWF350</t>
  </si>
  <si>
    <t>CWF375</t>
  </si>
  <si>
    <t>CWF400</t>
  </si>
  <si>
    <t>CWF450</t>
  </si>
  <si>
    <t>CWF500</t>
  </si>
  <si>
    <t>CWF550</t>
  </si>
  <si>
    <t>CWF600</t>
  </si>
  <si>
    <t>CWF650</t>
  </si>
  <si>
    <t>LUCENT CREAM SHADOW</t>
  </si>
  <si>
    <t>LCS01</t>
  </si>
  <si>
    <t>LCS02</t>
  </si>
  <si>
    <t>LCS03</t>
  </si>
  <si>
    <t>LCS04</t>
  </si>
  <si>
    <t>LCS05</t>
  </si>
  <si>
    <t>LCS06</t>
  </si>
  <si>
    <t>LCS07</t>
  </si>
  <si>
    <t>LCS08</t>
  </si>
  <si>
    <t>LCS09</t>
  </si>
  <si>
    <t>LCS10</t>
  </si>
  <si>
    <t>LCS11</t>
  </si>
  <si>
    <t>LCS12</t>
  </si>
  <si>
    <t>LCS13</t>
  </si>
  <si>
    <t>LCS14</t>
  </si>
  <si>
    <t>LCS15</t>
  </si>
  <si>
    <t>LCS16</t>
  </si>
  <si>
    <t>LCS17</t>
  </si>
  <si>
    <t>LCS18</t>
  </si>
  <si>
    <t>LCS19</t>
  </si>
  <si>
    <t>LCS20</t>
  </si>
  <si>
    <t>LCS21</t>
  </si>
  <si>
    <t>LCS22</t>
  </si>
  <si>
    <t>LCS23</t>
  </si>
  <si>
    <t>LCS24</t>
  </si>
  <si>
    <t>LCS25</t>
  </si>
  <si>
    <t>LCS26</t>
  </si>
  <si>
    <t>LCS27</t>
  </si>
  <si>
    <t>LCS28</t>
  </si>
  <si>
    <t>LCS29</t>
  </si>
  <si>
    <t>LCS30</t>
  </si>
  <si>
    <t>EYESHADOW PALETTE</t>
  </si>
  <si>
    <t>FEP001</t>
  </si>
  <si>
    <t>FEP002</t>
  </si>
  <si>
    <t>FEP003</t>
  </si>
  <si>
    <t>FEP004</t>
  </si>
  <si>
    <t>FEP005</t>
  </si>
  <si>
    <t>FEP006</t>
  </si>
  <si>
    <t>DUAL BLUSHER</t>
  </si>
  <si>
    <t>DBL001</t>
  </si>
  <si>
    <t>DBL002</t>
  </si>
  <si>
    <t>DBL003</t>
  </si>
  <si>
    <t>DBL004</t>
  </si>
  <si>
    <t>DBL005</t>
  </si>
  <si>
    <t>DBL006</t>
  </si>
  <si>
    <t>DBL007</t>
  </si>
  <si>
    <t>DBL008</t>
  </si>
  <si>
    <t>SETTING SPRAY</t>
  </si>
  <si>
    <t>TBS001</t>
  </si>
  <si>
    <t>TBS002</t>
  </si>
  <si>
    <t>TBS003</t>
  </si>
  <si>
    <t>TBS004</t>
  </si>
  <si>
    <t>TBS005</t>
  </si>
  <si>
    <t>base aceite</t>
  </si>
  <si>
    <t>#</t>
  </si>
  <si>
    <t>grooming spray</t>
  </si>
  <si>
    <t>firme 900G</t>
  </si>
  <si>
    <t>capa sublimada sarape</t>
  </si>
  <si>
    <t>capa sublimada pole barber</t>
  </si>
  <si>
    <t>1B</t>
  </si>
  <si>
    <t>99j</t>
  </si>
  <si>
    <t>BUG</t>
  </si>
  <si>
    <t>PINK</t>
  </si>
  <si>
    <t>SILVER</t>
  </si>
  <si>
    <t>RED</t>
  </si>
  <si>
    <t>BLUE</t>
  </si>
  <si>
    <t>PURPLE</t>
  </si>
  <si>
    <t>inventario</t>
  </si>
  <si>
    <t>original 900G</t>
  </si>
  <si>
    <t>qty</t>
  </si>
  <si>
    <t>length</t>
  </si>
  <si>
    <r>
      <rPr>
        <sz val="9"/>
        <rFont val="Arial MT"/>
        <family val="2"/>
      </rPr>
      <t>Cel. 6621130019</t>
    </r>
  </si>
  <si>
    <r>
      <rPr>
        <sz val="10"/>
        <rFont val="Microsoft Sans Serif"/>
        <family val="2"/>
      </rPr>
      <t>NVP</t>
    </r>
  </si>
  <si>
    <r>
      <rPr>
        <sz val="10"/>
        <rFont val="Microsoft Sans Serif"/>
        <family val="2"/>
      </rPr>
      <t>PF018520</t>
    </r>
  </si>
  <si>
    <r>
      <rPr>
        <sz val="10"/>
        <rFont val="Microsoft Sans Serif"/>
        <family val="2"/>
      </rPr>
      <t>PF014568</t>
    </r>
  </si>
  <si>
    <r>
      <rPr>
        <sz val="10"/>
        <rFont val="Microsoft Sans Serif"/>
        <family val="2"/>
      </rPr>
      <t>PF014569</t>
    </r>
  </si>
  <si>
    <r>
      <rPr>
        <sz val="10"/>
        <rFont val="Microsoft Sans Serif"/>
        <family val="2"/>
      </rPr>
      <t>PF014570</t>
    </r>
  </si>
  <si>
    <r>
      <rPr>
        <sz val="10"/>
        <rFont val="Microsoft Sans Serif"/>
        <family val="2"/>
      </rPr>
      <t>PFO14095</t>
    </r>
  </si>
  <si>
    <r>
      <rPr>
        <sz val="10"/>
        <rFont val="Microsoft Sans Serif"/>
        <family val="2"/>
      </rPr>
      <t>PF014098</t>
    </r>
  </si>
  <si>
    <r>
      <rPr>
        <sz val="10"/>
        <rFont val="Microsoft Sans Serif"/>
        <family val="2"/>
      </rPr>
      <t>PF014096</t>
    </r>
  </si>
  <si>
    <r>
      <rPr>
        <sz val="10"/>
        <rFont val="Microsoft Sans Serif"/>
        <family val="2"/>
      </rPr>
      <t>PF014099</t>
    </r>
  </si>
  <si>
    <r>
      <rPr>
        <sz val="10"/>
        <rFont val="Microsoft Sans Serif"/>
        <family val="2"/>
      </rPr>
      <t>PF014097</t>
    </r>
  </si>
  <si>
    <r>
      <rPr>
        <sz val="10"/>
        <rFont val="Microsoft Sans Serif"/>
        <family val="2"/>
      </rPr>
      <t>PF014100</t>
    </r>
  </si>
  <si>
    <r>
      <rPr>
        <sz val="10"/>
        <rFont val="Microsoft Sans Serif"/>
        <family val="2"/>
      </rPr>
      <t>PF014101</t>
    </r>
  </si>
  <si>
    <r>
      <rPr>
        <sz val="10"/>
        <rFont val="Microsoft Sans Serif"/>
        <family val="2"/>
      </rPr>
      <t>PF014102</t>
    </r>
  </si>
  <si>
    <r>
      <rPr>
        <sz val="10"/>
        <rFont val="Microsoft Sans Serif"/>
        <family val="2"/>
      </rPr>
      <t>PF014103</t>
    </r>
  </si>
  <si>
    <r>
      <rPr>
        <sz val="10"/>
        <rFont val="Microsoft Sans Serif"/>
        <family val="2"/>
      </rPr>
      <t>PF014104</t>
    </r>
  </si>
  <si>
    <r>
      <rPr>
        <sz val="10"/>
        <rFont val="Microsoft Sans Serif"/>
        <family val="2"/>
      </rPr>
      <t>PF014105</t>
    </r>
  </si>
  <si>
    <r>
      <rPr>
        <sz val="10"/>
        <rFont val="Microsoft Sans Serif"/>
        <family val="2"/>
      </rPr>
      <t>PF014106</t>
    </r>
  </si>
  <si>
    <r>
      <rPr>
        <sz val="10"/>
        <rFont val="Microsoft Sans Serif"/>
        <family val="2"/>
      </rPr>
      <t>PF015915</t>
    </r>
  </si>
  <si>
    <r>
      <rPr>
        <sz val="10"/>
        <rFont val="Microsoft Sans Serif"/>
        <family val="2"/>
      </rPr>
      <t>PF015916</t>
    </r>
  </si>
  <si>
    <r>
      <rPr>
        <sz val="10"/>
        <rFont val="Microsoft Sans Serif"/>
        <family val="2"/>
      </rPr>
      <t>PF016829</t>
    </r>
  </si>
  <si>
    <r>
      <rPr>
        <sz val="10"/>
        <rFont val="Microsoft Sans Serif"/>
        <family val="2"/>
      </rPr>
      <t>PF016830</t>
    </r>
  </si>
  <si>
    <r>
      <rPr>
        <sz val="10"/>
        <rFont val="Microsoft Sans Serif"/>
        <family val="2"/>
      </rPr>
      <t>PF016831</t>
    </r>
  </si>
  <si>
    <r>
      <rPr>
        <sz val="10"/>
        <rFont val="Microsoft Sans Serif"/>
        <family val="2"/>
      </rPr>
      <t>PF018550</t>
    </r>
  </si>
  <si>
    <r>
      <rPr>
        <sz val="10"/>
        <rFont val="Microsoft Sans Serif"/>
        <family val="2"/>
      </rPr>
      <t>500ml</t>
    </r>
  </si>
  <si>
    <r>
      <rPr>
        <sz val="10"/>
        <rFont val="Microsoft Sans Serif"/>
        <family val="2"/>
      </rPr>
      <t>250ml</t>
    </r>
  </si>
  <si>
    <r>
      <rPr>
        <sz val="10"/>
        <rFont val="Microsoft Sans Serif"/>
        <family val="2"/>
      </rPr>
      <t>PF019292</t>
    </r>
  </si>
  <si>
    <r>
      <rPr>
        <sz val="10"/>
        <rFont val="Microsoft Sans Serif"/>
        <family val="2"/>
      </rPr>
      <t>PF019293</t>
    </r>
  </si>
  <si>
    <r>
      <rPr>
        <sz val="10"/>
        <rFont val="Microsoft Sans Serif"/>
        <family val="2"/>
      </rPr>
      <t>PF019977</t>
    </r>
  </si>
  <si>
    <r>
      <rPr>
        <sz val="10"/>
        <rFont val="Microsoft Sans Serif"/>
        <family val="2"/>
      </rPr>
      <t>PP022431</t>
    </r>
  </si>
  <si>
    <t>Cantidad</t>
  </si>
  <si>
    <r>
      <rPr>
        <sz val="9.5"/>
        <rFont val="Calibri"/>
        <family val="1"/>
      </rPr>
      <t>No Yellow Shampoo 1000 ml.</t>
    </r>
  </si>
  <si>
    <r>
      <rPr>
        <sz val="9.5"/>
        <rFont val="Calibri"/>
        <family val="1"/>
      </rPr>
      <t>No Yellow Shampoo 350 ml.</t>
    </r>
  </si>
  <si>
    <r>
      <rPr>
        <sz val="9.5"/>
        <rFont val="Calibri"/>
        <family val="1"/>
      </rPr>
      <t>No Yellow Mask 1000 ml.</t>
    </r>
  </si>
  <si>
    <r>
      <rPr>
        <sz val="9.5"/>
        <rFont val="Calibri"/>
        <family val="1"/>
      </rPr>
      <t>No Yellow Mask 350 ml.</t>
    </r>
  </si>
  <si>
    <r>
      <rPr>
        <sz val="9.5"/>
        <rFont val="Calibri"/>
        <family val="1"/>
      </rPr>
      <t>Incredible Foam  250 ml.</t>
    </r>
  </si>
  <si>
    <r>
      <rPr>
        <sz val="9.5"/>
        <rFont val="Calibri"/>
        <family val="1"/>
      </rPr>
      <t>2-Phase Ption 150 ml.</t>
    </r>
  </si>
  <si>
    <r>
      <rPr>
        <sz val="9.5"/>
        <rFont val="Calibri"/>
        <family val="1"/>
      </rPr>
      <t>Thermo Protective Cream</t>
    </r>
  </si>
  <si>
    <r>
      <rPr>
        <sz val="9.5"/>
        <rFont val="Calibri"/>
        <family val="1"/>
      </rPr>
      <t>Shield Mist 100 ml.</t>
    </r>
  </si>
  <si>
    <r>
      <rPr>
        <sz val="9.5"/>
        <rFont val="Calibri"/>
        <family val="1"/>
      </rPr>
      <t>The Incredible Box</t>
    </r>
  </si>
  <si>
    <r>
      <rPr>
        <sz val="9.5"/>
        <rFont val="Calibri"/>
        <family val="1"/>
      </rPr>
      <t>No Orange Shampoo 1000 ml.</t>
    </r>
  </si>
  <si>
    <r>
      <rPr>
        <sz val="9.5"/>
        <rFont val="Calibri"/>
        <family val="1"/>
      </rPr>
      <t>No Oragne Shampoo 350 ml.</t>
    </r>
  </si>
  <si>
    <r>
      <rPr>
        <sz val="9.5"/>
        <rFont val="Calibri"/>
        <family val="1"/>
      </rPr>
      <t>No Orange MasK 1000 ml.</t>
    </r>
  </si>
  <si>
    <r>
      <rPr>
        <sz val="9.5"/>
        <rFont val="Calibri"/>
        <family val="1"/>
      </rPr>
      <t>No Orange Mask 350 ml.</t>
    </r>
  </si>
  <si>
    <r>
      <rPr>
        <sz val="9.5"/>
        <rFont val="Calibri"/>
        <family val="1"/>
      </rPr>
      <t>Nourishing Shampoo Ristrutturante 1000 ml.</t>
    </r>
  </si>
  <si>
    <r>
      <rPr>
        <sz val="9.5"/>
        <rFont val="Calibri"/>
        <family val="1"/>
      </rPr>
      <t>Nourishing Shampoo Ristrutturante 350 ml.</t>
    </r>
  </si>
  <si>
    <r>
      <rPr>
        <sz val="9.5"/>
        <rFont val="Calibri"/>
        <family val="1"/>
      </rPr>
      <t>Nourishing  Maschera Ristrutturante 1500 ml.</t>
    </r>
  </si>
  <si>
    <r>
      <rPr>
        <sz val="9.5"/>
        <rFont val="Calibri"/>
        <family val="1"/>
      </rPr>
      <t>Nourishing  Maschera Ristrutturante 500 ml.</t>
    </r>
  </si>
  <si>
    <r>
      <rPr>
        <sz val="9.5"/>
        <rFont val="Calibri"/>
        <family val="1"/>
      </rPr>
      <t>Nourishing Conditioner Restructuring  1000 ml.</t>
    </r>
  </si>
  <si>
    <r>
      <rPr>
        <sz val="9.5"/>
        <rFont val="Calibri"/>
        <family val="1"/>
      </rPr>
      <t>Nourishing Conditioner Restructuring  350 ml.</t>
    </r>
  </si>
  <si>
    <r>
      <rPr>
        <sz val="9.5"/>
        <rFont val="Calibri"/>
        <family val="1"/>
      </rPr>
      <t>Conditioner Bifasico Ristrutturante 200 ml.</t>
    </r>
  </si>
  <si>
    <r>
      <rPr>
        <sz val="9.5"/>
        <rFont val="Calibri"/>
        <family val="1"/>
      </rPr>
      <t>Crema Ristrutrturante Doppie Punte 100 ml.</t>
    </r>
  </si>
  <si>
    <r>
      <rPr>
        <sz val="9.5"/>
        <rFont val="Calibri"/>
        <family val="1"/>
      </rPr>
      <t>Nutri One 10 Actions  200 ml.</t>
    </r>
  </si>
  <si>
    <r>
      <rPr>
        <sz val="9.5"/>
        <rFont val="Calibri"/>
        <family val="1"/>
      </rPr>
      <t>Lozione Ristrutturante  12x 12 ml.</t>
    </r>
  </si>
  <si>
    <r>
      <rPr>
        <sz val="9.5"/>
        <rFont val="Calibri"/>
        <family val="1"/>
      </rPr>
      <t>Cristalli Liquidi Ristrutturante 100 ml.</t>
    </r>
  </si>
  <si>
    <r>
      <rPr>
        <sz val="9.5"/>
        <rFont val="Calibri"/>
        <family val="1"/>
      </rPr>
      <t>The Prep Cleanser 1000 ml.</t>
    </r>
  </si>
  <si>
    <r>
      <rPr>
        <sz val="9.5"/>
        <rFont val="Calibri"/>
        <family val="1"/>
      </rPr>
      <t>The prep Cleanser 250 ml.</t>
    </r>
  </si>
  <si>
    <r>
      <rPr>
        <sz val="9.5"/>
        <rFont val="Calibri"/>
        <family val="1"/>
      </rPr>
      <t>The Stytling Mask 750 ml.</t>
    </r>
  </si>
  <si>
    <r>
      <rPr>
        <sz val="9.5"/>
        <rFont val="Calibri"/>
        <family val="1"/>
      </rPr>
      <t>The Stytling Mask 200 ml.</t>
    </r>
  </si>
  <si>
    <r>
      <rPr>
        <sz val="9.5"/>
        <rFont val="Calibri"/>
        <family val="1"/>
      </rPr>
      <t>kit Travel, No More.</t>
    </r>
  </si>
  <si>
    <r>
      <rPr>
        <sz val="9.5"/>
        <rFont val="Calibri"/>
        <family val="1"/>
      </rPr>
      <t>Kit No More.</t>
    </r>
  </si>
  <si>
    <r>
      <rPr>
        <sz val="9.5"/>
        <rFont val="Calibri"/>
        <family val="1"/>
      </rPr>
      <t>Violet Lightener  450 gr.</t>
    </r>
  </si>
  <si>
    <r>
      <rPr>
        <sz val="9.5"/>
        <rFont val="Calibri"/>
        <family val="1"/>
      </rPr>
      <t>Green Lightener  450 gr.</t>
    </r>
  </si>
  <si>
    <r>
      <rPr>
        <sz val="9.5"/>
        <rFont val="Calibri"/>
        <family val="1"/>
      </rPr>
      <t>Blue Lightener  450 gr.</t>
    </r>
  </si>
  <si>
    <r>
      <rPr>
        <sz val="9.5"/>
        <rFont val="Calibri"/>
        <family val="1"/>
      </rPr>
      <t>Black Lightening Cream 500 g.</t>
    </r>
  </si>
  <si>
    <r>
      <rPr>
        <sz val="9.5"/>
        <rFont val="Calibri"/>
        <family val="1"/>
      </rPr>
      <t>Violet Peroxide 25 Vol.  1000 ML</t>
    </r>
  </si>
  <si>
    <r>
      <rPr>
        <sz val="9.5"/>
        <rFont val="Calibri"/>
        <family val="1"/>
      </rPr>
      <t>Violet Peroxide 5 Vol.  1000 ML</t>
    </r>
  </si>
  <si>
    <r>
      <rPr>
        <sz val="9.5"/>
        <rFont val="Calibri"/>
        <family val="1"/>
      </rPr>
      <t>Acqua Ossigenata  10 vol.  1000 ml.</t>
    </r>
  </si>
  <si>
    <r>
      <rPr>
        <sz val="9.5"/>
        <rFont val="Calibri"/>
        <family val="1"/>
      </rPr>
      <t>Color Mask Total Black 30 ml.</t>
    </r>
  </si>
  <si>
    <r>
      <rPr>
        <sz val="9.5"/>
        <rFont val="Calibri"/>
        <family val="1"/>
      </rPr>
      <t>Color Mask  Sensual Chocolate 30 ml.</t>
    </r>
  </si>
  <si>
    <r>
      <rPr>
        <sz val="9.5"/>
        <rFont val="Calibri"/>
        <family val="1"/>
      </rPr>
      <t>Color Mask Golden Aura 30 ml.</t>
    </r>
  </si>
  <si>
    <r>
      <rPr>
        <sz val="9.5"/>
        <rFont val="Calibri"/>
        <family val="1"/>
      </rPr>
      <t>Color Mask Copper Flow  30  ml.</t>
    </r>
  </si>
  <si>
    <r>
      <rPr>
        <sz val="9.5"/>
        <rFont val="Calibri"/>
        <family val="1"/>
      </rPr>
      <t>Color Mask Red Passion 30 ml.</t>
    </r>
  </si>
  <si>
    <r>
      <rPr>
        <sz val="9.5"/>
        <rFont val="Calibri"/>
        <family val="1"/>
      </rPr>
      <t>Color Mask Silky Purple 30 ml.</t>
    </r>
  </si>
  <si>
    <r>
      <rPr>
        <sz val="9.5"/>
        <rFont val="Calibri"/>
        <family val="1"/>
      </rPr>
      <t>Color Mask Pink Sugar 30 ml.</t>
    </r>
  </si>
  <si>
    <r>
      <rPr>
        <sz val="9.5"/>
        <rFont val="Calibri"/>
        <family val="1"/>
      </rPr>
      <t>Color Mask Ocean Blue 30 ml.</t>
    </r>
  </si>
  <si>
    <r>
      <rPr>
        <sz val="9.5"/>
        <rFont val="Calibri"/>
        <family val="1"/>
      </rPr>
      <t>Color Mask Clover Green 30 ml.</t>
    </r>
  </si>
  <si>
    <r>
      <rPr>
        <sz val="9.5"/>
        <rFont val="Calibri"/>
        <family val="1"/>
      </rPr>
      <t>Color Mask Total Black 200 ml.</t>
    </r>
  </si>
  <si>
    <r>
      <rPr>
        <sz val="9.5"/>
        <rFont val="Calibri"/>
        <family val="1"/>
      </rPr>
      <t>Color Mask Sensual Chocolate 200 ml.</t>
    </r>
  </si>
  <si>
    <r>
      <rPr>
        <sz val="9.5"/>
        <rFont val="Calibri"/>
        <family val="1"/>
      </rPr>
      <t>Color Mask Golden Aura 200 ml.</t>
    </r>
  </si>
  <si>
    <r>
      <rPr>
        <sz val="9.5"/>
        <rFont val="Calibri"/>
        <family val="1"/>
      </rPr>
      <t>Color Mask Copper Flow 200 ml.</t>
    </r>
  </si>
  <si>
    <r>
      <rPr>
        <sz val="9.5"/>
        <rFont val="Calibri"/>
        <family val="1"/>
      </rPr>
      <t>Color Mask Red Passion 200 ml.</t>
    </r>
  </si>
  <si>
    <r>
      <rPr>
        <sz val="9.5"/>
        <rFont val="Calibri"/>
        <family val="1"/>
      </rPr>
      <t>Color Mask Silky Purple 200 ml.</t>
    </r>
  </si>
  <si>
    <r>
      <rPr>
        <sz val="9.5"/>
        <rFont val="Calibri"/>
        <family val="1"/>
      </rPr>
      <t>Color Mask Pink Sugar 200 ml.</t>
    </r>
  </si>
  <si>
    <r>
      <rPr>
        <sz val="9.5"/>
        <rFont val="Calibri"/>
        <family val="1"/>
      </rPr>
      <t>Color Mask Ocean Blue 200 ml.</t>
    </r>
  </si>
  <si>
    <r>
      <rPr>
        <sz val="9.5"/>
        <rFont val="Calibri"/>
        <family val="1"/>
      </rPr>
      <t>Color Mask Clover Green 200 ml.</t>
    </r>
  </si>
  <si>
    <r>
      <rPr>
        <sz val="9.5"/>
        <rFont val="Calibri"/>
        <family val="1"/>
      </rPr>
      <t>Crema Colorante Color Zoom  4.71 de 100 ml.</t>
    </r>
  </si>
  <si>
    <r>
      <rPr>
        <sz val="9.5"/>
        <rFont val="Calibri"/>
        <family val="1"/>
      </rPr>
      <t>Crema Colorante Color Zoom  6.71 de 100ML</t>
    </r>
  </si>
  <si>
    <r>
      <rPr>
        <sz val="9.5"/>
        <rFont val="Calibri"/>
        <family val="1"/>
      </rPr>
      <t>Crema Colorante Color Zoom  6.3 de 100ML</t>
    </r>
  </si>
  <si>
    <r>
      <rPr>
        <sz val="9.5"/>
        <rFont val="Calibri"/>
        <family val="1"/>
      </rPr>
      <t>Crema Colorante Color Zoom  8.3 de 100ML</t>
    </r>
  </si>
  <si>
    <r>
      <rPr>
        <sz val="9.5"/>
        <rFont val="Calibri"/>
        <family val="1"/>
      </rPr>
      <t>Crema Colorante Color Zoom  5.4 de 100ML</t>
    </r>
  </si>
  <si>
    <r>
      <rPr>
        <sz val="9.5"/>
        <rFont val="Calibri"/>
        <family val="1"/>
      </rPr>
      <t>Crema Colorante Color Zoom  7.4 de 100ML</t>
    </r>
  </si>
  <si>
    <r>
      <rPr>
        <sz val="9.5"/>
        <rFont val="Calibri"/>
        <family val="1"/>
      </rPr>
      <t>Crema Colorante Color Zoom  4.5 de 100ML</t>
    </r>
  </si>
  <si>
    <r>
      <rPr>
        <sz val="9.5"/>
        <rFont val="Calibri"/>
        <family val="1"/>
      </rPr>
      <t>Crema Colorante Color Zoom  5.2 de 100ML</t>
    </r>
  </si>
  <si>
    <r>
      <rPr>
        <sz val="9.5"/>
        <rFont val="Calibri"/>
        <family val="1"/>
      </rPr>
      <t>Crema Colorante Color Zoom  6.6 de 100ML</t>
    </r>
  </si>
  <si>
    <r>
      <rPr>
        <sz val="9.5"/>
        <rFont val="Calibri"/>
        <family val="1"/>
      </rPr>
      <t>Crema Colorante Color Zoom  5.7 de 100ML</t>
    </r>
  </si>
  <si>
    <r>
      <rPr>
        <sz val="9.5"/>
        <rFont val="Calibri"/>
        <family val="1"/>
      </rPr>
      <t>Crema Colorante Color Zoom  7.7 de 100ML</t>
    </r>
  </si>
  <si>
    <r>
      <rPr>
        <sz val="9.5"/>
        <rFont val="Calibri"/>
        <family val="1"/>
      </rPr>
      <t>Crema Colorante  Clear Color Zoom de 100ML</t>
    </r>
  </si>
  <si>
    <r>
      <rPr>
        <sz val="9.5"/>
        <rFont val="Calibri"/>
        <family val="1"/>
      </rPr>
      <t>Crema Colorante Color Zoom 1.0 de 100 ml.</t>
    </r>
  </si>
  <si>
    <r>
      <rPr>
        <sz val="9.5"/>
        <rFont val="Calibri"/>
        <family val="1"/>
      </rPr>
      <t>Crema Colorante Color Zoom  3.0 de 100 ml.</t>
    </r>
  </si>
  <si>
    <r>
      <rPr>
        <sz val="9.5"/>
        <rFont val="Calibri"/>
        <family val="1"/>
      </rPr>
      <t>Crema Colorante Color Zoom  4.0 de 100 ml.</t>
    </r>
  </si>
  <si>
    <r>
      <rPr>
        <sz val="9.5"/>
        <rFont val="Calibri"/>
        <family val="1"/>
      </rPr>
      <t>Crema Colorante Color Zoom 5.0 de  100 ml.</t>
    </r>
  </si>
  <si>
    <r>
      <rPr>
        <sz val="9.5"/>
        <rFont val="Calibri"/>
        <family val="1"/>
      </rPr>
      <t>Crema Colorante Color Zoom 6.0 de 100 ml.</t>
    </r>
  </si>
  <si>
    <r>
      <rPr>
        <sz val="9.5"/>
        <rFont val="Calibri"/>
        <family val="1"/>
      </rPr>
      <t>Crema Colorante Color Zoom 7.0 de 100 ml.</t>
    </r>
  </si>
  <si>
    <r>
      <rPr>
        <sz val="9.5"/>
        <rFont val="Calibri"/>
        <family val="1"/>
      </rPr>
      <t>Crema Colorante Color Zoom 8.0 de 100 ml.</t>
    </r>
  </si>
  <si>
    <r>
      <rPr>
        <sz val="9.5"/>
        <rFont val="Calibri"/>
        <family val="1"/>
      </rPr>
      <t>Crema Colorante Color Zoom 9.0 de 100 ml.</t>
    </r>
  </si>
  <si>
    <r>
      <rPr>
        <sz val="9.5"/>
        <rFont val="Calibri"/>
        <family val="1"/>
      </rPr>
      <t>Crema Colorante Color Zoom 10.0  de 100 ml.</t>
    </r>
  </si>
  <si>
    <r>
      <rPr>
        <sz val="9.5"/>
        <rFont val="Calibri"/>
        <family val="1"/>
      </rPr>
      <t>Crema Colorante Color Zoom 6.01 de 100 ml.</t>
    </r>
  </si>
  <si>
    <r>
      <rPr>
        <sz val="9.5"/>
        <rFont val="Calibri"/>
        <family val="1"/>
      </rPr>
      <t>Crema Colorante Color Zoom 8.01 de 100 ml.</t>
    </r>
  </si>
  <si>
    <r>
      <rPr>
        <b/>
        <sz val="11"/>
        <color rgb="FFFFFFFF"/>
        <rFont val="Calibri"/>
        <family val="1"/>
      </rPr>
      <t>CODIGO</t>
    </r>
  </si>
  <si>
    <r>
      <rPr>
        <b/>
        <sz val="11"/>
        <color rgb="FFFFFFFF"/>
        <rFont val="Calibri"/>
        <family val="1"/>
      </rPr>
      <t>SHAMPOO</t>
    </r>
  </si>
  <si>
    <r>
      <rPr>
        <sz val="11"/>
        <rFont val="Calibri"/>
        <family val="1"/>
      </rPr>
      <t>Energy</t>
    </r>
  </si>
  <si>
    <r>
      <rPr>
        <sz val="11"/>
        <rFont val="Calibri"/>
        <family val="1"/>
      </rPr>
      <t>250 ml</t>
    </r>
  </si>
  <si>
    <r>
      <rPr>
        <sz val="11"/>
        <rFont val="Calibri"/>
        <family val="1"/>
      </rPr>
      <t>Drench</t>
    </r>
  </si>
  <si>
    <r>
      <rPr>
        <sz val="11"/>
        <rFont val="Calibri"/>
        <family val="1"/>
      </rPr>
      <t>Fully</t>
    </r>
  </si>
  <si>
    <r>
      <rPr>
        <sz val="11"/>
        <rFont val="Calibri"/>
        <family val="1"/>
      </rPr>
      <t>1 L</t>
    </r>
  </si>
  <si>
    <r>
      <rPr>
        <sz val="11"/>
        <rFont val="Calibri"/>
        <family val="1"/>
      </rPr>
      <t>Purify</t>
    </r>
  </si>
  <si>
    <r>
      <rPr>
        <sz val="11"/>
        <rFont val="Calibri"/>
        <family val="1"/>
      </rPr>
      <t>BK Wash</t>
    </r>
  </si>
  <si>
    <r>
      <rPr>
        <sz val="11"/>
        <rFont val="Calibri"/>
        <family val="1"/>
      </rPr>
      <t>200 ml</t>
    </r>
  </si>
  <si>
    <r>
      <rPr>
        <b/>
        <sz val="11"/>
        <color rgb="FFFFFFFF"/>
        <rFont val="Calibri"/>
        <family val="1"/>
      </rPr>
      <t>CONDITIONERS</t>
    </r>
  </si>
  <si>
    <r>
      <rPr>
        <sz val="11"/>
        <rFont val="Calibri"/>
        <family val="1"/>
      </rPr>
      <t>Energize</t>
    </r>
  </si>
  <si>
    <r>
      <rPr>
        <sz val="11"/>
        <rFont val="Calibri"/>
        <family val="1"/>
      </rPr>
      <t>Free</t>
    </r>
  </si>
  <si>
    <r>
      <rPr>
        <sz val="11"/>
        <rFont val="Calibri"/>
        <family val="1"/>
      </rPr>
      <t>Awake</t>
    </r>
  </si>
  <si>
    <r>
      <rPr>
        <sz val="11"/>
        <rFont val="Calibri"/>
        <family val="1"/>
      </rPr>
      <t>BK Bath</t>
    </r>
  </si>
  <si>
    <r>
      <rPr>
        <b/>
        <sz val="11"/>
        <color rgb="FFFFFFFF"/>
        <rFont val="Calibri"/>
        <family val="1"/>
      </rPr>
      <t>TREATMENTS</t>
    </r>
  </si>
  <si>
    <r>
      <rPr>
        <sz val="11"/>
        <rFont val="Calibri"/>
        <family val="1"/>
      </rPr>
      <t>Transformational Infusion</t>
    </r>
  </si>
  <si>
    <r>
      <rPr>
        <sz val="11"/>
        <rFont val="Calibri"/>
        <family val="1"/>
      </rPr>
      <t>250 Gr</t>
    </r>
  </si>
  <si>
    <r>
      <rPr>
        <sz val="11"/>
        <rFont val="Calibri"/>
        <family val="1"/>
      </rPr>
      <t>Shift</t>
    </r>
  </si>
  <si>
    <r>
      <rPr>
        <sz val="11"/>
        <rFont val="Calibri"/>
        <family val="1"/>
      </rPr>
      <t>Post Tonic</t>
    </r>
  </si>
  <si>
    <r>
      <rPr>
        <sz val="11"/>
        <rFont val="Calibri"/>
        <family val="1"/>
      </rPr>
      <t>100 ml</t>
    </r>
  </si>
  <si>
    <r>
      <rPr>
        <sz val="11"/>
        <rFont val="Calibri"/>
        <family val="1"/>
      </rPr>
      <t>150 ml</t>
    </r>
  </si>
  <si>
    <r>
      <rPr>
        <sz val="11"/>
        <rFont val="Calibri"/>
        <family val="1"/>
      </rPr>
      <t>Inner Home</t>
    </r>
  </si>
  <si>
    <r>
      <rPr>
        <sz val="11"/>
        <rFont val="Calibri"/>
        <family val="1"/>
      </rPr>
      <t>Antidote</t>
    </r>
  </si>
  <si>
    <r>
      <rPr>
        <sz val="11"/>
        <rFont val="Calibri"/>
        <family val="1"/>
      </rPr>
      <t>Shield</t>
    </r>
  </si>
  <si>
    <r>
      <rPr>
        <b/>
        <sz val="11"/>
        <color rgb="FFFFFFFF"/>
        <rFont val="Calibri"/>
        <family val="1"/>
      </rPr>
      <t>TREATMENTS PARA EL SALON</t>
    </r>
  </si>
  <si>
    <r>
      <rPr>
        <sz val="11"/>
        <rFont val="Calibri"/>
        <family val="1"/>
      </rPr>
      <t>Proshield</t>
    </r>
  </si>
  <si>
    <r>
      <rPr>
        <sz val="11"/>
        <rFont val="Calibri"/>
        <family val="1"/>
      </rPr>
      <t>1. LinkBond</t>
    </r>
  </si>
  <si>
    <r>
      <rPr>
        <sz val="11"/>
        <rFont val="Calibri"/>
        <family val="1"/>
      </rPr>
      <t>500 ml</t>
    </r>
  </si>
  <si>
    <r>
      <rPr>
        <sz val="11"/>
        <rFont val="Calibri"/>
        <family val="1"/>
      </rPr>
      <t>2. FuseBond</t>
    </r>
  </si>
  <si>
    <r>
      <rPr>
        <sz val="11"/>
        <rFont val="Calibri"/>
        <family val="1"/>
      </rPr>
      <t>500 ML</t>
    </r>
  </si>
  <si>
    <r>
      <rPr>
        <sz val="11"/>
        <rFont val="Calibri"/>
        <family val="1"/>
      </rPr>
      <t>Washplex</t>
    </r>
  </si>
  <si>
    <r>
      <rPr>
        <b/>
        <sz val="11"/>
        <color rgb="FFFFFFFF"/>
        <rFont val="Calibri"/>
        <family val="1"/>
      </rPr>
      <t>LIQUID FASHION</t>
    </r>
  </si>
  <si>
    <r>
      <rPr>
        <sz val="11"/>
        <rFont val="Calibri"/>
        <family val="1"/>
      </rPr>
      <t>Mesh</t>
    </r>
  </si>
  <si>
    <r>
      <rPr>
        <sz val="11"/>
        <rFont val="Calibri"/>
        <family val="1"/>
      </rPr>
      <t>Protein</t>
    </r>
  </si>
  <si>
    <r>
      <rPr>
        <sz val="11"/>
        <rFont val="Calibri"/>
        <family val="1"/>
      </rPr>
      <t>Mane Control</t>
    </r>
  </si>
  <si>
    <r>
      <rPr>
        <sz val="11"/>
        <rFont val="Calibri"/>
        <family val="1"/>
      </rPr>
      <t>Putty</t>
    </r>
  </si>
  <si>
    <r>
      <rPr>
        <sz val="11"/>
        <rFont val="Calibri"/>
        <family val="1"/>
      </rPr>
      <t>60 gr</t>
    </r>
  </si>
  <si>
    <r>
      <rPr>
        <sz val="11"/>
        <rFont val="Calibri"/>
        <family val="1"/>
      </rPr>
      <t>Allow</t>
    </r>
  </si>
  <si>
    <r>
      <rPr>
        <sz val="11"/>
        <rFont val="Calibri"/>
        <family val="1"/>
      </rPr>
      <t>60 ml</t>
    </r>
  </si>
  <si>
    <r>
      <rPr>
        <sz val="11"/>
        <rFont val="Calibri"/>
        <family val="1"/>
      </rPr>
      <t>Powder Texturizer</t>
    </r>
  </si>
  <si>
    <r>
      <rPr>
        <sz val="11"/>
        <rFont val="Calibri"/>
        <family val="1"/>
      </rPr>
      <t>147 ml</t>
    </r>
  </si>
  <si>
    <r>
      <rPr>
        <sz val="11"/>
        <rFont val="Calibri"/>
        <family val="1"/>
      </rPr>
      <t>Serum</t>
    </r>
  </si>
  <si>
    <r>
      <rPr>
        <sz val="11"/>
        <rFont val="Calibri"/>
        <family val="1"/>
      </rPr>
      <t>50 ml</t>
    </r>
  </si>
  <si>
    <r>
      <rPr>
        <sz val="11"/>
        <rFont val="Calibri"/>
        <family val="1"/>
      </rPr>
      <t>Airshine</t>
    </r>
  </si>
  <si>
    <r>
      <rPr>
        <sz val="11"/>
        <rFont val="Calibri"/>
        <family val="1"/>
      </rPr>
      <t>142 gr</t>
    </r>
  </si>
  <si>
    <r>
      <rPr>
        <sz val="11"/>
        <rFont val="Calibri"/>
        <family val="1"/>
      </rPr>
      <t>Reformer</t>
    </r>
  </si>
  <si>
    <r>
      <rPr>
        <sz val="11"/>
        <rFont val="Calibri"/>
        <family val="1"/>
      </rPr>
      <t>189 gr</t>
    </r>
  </si>
  <si>
    <r>
      <rPr>
        <sz val="11"/>
        <rFont val="Calibri"/>
        <family val="1"/>
      </rPr>
      <t>Done</t>
    </r>
  </si>
  <si>
    <r>
      <rPr>
        <sz val="11"/>
        <rFont val="Calibri"/>
        <family val="1"/>
      </rPr>
      <t>284 gr</t>
    </r>
  </si>
  <si>
    <r>
      <rPr>
        <sz val="11"/>
        <rFont val="Calibri"/>
        <family val="1"/>
      </rPr>
      <t>Beachy Spray</t>
    </r>
  </si>
  <si>
    <r>
      <rPr>
        <sz val="11"/>
        <rFont val="Calibri"/>
        <family val="1"/>
      </rPr>
      <t>Meringue</t>
    </r>
  </si>
  <si>
    <r>
      <rPr>
        <sz val="11"/>
        <rFont val="Calibri"/>
        <family val="1"/>
      </rPr>
      <t>150 gr</t>
    </r>
  </si>
  <si>
    <r>
      <rPr>
        <sz val="11"/>
        <rFont val="Calibri"/>
        <family val="1"/>
      </rPr>
      <t>Whip</t>
    </r>
  </si>
  <si>
    <r>
      <rPr>
        <sz val="11"/>
        <rFont val="Calibri"/>
        <family val="1"/>
      </rPr>
      <t>O.G. Foam</t>
    </r>
  </si>
  <si>
    <r>
      <rPr>
        <sz val="11"/>
        <rFont val="Calibri"/>
        <family val="1"/>
      </rPr>
      <t>170 gr</t>
    </r>
  </si>
  <si>
    <r>
      <rPr>
        <sz val="11"/>
        <rFont val="Calibri"/>
        <family val="1"/>
      </rPr>
      <t>Texturiz</t>
    </r>
  </si>
  <si>
    <r>
      <rPr>
        <sz val="11"/>
        <rFont val="Calibri"/>
        <family val="1"/>
      </rPr>
      <t>BK Smooth</t>
    </r>
  </si>
  <si>
    <r>
      <rPr>
        <b/>
        <sz val="11"/>
        <color rgb="FFFFFFFF"/>
        <rFont val="Calibri"/>
        <family val="1"/>
      </rPr>
      <t>INDIA</t>
    </r>
  </si>
  <si>
    <r>
      <rPr>
        <sz val="11"/>
        <rFont val="Calibri"/>
        <family val="1"/>
      </rPr>
      <t>India Shampoo</t>
    </r>
  </si>
  <si>
    <r>
      <rPr>
        <sz val="11"/>
        <rFont val="Calibri"/>
        <family val="1"/>
      </rPr>
      <t>India Conditioner</t>
    </r>
  </si>
  <si>
    <r>
      <rPr>
        <sz val="11"/>
        <rFont val="Calibri"/>
        <family val="1"/>
      </rPr>
      <t>india Conditioner</t>
    </r>
  </si>
  <si>
    <r>
      <rPr>
        <sz val="11"/>
        <rFont val="Calibri"/>
        <family val="1"/>
      </rPr>
      <t>India 24 K</t>
    </r>
  </si>
  <si>
    <r>
      <rPr>
        <sz val="11"/>
        <rFont val="Calibri"/>
        <family val="1"/>
      </rPr>
      <t>227 gr</t>
    </r>
  </si>
  <si>
    <r>
      <rPr>
        <sz val="11"/>
        <rFont val="Calibri"/>
        <family val="1"/>
      </rPr>
      <t>India Curl Cream</t>
    </r>
  </si>
  <si>
    <r>
      <rPr>
        <sz val="11"/>
        <rFont val="Calibri"/>
        <family val="1"/>
      </rPr>
      <t>India Oil</t>
    </r>
  </si>
  <si>
    <r>
      <rPr>
        <sz val="11"/>
        <rFont val="Calibri"/>
        <family val="1"/>
      </rPr>
      <t>118 ml</t>
    </r>
  </si>
  <si>
    <r>
      <rPr>
        <sz val="11"/>
        <rFont val="Arial MT"/>
        <family val="2"/>
      </rPr>
      <t>India Dry Oil</t>
    </r>
  </si>
  <si>
    <r>
      <rPr>
        <sz val="11"/>
        <rFont val="Arial MT"/>
        <family val="2"/>
      </rPr>
      <t>118 ml</t>
    </r>
  </si>
  <si>
    <r>
      <rPr>
        <sz val="11"/>
        <rFont val="Arial MT"/>
        <family val="2"/>
      </rPr>
      <t>CURE BY CHIARA</t>
    </r>
  </si>
  <si>
    <r>
      <rPr>
        <sz val="11"/>
        <rFont val="Calibri"/>
        <family val="1"/>
      </rPr>
      <t>Cure Recover Shampoo</t>
    </r>
  </si>
  <si>
    <r>
      <rPr>
        <sz val="11"/>
        <rFont val="Calibri"/>
        <family val="1"/>
      </rPr>
      <t>Cure Revitalize Conditioner</t>
    </r>
  </si>
  <si>
    <r>
      <rPr>
        <sz val="11"/>
        <rFont val="Calibri"/>
        <family val="1"/>
      </rPr>
      <t>Cure Spray</t>
    </r>
  </si>
  <si>
    <r>
      <rPr>
        <sz val="11"/>
        <rFont val="Calibri"/>
        <family val="1"/>
      </rPr>
      <t>Double Body Serum</t>
    </r>
  </si>
  <si>
    <r>
      <rPr>
        <sz val="11"/>
        <color rgb="FFFFFFFF"/>
        <rFont val="Calibri"/>
        <family val="1"/>
      </rPr>
      <t>MR. A.</t>
    </r>
  </si>
  <si>
    <r>
      <rPr>
        <sz val="11"/>
        <rFont val="Calibri"/>
        <family val="1"/>
      </rPr>
      <t>Shampoo</t>
    </r>
  </si>
  <si>
    <r>
      <rPr>
        <sz val="11"/>
        <rFont val="Calibri"/>
        <family val="1"/>
      </rPr>
      <t>Elixir</t>
    </r>
  </si>
  <si>
    <r>
      <rPr>
        <sz val="11"/>
        <rFont val="Calibri"/>
        <family val="1"/>
      </rPr>
      <t>Cream</t>
    </r>
  </si>
  <si>
    <r>
      <rPr>
        <sz val="11"/>
        <rFont val="Calibri"/>
        <family val="1"/>
      </rPr>
      <t>90 ml</t>
    </r>
  </si>
  <si>
    <r>
      <rPr>
        <sz val="11"/>
        <rFont val="Calibri"/>
        <family val="1"/>
      </rPr>
      <t>Traslucent</t>
    </r>
  </si>
  <si>
    <r>
      <rPr>
        <sz val="11"/>
        <rFont val="Calibri"/>
        <family val="1"/>
      </rPr>
      <t>Clay</t>
    </r>
  </si>
  <si>
    <r>
      <rPr>
        <sz val="11"/>
        <rFont val="Calibri"/>
        <family val="1"/>
      </rPr>
      <t>Gelatin</t>
    </r>
  </si>
  <si>
    <r>
      <rPr>
        <sz val="11"/>
        <rFont val="Calibri"/>
        <family val="1"/>
      </rPr>
      <t>The Oil</t>
    </r>
  </si>
  <si>
    <r>
      <rPr>
        <sz val="11"/>
        <rFont val="Calibri"/>
        <family val="1"/>
      </rPr>
      <t>The Cream</t>
    </r>
  </si>
  <si>
    <r>
      <rPr>
        <sz val="11"/>
        <rFont val="Calibri"/>
        <family val="1"/>
      </rPr>
      <t>The Brush</t>
    </r>
  </si>
  <si>
    <r>
      <rPr>
        <sz val="11"/>
        <rFont val="Calibri"/>
        <family val="1"/>
      </rPr>
      <t>The Balm</t>
    </r>
  </si>
  <si>
    <r>
      <rPr>
        <sz val="11"/>
        <color rgb="FFFFFFFF"/>
        <rFont val="Calibri"/>
        <family val="1"/>
      </rPr>
      <t>BK BIOTIN KERAVEG</t>
    </r>
  </si>
  <si>
    <r>
      <rPr>
        <sz val="11"/>
        <rFont val="Calibri"/>
        <family val="1"/>
      </rPr>
      <t>Washplex 250 ml</t>
    </r>
  </si>
  <si>
    <r>
      <rPr>
        <sz val="11"/>
        <rFont val="Calibri"/>
        <family val="1"/>
      </rPr>
      <t>BoostPlex    250 ml</t>
    </r>
  </si>
  <si>
    <t>ORGANIC CBD</t>
  </si>
  <si>
    <t>ORGANIC SHAMPOO</t>
  </si>
  <si>
    <t>250 ML</t>
  </si>
  <si>
    <t>ORGANIC CONDITIONER</t>
  </si>
  <si>
    <t>ORGANIC TREATMENT</t>
  </si>
  <si>
    <t>250ML</t>
  </si>
  <si>
    <t>ORGANIC CBD 1000</t>
  </si>
  <si>
    <t>100ML</t>
  </si>
  <si>
    <t>INVENTARIO DESEADO</t>
  </si>
  <si>
    <t>INVENTARIO REAL</t>
  </si>
  <si>
    <t>J12505</t>
  </si>
  <si>
    <t>K-PAK Shampoo Limpieza 1 Lt</t>
  </si>
  <si>
    <t>J12504</t>
  </si>
  <si>
    <t>K-PAK Sellador Cuticula 1 Lt</t>
  </si>
  <si>
    <t>J112032</t>
  </si>
  <si>
    <t>K-PAK 1 Lt - Mascarilla Reconstructora</t>
  </si>
  <si>
    <t>J124221</t>
  </si>
  <si>
    <t>K-PAK 1 Lt - Mascarilla Hidratación Intensa</t>
  </si>
  <si>
    <t>JOICO4</t>
  </si>
  <si>
    <t>K-PAK Sistema 4 Pasos 1 Lt</t>
  </si>
  <si>
    <t>JOICO4.1</t>
  </si>
  <si>
    <t>K-PAK Sistema 4 Pasos 1 Lt + 4 Dosificadores</t>
  </si>
  <si>
    <t>J16161</t>
  </si>
  <si>
    <t>Kit Defy Damage PRO 500 ml Uso Salón 2 pza Prevencion del Daño</t>
  </si>
  <si>
    <t>JDDPRO</t>
  </si>
  <si>
    <t>Kit Defy Damage PRO 150 y 160 ml Uso Salón 2 pza Prevencion del Daño</t>
  </si>
  <si>
    <t>J15992</t>
  </si>
  <si>
    <t>Defy Damage 300 ml - Shampoo Prevención Del Daño</t>
  </si>
  <si>
    <t>J15982</t>
  </si>
  <si>
    <t>Defy Damage 250 ml - Acondicionador Prevención Del Daño</t>
  </si>
  <si>
    <t>J15989</t>
  </si>
  <si>
    <t>Defy Damage 1 Lt - Shampoo Prevención Del Daño</t>
  </si>
  <si>
    <t>J15981</t>
  </si>
  <si>
    <t>Defy Damage 1 Lt - Acondicionador Prevención Del Daño</t>
  </si>
  <si>
    <t>J15984</t>
  </si>
  <si>
    <t>Defy Damage 150 ml - Mask Prevención del Daño</t>
  </si>
  <si>
    <t>J16007</t>
  </si>
  <si>
    <t>Defy Damage 100 ml - Primer Prevencion del Daño</t>
  </si>
  <si>
    <t>J16527</t>
  </si>
  <si>
    <t>Defy Damage 100 ml - Sleepover Tratamiento Nocturno</t>
  </si>
  <si>
    <t>J16530</t>
  </si>
  <si>
    <t>Defy Damage 180 ml - Invicible Spray Ani-frizz</t>
  </si>
  <si>
    <t>J12653</t>
  </si>
  <si>
    <t>Moisture Recovery 300 ml - Shampoo / Hidratación Med-Grueso</t>
  </si>
  <si>
    <t>J12654</t>
  </si>
  <si>
    <t>Moisture Recovery 250 ml - Acondicionador  / Hidratación Med-Grueso</t>
  </si>
  <si>
    <t>J12674</t>
  </si>
  <si>
    <t>Moisture Recovery 1 Lt - Shampoo / Hidratación Med-Grueso</t>
  </si>
  <si>
    <t>J12675</t>
  </si>
  <si>
    <t>Moisture Recovery 1 Lt - Acondicionador / Hidratación Med-Grueso</t>
  </si>
  <si>
    <t>J12676</t>
  </si>
  <si>
    <t>Moisture Recovery 250 ml - Balsamo / Hidratación Med-Grueso</t>
  </si>
  <si>
    <t>J13556</t>
  </si>
  <si>
    <t>Moisture Recovery 500 ml - Balsamo / Hidratación Med-Grueso</t>
  </si>
  <si>
    <t>J16246</t>
  </si>
  <si>
    <t>Hydra Splash 300 ml - Shampoo  Hidratación Cabello Fino</t>
  </si>
  <si>
    <t>J16243</t>
  </si>
  <si>
    <t>Hydra Splash 250 ml - Acondicionador</t>
  </si>
  <si>
    <t>J16244</t>
  </si>
  <si>
    <t>Hydra Splash 1 Lt - Shampoo  Hidratación Cabello Fino</t>
  </si>
  <si>
    <t>J16242</t>
  </si>
  <si>
    <t>Hydra Splash 1 Lt - Acondicionador</t>
  </si>
  <si>
    <t>J16249</t>
  </si>
  <si>
    <t>Hydra Splash 150 ml -  Mask  Hidratación Cabello Fino</t>
  </si>
  <si>
    <t>J16248</t>
  </si>
  <si>
    <t>Hydra Splash 100 ml - Leave In Hidratación Cabello Fino</t>
  </si>
  <si>
    <t>J16164</t>
  </si>
  <si>
    <t>Weekend Shampoo En Seco 255 ml</t>
  </si>
  <si>
    <t>J112192</t>
  </si>
  <si>
    <t>K-PAK 300 ml - Shampoo Reparación</t>
  </si>
  <si>
    <t>J111822</t>
  </si>
  <si>
    <t>K-PAK 250 ml - Acondicionador Reparación</t>
  </si>
  <si>
    <t>J112142</t>
  </si>
  <si>
    <t>K-PAK 1 Lt - Shampoo Reparación</t>
  </si>
  <si>
    <t>J111772</t>
  </si>
  <si>
    <t>K-PAK 1 Lt - Acondicionador Reparación</t>
  </si>
  <si>
    <t>J13012</t>
  </si>
  <si>
    <t>K-PAK 1 Galón - Shampoo Reparación</t>
  </si>
  <si>
    <t>J13011</t>
  </si>
  <si>
    <t>K-PAK 1 Galón - Acondicionador Reparación</t>
  </si>
  <si>
    <t>J112062</t>
  </si>
  <si>
    <t>K-PAK 150 ml - Mascarilla Reconstructora</t>
  </si>
  <si>
    <t>J12651</t>
  </si>
  <si>
    <t>K-PAK 250 ml - Mascarilla Hidratación Intensa</t>
  </si>
  <si>
    <t>J12652</t>
  </si>
  <si>
    <t>K-PAK 300 ml - Leave In Cabello Fino</t>
  </si>
  <si>
    <t>J12623</t>
  </si>
  <si>
    <t>K-PAK Professional HKP  350 ml</t>
  </si>
  <si>
    <t>J14206</t>
  </si>
  <si>
    <t>Color Therapy 300 ml - Shampoo Reparación y Color</t>
  </si>
  <si>
    <t>J14207</t>
  </si>
  <si>
    <t>Color Therapy 250 ml - Acondicionador Reparación y Color</t>
  </si>
  <si>
    <t>J13671</t>
  </si>
  <si>
    <t>Color Therapy 1 Lt - Shampoo Reparación y  Color</t>
  </si>
  <si>
    <t>J13672</t>
  </si>
  <si>
    <t>Color Therapy 1 Lt - Acondicionador Reparación y  Color</t>
  </si>
  <si>
    <t>J137726</t>
  </si>
  <si>
    <t>Color Therapy 1 Galón- Shampoo Reparación y  Color</t>
  </si>
  <si>
    <t>J137717</t>
  </si>
  <si>
    <t>Color Therapy 1 Galón- Acondicionador Reparación y  Color</t>
  </si>
  <si>
    <t>J16328</t>
  </si>
  <si>
    <t>Luster Lock Gloss Oil 63 ml - Aceite Abrillantador 63 ML</t>
  </si>
  <si>
    <t>J15860</t>
  </si>
  <si>
    <t>Luster Lock 250 ml - Mask Mantenimiento Del Color</t>
  </si>
  <si>
    <t>J15583</t>
  </si>
  <si>
    <t>Luster Lock 500 ml - Mask Mantenimiento Del Color</t>
  </si>
  <si>
    <t>J15887</t>
  </si>
  <si>
    <t>Luster Lock 200 ml - Spray Mantenimiento Del Color</t>
  </si>
  <si>
    <t>J16415</t>
  </si>
  <si>
    <t>Colorful Anti-Fade - Shampoo Cuidado del Color, 300 ML</t>
  </si>
  <si>
    <t>J16412</t>
  </si>
  <si>
    <t>Colorful Anti-Fade - Acondicionador Cuidado del Color, 250 ML</t>
  </si>
  <si>
    <t>J16417</t>
  </si>
  <si>
    <t>Colorful Anti-Fade - Shampoo Cuidado del Color, 1 Lt</t>
  </si>
  <si>
    <t>J16413</t>
  </si>
  <si>
    <t>Colorful Anti-Fade - Acondicionador Cuidado del Color, 1 Lt</t>
  </si>
  <si>
    <t>J16411</t>
  </si>
  <si>
    <t>Colorful Glow Beyond Gloss - Aceite Abrillantador, 63 ML</t>
  </si>
  <si>
    <t>J15631</t>
  </si>
  <si>
    <t>Blonde Life 300 ml - Shampoo Cuidado Para Rubios</t>
  </si>
  <si>
    <t>J15632</t>
  </si>
  <si>
    <t>Blonde Life 250 ml - Acondicionador Cuidado Para Rubios</t>
  </si>
  <si>
    <t>J15633</t>
  </si>
  <si>
    <t>Blonde Life 1 Lt - Shampoo Cuidado Para Rubios</t>
  </si>
  <si>
    <t>J15634</t>
  </si>
  <si>
    <t>Blonde Life 1 Lt - Acondicionador Cuidado Para Rubios</t>
  </si>
  <si>
    <t>J15638</t>
  </si>
  <si>
    <t>Blonde Life 150 ml -  Mask Cuidado Para Rubios</t>
  </si>
  <si>
    <t>J15639</t>
  </si>
  <si>
    <t>Blonde Life 150 ml - Velo Protector Térmico</t>
  </si>
  <si>
    <t>J15966</t>
  </si>
  <si>
    <t>Blonde Life 100 ml - Serum</t>
  </si>
  <si>
    <t>J16236</t>
  </si>
  <si>
    <t>Blonde Life Violet 300 ml - Shampoo Mantenimiento Rubios Fríos</t>
  </si>
  <si>
    <t>J16237</t>
  </si>
  <si>
    <t>Blonde Life Violet 250 ml - Acondicionador Mantenimiento Rubios Fríos</t>
  </si>
  <si>
    <t>J16238</t>
  </si>
  <si>
    <t>J16239</t>
  </si>
  <si>
    <t>J15988</t>
  </si>
  <si>
    <t>J15095</t>
  </si>
  <si>
    <t>J15096</t>
  </si>
  <si>
    <t>J15186</t>
  </si>
  <si>
    <t>J15187</t>
  </si>
  <si>
    <t>J16175</t>
  </si>
  <si>
    <t>Joifull 300 ml - Shampoo Para Volumen</t>
  </si>
  <si>
    <t>J16179</t>
  </si>
  <si>
    <t>Joifull 250 ml - Acondicionador Para Volumen</t>
  </si>
  <si>
    <t>Calentador de toallas chico</t>
  </si>
  <si>
    <t>shave gel</t>
  </si>
  <si>
    <t>150 ml</t>
  </si>
  <si>
    <t>500 ml</t>
  </si>
  <si>
    <t>50 ml</t>
  </si>
  <si>
    <t>125 ml</t>
  </si>
  <si>
    <t>250 ml</t>
  </si>
  <si>
    <t>200 ml</t>
  </si>
  <si>
    <t>250ml</t>
  </si>
  <si>
    <t>1lt</t>
  </si>
  <si>
    <t>200ml</t>
  </si>
  <si>
    <t>500ml</t>
  </si>
  <si>
    <t>100ml</t>
  </si>
  <si>
    <t>125ml</t>
  </si>
  <si>
    <t>100 ml</t>
  </si>
  <si>
    <t>75 ml</t>
  </si>
  <si>
    <t>300 ml</t>
  </si>
  <si>
    <t>PRECIOS</t>
  </si>
  <si>
    <t xml:space="preserve">PRECIO DE VENTA </t>
  </si>
  <si>
    <t>COSTO CON IVA</t>
  </si>
  <si>
    <t>DUAL BRONZER</t>
  </si>
  <si>
    <t>LIP DIVINE LIQUID LIPSTICK</t>
  </si>
  <si>
    <t>MATTE LIQUID LIPS</t>
  </si>
  <si>
    <t>Producto</t>
  </si>
  <si>
    <t>Precio Salón</t>
  </si>
  <si>
    <t>Precio Público</t>
  </si>
  <si>
    <r>
      <rPr>
        <b/>
        <sz val="9"/>
        <color rgb="FFFFFFFF"/>
        <rFont val="Calibri"/>
        <family val="1"/>
      </rPr>
      <t>SYSTEM 1</t>
    </r>
  </si>
  <si>
    <r>
      <rPr>
        <sz val="8.5"/>
        <rFont val="Calibri"/>
        <family val="1"/>
      </rPr>
      <t>Cleanser 1000ml</t>
    </r>
  </si>
  <si>
    <r>
      <rPr>
        <sz val="8.5"/>
        <rFont val="Calibri"/>
        <family val="1"/>
      </rPr>
      <t>Cleanser 300ml</t>
    </r>
  </si>
  <si>
    <r>
      <rPr>
        <sz val="8.5"/>
        <rFont val="Calibri"/>
        <family val="1"/>
      </rPr>
      <t>Scalp Revitalizer 1000ml</t>
    </r>
  </si>
  <si>
    <r>
      <rPr>
        <sz val="8.5"/>
        <rFont val="Calibri"/>
        <family val="1"/>
      </rPr>
      <t>Scalp Revitalizer 300ml</t>
    </r>
  </si>
  <si>
    <r>
      <rPr>
        <sz val="8.5"/>
        <rFont val="Calibri"/>
        <family val="1"/>
      </rPr>
      <t>Scalp Treatment 100ml</t>
    </r>
  </si>
  <si>
    <r>
      <rPr>
        <b/>
        <sz val="9"/>
        <color rgb="FFFFFFFF"/>
        <rFont val="Calibri"/>
        <family val="1"/>
      </rPr>
      <t>SYSTEM 2</t>
    </r>
  </si>
  <si>
    <r>
      <rPr>
        <b/>
        <sz val="9"/>
        <color rgb="FFFFFFFF"/>
        <rFont val="Calibri"/>
        <family val="1"/>
      </rPr>
      <t>SYSTEM 3</t>
    </r>
  </si>
  <si>
    <r>
      <rPr>
        <b/>
        <sz val="9"/>
        <color rgb="FFFFFFFF"/>
        <rFont val="Calibri"/>
        <family val="1"/>
      </rPr>
      <t>SYSTEM 4</t>
    </r>
  </si>
  <si>
    <r>
      <rPr>
        <b/>
        <sz val="9"/>
        <color rgb="FFFFFFFF"/>
        <rFont val="Calibri"/>
        <family val="1"/>
      </rPr>
      <t>SYSTEM 5</t>
    </r>
  </si>
  <si>
    <r>
      <rPr>
        <b/>
        <sz val="9"/>
        <color rgb="FFFFFFFF"/>
        <rFont val="Calibri"/>
        <family val="1"/>
      </rPr>
      <t>SYSTEM 6</t>
    </r>
  </si>
  <si>
    <r>
      <rPr>
        <b/>
        <sz val="9"/>
        <color rgb="FFFFFFFF"/>
        <rFont val="Calibri"/>
        <family val="1"/>
      </rPr>
      <t>INTRO KITS 150ml</t>
    </r>
  </si>
  <si>
    <r>
      <rPr>
        <sz val="8.5"/>
        <rFont val="Calibri"/>
        <family val="1"/>
      </rPr>
      <t>Trial Kit System 1 150+150+50</t>
    </r>
  </si>
  <si>
    <r>
      <rPr>
        <sz val="8.5"/>
        <rFont val="Calibri"/>
        <family val="1"/>
      </rPr>
      <t>Trial Kit System 2 150+150+50</t>
    </r>
  </si>
  <si>
    <r>
      <rPr>
        <sz val="8.5"/>
        <rFont val="Calibri"/>
        <family val="1"/>
      </rPr>
      <t>Trial Kit System 3 150+150+50</t>
    </r>
  </si>
  <si>
    <r>
      <rPr>
        <sz val="8.5"/>
        <rFont val="Calibri"/>
        <family val="1"/>
      </rPr>
      <t>Trial Kit System 4 150+150+50</t>
    </r>
  </si>
  <si>
    <r>
      <rPr>
        <sz val="8.5"/>
        <rFont val="Calibri"/>
        <family val="1"/>
      </rPr>
      <t>Trial Kit System 5 150+150+50</t>
    </r>
  </si>
  <si>
    <r>
      <rPr>
        <sz val="8.5"/>
        <rFont val="Calibri"/>
        <family val="1"/>
      </rPr>
      <t>Trial Kit System 6 150+150+50</t>
    </r>
  </si>
  <si>
    <r>
      <rPr>
        <b/>
        <sz val="9"/>
        <color rgb="FFFFFFFF"/>
        <rFont val="Calibri"/>
        <family val="1"/>
      </rPr>
      <t>LOYALTY KITS 300ml</t>
    </r>
  </si>
  <si>
    <r>
      <rPr>
        <sz val="8.5"/>
        <rFont val="Calibri"/>
        <family val="1"/>
      </rPr>
      <t>Loyalty Kit System 1 300+300+100</t>
    </r>
  </si>
  <si>
    <r>
      <rPr>
        <sz val="8.5"/>
        <rFont val="Calibri"/>
        <family val="1"/>
      </rPr>
      <t>Loyalty Kit System 2 300+300+100</t>
    </r>
  </si>
  <si>
    <r>
      <rPr>
        <sz val="8.5"/>
        <rFont val="Calibri"/>
        <family val="1"/>
      </rPr>
      <t>Loyalty Kit System 3 300+300+100</t>
    </r>
  </si>
  <si>
    <r>
      <rPr>
        <sz val="8.5"/>
        <rFont val="Calibri"/>
        <family val="1"/>
      </rPr>
      <t>Loyalty Kit System 4 300+300+100</t>
    </r>
  </si>
  <si>
    <r>
      <rPr>
        <sz val="8.5"/>
        <rFont val="Calibri"/>
        <family val="1"/>
      </rPr>
      <t>Loyalty Kit System 5 300+300+100</t>
    </r>
  </si>
  <si>
    <r>
      <rPr>
        <sz val="8.5"/>
        <rFont val="Calibri"/>
        <family val="1"/>
      </rPr>
      <t>Loyalty Kit System 6 300+300+100</t>
    </r>
  </si>
  <si>
    <r>
      <rPr>
        <b/>
        <sz val="9"/>
        <color rgb="FFFFFFFF"/>
        <rFont val="Calibri"/>
        <family val="1"/>
      </rPr>
      <t>INTENSIVES</t>
    </r>
  </si>
  <si>
    <r>
      <rPr>
        <sz val="8.5"/>
        <rFont val="Calibri"/>
        <family val="1"/>
      </rPr>
      <t>Diaboost 100ml</t>
    </r>
  </si>
  <si>
    <r>
      <rPr>
        <sz val="8.5"/>
        <rFont val="Calibri"/>
        <family val="1"/>
      </rPr>
      <t>Deep Repair Hair Masque 150ml</t>
    </r>
  </si>
  <si>
    <r>
      <rPr>
        <sz val="8.5"/>
        <rFont val="Calibri"/>
        <family val="1"/>
      </rPr>
      <t>Deep Repair Hair Masque 500ml</t>
    </r>
  </si>
  <si>
    <r>
      <rPr>
        <sz val="8.5"/>
        <rFont val="Calibri"/>
        <family val="1"/>
      </rPr>
      <t>Hair Booster 100ml</t>
    </r>
  </si>
  <si>
    <r>
      <rPr>
        <sz val="8.5"/>
        <rFont val="Calibri"/>
        <family val="1"/>
      </rPr>
      <t>Hair Booster 50ml</t>
    </r>
  </si>
  <si>
    <r>
      <rPr>
        <sz val="8.5"/>
        <rFont val="Calibri"/>
        <family val="1"/>
      </rPr>
      <t>Night Density Rescue 70ml</t>
    </r>
  </si>
  <si>
    <r>
      <rPr>
        <sz val="8.5"/>
        <rFont val="Calibri"/>
        <family val="1"/>
      </rPr>
      <t>Anti-Hair Loss Serum 70ml (Sandalore)</t>
    </r>
  </si>
  <si>
    <r>
      <rPr>
        <sz val="8.5"/>
        <rFont val="Calibri"/>
        <family val="1"/>
      </rPr>
      <t>Niospray Strong Hold 400ml</t>
    </r>
  </si>
  <si>
    <r>
      <rPr>
        <sz val="8.5"/>
        <rFont val="Calibri"/>
        <family val="1"/>
      </rPr>
      <t>Bodyfying Foam 200ml</t>
    </r>
  </si>
  <si>
    <r>
      <rPr>
        <sz val="8.5"/>
        <rFont val="Calibri"/>
        <family val="1"/>
      </rPr>
      <t>3D Thikening Gel 140ml</t>
    </r>
  </si>
  <si>
    <r>
      <rPr>
        <sz val="8.5"/>
        <rFont val="Calibri"/>
        <family val="1"/>
      </rPr>
      <t>Nioxin Instant Fullness Dry Cleanser 180ml</t>
    </r>
  </si>
  <si>
    <t>Inv deseado</t>
  </si>
  <si>
    <t>inventario real</t>
  </si>
  <si>
    <t>deseado</t>
  </si>
  <si>
    <t>real</t>
  </si>
  <si>
    <t>Pedido</t>
  </si>
  <si>
    <t>Inner Home</t>
  </si>
  <si>
    <t>caramelo jr  negro</t>
  </si>
  <si>
    <t>caramelo con bombilla clasico</t>
  </si>
  <si>
    <t>caramelo con bombilla negro</t>
  </si>
  <si>
    <t>T05</t>
  </si>
  <si>
    <t>Biotin 60 10,000 Unidades Cabello, Piel Y Uñas</t>
  </si>
  <si>
    <t>Biotin 120 10,000 Unidades Cabello, Piel Y Uñas</t>
  </si>
  <si>
    <t>BK Bath</t>
  </si>
  <si>
    <t>inventario deseado</t>
  </si>
  <si>
    <t>INVENTARIO</t>
  </si>
  <si>
    <t>Super Sculpt 33.8oz Paul Mitchell</t>
  </si>
  <si>
    <t>Serum 5.1oz Super Skinny Paul Mitchell</t>
  </si>
  <si>
    <t>LCS</t>
  </si>
  <si>
    <t>cwf</t>
  </si>
  <si>
    <t>dbl</t>
  </si>
  <si>
    <t>Work Up Spray 9.5oz 315ml Paul Mitchell</t>
  </si>
  <si>
    <t>Spray De Acabado Y Pulido Extra-body Paul Mitchell</t>
  </si>
  <si>
    <t xml:space="preserve"> n   </t>
  </si>
  <si>
    <t>cantidad minima</t>
  </si>
  <si>
    <t>pedidos de 12 piezas cuando queden 4</t>
  </si>
  <si>
    <t>TEA TREE SPECIAL SHAMPOO</t>
  </si>
  <si>
    <t>300ML</t>
  </si>
  <si>
    <t>1L</t>
  </si>
  <si>
    <t>TEA TREE SPECIAL CONDITIONER</t>
  </si>
  <si>
    <t>TEA TREE STYLING GEL</t>
  </si>
  <si>
    <t>TEA TREE FIRM HOLD GEL</t>
  </si>
  <si>
    <t>TEA TREE SHAPING CREAM</t>
  </si>
  <si>
    <t>ACONDICIONADOR SUPER SKINNY</t>
  </si>
  <si>
    <t>STYLING</t>
  </si>
  <si>
    <t xml:space="preserve">  </t>
  </si>
  <si>
    <t>Kemei</t>
  </si>
  <si>
    <t>KM-TX7</t>
  </si>
  <si>
    <t>KM-1996</t>
  </si>
  <si>
    <t>KM-2027</t>
  </si>
  <si>
    <t>KM-917</t>
  </si>
  <si>
    <t>KM-RS7098</t>
  </si>
  <si>
    <t>KM-1949</t>
  </si>
  <si>
    <t>KM-TX3</t>
  </si>
  <si>
    <t>KM-5031</t>
  </si>
  <si>
    <t>KM-1926</t>
  </si>
  <si>
    <t>KM-2707PG</t>
  </si>
  <si>
    <t>KM-735USB</t>
  </si>
  <si>
    <t>KM-809A</t>
  </si>
  <si>
    <t>KM-1986</t>
  </si>
  <si>
    <t>KM-2024</t>
  </si>
  <si>
    <t>KM-1971</t>
  </si>
  <si>
    <t>KM-1974</t>
  </si>
  <si>
    <t>KM-9350</t>
  </si>
  <si>
    <t>BM3150</t>
  </si>
  <si>
    <t>BM3053</t>
  </si>
  <si>
    <t>BM3053 B</t>
  </si>
  <si>
    <t>TAPETE ANTIFATIGA NEGRO</t>
  </si>
  <si>
    <t>TAP</t>
  </si>
  <si>
    <t>CARAMELO</t>
  </si>
  <si>
    <t>CARAMELO NEGRO</t>
  </si>
  <si>
    <t>CARAMELO 3</t>
  </si>
  <si>
    <t>CARAMELO 3B</t>
  </si>
  <si>
    <t>CARAMELO B</t>
  </si>
  <si>
    <t>CARAMELO 2</t>
  </si>
  <si>
    <t>CARAMELO 2B</t>
  </si>
  <si>
    <t>BM1750</t>
  </si>
  <si>
    <t>BM1750/GDE</t>
  </si>
  <si>
    <t>MESA AUXILIAR</t>
  </si>
  <si>
    <t>189P</t>
  </si>
  <si>
    <t>LAMPARA TIPO PULPO</t>
  </si>
  <si>
    <t>ARO DE LUZ</t>
  </si>
  <si>
    <t>RL18</t>
  </si>
  <si>
    <t>MESA AUXILIAR MULTIFUNCIONAL T05</t>
  </si>
  <si>
    <t>BCS-142</t>
  </si>
  <si>
    <t>KSC02</t>
  </si>
  <si>
    <t>minimo</t>
  </si>
  <si>
    <t>charola T011 A o BM3608</t>
  </si>
  <si>
    <t>charola T011N o BM3608 B</t>
  </si>
  <si>
    <t>T011N o BM3608 B</t>
  </si>
  <si>
    <t>T011 A o BM3608</t>
  </si>
  <si>
    <t>olaplex 0</t>
  </si>
  <si>
    <t>olaplex 3</t>
  </si>
  <si>
    <t>olaplex 4</t>
  </si>
  <si>
    <t>olaplex 4p</t>
  </si>
  <si>
    <t>olaplex 5</t>
  </si>
  <si>
    <t>olaplex  6</t>
  </si>
  <si>
    <t>olaplex 7</t>
  </si>
  <si>
    <t>olaplex 8</t>
  </si>
  <si>
    <t>TEA TREE HEMP RESTORING CONDITIONER Y BODY LOTION</t>
  </si>
  <si>
    <t>TEA TREE HEMP RESTORING SHAMPOO Y BODY WASH</t>
  </si>
  <si>
    <t>TEA TREE HEMP MULTITASKING SPAY</t>
  </si>
  <si>
    <t>TEA TREE HEMP REPLENISHING HAIR Y BODY OIL</t>
  </si>
  <si>
    <t>200ML</t>
  </si>
  <si>
    <t>50ML</t>
  </si>
  <si>
    <t>LAVENDER MINT MOISTURIZING SHAMPOO</t>
  </si>
  <si>
    <t>LAVENDER MINT MOISTURIZING CONDITIONER</t>
  </si>
  <si>
    <t>LAVENDER MINT CONDITIONING LEAVE-IN SPRAY</t>
  </si>
  <si>
    <t>75ML</t>
  </si>
  <si>
    <t xml:space="preserve">Og shampoo </t>
  </si>
  <si>
    <t>grooming wax</t>
  </si>
  <si>
    <t>crema de afeitar</t>
  </si>
  <si>
    <t>matte 900g</t>
  </si>
  <si>
    <t>alfaparf yellow</t>
  </si>
  <si>
    <t>ampolletas intensitive shineserum</t>
  </si>
  <si>
    <t>ampolletas leave-in shine infusion</t>
  </si>
  <si>
    <t>linea LISS yellow</t>
  </si>
  <si>
    <t>kit de 3 piezas</t>
  </si>
  <si>
    <t>shampoo</t>
  </si>
  <si>
    <t>acondicionador</t>
  </si>
  <si>
    <t>mascarilla</t>
  </si>
  <si>
    <t>multi-benefit</t>
  </si>
  <si>
    <t>linea nutritive yellow</t>
  </si>
  <si>
    <t>oil</t>
  </si>
  <si>
    <t>linea repair yellow</t>
  </si>
  <si>
    <t xml:space="preserve">shampoo </t>
  </si>
  <si>
    <t>decolorantes</t>
  </si>
  <si>
    <t>LINEA YELLOW ALFAPARF</t>
  </si>
  <si>
    <t xml:space="preserve">shampoo super skinny </t>
  </si>
  <si>
    <t>300ml</t>
  </si>
  <si>
    <t>Minimo</t>
  </si>
  <si>
    <t>Inv. Real</t>
  </si>
  <si>
    <t>Super Skinny Relaxing Balm</t>
  </si>
  <si>
    <t>Gloss drops</t>
  </si>
  <si>
    <t xml:space="preserve">Shampoo One </t>
  </si>
  <si>
    <t>Awapuhi Shampoo</t>
  </si>
  <si>
    <t>The Conditioner</t>
  </si>
  <si>
    <t>The Detangler</t>
  </si>
  <si>
    <t>Mousturizing Lather Shampoo</t>
  </si>
  <si>
    <t>Keratin Cream Rinse</t>
  </si>
  <si>
    <t>Keratin Intensive Tretment</t>
  </si>
  <si>
    <t>150ml</t>
  </si>
  <si>
    <t>Hydrocream Whip</t>
  </si>
  <si>
    <t>Hydrocream Blow-out-spray</t>
  </si>
  <si>
    <t>Styling Treatment Oil</t>
  </si>
  <si>
    <t>Texturizing Sea Spray</t>
  </si>
  <si>
    <t xml:space="preserve">Shine Spray </t>
  </si>
  <si>
    <t xml:space="preserve">Finishing Spray </t>
  </si>
  <si>
    <t>Anti-Frizz Hairspray</t>
  </si>
  <si>
    <t>313ml</t>
  </si>
  <si>
    <t>CARE</t>
  </si>
  <si>
    <t>STYLE</t>
  </si>
  <si>
    <t>ORIGINAL</t>
  </si>
  <si>
    <t>Flexible Style Sculpting Foam</t>
  </si>
  <si>
    <t>leave in conditioner</t>
  </si>
  <si>
    <t>Blonde life 150ml- Velo Abrillantador</t>
  </si>
  <si>
    <t>Blonde Life Violet 1L - Shampoo Mantenimiento Rubios Fríos</t>
  </si>
  <si>
    <t>olaplex9</t>
  </si>
  <si>
    <t>PINK WASH</t>
  </si>
  <si>
    <r>
      <rPr>
        <b/>
        <i/>
        <sz val="22"/>
        <rFont val="Calibri"/>
        <family val="1"/>
      </rPr>
      <t>SALERM COSMETICS 2022</t>
    </r>
  </si>
  <si>
    <r>
      <rPr>
        <b/>
        <sz val="10"/>
        <rFont val="Calibri"/>
        <family val="1"/>
      </rPr>
      <t>REF.</t>
    </r>
  </si>
  <si>
    <r>
      <rPr>
        <b/>
        <sz val="10"/>
        <rFont val="Calibri"/>
        <family val="1"/>
      </rPr>
      <t>PRODUCTO</t>
    </r>
  </si>
  <si>
    <r>
      <rPr>
        <b/>
        <i/>
        <sz val="10"/>
        <rFont val="Calibri"/>
        <family val="1"/>
      </rPr>
      <t>CANTIDAD</t>
    </r>
  </si>
  <si>
    <r>
      <rPr>
        <b/>
        <sz val="15"/>
        <rFont val="Calibri"/>
        <family val="1"/>
      </rPr>
      <t>SALERMVISON</t>
    </r>
  </si>
  <si>
    <r>
      <rPr>
        <sz val="11"/>
        <rFont val="Calibri"/>
        <family val="1"/>
      </rPr>
      <t>SVxxx</t>
    </r>
  </si>
  <si>
    <r>
      <rPr>
        <sz val="11"/>
        <rFont val="Calibri"/>
        <family val="1"/>
      </rPr>
      <t>TINTE SALERMVISON</t>
    </r>
  </si>
  <si>
    <r>
      <rPr>
        <sz val="11"/>
        <rFont val="Calibri"/>
        <family val="1"/>
      </rPr>
      <t>75 ml</t>
    </r>
  </si>
  <si>
    <r>
      <rPr>
        <sz val="11"/>
        <rFont val="Calibri"/>
        <family val="1"/>
      </rPr>
      <t>TMCxxx</t>
    </r>
  </si>
  <si>
    <r>
      <rPr>
        <sz val="11"/>
        <rFont val="Calibri"/>
        <family val="1"/>
      </rPr>
      <t>TINTE SALERMIX CONTRAST</t>
    </r>
  </si>
  <si>
    <r>
      <rPr>
        <sz val="11"/>
        <rFont val="Calibri"/>
        <family val="1"/>
      </rPr>
      <t>312LP</t>
    </r>
  </si>
  <si>
    <r>
      <rPr>
        <sz val="11"/>
        <rFont val="Calibri"/>
        <family val="1"/>
      </rPr>
      <t>PEROXIDO CREMA ALOE 20</t>
    </r>
  </si>
  <si>
    <r>
      <rPr>
        <sz val="11"/>
        <rFont val="Calibri"/>
        <family val="1"/>
      </rPr>
      <t>112,5 ml</t>
    </r>
  </si>
  <si>
    <r>
      <rPr>
        <sz val="11"/>
        <rFont val="Calibri"/>
        <family val="1"/>
      </rPr>
      <t>313LP</t>
    </r>
  </si>
  <si>
    <r>
      <rPr>
        <sz val="11"/>
        <rFont val="Calibri"/>
        <family val="1"/>
      </rPr>
      <t>PEROXIDO CREMA ALOE  30</t>
    </r>
  </si>
  <si>
    <r>
      <rPr>
        <sz val="11"/>
        <rFont val="Calibri"/>
        <family val="1"/>
      </rPr>
      <t>952LP</t>
    </r>
  </si>
  <si>
    <r>
      <rPr>
        <sz val="11"/>
        <rFont val="Calibri"/>
        <family val="1"/>
      </rPr>
      <t>PEROXIDO CREMA ALOE 20vo</t>
    </r>
  </si>
  <si>
    <r>
      <rPr>
        <sz val="11"/>
        <rFont val="Calibri"/>
        <family val="1"/>
      </rPr>
      <t>180 ml</t>
    </r>
  </si>
  <si>
    <r>
      <rPr>
        <sz val="11"/>
        <rFont val="Calibri"/>
        <family val="1"/>
      </rPr>
      <t>953LP</t>
    </r>
  </si>
  <si>
    <r>
      <rPr>
        <sz val="11"/>
        <rFont val="Calibri"/>
        <family val="1"/>
      </rPr>
      <t>PEROXIDO CREMA ALOE 30vo</t>
    </r>
  </si>
  <si>
    <r>
      <rPr>
        <sz val="11"/>
        <rFont val="Calibri"/>
        <family val="1"/>
      </rPr>
      <t>954LP</t>
    </r>
  </si>
  <si>
    <r>
      <rPr>
        <sz val="11"/>
        <rFont val="Calibri"/>
        <family val="1"/>
      </rPr>
      <t>PEROXIDO CREMA ALOE 40vo</t>
    </r>
  </si>
  <si>
    <r>
      <rPr>
        <sz val="11"/>
        <rFont val="Calibri"/>
        <family val="1"/>
      </rPr>
      <t>352LP</t>
    </r>
  </si>
  <si>
    <r>
      <rPr>
        <sz val="11"/>
        <rFont val="Calibri"/>
        <family val="1"/>
      </rPr>
      <t>PEROXIDO CREMA ALOE 20V</t>
    </r>
  </si>
  <si>
    <r>
      <rPr>
        <sz val="11"/>
        <rFont val="Calibri"/>
        <family val="1"/>
      </rPr>
      <t>225 ml</t>
    </r>
  </si>
  <si>
    <r>
      <rPr>
        <sz val="11"/>
        <rFont val="Calibri"/>
        <family val="1"/>
      </rPr>
      <t>353LP</t>
    </r>
  </si>
  <si>
    <r>
      <rPr>
        <sz val="11"/>
        <rFont val="Calibri"/>
        <family val="1"/>
      </rPr>
      <t>PEROXIDO CREMA ALOE 30V</t>
    </r>
  </si>
  <si>
    <r>
      <rPr>
        <sz val="11"/>
        <rFont val="Calibri"/>
        <family val="1"/>
      </rPr>
      <t>354LP</t>
    </r>
  </si>
  <si>
    <r>
      <rPr>
        <sz val="11"/>
        <rFont val="Calibri"/>
        <family val="1"/>
      </rPr>
      <t>PEROXIDO CREMA ALOE 40V</t>
    </r>
  </si>
  <si>
    <r>
      <rPr>
        <sz val="11"/>
        <rFont val="Calibri"/>
        <family val="1"/>
      </rPr>
      <t>161L</t>
    </r>
  </si>
  <si>
    <r>
      <rPr>
        <sz val="11"/>
        <rFont val="Calibri"/>
        <family val="1"/>
      </rPr>
      <t>PERHOXYL LILA</t>
    </r>
  </si>
  <si>
    <r>
      <rPr>
        <sz val="11"/>
        <rFont val="Calibri"/>
        <family val="1"/>
      </rPr>
      <t>191LP</t>
    </r>
  </si>
  <si>
    <r>
      <rPr>
        <sz val="11"/>
        <rFont val="Calibri"/>
        <family val="1"/>
      </rPr>
      <t>PEROXIDO CREMA ALOE 10V</t>
    </r>
  </si>
  <si>
    <r>
      <rPr>
        <sz val="11"/>
        <rFont val="Calibri"/>
        <family val="1"/>
      </rPr>
      <t>1.000 ml</t>
    </r>
  </si>
  <si>
    <r>
      <rPr>
        <sz val="11"/>
        <rFont val="Calibri"/>
        <family val="1"/>
      </rPr>
      <t>172LP</t>
    </r>
  </si>
  <si>
    <r>
      <rPr>
        <sz val="11"/>
        <rFont val="Calibri"/>
        <family val="1"/>
      </rPr>
      <t>PEROXIDO CREMA ALOE20V</t>
    </r>
  </si>
  <si>
    <r>
      <rPr>
        <sz val="11"/>
        <rFont val="Calibri"/>
        <family val="1"/>
      </rPr>
      <t>173LP</t>
    </r>
  </si>
  <si>
    <r>
      <rPr>
        <sz val="11"/>
        <rFont val="Calibri"/>
        <family val="1"/>
      </rPr>
      <t>174LP</t>
    </r>
  </si>
  <si>
    <r>
      <rPr>
        <sz val="11"/>
        <rFont val="Calibri"/>
        <family val="1"/>
      </rPr>
      <t>PEROXIDO CREMA ALOE .40V</t>
    </r>
  </si>
  <si>
    <r>
      <rPr>
        <sz val="11"/>
        <rFont val="Calibri"/>
        <family val="1"/>
      </rPr>
      <t>172GLP</t>
    </r>
  </si>
  <si>
    <r>
      <rPr>
        <sz val="11"/>
        <rFont val="Calibri"/>
        <family val="1"/>
      </rPr>
      <t>5.000 ml</t>
    </r>
  </si>
  <si>
    <r>
      <rPr>
        <sz val="11"/>
        <rFont val="Calibri"/>
        <family val="1"/>
      </rPr>
      <t>POSTER CIRCULO CROMATI.ESP/ING</t>
    </r>
  </si>
  <si>
    <r>
      <rPr>
        <sz val="11"/>
        <rFont val="Calibri"/>
        <family val="1"/>
      </rPr>
      <t>TRIPTICO SALERMVISON ESPAÑOL</t>
    </r>
  </si>
  <si>
    <r>
      <rPr>
        <sz val="11"/>
        <rFont val="Calibri"/>
        <family val="1"/>
      </rPr>
      <t>DOSSIER SALERMVISON ESPAÑOL</t>
    </r>
  </si>
  <si>
    <r>
      <rPr>
        <sz val="11"/>
        <rFont val="Calibri"/>
        <family val="1"/>
      </rPr>
      <t>CARTELA TONOS NUEVOS VISON/MIX</t>
    </r>
  </si>
  <si>
    <r>
      <rPr>
        <sz val="11"/>
        <rFont val="Calibri"/>
        <family val="1"/>
      </rPr>
      <t>SALERMVISON CARTA C14 E/I/F/PT</t>
    </r>
  </si>
  <si>
    <r>
      <rPr>
        <sz val="11"/>
        <rFont val="Calibri"/>
        <family val="1"/>
      </rPr>
      <t>SALERMVISON CARTA C14 E/I/R/IT</t>
    </r>
  </si>
  <si>
    <r>
      <rPr>
        <sz val="11"/>
        <rFont val="Calibri"/>
        <family val="1"/>
      </rPr>
      <t>SALERMVISON CARTA C14 E/I/A/CH</t>
    </r>
  </si>
  <si>
    <r>
      <rPr>
        <sz val="11"/>
        <rFont val="Calibri"/>
        <family val="1"/>
      </rPr>
      <t>-</t>
    </r>
  </si>
  <si>
    <r>
      <rPr>
        <b/>
        <sz val="15"/>
        <rFont val="Calibri"/>
        <family val="1"/>
      </rPr>
      <t>BIOKERA</t>
    </r>
  </si>
  <si>
    <r>
      <rPr>
        <sz val="11"/>
        <rFont val="Calibri"/>
        <family val="1"/>
      </rPr>
      <t>BKCxxx</t>
    </r>
  </si>
  <si>
    <r>
      <rPr>
        <sz val="11"/>
        <rFont val="Calibri"/>
        <family val="1"/>
      </rPr>
      <t>BIOKERA COLOR</t>
    </r>
  </si>
  <si>
    <r>
      <rPr>
        <sz val="11"/>
        <rFont val="Calibri"/>
        <family val="1"/>
      </rPr>
      <t>70 ml</t>
    </r>
  </si>
  <si>
    <r>
      <rPr>
        <sz val="11"/>
        <rFont val="Calibri"/>
        <family val="1"/>
      </rPr>
      <t>BIOKERA NATURA DECOLO DECO ECO</t>
    </r>
  </si>
  <si>
    <r>
      <rPr>
        <sz val="11"/>
        <rFont val="Calibri"/>
        <family val="1"/>
      </rPr>
      <t>500 gr</t>
    </r>
  </si>
  <si>
    <r>
      <rPr>
        <sz val="11"/>
        <rFont val="Calibri"/>
        <family val="1"/>
      </rPr>
      <t>BIOKERA COLOR CARTA COLORES</t>
    </r>
  </si>
  <si>
    <r>
      <rPr>
        <sz val="11"/>
        <rFont val="Calibri"/>
        <family val="1"/>
      </rPr>
      <t>BIOKERA COLOR CARTELA 4T NUEVO</t>
    </r>
  </si>
  <si>
    <r>
      <rPr>
        <sz val="11"/>
        <rFont val="Calibri"/>
        <family val="1"/>
      </rPr>
      <t>BIOKERA POSTER SUPER ACLARANTES</t>
    </r>
  </si>
  <si>
    <r>
      <rPr>
        <sz val="11"/>
        <rFont val="Calibri"/>
        <family val="1"/>
      </rPr>
      <t>BIOKERA COLOR CARTELA 5 COLORES</t>
    </r>
  </si>
  <si>
    <r>
      <rPr>
        <sz val="11"/>
        <rFont val="Calibri"/>
        <family val="1"/>
      </rPr>
      <t>BIOKERA PEROXIDO 20V</t>
    </r>
  </si>
  <si>
    <r>
      <rPr>
        <sz val="11"/>
        <rFont val="Calibri"/>
        <family val="1"/>
      </rPr>
      <t>BIOKERA PEROXIDO 30V</t>
    </r>
  </si>
  <si>
    <r>
      <rPr>
        <sz val="11"/>
        <rFont val="Calibri"/>
        <family val="1"/>
      </rPr>
      <t>BIOKERA PEROXIDO 40V</t>
    </r>
  </si>
  <si>
    <r>
      <rPr>
        <sz val="11"/>
        <rFont val="Calibri"/>
        <family val="1"/>
      </rPr>
      <t>BIOKERA EXTRA PLATINUM</t>
    </r>
  </si>
  <si>
    <r>
      <rPr>
        <sz val="11"/>
        <rFont val="Calibri"/>
        <family val="1"/>
      </rPr>
      <t>VOBIOEXE</t>
    </r>
  </si>
  <si>
    <r>
      <rPr>
        <sz val="11"/>
        <rFont val="Calibri"/>
        <family val="1"/>
      </rPr>
      <t>VINILO BIOK COLOR EXT ESPAÑOL</t>
    </r>
  </si>
  <si>
    <r>
      <rPr>
        <sz val="11"/>
        <rFont val="Calibri"/>
        <family val="1"/>
      </rPr>
      <t>VOBIOTOE</t>
    </r>
  </si>
  <si>
    <r>
      <rPr>
        <sz val="11"/>
        <rFont val="Calibri"/>
        <family val="1"/>
      </rPr>
      <t>VINILO BIOK COLOR TOC ESPAÑOL</t>
    </r>
  </si>
  <si>
    <r>
      <rPr>
        <sz val="11"/>
        <rFont val="Calibri"/>
        <family val="1"/>
      </rPr>
      <t>BIOKERA COLOR POSTER 100x70 19</t>
    </r>
  </si>
  <si>
    <r>
      <rPr>
        <sz val="11"/>
        <rFont val="Calibri"/>
        <family val="1"/>
      </rPr>
      <t>BKV44</t>
    </r>
  </si>
  <si>
    <r>
      <rPr>
        <sz val="11"/>
        <rFont val="Calibri"/>
        <family val="1"/>
      </rPr>
      <t>BIOKERA VEGAN COLOR V44</t>
    </r>
  </si>
  <si>
    <r>
      <rPr>
        <sz val="11"/>
        <rFont val="Calibri"/>
        <family val="1"/>
      </rPr>
      <t>300gr</t>
    </r>
  </si>
  <si>
    <r>
      <rPr>
        <sz val="11"/>
        <rFont val="Calibri"/>
        <family val="1"/>
      </rPr>
      <t>BKV64</t>
    </r>
  </si>
  <si>
    <r>
      <rPr>
        <sz val="11"/>
        <rFont val="Calibri"/>
        <family val="1"/>
      </rPr>
      <t>BIOKERA VEGAN COLOR V64</t>
    </r>
  </si>
  <si>
    <r>
      <rPr>
        <sz val="11"/>
        <rFont val="Calibri"/>
        <family val="1"/>
      </rPr>
      <t>BKV74</t>
    </r>
  </si>
  <si>
    <r>
      <rPr>
        <sz val="11"/>
        <rFont val="Calibri"/>
        <family val="1"/>
      </rPr>
      <t>BIOKERA VEGAN COLOR V74</t>
    </r>
  </si>
  <si>
    <r>
      <rPr>
        <sz val="11"/>
        <rFont val="Calibri"/>
        <family val="1"/>
      </rPr>
      <t>BKV75</t>
    </r>
  </si>
  <si>
    <r>
      <rPr>
        <sz val="11"/>
        <rFont val="Calibri"/>
        <family val="1"/>
      </rPr>
      <t>BIOKERA VEGAN COLOR V75</t>
    </r>
  </si>
  <si>
    <r>
      <rPr>
        <sz val="11"/>
        <rFont val="Calibri"/>
        <family val="1"/>
      </rPr>
      <t>BKVC</t>
    </r>
  </si>
  <si>
    <r>
      <rPr>
        <sz val="11"/>
        <rFont val="Calibri"/>
        <family val="1"/>
      </rPr>
      <t>BIOKERA VEGAN COLOR VCARE</t>
    </r>
  </si>
  <si>
    <r>
      <rPr>
        <sz val="11"/>
        <rFont val="Calibri"/>
        <family val="1"/>
      </rPr>
      <t>BKVD</t>
    </r>
  </si>
  <si>
    <r>
      <rPr>
        <sz val="11"/>
        <rFont val="Calibri"/>
        <family val="1"/>
      </rPr>
      <t>BIOKERA VEGAN COLOR VDARK</t>
    </r>
  </si>
  <si>
    <r>
      <rPr>
        <sz val="11"/>
        <rFont val="Calibri"/>
        <family val="1"/>
      </rPr>
      <t>BKVL</t>
    </r>
  </si>
  <si>
    <r>
      <rPr>
        <sz val="11"/>
        <rFont val="Calibri"/>
        <family val="1"/>
      </rPr>
      <t>BIOKERA VEGAN COLOR VLIGHT</t>
    </r>
  </si>
  <si>
    <r>
      <rPr>
        <sz val="11"/>
        <rFont val="Calibri"/>
        <family val="1"/>
      </rPr>
      <t>BIOKERA VEGAN HERVIDOR 110V</t>
    </r>
  </si>
  <si>
    <r>
      <rPr>
        <sz val="11"/>
        <rFont val="Calibri"/>
        <family val="1"/>
      </rPr>
      <t>110V</t>
    </r>
  </si>
  <si>
    <r>
      <rPr>
        <sz val="11"/>
        <rFont val="Calibri"/>
        <family val="1"/>
      </rPr>
      <t>BIOKERA VEGAN NEUTRALIZER</t>
    </r>
  </si>
  <si>
    <r>
      <rPr>
        <sz val="11"/>
        <rFont val="Calibri"/>
        <family val="1"/>
      </rPr>
      <t>300 ml</t>
    </r>
  </si>
  <si>
    <r>
      <rPr>
        <sz val="11"/>
        <rFont val="Calibri"/>
        <family val="1"/>
      </rPr>
      <t>BIOKERA VEGAN CARTA COL.ESP-IN</t>
    </r>
  </si>
  <si>
    <r>
      <rPr>
        <sz val="11"/>
        <rFont val="Calibri"/>
        <family val="1"/>
      </rPr>
      <t>BIOKERA VEGAN CARTA COL.ESP-IT</t>
    </r>
  </si>
  <si>
    <r>
      <rPr>
        <sz val="11"/>
        <rFont val="Calibri"/>
        <family val="1"/>
      </rPr>
      <t>BIOKERA VEGAN CARTA COL.ESP-PT</t>
    </r>
  </si>
  <si>
    <r>
      <rPr>
        <sz val="11"/>
        <rFont val="Calibri"/>
        <family val="1"/>
      </rPr>
      <t>BIOKERA VEGAN FLYER A5</t>
    </r>
  </si>
  <si>
    <r>
      <rPr>
        <sz val="11"/>
        <rFont val="Calibri"/>
        <family val="1"/>
      </rPr>
      <t>BIOKERA VEGAN BOL MARRO.CH.SER</t>
    </r>
  </si>
  <si>
    <r>
      <rPr>
        <sz val="11"/>
        <rFont val="Calibri"/>
        <family val="1"/>
      </rPr>
      <t>VOBIOVEGAN</t>
    </r>
  </si>
  <si>
    <r>
      <rPr>
        <sz val="11"/>
        <rFont val="Calibri"/>
        <family val="1"/>
      </rPr>
      <t>VINILO BIOKERA VEGAN</t>
    </r>
  </si>
  <si>
    <r>
      <rPr>
        <sz val="11"/>
        <rFont val="Calibri"/>
        <family val="1"/>
      </rPr>
      <t>BIOKERA VEGAN DELANTAL</t>
    </r>
  </si>
  <si>
    <r>
      <rPr>
        <sz val="11"/>
        <rFont val="Calibri"/>
        <family val="1"/>
      </rPr>
      <t>BIOKERA VEGAN CUCHARA M.PACKX8</t>
    </r>
  </si>
  <si>
    <r>
      <rPr>
        <sz val="11"/>
        <rFont val="Calibri"/>
        <family val="1"/>
      </rPr>
      <t>BIOKERA VEGAN PEINE</t>
    </r>
  </si>
  <si>
    <r>
      <rPr>
        <sz val="11"/>
        <rFont val="Calibri"/>
        <family val="1"/>
      </rPr>
      <t>BIOKERA VEGAN VARILLA AGITADOR</t>
    </r>
  </si>
  <si>
    <r>
      <rPr>
        <sz val="11"/>
        <rFont val="Calibri"/>
        <family val="1"/>
      </rPr>
      <t>BIOKERA VEGAN TARRO REPOSICION</t>
    </r>
  </si>
  <si>
    <r>
      <rPr>
        <sz val="11"/>
        <rFont val="Calibri"/>
        <family val="1"/>
      </rPr>
      <t>BIOKERA VEGAN POSTER</t>
    </r>
  </si>
  <si>
    <r>
      <rPr>
        <sz val="11"/>
        <rFont val="Calibri"/>
        <family val="1"/>
      </rPr>
      <t>BIOKERA VEGAN POSTER CHICA</t>
    </r>
  </si>
  <si>
    <r>
      <rPr>
        <sz val="11"/>
        <rFont val="Calibri"/>
        <family val="1"/>
      </rPr>
      <t>BIOKERA VEGAN CARTELA A5 ES-IN</t>
    </r>
  </si>
  <si>
    <r>
      <rPr>
        <sz val="11"/>
        <rFont val="Calibri"/>
        <family val="1"/>
      </rPr>
      <t>BIOKERA VEGAN CATALOGO</t>
    </r>
  </si>
  <si>
    <r>
      <rPr>
        <b/>
        <sz val="15"/>
        <color rgb="FFBE8F00"/>
        <rFont val="Calibri"/>
        <family val="1"/>
      </rPr>
      <t>ZERO</t>
    </r>
  </si>
  <si>
    <r>
      <rPr>
        <sz val="11"/>
        <rFont val="Calibri"/>
        <family val="1"/>
      </rPr>
      <t>CZ10</t>
    </r>
  </si>
  <si>
    <r>
      <rPr>
        <sz val="11"/>
        <rFont val="Calibri"/>
        <family val="1"/>
      </rPr>
      <t>SALERM COLOR.ZERO Nº 1,0</t>
    </r>
  </si>
  <si>
    <r>
      <rPr>
        <sz val="11"/>
        <rFont val="Calibri"/>
        <family val="1"/>
      </rPr>
      <t>170LP</t>
    </r>
  </si>
  <si>
    <r>
      <rPr>
        <sz val="11"/>
        <rFont val="Calibri"/>
        <family val="1"/>
      </rPr>
      <t>ACTIVADOR EN CREMA ZERO</t>
    </r>
  </si>
  <si>
    <r>
      <rPr>
        <sz val="11"/>
        <rFont val="Calibri"/>
        <family val="1"/>
      </rPr>
      <t>310LP</t>
    </r>
  </si>
  <si>
    <r>
      <rPr>
        <sz val="11"/>
        <rFont val="Calibri"/>
        <family val="1"/>
      </rPr>
      <t>SALERM COLOR ZERO CARTA COLOR</t>
    </r>
  </si>
  <si>
    <r>
      <rPr>
        <b/>
        <sz val="15"/>
        <rFont val="Calibri"/>
        <family val="1"/>
      </rPr>
      <t>COLOR SOFT</t>
    </r>
  </si>
  <si>
    <r>
      <rPr>
        <sz val="11"/>
        <rFont val="Calibri"/>
        <family val="1"/>
      </rPr>
      <t>TSxxxx</t>
    </r>
  </si>
  <si>
    <r>
      <rPr>
        <sz val="11"/>
        <rFont val="Calibri"/>
        <family val="1"/>
      </rPr>
      <t>COLOR SOFT</t>
    </r>
  </si>
  <si>
    <r>
      <rPr>
        <sz val="11"/>
        <rFont val="Calibri"/>
        <family val="1"/>
      </rPr>
      <t>EMULSION REVELAD.SOFT</t>
    </r>
  </si>
  <si>
    <r>
      <rPr>
        <sz val="11"/>
        <rFont val="Calibri"/>
        <family val="1"/>
      </rPr>
      <t>EMULSION REVELADOR C SOF</t>
    </r>
  </si>
  <si>
    <r>
      <rPr>
        <sz val="11"/>
        <rFont val="Calibri"/>
        <family val="1"/>
      </rPr>
      <t>EMULSION REVELADO T CLAROS</t>
    </r>
  </si>
  <si>
    <r>
      <rPr>
        <sz val="11"/>
        <rFont val="Calibri"/>
        <family val="1"/>
      </rPr>
      <t>EMULSION REVELADOR.T.CLAROS</t>
    </r>
  </si>
  <si>
    <r>
      <rPr>
        <sz val="11"/>
        <rFont val="Calibri"/>
        <family val="1"/>
      </rPr>
      <t>COLOR SOFT CARTA COLOR</t>
    </r>
  </si>
  <si>
    <r>
      <rPr>
        <b/>
        <sz val="15"/>
        <rFont val="Calibri"/>
        <family val="1"/>
      </rPr>
      <t>HD COLOR</t>
    </r>
  </si>
  <si>
    <r>
      <rPr>
        <sz val="11"/>
        <rFont val="Calibri"/>
        <family val="1"/>
      </rPr>
      <t>HD COLORS PINK</t>
    </r>
  </si>
  <si>
    <r>
      <rPr>
        <sz val="11"/>
        <rFont val="Calibri"/>
        <family val="1"/>
      </rPr>
      <t>HD COLORS FUCHSIA</t>
    </r>
  </si>
  <si>
    <r>
      <rPr>
        <sz val="11"/>
        <rFont val="Calibri"/>
        <family val="1"/>
      </rPr>
      <t>HD COLORS RED</t>
    </r>
  </si>
  <si>
    <r>
      <rPr>
        <sz val="11"/>
        <rFont val="Calibri"/>
        <family val="1"/>
      </rPr>
      <t>HD COLORS ORANGE</t>
    </r>
  </si>
  <si>
    <r>
      <rPr>
        <sz val="11"/>
        <rFont val="Calibri"/>
        <family val="1"/>
      </rPr>
      <t>HD COLORS YELLOW</t>
    </r>
  </si>
  <si>
    <r>
      <rPr>
        <sz val="11"/>
        <rFont val="Calibri"/>
        <family val="1"/>
      </rPr>
      <t>HD COLORS GREEN</t>
    </r>
  </si>
  <si>
    <r>
      <rPr>
        <sz val="11"/>
        <rFont val="Calibri"/>
        <family val="1"/>
      </rPr>
      <t>HD COLORS BLUE</t>
    </r>
  </si>
  <si>
    <r>
      <rPr>
        <sz val="11"/>
        <rFont val="Calibri"/>
        <family val="1"/>
      </rPr>
      <t>HD COLORS PURPLE</t>
    </r>
  </si>
  <si>
    <r>
      <rPr>
        <sz val="11"/>
        <rFont val="Calibri"/>
        <family val="1"/>
      </rPr>
      <t>HD COLORS VIOLET</t>
    </r>
  </si>
  <si>
    <r>
      <rPr>
        <sz val="11"/>
        <rFont val="Calibri"/>
        <family val="1"/>
      </rPr>
      <t>HD COLORS CLEAR</t>
    </r>
  </si>
  <si>
    <r>
      <rPr>
        <sz val="11"/>
        <rFont val="Calibri"/>
        <family val="1"/>
      </rPr>
      <t>HD COLORS FLUOR CANDY PINK</t>
    </r>
  </si>
  <si>
    <r>
      <rPr>
        <sz val="11"/>
        <rFont val="Calibri"/>
        <family val="1"/>
      </rPr>
      <t>HD COLORS FLUOR GREEN KRIP</t>
    </r>
  </si>
  <si>
    <r>
      <rPr>
        <sz val="11"/>
        <rFont val="Calibri"/>
        <family val="1"/>
      </rPr>
      <t>HD COLORS FLUOR JAZZY YELL</t>
    </r>
  </si>
  <si>
    <r>
      <rPr>
        <sz val="11"/>
        <rFont val="Calibri"/>
        <family val="1"/>
      </rPr>
      <t>HD COLORS FLUOR MYSTIC BLUE</t>
    </r>
  </si>
  <si>
    <r>
      <rPr>
        <sz val="11"/>
        <rFont val="Calibri"/>
        <family val="1"/>
      </rPr>
      <t>HD COLORS FLUOR ORANGE PUM</t>
    </r>
  </si>
  <si>
    <r>
      <rPr>
        <sz val="11"/>
        <rFont val="Calibri"/>
        <family val="1"/>
      </rPr>
      <t>HD COLORS CARTA COLOR</t>
    </r>
  </si>
  <si>
    <r>
      <rPr>
        <sz val="11"/>
        <rFont val="Calibri"/>
        <family val="1"/>
      </rPr>
      <t>HD COLOR OUT RESET</t>
    </r>
  </si>
  <si>
    <r>
      <rPr>
        <sz val="11"/>
        <rFont val="Calibri"/>
        <family val="1"/>
      </rPr>
      <t>1000 ml</t>
    </r>
  </si>
  <si>
    <r>
      <rPr>
        <sz val="11"/>
        <rFont val="Calibri"/>
        <family val="1"/>
      </rPr>
      <t>HD POSTER FLUOR 49X34</t>
    </r>
  </si>
  <si>
    <r>
      <rPr>
        <sz val="11"/>
        <rFont val="Calibri"/>
        <family val="1"/>
      </rPr>
      <t>HD POSTER FANTASIA 49X34</t>
    </r>
  </si>
  <si>
    <r>
      <rPr>
        <sz val="11"/>
        <rFont val="Calibri"/>
        <family val="1"/>
      </rPr>
      <t>HD FOLLETO ESPAÑOL</t>
    </r>
  </si>
  <si>
    <r>
      <rPr>
        <sz val="11"/>
        <rFont val="Calibri"/>
        <family val="1"/>
      </rPr>
      <t>PALETINA ESPECIAL MECHAS</t>
    </r>
  </si>
  <si>
    <r>
      <rPr>
        <sz val="11"/>
        <rFont val="Calibri"/>
        <family val="1"/>
      </rPr>
      <t>EST.DECOPATE KIT</t>
    </r>
  </si>
  <si>
    <r>
      <rPr>
        <sz val="11"/>
        <rFont val="Calibri"/>
        <family val="1"/>
      </rPr>
      <t>2s+3estx4am</t>
    </r>
  </si>
  <si>
    <r>
      <rPr>
        <sz val="11"/>
        <rFont val="Calibri"/>
        <family val="1"/>
      </rPr>
      <t>DECO ACEITE MATIZAD</t>
    </r>
  </si>
  <si>
    <r>
      <rPr>
        <sz val="11"/>
        <rFont val="Calibri"/>
        <family val="1"/>
      </rPr>
      <t>3est x4amp</t>
    </r>
  </si>
  <si>
    <r>
      <rPr>
        <sz val="11"/>
        <rFont val="Calibri"/>
        <family val="1"/>
      </rPr>
      <t>MAGIC BLEACH DECOLOR.</t>
    </r>
  </si>
  <si>
    <r>
      <rPr>
        <b/>
        <sz val="15"/>
        <rFont val="Calibri"/>
        <family val="1"/>
      </rPr>
      <t>DE</t>
    </r>
  </si>
  <si>
    <r>
      <rPr>
        <sz val="11"/>
        <rFont val="Calibri"/>
        <family val="1"/>
      </rPr>
      <t>MAGIC BLEACH DECOLORANTE</t>
    </r>
  </si>
  <si>
    <r>
      <rPr>
        <sz val="11"/>
        <rFont val="Calibri"/>
        <family val="1"/>
      </rPr>
      <t>DECOLORANTE DECOBLUE</t>
    </r>
  </si>
  <si>
    <r>
      <rPr>
        <sz val="11"/>
        <rFont val="Calibri"/>
        <family val="1"/>
      </rPr>
      <t>12sob</t>
    </r>
  </si>
  <si>
    <r>
      <rPr>
        <sz val="15"/>
        <rFont val="Calibri"/>
        <family val="1"/>
      </rPr>
      <t>MAS COLOR</t>
    </r>
  </si>
  <si>
    <r>
      <rPr>
        <sz val="11"/>
        <rFont val="Calibri"/>
        <family val="1"/>
      </rPr>
      <t>COLOR REVERSE ESTU. KIT P1-P2</t>
    </r>
  </si>
  <si>
    <r>
      <rPr>
        <sz val="11"/>
        <rFont val="Calibri"/>
        <family val="1"/>
      </rPr>
      <t>200 ml x 2</t>
    </r>
  </si>
  <si>
    <r>
      <rPr>
        <sz val="11"/>
        <rFont val="Calibri"/>
        <family val="1"/>
      </rPr>
      <t>FIJADOR PIG.ROJ.RED FIX</t>
    </r>
  </si>
  <si>
    <r>
      <rPr>
        <sz val="11"/>
        <rFont val="Calibri"/>
        <family val="1"/>
      </rPr>
      <t>12 amp x 5 m</t>
    </r>
  </si>
  <si>
    <r>
      <rPr>
        <sz val="11"/>
        <rFont val="Calibri"/>
        <family val="1"/>
      </rPr>
      <t>SILK PLUS ESTUCHE</t>
    </r>
  </si>
  <si>
    <r>
      <rPr>
        <sz val="11"/>
        <rFont val="Calibri"/>
        <family val="1"/>
      </rPr>
      <t>CUBRE CANAS ESTUCHE</t>
    </r>
  </si>
  <si>
    <r>
      <rPr>
        <sz val="11"/>
        <rFont val="Calibri"/>
        <family val="1"/>
      </rPr>
      <t>PROTECTOR PIEL</t>
    </r>
  </si>
  <si>
    <r>
      <rPr>
        <sz val="11"/>
        <rFont val="Calibri"/>
        <family val="1"/>
      </rPr>
      <t>701EX</t>
    </r>
  </si>
  <si>
    <r>
      <rPr>
        <sz val="11"/>
        <rFont val="Calibri"/>
        <family val="1"/>
      </rPr>
      <t>ESTUCHE EXPOS TOLL DERMO CLEAN</t>
    </r>
  </si>
  <si>
    <r>
      <rPr>
        <sz val="11"/>
        <rFont val="Calibri"/>
        <family val="1"/>
      </rPr>
      <t>24 unid</t>
    </r>
  </si>
  <si>
    <r>
      <rPr>
        <b/>
        <sz val="15"/>
        <rFont val="Calibri"/>
        <family val="1"/>
      </rPr>
      <t>MANT. COLOR</t>
    </r>
  </si>
  <si>
    <r>
      <rPr>
        <sz val="11"/>
        <rFont val="Calibri"/>
        <family val="1"/>
      </rPr>
      <t>MASCARILLA COLOR NEGRO</t>
    </r>
  </si>
  <si>
    <r>
      <rPr>
        <sz val="11"/>
        <rFont val="Calibri"/>
        <family val="1"/>
      </rPr>
      <t>MASCARILLA COLOR CASTAÑO</t>
    </r>
  </si>
  <si>
    <r>
      <rPr>
        <sz val="11"/>
        <rFont val="Calibri"/>
        <family val="1"/>
      </rPr>
      <t>MASCARILLA COLOR CAOBA</t>
    </r>
  </si>
  <si>
    <r>
      <rPr>
        <sz val="11"/>
        <rFont val="Calibri"/>
        <family val="1"/>
      </rPr>
      <t>MASCARILLA COLOR PLATINO</t>
    </r>
  </si>
  <si>
    <r>
      <rPr>
        <sz val="11"/>
        <rFont val="Calibri"/>
        <family val="1"/>
      </rPr>
      <t>MASCARILLA COLOR RU.DORADO</t>
    </r>
  </si>
  <si>
    <r>
      <rPr>
        <sz val="11"/>
        <rFont val="Calibri"/>
        <family val="1"/>
      </rPr>
      <t>MASCARILLA COLOR RUB.CLARO</t>
    </r>
  </si>
  <si>
    <r>
      <rPr>
        <sz val="11"/>
        <rFont val="Calibri"/>
        <family val="1"/>
      </rPr>
      <t>CHAMPU COLOR NEGRO</t>
    </r>
  </si>
  <si>
    <r>
      <rPr>
        <sz val="11"/>
        <rFont val="Calibri"/>
        <family val="1"/>
      </rPr>
      <t>CHAMPU COLOR CASTAÑO</t>
    </r>
  </si>
  <si>
    <r>
      <rPr>
        <sz val="11"/>
        <rFont val="Calibri"/>
        <family val="1"/>
      </rPr>
      <t>CHAMPU COLOR CAOBA</t>
    </r>
  </si>
  <si>
    <r>
      <rPr>
        <sz val="11"/>
        <rFont val="Calibri"/>
        <family val="1"/>
      </rPr>
      <t>CHAMPU COLOR PLATINO</t>
    </r>
  </si>
  <si>
    <r>
      <rPr>
        <sz val="11"/>
        <rFont val="Calibri"/>
        <family val="1"/>
      </rPr>
      <t>CHAMPU COLOR RUBIO DORADO</t>
    </r>
  </si>
  <si>
    <r>
      <rPr>
        <b/>
        <sz val="15"/>
        <rFont val="Calibri"/>
        <family val="1"/>
      </rPr>
      <t>CITRIC</t>
    </r>
  </si>
  <si>
    <r>
      <rPr>
        <sz val="11"/>
        <rFont val="Calibri"/>
        <family val="1"/>
      </rPr>
      <t>CITRIC BALANCE CHAMPU</t>
    </r>
  </si>
  <si>
    <r>
      <rPr>
        <sz val="11"/>
        <rFont val="Calibri"/>
        <family val="1"/>
      </rPr>
      <t>CITRIC BALANCE MASCARILLA</t>
    </r>
  </si>
  <si>
    <r>
      <rPr>
        <sz val="11"/>
        <rFont val="Calibri"/>
        <family val="1"/>
      </rPr>
      <t>CITRIC BALANCE BITRAT</t>
    </r>
  </si>
  <si>
    <r>
      <rPr>
        <sz val="11"/>
        <rFont val="Calibri"/>
        <family val="1"/>
      </rPr>
      <t>CITRIC BALANCE EST.KIT 3 PRODU</t>
    </r>
  </si>
  <si>
    <r>
      <rPr>
        <b/>
        <sz val="15"/>
        <rFont val="Calibri"/>
        <family val="1"/>
      </rPr>
      <t>ABSOLUT</t>
    </r>
  </si>
  <si>
    <r>
      <rPr>
        <sz val="11"/>
        <rFont val="Calibri"/>
        <family val="1"/>
      </rPr>
      <t>ABSOLUT STRAIG.P1 POTENCIADOR</t>
    </r>
  </si>
  <si>
    <r>
      <rPr>
        <sz val="11"/>
        <rFont val="Calibri"/>
        <family val="1"/>
      </rPr>
      <t>ABSOLUT STRAIG.PASO1 PROTECTOR</t>
    </r>
  </si>
  <si>
    <r>
      <rPr>
        <sz val="11"/>
        <rFont val="Calibri"/>
        <family val="1"/>
      </rPr>
      <t>ABSOLUT 3.0 CREMA PROTECTOR</t>
    </r>
  </si>
  <si>
    <r>
      <rPr>
        <sz val="11"/>
        <rFont val="Calibri"/>
        <family val="1"/>
      </rPr>
      <t>ABSOLUT 3.0 CRE.ALISADO SUAVE</t>
    </r>
  </si>
  <si>
    <r>
      <rPr>
        <sz val="11"/>
        <rFont val="Calibri"/>
        <family val="1"/>
      </rPr>
      <t>ABSOLUT 3.0 CRE.ALISADO.FUERTE</t>
    </r>
  </si>
  <si>
    <r>
      <rPr>
        <sz val="11"/>
        <rFont val="Calibri"/>
        <family val="1"/>
      </rPr>
      <t>ABSOLUT 3.0 CREM.NEUTRALIZANTE</t>
    </r>
  </si>
  <si>
    <r>
      <rPr>
        <sz val="11"/>
        <rFont val="Calibri"/>
        <family val="1"/>
      </rPr>
      <t>ABSOLUT 3.0 FLYER TRIPTICO</t>
    </r>
  </si>
  <si>
    <r>
      <rPr>
        <sz val="11"/>
        <rFont val="Calibri"/>
        <family val="1"/>
      </rPr>
      <t>ABSOLUT 3.0 FLYER TRIPTI.PT/ES</t>
    </r>
  </si>
  <si>
    <r>
      <rPr>
        <sz val="11"/>
        <rFont val="Calibri"/>
        <family val="1"/>
      </rPr>
      <t>ABSOLUT 3.0 POSTER 100X70</t>
    </r>
  </si>
  <si>
    <r>
      <rPr>
        <sz val="11"/>
        <rFont val="Calibri"/>
        <family val="1"/>
      </rPr>
      <t>ABSOLUT STRAIGHT.FOLLETO A5</t>
    </r>
  </si>
  <si>
    <r>
      <rPr>
        <b/>
        <sz val="15"/>
        <color rgb="FFFFFFFF"/>
        <rFont val="Calibri"/>
        <family val="1"/>
      </rPr>
      <t>KAPS FILLER</t>
    </r>
  </si>
  <si>
    <r>
      <rPr>
        <sz val="11"/>
        <rFont val="Calibri"/>
        <family val="1"/>
      </rPr>
      <t>KAPS FILLER CHAMPU TRATAMI</t>
    </r>
  </si>
  <si>
    <r>
      <rPr>
        <sz val="11"/>
        <rFont val="Calibri"/>
        <family val="1"/>
      </rPr>
      <t>KAPS FILLER SERUM ALISADO</t>
    </r>
  </si>
  <si>
    <r>
      <rPr>
        <sz val="11"/>
        <rFont val="Calibri"/>
        <family val="1"/>
      </rPr>
      <t>KAPS FILLER MASCARILLA TR.</t>
    </r>
  </si>
  <si>
    <r>
      <rPr>
        <sz val="11"/>
        <rFont val="Calibri"/>
        <family val="1"/>
      </rPr>
      <t>KAPS FILLER MASCARILLA MAN.</t>
    </r>
  </si>
  <si>
    <r>
      <rPr>
        <sz val="11"/>
        <rFont val="Calibri"/>
        <family val="1"/>
      </rPr>
      <t>KAPS FILLER PACK PROFESIONAL</t>
    </r>
  </si>
  <si>
    <r>
      <rPr>
        <sz val="11"/>
        <rFont val="Calibri"/>
        <family val="1"/>
      </rPr>
      <t>KAPS FILLER PACK VENTA</t>
    </r>
  </si>
  <si>
    <r>
      <rPr>
        <sz val="11"/>
        <rFont val="Calibri"/>
        <family val="1"/>
      </rPr>
      <t>KAPS FILLER FOLLETO</t>
    </r>
  </si>
  <si>
    <r>
      <rPr>
        <sz val="11"/>
        <rFont val="Calibri"/>
        <family val="1"/>
      </rPr>
      <t>VOKAPE</t>
    </r>
  </si>
  <si>
    <r>
      <rPr>
        <sz val="11"/>
        <rFont val="Calibri"/>
        <family val="1"/>
      </rPr>
      <t>VINILO KAPS FILLER ESPAÑOL</t>
    </r>
  </si>
  <si>
    <r>
      <rPr>
        <sz val="11"/>
        <rFont val="Calibri"/>
        <family val="1"/>
      </rPr>
      <t>VOKAPE-SALON</t>
    </r>
  </si>
  <si>
    <r>
      <rPr>
        <sz val="11"/>
        <rFont val="Calibri"/>
        <family val="1"/>
      </rPr>
      <t>VINILO KAPS FILLER SALON ESPAÑ</t>
    </r>
  </si>
  <si>
    <r>
      <rPr>
        <sz val="11"/>
        <rFont val="Calibri"/>
        <family val="1"/>
      </rPr>
      <t>VOKAPE-MANT</t>
    </r>
  </si>
  <si>
    <r>
      <rPr>
        <sz val="11"/>
        <rFont val="Calibri"/>
        <family val="1"/>
      </rPr>
      <t>VINILO KAPS FILLER MANT. ESPAÑ</t>
    </r>
  </si>
  <si>
    <r>
      <rPr>
        <sz val="11"/>
        <rFont val="Calibri"/>
        <family val="1"/>
      </rPr>
      <t>DEEP IMPACT PLUS</t>
    </r>
  </si>
  <si>
    <r>
      <rPr>
        <sz val="11"/>
        <rFont val="Calibri"/>
        <family val="1"/>
      </rPr>
      <t>DEEP IMPACT PLUS TARRO</t>
    </r>
  </si>
  <si>
    <r>
      <rPr>
        <sz val="11"/>
        <rFont val="Calibri"/>
        <family val="1"/>
      </rPr>
      <t>KERATIN SHOT CHAMPU</t>
    </r>
  </si>
  <si>
    <r>
      <rPr>
        <sz val="11"/>
        <rFont val="Calibri"/>
        <family val="1"/>
      </rPr>
      <t>182S-816S</t>
    </r>
  </si>
  <si>
    <r>
      <rPr>
        <sz val="11"/>
        <rFont val="Calibri"/>
        <family val="1"/>
      </rPr>
      <t>SOBRE COMB.K.SHOT.CHAM+DEEP</t>
    </r>
  </si>
  <si>
    <r>
      <rPr>
        <sz val="11"/>
        <rFont val="Calibri"/>
        <family val="1"/>
      </rPr>
      <t>2 x 10 ml</t>
    </r>
  </si>
  <si>
    <r>
      <rPr>
        <b/>
        <sz val="15"/>
        <rFont val="Calibri"/>
        <family val="1"/>
      </rPr>
      <t>KERATIN</t>
    </r>
  </si>
  <si>
    <r>
      <rPr>
        <sz val="11"/>
        <rFont val="Calibri"/>
        <family val="1"/>
      </rPr>
      <t>KERATIN SHOT CREMA ALISADO</t>
    </r>
  </si>
  <si>
    <r>
      <rPr>
        <sz val="11"/>
        <rFont val="Calibri"/>
        <family val="1"/>
      </rPr>
      <t>KERATIN SHOT FINISH</t>
    </r>
  </si>
  <si>
    <r>
      <rPr>
        <sz val="11"/>
        <rFont val="Calibri"/>
        <family val="1"/>
      </rPr>
      <t>KERATIN SHOT KERAMIX</t>
    </r>
  </si>
  <si>
    <r>
      <rPr>
        <sz val="11"/>
        <rFont val="Calibri"/>
        <family val="1"/>
      </rPr>
      <t>12 x 13 ml</t>
    </r>
  </si>
  <si>
    <r>
      <rPr>
        <sz val="11"/>
        <rFont val="Calibri"/>
        <family val="1"/>
      </rPr>
      <t>POSTER KERAMIX A3</t>
    </r>
  </si>
  <si>
    <r>
      <rPr>
        <sz val="11"/>
        <rFont val="Calibri"/>
        <family val="1"/>
      </rPr>
      <t>CATALOGO TRIP.KERATI.ESP/IN/FR</t>
    </r>
  </si>
  <si>
    <r>
      <rPr>
        <sz val="11"/>
        <rFont val="Calibri"/>
        <family val="1"/>
      </rPr>
      <t>FOLLETO KERAMIX ACORDEON</t>
    </r>
  </si>
  <si>
    <r>
      <rPr>
        <sz val="11"/>
        <rFont val="Calibri"/>
        <family val="1"/>
      </rPr>
      <t>KERATIN SHOT POSTERS</t>
    </r>
  </si>
  <si>
    <r>
      <rPr>
        <sz val="11"/>
        <rFont val="Calibri"/>
        <family val="1"/>
      </rPr>
      <t>KERATIN SHOT CO-WASH</t>
    </r>
  </si>
  <si>
    <r>
      <rPr>
        <sz val="11"/>
        <rFont val="Calibri"/>
        <family val="1"/>
      </rPr>
      <t>217F</t>
    </r>
  </si>
  <si>
    <r>
      <rPr>
        <sz val="11"/>
        <rFont val="Calibri"/>
        <family val="1"/>
      </rPr>
      <t>KERATIN SHOT CO-WASH FORTE</t>
    </r>
  </si>
  <si>
    <r>
      <rPr>
        <sz val="11"/>
        <rFont val="Calibri"/>
        <family val="1"/>
      </rPr>
      <t>POSTER CO WASH ESPAÑOL 50X70</t>
    </r>
  </si>
  <si>
    <r>
      <rPr>
        <sz val="11"/>
        <rFont val="Calibri"/>
        <family val="1"/>
      </rPr>
      <t>KERATIN SHOT CO-WASH TRI.ES/IN</t>
    </r>
  </si>
  <si>
    <r>
      <rPr>
        <sz val="11"/>
        <rFont val="Calibri"/>
        <family val="1"/>
      </rPr>
      <t>KERATIN SHOT EST.KIT 3P+PEI+SP</t>
    </r>
  </si>
  <si>
    <r>
      <rPr>
        <sz val="11"/>
        <rFont val="Calibri"/>
        <family val="1"/>
      </rPr>
      <t>KERATIN SHOT KIT MANTENIMIENTO</t>
    </r>
  </si>
  <si>
    <r>
      <rPr>
        <b/>
        <sz val="15"/>
        <rFont val="Calibri"/>
        <family val="1"/>
      </rPr>
      <t>PERMANT.</t>
    </r>
  </si>
  <si>
    <r>
      <rPr>
        <sz val="11"/>
        <rFont val="Calibri"/>
        <family val="1"/>
      </rPr>
      <t>PERMANENTE ACTIVE FORM NW NR.0</t>
    </r>
  </si>
  <si>
    <r>
      <rPr>
        <sz val="11"/>
        <rFont val="Calibri"/>
        <family val="1"/>
      </rPr>
      <t>6 x 75 ml</t>
    </r>
  </si>
  <si>
    <r>
      <rPr>
        <sz val="11"/>
        <rFont val="Calibri"/>
        <family val="1"/>
      </rPr>
      <t>PERMANENTE ACTIVE FORM NW NR.1</t>
    </r>
  </si>
  <si>
    <r>
      <rPr>
        <sz val="11"/>
        <rFont val="Calibri"/>
        <family val="1"/>
      </rPr>
      <t>PERMANENTE ACTIVE FORM NW NR.2</t>
    </r>
  </si>
  <si>
    <r>
      <rPr>
        <sz val="11"/>
        <rFont val="Calibri"/>
        <family val="1"/>
      </rPr>
      <t>PERMANENTE ACTIVE FORM NW NR.3</t>
    </r>
  </si>
  <si>
    <r>
      <rPr>
        <sz val="11"/>
        <rFont val="Calibri"/>
        <family val="1"/>
      </rPr>
      <t>NEUTRALIZANTE 1+1 OSMOTICO</t>
    </r>
  </si>
  <si>
    <r>
      <rPr>
        <b/>
        <sz val="8"/>
        <rFont val="Calibri"/>
        <family val="1"/>
      </rPr>
      <t>PROT.TERM</t>
    </r>
  </si>
  <si>
    <r>
      <rPr>
        <sz val="11"/>
        <rFont val="Calibri"/>
        <family val="1"/>
      </rPr>
      <t>BIOMARINE</t>
    </r>
  </si>
  <si>
    <r>
      <rPr>
        <sz val="11"/>
        <rFont val="Calibri"/>
        <family val="1"/>
      </rPr>
      <t>400 ml</t>
    </r>
  </si>
  <si>
    <r>
      <rPr>
        <b/>
        <sz val="15"/>
        <rFont val="Calibri"/>
        <family val="1"/>
      </rPr>
      <t>STRAIGHT.</t>
    </r>
  </si>
  <si>
    <r>
      <rPr>
        <sz val="11"/>
        <rFont val="Calibri"/>
        <family val="1"/>
      </rPr>
      <t>STRAIGHTENING SHAMPOO</t>
    </r>
  </si>
  <si>
    <r>
      <rPr>
        <sz val="11"/>
        <rFont val="Calibri"/>
        <family val="1"/>
      </rPr>
      <t>STRAIGHTENING GEL TUBO</t>
    </r>
  </si>
  <si>
    <r>
      <rPr>
        <sz val="11"/>
        <rFont val="Calibri"/>
        <family val="1"/>
      </rPr>
      <t>778S</t>
    </r>
  </si>
  <si>
    <r>
      <rPr>
        <sz val="11"/>
        <rFont val="Calibri"/>
        <family val="1"/>
      </rPr>
      <t>STRAIGHTENING GEL SOBRE</t>
    </r>
  </si>
  <si>
    <r>
      <rPr>
        <sz val="11"/>
        <rFont val="Calibri"/>
        <family val="1"/>
      </rPr>
      <t>10 ml</t>
    </r>
  </si>
  <si>
    <r>
      <rPr>
        <sz val="11"/>
        <rFont val="Calibri"/>
        <family val="1"/>
      </rPr>
      <t>STRAIGHTENING GEL  TARRO</t>
    </r>
  </si>
  <si>
    <r>
      <rPr>
        <sz val="11"/>
        <rFont val="Calibri"/>
        <family val="1"/>
      </rPr>
      <t>STRAIGHTENING SPRAY</t>
    </r>
  </si>
  <si>
    <r>
      <rPr>
        <b/>
        <sz val="15"/>
        <rFont val="Calibri"/>
        <family val="1"/>
      </rPr>
      <t>PRO.LINE</t>
    </r>
  </si>
  <si>
    <r>
      <rPr>
        <sz val="11"/>
        <rFont val="Calibri"/>
        <family val="1"/>
      </rPr>
      <t>PR.EXTREME LAC</t>
    </r>
  </si>
  <si>
    <r>
      <rPr>
        <sz val="11"/>
        <rFont val="Calibri"/>
        <family val="1"/>
      </rPr>
      <t>405 ml</t>
    </r>
  </si>
  <si>
    <r>
      <rPr>
        <sz val="11"/>
        <rFont val="Calibri"/>
        <family val="1"/>
      </rPr>
      <t>PR.VOLUME MOUSSE</t>
    </r>
  </si>
  <si>
    <r>
      <rPr>
        <sz val="11"/>
        <rFont val="Calibri"/>
        <family val="1"/>
      </rPr>
      <t>PR.CURL MOUSSE</t>
    </r>
  </si>
  <si>
    <r>
      <rPr>
        <sz val="11"/>
        <rFont val="Calibri"/>
        <family val="1"/>
      </rPr>
      <t>PR.STRONG LAC</t>
    </r>
  </si>
  <si>
    <r>
      <rPr>
        <sz val="11"/>
        <rFont val="Calibri"/>
        <family val="1"/>
      </rPr>
      <t>PR.VOLUMEN PUMP SPRAY</t>
    </r>
  </si>
  <si>
    <r>
      <rPr>
        <sz val="11"/>
        <rFont val="Calibri"/>
        <family val="1"/>
      </rPr>
      <t>PR.VOLUMEN SPRAY CA.BLANCO</t>
    </r>
  </si>
  <si>
    <r>
      <rPr>
        <sz val="11"/>
        <rFont val="Calibri"/>
        <family val="1"/>
      </rPr>
      <t>PR.PRO LAC</t>
    </r>
  </si>
  <si>
    <r>
      <rPr>
        <sz val="11"/>
        <rFont val="Calibri"/>
        <family val="1"/>
      </rPr>
      <t>PR.MATT WAX</t>
    </r>
  </si>
  <si>
    <r>
      <rPr>
        <sz val="11"/>
        <rFont val="Calibri"/>
        <family val="1"/>
      </rPr>
      <t>PR.LISS FOAM</t>
    </r>
  </si>
  <si>
    <r>
      <rPr>
        <sz val="11"/>
        <rFont val="Calibri"/>
        <family val="1"/>
      </rPr>
      <t>PR.CURL FOAM</t>
    </r>
  </si>
  <si>
    <r>
      <rPr>
        <sz val="11"/>
        <rFont val="Calibri"/>
        <family val="1"/>
      </rPr>
      <t>PR.ICE GEL</t>
    </r>
  </si>
  <si>
    <r>
      <rPr>
        <sz val="11"/>
        <rFont val="Calibri"/>
        <family val="1"/>
      </rPr>
      <t>2109S</t>
    </r>
  </si>
  <si>
    <r>
      <rPr>
        <sz val="11"/>
        <rFont val="Calibri"/>
        <family val="1"/>
      </rPr>
      <t>PR.ICE GEL SOBRE</t>
    </r>
  </si>
  <si>
    <r>
      <rPr>
        <sz val="11"/>
        <rFont val="Calibri"/>
        <family val="1"/>
      </rPr>
      <t>PR.WET GEL ROCK</t>
    </r>
  </si>
  <si>
    <r>
      <rPr>
        <sz val="11"/>
        <rFont val="Calibri"/>
        <family val="1"/>
      </rPr>
      <t>PR.WET GEL + PLUS</t>
    </r>
  </si>
  <si>
    <r>
      <rPr>
        <sz val="11"/>
        <rFont val="Calibri"/>
        <family val="1"/>
      </rPr>
      <t>PR.MATT CLAY</t>
    </r>
  </si>
  <si>
    <r>
      <rPr>
        <sz val="11"/>
        <rFont val="Calibri"/>
        <family val="1"/>
      </rPr>
      <t>125 ml</t>
    </r>
  </si>
  <si>
    <r>
      <rPr>
        <sz val="11"/>
        <rFont val="Calibri"/>
        <family val="1"/>
      </rPr>
      <t>PR.VOLUME DUST</t>
    </r>
  </si>
  <si>
    <r>
      <rPr>
        <sz val="11"/>
        <rFont val="Calibri"/>
        <family val="1"/>
      </rPr>
      <t>3409F</t>
    </r>
  </si>
  <si>
    <r>
      <rPr>
        <sz val="11"/>
        <rFont val="Calibri"/>
        <family val="1"/>
      </rPr>
      <t>PR.EXPRESS LAC</t>
    </r>
  </si>
  <si>
    <r>
      <rPr>
        <sz val="11"/>
        <rFont val="Calibri"/>
        <family val="1"/>
      </rPr>
      <t>650 ml</t>
    </r>
  </si>
  <si>
    <r>
      <rPr>
        <sz val="11"/>
        <rFont val="Calibri"/>
        <family val="1"/>
      </rPr>
      <t>3400F</t>
    </r>
  </si>
  <si>
    <r>
      <rPr>
        <sz val="11"/>
        <rFont val="Calibri"/>
        <family val="1"/>
      </rPr>
      <t>PR.LACA NATURE FUERTE</t>
    </r>
  </si>
  <si>
    <r>
      <rPr>
        <sz val="11"/>
        <rFont val="Calibri"/>
        <family val="1"/>
      </rPr>
      <t>PR.CATALOGO ESPAÑOL-PORTUGUES</t>
    </r>
  </si>
  <si>
    <r>
      <rPr>
        <sz val="11"/>
        <rFont val="Calibri"/>
        <family val="1"/>
      </rPr>
      <t>PR.CATALOGO ESPAÑOL-FRANCES</t>
    </r>
  </si>
  <si>
    <r>
      <rPr>
        <sz val="11"/>
        <rFont val="Calibri"/>
        <family val="1"/>
      </rPr>
      <t>PR.CATALOGO ESPAÑOL-ALEMAN</t>
    </r>
  </si>
  <si>
    <r>
      <rPr>
        <b/>
        <sz val="15"/>
        <rFont val="Calibri"/>
        <family val="1"/>
      </rPr>
      <t>Def.</t>
    </r>
  </si>
  <si>
    <r>
      <rPr>
        <sz val="11"/>
        <rFont val="Calibri"/>
        <family val="1"/>
      </rPr>
      <t>TOKE FINAL DEFINITION MIST</t>
    </r>
  </si>
  <si>
    <r>
      <rPr>
        <sz val="11"/>
        <rFont val="Calibri"/>
        <family val="1"/>
      </rPr>
      <t>ESPUMA VOLUME</t>
    </r>
  </si>
  <si>
    <r>
      <rPr>
        <b/>
        <sz val="15"/>
        <rFont val="Calibri"/>
        <family val="1"/>
      </rPr>
      <t>LACAS</t>
    </r>
  </si>
  <si>
    <r>
      <rPr>
        <sz val="11"/>
        <rFont val="Calibri"/>
        <family val="1"/>
      </rPr>
      <t>LACA SALERM NORMAL</t>
    </r>
  </si>
  <si>
    <r>
      <rPr>
        <sz val="11"/>
        <rFont val="Calibri"/>
        <family val="1"/>
      </rPr>
      <t>LACA SALERM FUERTE</t>
    </r>
  </si>
  <si>
    <r>
      <rPr>
        <sz val="11"/>
        <rFont val="Calibri"/>
        <family val="1"/>
      </rPr>
      <t>481A</t>
    </r>
  </si>
  <si>
    <r>
      <rPr>
        <sz val="11"/>
        <rFont val="Calibri"/>
        <family val="1"/>
      </rPr>
      <t>LACA SALERM HI REPA.FUE</t>
    </r>
  </si>
  <si>
    <r>
      <rPr>
        <sz val="11"/>
        <rFont val="Calibri"/>
        <family val="1"/>
      </rPr>
      <t>483A</t>
    </r>
  </si>
  <si>
    <r>
      <rPr>
        <sz val="11"/>
        <rFont val="Calibri"/>
        <family val="1"/>
      </rPr>
      <t>LACA SALERM HI REPA.E.F</t>
    </r>
  </si>
  <si>
    <r>
      <rPr>
        <sz val="11"/>
        <rFont val="Calibri"/>
        <family val="1"/>
      </rPr>
      <t>482U</t>
    </r>
  </si>
  <si>
    <r>
      <rPr>
        <sz val="11"/>
        <rFont val="Calibri"/>
        <family val="1"/>
      </rPr>
      <t>LACA HI REPAIR USA EX.FU</t>
    </r>
  </si>
  <si>
    <r>
      <rPr>
        <sz val="11"/>
        <rFont val="Calibri"/>
        <family val="1"/>
      </rPr>
      <t>351A</t>
    </r>
  </si>
  <si>
    <r>
      <rPr>
        <sz val="11"/>
        <rFont val="Calibri"/>
        <family val="1"/>
      </rPr>
      <t>LACA SALERM HI REPAIR</t>
    </r>
  </si>
  <si>
    <r>
      <rPr>
        <sz val="11"/>
        <rFont val="Calibri"/>
        <family val="1"/>
      </rPr>
      <t>LACA HAIR SPRAY</t>
    </r>
  </si>
  <si>
    <r>
      <rPr>
        <b/>
        <sz val="15"/>
        <color rgb="FFFFFFFF"/>
        <rFont val="Calibri"/>
        <family val="1"/>
      </rPr>
      <t>HOMME</t>
    </r>
  </si>
  <si>
    <r>
      <rPr>
        <sz val="11"/>
        <rFont val="Calibri"/>
        <family val="1"/>
      </rPr>
      <t>HOMME STOP TO RELAX SH-GEL</t>
    </r>
  </si>
  <si>
    <r>
      <rPr>
        <sz val="11"/>
        <rFont val="Calibri"/>
        <family val="1"/>
      </rPr>
      <t>HOMME ENERGY 1 SHAMPOO</t>
    </r>
  </si>
  <si>
    <r>
      <rPr>
        <sz val="11"/>
        <rFont val="Calibri"/>
        <family val="1"/>
      </rPr>
      <t>HOMME CONTR.GRAS SHAMPOING</t>
    </r>
  </si>
  <si>
    <r>
      <rPr>
        <sz val="11"/>
        <rFont val="Calibri"/>
        <family val="1"/>
      </rPr>
      <t>HOMME EXFOLIATING SHAMPOO</t>
    </r>
  </si>
  <si>
    <r>
      <rPr>
        <sz val="11"/>
        <rFont val="Calibri"/>
        <family val="1"/>
      </rPr>
      <t>HOMME CONTROLE CREME MAT</t>
    </r>
  </si>
  <si>
    <r>
      <rPr>
        <sz val="11"/>
        <rFont val="Calibri"/>
        <family val="1"/>
      </rPr>
      <t>731S</t>
    </r>
  </si>
  <si>
    <r>
      <rPr>
        <sz val="11"/>
        <rFont val="Calibri"/>
        <family val="1"/>
      </rPr>
      <t>HOMME SOBRE CONTROLE CRE.Mat sobr</t>
    </r>
  </si>
  <si>
    <r>
      <rPr>
        <sz val="11"/>
        <rFont val="Calibri"/>
        <family val="1"/>
      </rPr>
      <t>HOMME FUSION GEL</t>
    </r>
  </si>
  <si>
    <r>
      <rPr>
        <sz val="11"/>
        <rFont val="Calibri"/>
        <family val="1"/>
      </rPr>
      <t>HOMME FUSION GEL TUBO</t>
    </r>
  </si>
  <si>
    <r>
      <rPr>
        <sz val="11"/>
        <rFont val="Calibri"/>
        <family val="1"/>
      </rPr>
      <t>HOMME FIXATION GEL MEMOIRE</t>
    </r>
  </si>
  <si>
    <r>
      <rPr>
        <sz val="11"/>
        <rFont val="Calibri"/>
        <family val="1"/>
      </rPr>
      <t>HOMME ENERGY 2 LOTION</t>
    </r>
  </si>
  <si>
    <r>
      <rPr>
        <sz val="11"/>
        <rFont val="Calibri"/>
        <family val="1"/>
      </rPr>
      <t>HOMME PARFAIT SYSTEM RASAGE</t>
    </r>
  </si>
  <si>
    <r>
      <rPr>
        <sz val="11"/>
        <rFont val="Calibri"/>
        <family val="1"/>
      </rPr>
      <t>HOMME PEELING REJEUN.VISAGE</t>
    </r>
  </si>
  <si>
    <r>
      <rPr>
        <sz val="11"/>
        <rFont val="Calibri"/>
        <family val="1"/>
      </rPr>
      <t>HOMME ANTI AGE PR.ANTIPOLL</t>
    </r>
  </si>
  <si>
    <r>
      <rPr>
        <sz val="11"/>
        <rFont val="Calibri"/>
        <family val="1"/>
      </rPr>
      <t>120 ml</t>
    </r>
  </si>
  <si>
    <r>
      <rPr>
        <sz val="11"/>
        <rFont val="Calibri"/>
        <family val="1"/>
      </rPr>
      <t>HOMME FATIGUE CONTROL 24</t>
    </r>
  </si>
  <si>
    <r>
      <rPr>
        <sz val="11"/>
        <rFont val="Calibri"/>
        <family val="1"/>
      </rPr>
      <t>733S</t>
    </r>
  </si>
  <si>
    <r>
      <rPr>
        <sz val="11"/>
        <rFont val="Calibri"/>
        <family val="1"/>
      </rPr>
      <t>HOMME SOBRE FATI.CONTR.24H</t>
    </r>
  </si>
  <si>
    <r>
      <rPr>
        <sz val="11"/>
        <rFont val="Calibri"/>
        <family val="1"/>
      </rPr>
      <t>3 ml</t>
    </r>
  </si>
  <si>
    <r>
      <rPr>
        <sz val="11"/>
        <rFont val="Calibri"/>
        <family val="1"/>
      </rPr>
      <t>HOMME APRES RASAGE</t>
    </r>
  </si>
  <si>
    <r>
      <rPr>
        <sz val="11"/>
        <rFont val="Calibri"/>
        <family val="1"/>
      </rPr>
      <t>HOMME FIXATION EXTREME</t>
    </r>
  </si>
  <si>
    <r>
      <rPr>
        <sz val="11"/>
        <rFont val="Calibri"/>
        <family val="1"/>
      </rPr>
      <t>HOMME PARFAIT SYSTEM RASAG</t>
    </r>
  </si>
  <si>
    <r>
      <rPr>
        <sz val="11"/>
        <rFont val="Calibri"/>
        <family val="1"/>
      </rPr>
      <t>HOMME FATIGUE CONTROL 24H</t>
    </r>
  </si>
  <si>
    <r>
      <rPr>
        <sz val="11"/>
        <rFont val="Calibri"/>
        <family val="1"/>
      </rPr>
      <t>HOMME CONTOUR DES YEUX</t>
    </r>
  </si>
  <si>
    <r>
      <rPr>
        <sz val="11"/>
        <rFont val="Calibri"/>
        <family val="1"/>
      </rPr>
      <t>15 ml</t>
    </r>
  </si>
  <si>
    <r>
      <rPr>
        <sz val="11"/>
        <rFont val="Calibri"/>
        <family val="1"/>
      </rPr>
      <t>HOMME ACEITE BARBA</t>
    </r>
  </si>
  <si>
    <r>
      <rPr>
        <sz val="11"/>
        <rFont val="Calibri"/>
        <family val="1"/>
      </rPr>
      <t>30 ml</t>
    </r>
  </si>
  <si>
    <r>
      <rPr>
        <sz val="11"/>
        <rFont val="Calibri"/>
        <family val="1"/>
      </rPr>
      <t>HOMME CERA BARBA Y PEINADO</t>
    </r>
  </si>
  <si>
    <r>
      <rPr>
        <sz val="11"/>
        <rFont val="Calibri"/>
        <family val="1"/>
      </rPr>
      <t>HOMME PACK</t>
    </r>
  </si>
  <si>
    <r>
      <rPr>
        <sz val="11"/>
        <rFont val="Calibri"/>
        <family val="1"/>
      </rPr>
      <t>HOMME POLVOS VOLUMEN</t>
    </r>
  </si>
  <si>
    <r>
      <rPr>
        <sz val="11"/>
        <rFont val="Calibri"/>
        <family val="1"/>
      </rPr>
      <t>HOMME CHAMPU CABELLO BLANCO</t>
    </r>
  </si>
  <si>
    <r>
      <rPr>
        <sz val="11"/>
        <rFont val="Calibri"/>
        <family val="1"/>
      </rPr>
      <t>HOMME POWER GEL</t>
    </r>
  </si>
  <si>
    <r>
      <rPr>
        <sz val="11"/>
        <rFont val="Calibri"/>
        <family val="1"/>
      </rPr>
      <t>4731S</t>
    </r>
  </si>
  <si>
    <r>
      <rPr>
        <sz val="11"/>
        <rFont val="Calibri"/>
        <family val="1"/>
      </rPr>
      <t>HOMME POWER GEL SOBRE</t>
    </r>
  </si>
  <si>
    <r>
      <rPr>
        <sz val="11"/>
        <rFont val="Calibri"/>
        <family val="1"/>
      </rPr>
      <t>HOMME POSTER POWER GEL NORDICO</t>
    </r>
  </si>
  <si>
    <r>
      <rPr>
        <sz val="11"/>
        <rFont val="Calibri"/>
        <family val="1"/>
      </rPr>
      <t>HOMME STRONG HAIR SPRAY</t>
    </r>
  </si>
  <si>
    <r>
      <rPr>
        <sz val="11"/>
        <rFont val="Calibri"/>
        <family val="1"/>
      </rPr>
      <t>HOMME PACK CAIDA 2021</t>
    </r>
  </si>
  <si>
    <r>
      <rPr>
        <sz val="11"/>
        <rFont val="Calibri"/>
        <family val="1"/>
      </rPr>
      <t>HOMME CARTELA A5 ESPAÑOL</t>
    </r>
  </si>
  <si>
    <r>
      <rPr>
        <sz val="11"/>
        <rFont val="Calibri"/>
        <family val="1"/>
      </rPr>
      <t>HOMME LIBRITO FABULOUS</t>
    </r>
  </si>
  <si>
    <r>
      <rPr>
        <sz val="11"/>
        <rFont val="Calibri"/>
        <family val="1"/>
      </rPr>
      <t>HOMME FOLLETO NUEVA L.ESP/PORT</t>
    </r>
  </si>
  <si>
    <r>
      <rPr>
        <sz val="11"/>
        <rFont val="Calibri"/>
        <family val="1"/>
      </rPr>
      <t>HOMME FOLLETO NUEVA L.ESP/INGL</t>
    </r>
  </si>
  <si>
    <r>
      <rPr>
        <sz val="11"/>
        <rFont val="Calibri"/>
        <family val="1"/>
      </rPr>
      <t>HOMME FOLLETO PEQUEÑO ESPAÑOL</t>
    </r>
  </si>
  <si>
    <r>
      <rPr>
        <sz val="11"/>
        <rFont val="Calibri"/>
        <family val="1"/>
      </rPr>
      <t>HOMME BOLSA SOBRE KRAFT</t>
    </r>
  </si>
  <si>
    <r>
      <rPr>
        <sz val="11"/>
        <rFont val="Calibri"/>
        <family val="1"/>
      </rPr>
      <t>HOMME PULVERIZADOR AGUA</t>
    </r>
  </si>
  <si>
    <r>
      <rPr>
        <sz val="11"/>
        <rFont val="Calibri"/>
        <family val="1"/>
      </rPr>
      <t>HOMME BIDON EXPOSITOR</t>
    </r>
  </si>
  <si>
    <r>
      <rPr>
        <sz val="11"/>
        <rFont val="Calibri"/>
        <family val="1"/>
      </rPr>
      <t>BSPORT</t>
    </r>
  </si>
  <si>
    <r>
      <rPr>
        <sz val="11"/>
        <rFont val="Calibri"/>
        <family val="1"/>
      </rPr>
      <t>HOMME BOLSO SPORT</t>
    </r>
  </si>
  <si>
    <r>
      <rPr>
        <sz val="11"/>
        <rFont val="Calibri"/>
        <family val="1"/>
      </rPr>
      <t>VPTHES</t>
    </r>
  </si>
  <si>
    <r>
      <rPr>
        <sz val="11"/>
        <rFont val="Calibri"/>
        <family val="1"/>
      </rPr>
      <t>VINILO PUERTA HOMME ESPAÑOL</t>
    </r>
  </si>
  <si>
    <r>
      <rPr>
        <b/>
        <sz val="15"/>
        <rFont val="Calibri"/>
        <family val="1"/>
      </rPr>
      <t>IOKERA</t>
    </r>
  </si>
  <si>
    <r>
      <rPr>
        <sz val="11"/>
        <rFont val="Calibri"/>
        <family val="1"/>
      </rPr>
      <t>BIOKERA FRESH YELLOW SHOT CH.</t>
    </r>
  </si>
  <si>
    <r>
      <rPr>
        <sz val="11"/>
        <rFont val="Calibri"/>
        <family val="1"/>
      </rPr>
      <t>1158S-1154S</t>
    </r>
  </si>
  <si>
    <r>
      <rPr>
        <sz val="11"/>
        <rFont val="Calibri"/>
        <family val="1"/>
      </rPr>
      <t>BIOKERA FRESH YELLOW SHOT sobres</t>
    </r>
  </si>
  <si>
    <r>
      <rPr>
        <sz val="11"/>
        <rFont val="Calibri"/>
        <family val="1"/>
      </rPr>
      <t>10 ml x 2</t>
    </r>
  </si>
  <si>
    <r>
      <rPr>
        <sz val="11"/>
        <rFont val="Calibri"/>
        <family val="1"/>
      </rPr>
      <t>BIOKERA FRESH YELLOW SHOT MASK</t>
    </r>
  </si>
  <si>
    <r>
      <rPr>
        <sz val="11"/>
        <rFont val="Calibri"/>
        <family val="1"/>
      </rPr>
      <t>BIOKERA FRESH YELLOW SHOT ACEITE</t>
    </r>
  </si>
  <si>
    <r>
      <rPr>
        <sz val="11"/>
        <rFont val="Calibri"/>
        <family val="1"/>
      </rPr>
      <t>BIOKERA F YELLOW CURLY CREM</t>
    </r>
  </si>
  <si>
    <r>
      <rPr>
        <sz val="11"/>
        <rFont val="Calibri"/>
        <family val="1"/>
      </rPr>
      <t>BIOKERA F YELLOW CURLY BOOS</t>
    </r>
  </si>
  <si>
    <r>
      <rPr>
        <sz val="11"/>
        <rFont val="Calibri"/>
        <family val="1"/>
      </rPr>
      <t>BIOKERA F PEINETA CURLING AMAR</t>
    </r>
  </si>
  <si>
    <r>
      <rPr>
        <sz val="11"/>
        <rFont val="Calibri"/>
        <family val="1"/>
      </rPr>
      <t>VOBIOFRESHCU</t>
    </r>
  </si>
  <si>
    <r>
      <rPr>
        <sz val="11"/>
        <rFont val="Calibri"/>
        <family val="1"/>
      </rPr>
      <t>BIOKERA FRESH VINILO CURLY</t>
    </r>
  </si>
  <si>
    <r>
      <rPr>
        <sz val="11"/>
        <rFont val="Calibri"/>
        <family val="1"/>
      </rPr>
      <t>BIOKERA FRESH YELLOW SHOT EXPOSITOR</t>
    </r>
  </si>
  <si>
    <r>
      <rPr>
        <sz val="11"/>
        <rFont val="Calibri"/>
        <family val="1"/>
      </rPr>
      <t>BIOKERA FRESH YELLOW SHOT POSTER</t>
    </r>
  </si>
  <si>
    <r>
      <rPr>
        <sz val="11"/>
        <rFont val="Calibri"/>
        <family val="1"/>
      </rPr>
      <t>BIOKERA FRESH VIOLET SHOT PIG CH.</t>
    </r>
  </si>
  <si>
    <r>
      <rPr>
        <sz val="11"/>
        <rFont val="Calibri"/>
        <family val="1"/>
      </rPr>
      <t>1161S</t>
    </r>
  </si>
  <si>
    <r>
      <rPr>
        <sz val="11"/>
        <rFont val="Calibri"/>
        <family val="1"/>
      </rPr>
      <t>BIOKERA FRESH VIOLET SHOT PIG CH.sobre</t>
    </r>
  </si>
  <si>
    <r>
      <rPr>
        <sz val="11"/>
        <rFont val="Calibri"/>
        <family val="1"/>
      </rPr>
      <t>10 ml-</t>
    </r>
  </si>
  <si>
    <r>
      <rPr>
        <sz val="11"/>
        <rFont val="Calibri"/>
        <family val="1"/>
      </rPr>
      <t>BIOKERA FRESH VIOLET SHOT CH.</t>
    </r>
  </si>
  <si>
    <r>
      <rPr>
        <sz val="11"/>
        <rFont val="Calibri"/>
        <family val="1"/>
      </rPr>
      <t>BIOKERA FRESH VIOLET SHOT MASK.</t>
    </r>
  </si>
  <si>
    <r>
      <rPr>
        <sz val="11"/>
        <rFont val="Calibri"/>
        <family val="1"/>
      </rPr>
      <t>BIOKERA FRESH VIOLET SHOT EXPOSITOR</t>
    </r>
  </si>
  <si>
    <r>
      <rPr>
        <sz val="11"/>
        <rFont val="Calibri"/>
        <family val="1"/>
      </rPr>
      <t>BIOKERA FRESH VIOLET SHOT POSTER</t>
    </r>
  </si>
  <si>
    <r>
      <rPr>
        <sz val="11"/>
        <rFont val="Calibri"/>
        <family val="1"/>
      </rPr>
      <t>BIOKERA FRESH GREEN CHAMPU</t>
    </r>
  </si>
  <si>
    <r>
      <rPr>
        <sz val="11"/>
        <rFont val="Calibri"/>
        <family val="1"/>
      </rPr>
      <t>4000 ml</t>
    </r>
  </si>
  <si>
    <r>
      <rPr>
        <sz val="11"/>
        <rFont val="Calibri"/>
        <family val="1"/>
      </rPr>
      <t>BIOKERA FRESH GREEN BALSAM</t>
    </r>
  </si>
  <si>
    <r>
      <rPr>
        <sz val="11"/>
        <rFont val="Calibri"/>
        <family val="1"/>
      </rPr>
      <t>BIOKERA FRESH GREEN EXPOSITOR</t>
    </r>
  </si>
  <si>
    <r>
      <rPr>
        <sz val="11"/>
        <rFont val="Calibri"/>
        <family val="1"/>
      </rPr>
      <t>BIOKERA FRESH GREEN BOLSA YUTE</t>
    </r>
  </si>
  <si>
    <r>
      <rPr>
        <sz val="11"/>
        <rFont val="Calibri"/>
        <family val="1"/>
      </rPr>
      <t>BIOKERA FRESH GREEN POSTER 50X70</t>
    </r>
  </si>
  <si>
    <r>
      <rPr>
        <sz val="11"/>
        <rFont val="Calibri"/>
        <family val="1"/>
      </rPr>
      <t>BIOKERA FRESH GREEN FLYER</t>
    </r>
  </si>
  <si>
    <r>
      <rPr>
        <sz val="11"/>
        <rFont val="Calibri"/>
        <family val="1"/>
      </rPr>
      <t>BIOKERA FRESH GREEN FLYER FR/PT</t>
    </r>
  </si>
  <si>
    <r>
      <rPr>
        <sz val="11"/>
        <rFont val="Calibri"/>
        <family val="1"/>
      </rPr>
      <t>BIOKERA FRESH FOLLETO 21 ES/IN</t>
    </r>
  </si>
  <si>
    <r>
      <rPr>
        <sz val="11"/>
        <rFont val="Calibri"/>
        <family val="1"/>
      </rPr>
      <t>VOBIOSFRESH</t>
    </r>
  </si>
  <si>
    <r>
      <rPr>
        <sz val="11"/>
        <rFont val="Calibri"/>
        <family val="1"/>
      </rPr>
      <t>VINILO BK SALON SOST FRESH   E</t>
    </r>
  </si>
  <si>
    <r>
      <rPr>
        <sz val="11"/>
        <rFont val="Calibri"/>
        <family val="1"/>
      </rPr>
      <t>VOBIOFRESH</t>
    </r>
  </si>
  <si>
    <r>
      <rPr>
        <sz val="11"/>
        <rFont val="Calibri"/>
        <family val="1"/>
      </rPr>
      <t>VINILO BIOKERA FRESH</t>
    </r>
  </si>
  <si>
    <r>
      <rPr>
        <sz val="11"/>
        <rFont val="Calibri"/>
        <family val="1"/>
      </rPr>
      <t>BIOKERA ARGANOLOGY ESTUCHE</t>
    </r>
  </si>
  <si>
    <r>
      <rPr>
        <sz val="11"/>
        <rFont val="Calibri"/>
        <family val="1"/>
      </rPr>
      <t>12 x 10 ml</t>
    </r>
  </si>
  <si>
    <r>
      <rPr>
        <sz val="11"/>
        <rFont val="Calibri"/>
        <family val="1"/>
      </rPr>
      <t>BIOKERA ARGANOLOGY</t>
    </r>
  </si>
  <si>
    <r>
      <rPr>
        <sz val="11"/>
        <rFont val="Calibri"/>
        <family val="1"/>
      </rPr>
      <t>BIOKERA ARGAN CHAMPU TUBO</t>
    </r>
  </si>
  <si>
    <r>
      <rPr>
        <sz val="11"/>
        <rFont val="Calibri"/>
        <family val="1"/>
      </rPr>
      <t>BIOKERA ARGAN CHAMPU</t>
    </r>
  </si>
  <si>
    <r>
      <rPr>
        <sz val="11"/>
        <rFont val="Calibri"/>
        <family val="1"/>
      </rPr>
      <t>BIOKERA ARGAN MASCAR. TUBO</t>
    </r>
  </si>
  <si>
    <r>
      <rPr>
        <sz val="11"/>
        <rFont val="Calibri"/>
        <family val="1"/>
      </rPr>
      <t>BIOKERA ARGAN MASCARIL</t>
    </r>
  </si>
  <si>
    <r>
      <rPr>
        <sz val="11"/>
        <rFont val="Calibri"/>
        <family val="1"/>
      </rPr>
      <t>3001S-3003S</t>
    </r>
  </si>
  <si>
    <r>
      <rPr>
        <sz val="11"/>
        <rFont val="Calibri"/>
        <family val="1"/>
      </rPr>
      <t>SOBRE BK CHAMPU+MASCAR ARGAN</t>
    </r>
  </si>
  <si>
    <r>
      <rPr>
        <sz val="11"/>
        <rFont val="Calibri"/>
        <family val="1"/>
      </rPr>
      <t>EXPOSITOR ARGONOLOGY 6 UNIDADE</t>
    </r>
  </si>
  <si>
    <r>
      <rPr>
        <sz val="11"/>
        <rFont val="Calibri"/>
        <family val="1"/>
      </rPr>
      <t>BIOKERA GRAPEOLOGY ESTUCHE</t>
    </r>
  </si>
  <si>
    <r>
      <rPr>
        <sz val="11"/>
        <rFont val="Calibri"/>
        <family val="1"/>
      </rPr>
      <t>BIOKERA GRAPEOLOGY</t>
    </r>
  </si>
  <si>
    <r>
      <rPr>
        <sz val="11"/>
        <rFont val="Calibri"/>
        <family val="1"/>
      </rPr>
      <t xml:space="preserve">BIOKERA GRAPEOLOGY 60 </t>
    </r>
    <r>
      <rPr>
        <sz val="9"/>
        <rFont val="Calibri"/>
        <family val="1"/>
      </rPr>
      <t>(estuche regalo)</t>
    </r>
  </si>
  <si>
    <r>
      <rPr>
        <b/>
        <sz val="15"/>
        <rFont val="Calibri"/>
        <family val="1"/>
      </rPr>
      <t>B</t>
    </r>
  </si>
  <si>
    <r>
      <rPr>
        <sz val="11"/>
        <rFont val="Calibri"/>
        <family val="1"/>
      </rPr>
      <t>BIOKERA GRAPEOLOGY CHAMPU</t>
    </r>
  </si>
  <si>
    <r>
      <rPr>
        <sz val="11"/>
        <rFont val="Calibri"/>
        <family val="1"/>
      </rPr>
      <t>BIOKERA GRAPEOLOGY MASK</t>
    </r>
  </si>
  <si>
    <r>
      <rPr>
        <sz val="11"/>
        <rFont val="Calibri"/>
        <family val="1"/>
      </rPr>
      <t>BIOKERA EXPOSITOR GRAPEOLOGY</t>
    </r>
  </si>
  <si>
    <r>
      <rPr>
        <sz val="11"/>
        <rFont val="Calibri"/>
        <family val="1"/>
      </rPr>
      <t>BIOKERA CAT.GRAPEOLOGY ESPAÑOL</t>
    </r>
  </si>
  <si>
    <r>
      <rPr>
        <sz val="11"/>
        <rFont val="Calibri"/>
        <family val="1"/>
      </rPr>
      <t>BIOKERA CHAM SCALP CARE</t>
    </r>
  </si>
  <si>
    <r>
      <rPr>
        <sz val="11"/>
        <rFont val="Calibri"/>
        <family val="1"/>
      </rPr>
      <t>BIOKERA MASCA SCALP CARE</t>
    </r>
  </si>
  <si>
    <r>
      <rPr>
        <sz val="11"/>
        <rFont val="Calibri"/>
        <family val="1"/>
      </rPr>
      <t>BIOKERA SERUM SCALP CARE</t>
    </r>
  </si>
  <si>
    <r>
      <rPr>
        <sz val="11"/>
        <rFont val="Calibri"/>
        <family val="1"/>
      </rPr>
      <t>45 ml</t>
    </r>
  </si>
  <si>
    <r>
      <rPr>
        <sz val="11"/>
        <rFont val="Calibri"/>
        <family val="1"/>
      </rPr>
      <t>BIOKERA CATA.SCALP ESP-PORTUG</t>
    </r>
  </si>
  <si>
    <r>
      <rPr>
        <sz val="11"/>
        <rFont val="Calibri"/>
        <family val="1"/>
      </rPr>
      <t>BIOKERA CHAM ESPECI CASPA</t>
    </r>
  </si>
  <si>
    <r>
      <rPr>
        <sz val="11"/>
        <rFont val="Calibri"/>
        <family val="1"/>
      </rPr>
      <t>BIOKERA TRAT INTENS CASPA</t>
    </r>
  </si>
  <si>
    <r>
      <rPr>
        <sz val="11"/>
        <rFont val="Calibri"/>
        <family val="1"/>
      </rPr>
      <t>6 x 10 ml</t>
    </r>
  </si>
  <si>
    <r>
      <rPr>
        <sz val="11"/>
        <rFont val="Calibri"/>
        <family val="1"/>
      </rPr>
      <t>BIOKERA MASCA ESPECI CASPA</t>
    </r>
  </si>
  <si>
    <r>
      <rPr>
        <sz val="11"/>
        <rFont val="Calibri"/>
        <family val="1"/>
      </rPr>
      <t>BIOKERA CHAMPÚ CAB.TRATADO</t>
    </r>
  </si>
  <si>
    <r>
      <rPr>
        <sz val="11"/>
        <rFont val="Calibri"/>
        <family val="1"/>
      </rPr>
      <t>BIOKERA CHAMPÚ CAB TRATAD</t>
    </r>
  </si>
  <si>
    <r>
      <rPr>
        <sz val="11"/>
        <rFont val="Calibri"/>
        <family val="1"/>
      </rPr>
      <t>BIOKERA MASCAR CAB TRATAD</t>
    </r>
  </si>
  <si>
    <r>
      <rPr>
        <sz val="11"/>
        <rFont val="Calibri"/>
        <family val="1"/>
      </rPr>
      <t>BIOKERA CH.ESPE.CAIDA</t>
    </r>
  </si>
  <si>
    <r>
      <rPr>
        <sz val="11"/>
        <rFont val="Calibri"/>
        <family val="1"/>
      </rPr>
      <t>BIOKERA TRAT INTEN CAIDA</t>
    </r>
  </si>
  <si>
    <r>
      <rPr>
        <sz val="11"/>
        <rFont val="Calibri"/>
        <family val="1"/>
      </rPr>
      <t>BIOKERA SPRAY VOLUMINIZ</t>
    </r>
  </si>
  <si>
    <r>
      <rPr>
        <sz val="11"/>
        <rFont val="Calibri"/>
        <family val="1"/>
      </rPr>
      <t>3004EX</t>
    </r>
  </si>
  <si>
    <r>
      <rPr>
        <sz val="11"/>
        <rFont val="Calibri"/>
        <family val="1"/>
      </rPr>
      <t>BIOKERA THICKENING SHAMPOO</t>
    </r>
  </si>
  <si>
    <r>
      <rPr>
        <sz val="11"/>
        <rFont val="Calibri"/>
        <family val="1"/>
      </rPr>
      <t>3005EX</t>
    </r>
  </si>
  <si>
    <r>
      <rPr>
        <sz val="11"/>
        <rFont val="Calibri"/>
        <family val="1"/>
      </rPr>
      <t>BIOKERA THICKENIN SHAMPOO</t>
    </r>
  </si>
  <si>
    <r>
      <rPr>
        <sz val="11"/>
        <rFont val="Calibri"/>
        <family val="1"/>
      </rPr>
      <t>3006EX</t>
    </r>
  </si>
  <si>
    <r>
      <rPr>
        <sz val="11"/>
        <rFont val="Calibri"/>
        <family val="1"/>
      </rPr>
      <t>BIOKERA SCALP AMPO.LOTION</t>
    </r>
  </si>
  <si>
    <r>
      <rPr>
        <sz val="11"/>
        <rFont val="Calibri"/>
        <family val="1"/>
      </rPr>
      <t>BIOKERA CHAM ESPE GRASA</t>
    </r>
  </si>
  <si>
    <r>
      <rPr>
        <sz val="11"/>
        <rFont val="Calibri"/>
        <family val="1"/>
      </rPr>
      <t>BIOKERA MASCA ESPECI GRASA</t>
    </r>
  </si>
  <si>
    <r>
      <rPr>
        <sz val="11"/>
        <rFont val="Calibri"/>
        <family val="1"/>
      </rPr>
      <t>BIOKERA TRAT INTEN GRASA</t>
    </r>
  </si>
  <si>
    <r>
      <rPr>
        <sz val="11"/>
        <rFont val="Calibri"/>
        <family val="1"/>
      </rPr>
      <t>BIOKERA CHAM HIDRATANTE</t>
    </r>
  </si>
  <si>
    <r>
      <rPr>
        <sz val="11"/>
        <rFont val="Calibri"/>
        <family val="1"/>
      </rPr>
      <t>BIOKERA MASCA HIDRATANTE</t>
    </r>
  </si>
  <si>
    <r>
      <rPr>
        <sz val="11"/>
        <rFont val="Calibri"/>
        <family val="1"/>
      </rPr>
      <t>3019S-3021S</t>
    </r>
  </si>
  <si>
    <r>
      <rPr>
        <sz val="11"/>
        <rFont val="Calibri"/>
        <family val="1"/>
      </rPr>
      <t>SOBRE BK CHAMP+MASC HIDRATANTE</t>
    </r>
  </si>
  <si>
    <r>
      <rPr>
        <sz val="11"/>
        <rFont val="Calibri"/>
        <family val="1"/>
      </rPr>
      <t>BIOKERA CATALOGO ESPAÑOL</t>
    </r>
  </si>
  <si>
    <r>
      <rPr>
        <sz val="11"/>
        <rFont val="Calibri"/>
        <family val="1"/>
      </rPr>
      <t>CATALOGO BIOKERA ESPAÑOL</t>
    </r>
  </si>
  <si>
    <r>
      <rPr>
        <sz val="11"/>
        <rFont val="Calibri"/>
        <family val="1"/>
      </rPr>
      <t>BIOKERA EXPOSITOR SUELO ECO-FR</t>
    </r>
  </si>
  <si>
    <r>
      <rPr>
        <sz val="11"/>
        <rFont val="Calibri"/>
        <family val="1"/>
      </rPr>
      <t>BIOKERA CEPILLO</t>
    </r>
  </si>
  <si>
    <r>
      <rPr>
        <sz val="11"/>
        <rFont val="Calibri"/>
        <family val="1"/>
      </rPr>
      <t>BIOKERA BOL</t>
    </r>
  </si>
  <si>
    <r>
      <rPr>
        <sz val="11"/>
        <rFont val="Calibri"/>
        <family val="1"/>
      </rPr>
      <t>BIOKERA PALETINA</t>
    </r>
  </si>
  <si>
    <r>
      <rPr>
        <sz val="11"/>
        <rFont val="Calibri"/>
        <family val="1"/>
      </rPr>
      <t>MICROCAMARA USB 225</t>
    </r>
  </si>
  <si>
    <r>
      <rPr>
        <sz val="11"/>
        <rFont val="Calibri"/>
        <family val="1"/>
      </rPr>
      <t>SALERM 21 TUBO 50 ML</t>
    </r>
  </si>
  <si>
    <r>
      <rPr>
        <sz val="11"/>
        <rFont val="Calibri"/>
        <family val="1"/>
      </rPr>
      <t>SALERM 21 TUBO 100 ML</t>
    </r>
  </si>
  <si>
    <r>
      <rPr>
        <sz val="11"/>
        <rFont val="Calibri"/>
        <family val="1"/>
      </rPr>
      <t>SALERM 21 TUBO 200 ML</t>
    </r>
  </si>
  <si>
    <r>
      <rPr>
        <sz val="11"/>
        <rFont val="Calibri"/>
        <family val="1"/>
      </rPr>
      <t>SALERM 21 BOTE 250 ML</t>
    </r>
  </si>
  <si>
    <r>
      <rPr>
        <sz val="11"/>
        <rFont val="Calibri"/>
        <family val="1"/>
      </rPr>
      <t>SALERM 21 TARRO 1000 ML</t>
    </r>
  </si>
  <si>
    <r>
      <rPr>
        <sz val="11"/>
        <rFont val="Calibri"/>
        <family val="1"/>
      </rPr>
      <t>5735S</t>
    </r>
  </si>
  <si>
    <r>
      <rPr>
        <sz val="11"/>
        <rFont val="Calibri"/>
        <family val="1"/>
      </rPr>
      <t>SOBRE SALERM 21 10ml</t>
    </r>
  </si>
  <si>
    <r>
      <rPr>
        <sz val="11"/>
        <rFont val="Calibri"/>
        <family val="1"/>
      </rPr>
      <t>SALERM 21 TUBO 200ML JASM&amp;AMBA</t>
    </r>
  </si>
  <si>
    <r>
      <rPr>
        <sz val="11"/>
        <rFont val="Calibri"/>
        <family val="1"/>
      </rPr>
      <t>SALERM 21 FLYER JAZM&amp;AMB ESPAÑ</t>
    </r>
  </si>
  <si>
    <r>
      <rPr>
        <b/>
        <sz val="15"/>
        <rFont val="Calibri"/>
        <family val="1"/>
      </rPr>
      <t>SALERM 21</t>
    </r>
  </si>
  <si>
    <r>
      <rPr>
        <sz val="11"/>
        <rFont val="Calibri"/>
        <family val="1"/>
      </rPr>
      <t>VS21AMBAR</t>
    </r>
  </si>
  <si>
    <r>
      <rPr>
        <sz val="11"/>
        <rFont val="Calibri"/>
        <family val="1"/>
      </rPr>
      <t>VINILO SALERM 21 AMBAR ESPAÑOL</t>
    </r>
  </si>
  <si>
    <r>
      <rPr>
        <sz val="11"/>
        <rFont val="Calibri"/>
        <family val="1"/>
      </rPr>
      <t>SALERM 21 EXPRESS 15 ML</t>
    </r>
  </si>
  <si>
    <r>
      <rPr>
        <sz val="11"/>
        <rFont val="Calibri"/>
        <family val="1"/>
      </rPr>
      <t>SALERM 21 EXPRESS 150 ML</t>
    </r>
  </si>
  <si>
    <r>
      <rPr>
        <sz val="11"/>
        <rFont val="Calibri"/>
        <family val="1"/>
      </rPr>
      <t>SALERM 21 FINISH 125 ML</t>
    </r>
  </si>
  <si>
    <r>
      <rPr>
        <sz val="11"/>
        <rFont val="Calibri"/>
        <family val="1"/>
      </rPr>
      <t>SALERM 21 FINISH 100 ML</t>
    </r>
  </si>
  <si>
    <r>
      <rPr>
        <sz val="11"/>
        <rFont val="Calibri"/>
        <family val="1"/>
      </rPr>
      <t>SALERM 21 SHAMPOO 50 ML</t>
    </r>
  </si>
  <si>
    <r>
      <rPr>
        <sz val="11"/>
        <rFont val="Calibri"/>
        <family val="1"/>
      </rPr>
      <t>SALERM 21 SHAMPOO 300 ML</t>
    </r>
  </si>
  <si>
    <r>
      <rPr>
        <sz val="11"/>
        <rFont val="Calibri"/>
        <family val="1"/>
      </rPr>
      <t>SALERM 21 BIPHASE 190ML</t>
    </r>
  </si>
  <si>
    <r>
      <rPr>
        <sz val="11"/>
        <rFont val="Calibri"/>
        <family val="1"/>
      </rPr>
      <t>175 ml</t>
    </r>
  </si>
  <si>
    <r>
      <rPr>
        <sz val="11"/>
        <rFont val="Calibri"/>
        <family val="1"/>
      </rPr>
      <t>SALERM 21 EXPOSITOR ESPAÑOL</t>
    </r>
  </si>
  <si>
    <r>
      <rPr>
        <sz val="11"/>
        <rFont val="Calibri"/>
        <family val="1"/>
      </rPr>
      <t>VO2S21</t>
    </r>
  </si>
  <si>
    <r>
      <rPr>
        <sz val="11"/>
        <rFont val="Calibri"/>
        <family val="1"/>
      </rPr>
      <t>VINILO Nº2 PROM. SALERM 21</t>
    </r>
  </si>
  <si>
    <r>
      <rPr>
        <sz val="11"/>
        <rFont val="Calibri"/>
        <family val="1"/>
      </rPr>
      <t>SALERM 21 PACK 3 PRODUCTOS NEW</t>
    </r>
  </si>
  <si>
    <r>
      <rPr>
        <sz val="11"/>
        <rFont val="Calibri"/>
        <family val="1"/>
      </rPr>
      <t>SALERM 21 EXPOSITOR GENERICO</t>
    </r>
  </si>
  <si>
    <r>
      <rPr>
        <sz val="11"/>
        <rFont val="Calibri"/>
        <family val="1"/>
      </rPr>
      <t>SALERM 21 POSTER  A3</t>
    </r>
  </si>
  <si>
    <r>
      <rPr>
        <sz val="11"/>
        <rFont val="Calibri"/>
        <family val="1"/>
      </rPr>
      <t>220V</t>
    </r>
  </si>
  <si>
    <r>
      <rPr>
        <sz val="11"/>
        <rFont val="Calibri"/>
        <family val="1"/>
      </rPr>
      <t>CARGADOR POWER BANK  SL21 220V</t>
    </r>
  </si>
  <si>
    <r>
      <rPr>
        <sz val="11"/>
        <rFont val="Calibri"/>
        <family val="1"/>
      </rPr>
      <t>SALERM 21 TUBO 200ML 25 ANIVERSARIO</t>
    </r>
  </si>
  <si>
    <r>
      <rPr>
        <sz val="11"/>
        <rFont val="Calibri"/>
        <family val="1"/>
      </rPr>
      <t>SALERM 21 TUBO 25 ANIVER 50 ML</t>
    </r>
  </si>
  <si>
    <r>
      <rPr>
        <sz val="11"/>
        <rFont val="Calibri"/>
        <family val="1"/>
      </rPr>
      <t>1225EX</t>
    </r>
  </si>
  <si>
    <r>
      <rPr>
        <sz val="11"/>
        <rFont val="Calibri"/>
        <family val="1"/>
      </rPr>
      <t>SALERM 21 TUBO 25 A.EX.50MLX20</t>
    </r>
  </si>
  <si>
    <r>
      <rPr>
        <sz val="11"/>
        <rFont val="Calibri"/>
        <family val="1"/>
      </rPr>
      <t>50 ml x 20</t>
    </r>
  </si>
  <si>
    <r>
      <rPr>
        <sz val="11"/>
        <rFont val="Calibri"/>
        <family val="1"/>
      </rPr>
      <t>BOLSA SALERM 21 25 ANIVERSARIO</t>
    </r>
  </si>
  <si>
    <r>
      <rPr>
        <sz val="11"/>
        <rFont val="Calibri"/>
        <family val="1"/>
      </rPr>
      <t>EXPOSITOR SALERM 21 ANIV. 7U</t>
    </r>
  </si>
  <si>
    <r>
      <rPr>
        <sz val="11"/>
        <rFont val="Calibri"/>
        <family val="1"/>
      </rPr>
      <t>MASCARILLA GERMEN TRIGO 200 ml</t>
    </r>
  </si>
  <si>
    <r>
      <rPr>
        <sz val="11"/>
        <rFont val="Calibri"/>
        <family val="1"/>
      </rPr>
      <t>800S</t>
    </r>
  </si>
  <si>
    <r>
      <rPr>
        <sz val="11"/>
        <rFont val="Calibri"/>
        <family val="1"/>
      </rPr>
      <t>SOBRE MASCARIL.GER.TRIGO 10ml</t>
    </r>
  </si>
  <si>
    <r>
      <rPr>
        <sz val="11"/>
        <rFont val="Calibri"/>
        <family val="1"/>
      </rPr>
      <t>MASCARILLA GERMEN TRI.1000 ml</t>
    </r>
  </si>
  <si>
    <r>
      <rPr>
        <b/>
        <sz val="15"/>
        <rFont val="Calibri"/>
        <family val="1"/>
      </rPr>
      <t>HI REPAIR</t>
    </r>
  </si>
  <si>
    <r>
      <rPr>
        <sz val="11"/>
        <rFont val="Calibri"/>
        <family val="1"/>
      </rPr>
      <t>HI REPAIR CHAMPU 250 ML</t>
    </r>
  </si>
  <si>
    <r>
      <rPr>
        <sz val="11"/>
        <rFont val="Calibri"/>
        <family val="1"/>
      </rPr>
      <t>HI REPAIR CHAMPU 1000 ML</t>
    </r>
  </si>
  <si>
    <r>
      <rPr>
        <sz val="11"/>
        <rFont val="Calibri"/>
        <family val="1"/>
      </rPr>
      <t>HI REPAIR MASCARILLA 250 ML</t>
    </r>
  </si>
  <si>
    <r>
      <rPr>
        <sz val="11"/>
        <rFont val="Calibri"/>
        <family val="1"/>
      </rPr>
      <t>HI REPAIR MASCARILLA 1000 ML</t>
    </r>
  </si>
  <si>
    <r>
      <rPr>
        <sz val="11"/>
        <rFont val="Calibri"/>
        <family val="1"/>
      </rPr>
      <t>HI REPAIR ACE.FINISH 100 ML</t>
    </r>
  </si>
  <si>
    <r>
      <rPr>
        <sz val="11"/>
        <rFont val="Calibri"/>
        <family val="1"/>
      </rPr>
      <t>HI REPAIR EST.KIT 3 PRODUCTOS</t>
    </r>
  </si>
  <si>
    <r>
      <rPr>
        <sz val="11"/>
        <rFont val="Calibri"/>
        <family val="1"/>
      </rPr>
      <t>HI REPAIR CHAMPU 50 ML TUBO</t>
    </r>
  </si>
  <si>
    <r>
      <rPr>
        <sz val="11"/>
        <rFont val="Calibri"/>
        <family val="1"/>
      </rPr>
      <t>HI REPAIR MASCARILLA 50 ML TUB</t>
    </r>
  </si>
  <si>
    <r>
      <rPr>
        <sz val="11"/>
        <rFont val="Calibri"/>
        <family val="1"/>
      </rPr>
      <t>CHAMPU PROTEINAS 250 ml</t>
    </r>
  </si>
  <si>
    <r>
      <rPr>
        <sz val="11"/>
        <rFont val="Calibri"/>
        <family val="1"/>
      </rPr>
      <t>CHAMPU PROTEINAS 500 ML</t>
    </r>
  </si>
  <si>
    <r>
      <rPr>
        <sz val="11"/>
        <rFont val="Calibri"/>
        <family val="1"/>
      </rPr>
      <t>CHAMPU PROTEINAS 1.000 ml.</t>
    </r>
  </si>
  <si>
    <r>
      <rPr>
        <sz val="11"/>
        <rFont val="Calibri"/>
        <family val="1"/>
      </rPr>
      <t>513G</t>
    </r>
  </si>
  <si>
    <r>
      <rPr>
        <sz val="11"/>
        <rFont val="Calibri"/>
        <family val="1"/>
      </rPr>
      <t>CHAMPU PROTEINAS 5.000 ml.</t>
    </r>
  </si>
  <si>
    <r>
      <rPr>
        <sz val="11"/>
        <rFont val="Calibri"/>
        <family val="1"/>
      </rPr>
      <t>BALSAMO PROTEINICO 250 ml</t>
    </r>
  </si>
  <si>
    <r>
      <rPr>
        <sz val="11"/>
        <rFont val="Calibri"/>
        <family val="1"/>
      </rPr>
      <t>BALSAMO PROTEINICO 500 ml</t>
    </r>
  </si>
  <si>
    <r>
      <rPr>
        <sz val="11"/>
        <rFont val="Calibri"/>
        <family val="1"/>
      </rPr>
      <t>BALSAMO PROTEINICO 1.000 ml.</t>
    </r>
  </si>
  <si>
    <r>
      <rPr>
        <sz val="11"/>
        <rFont val="Calibri"/>
        <family val="1"/>
      </rPr>
      <t>522G</t>
    </r>
  </si>
  <si>
    <r>
      <rPr>
        <sz val="11"/>
        <rFont val="Calibri"/>
        <family val="1"/>
      </rPr>
      <t>BALSAMO PROTEINICO 5.000 ml.</t>
    </r>
  </si>
  <si>
    <r>
      <rPr>
        <sz val="11"/>
        <rFont val="Calibri"/>
        <family val="1"/>
      </rPr>
      <t>522S-513S</t>
    </r>
  </si>
  <si>
    <r>
      <rPr>
        <sz val="11"/>
        <rFont val="Calibri"/>
        <family val="1"/>
      </rPr>
      <t>SOBRE COMB CH PROTE+BALS PR 10</t>
    </r>
  </si>
  <si>
    <r>
      <rPr>
        <sz val="11"/>
        <rFont val="Calibri"/>
        <family val="1"/>
      </rPr>
      <t>CHAMPU EQUILIBRADOR 250 ML</t>
    </r>
  </si>
  <si>
    <r>
      <rPr>
        <sz val="11"/>
        <rFont val="Calibri"/>
        <family val="1"/>
      </rPr>
      <t>CHAMPU EQUILIBRADOR 500 ML</t>
    </r>
  </si>
  <si>
    <r>
      <rPr>
        <sz val="11"/>
        <rFont val="Calibri"/>
        <family val="1"/>
      </rPr>
      <t>CHAMPU EQUILIBRADOR 1000 ML</t>
    </r>
  </si>
  <si>
    <r>
      <rPr>
        <sz val="11"/>
        <rFont val="Calibri"/>
        <family val="1"/>
      </rPr>
      <t>515G</t>
    </r>
  </si>
  <si>
    <r>
      <rPr>
        <sz val="11"/>
        <rFont val="Calibri"/>
        <family val="1"/>
      </rPr>
      <t>CHAMPU EQUILIBRADOR 5000 ML</t>
    </r>
  </si>
  <si>
    <r>
      <rPr>
        <sz val="11"/>
        <rFont val="Calibri"/>
        <family val="1"/>
      </rPr>
      <t>CHAMPU EXFOLIANT SHAMPOO 250ML</t>
    </r>
  </si>
  <si>
    <r>
      <rPr>
        <sz val="11"/>
        <rFont val="Calibri"/>
        <family val="1"/>
      </rPr>
      <t>CHAMPU ESPECIFICO CASPA 500 ml</t>
    </r>
  </si>
  <si>
    <r>
      <rPr>
        <sz val="11"/>
        <rFont val="Calibri"/>
        <family val="1"/>
      </rPr>
      <t>CHAMPU ESPECIFICO GRASA 250 ML</t>
    </r>
  </si>
  <si>
    <r>
      <rPr>
        <sz val="11"/>
        <rFont val="Calibri"/>
        <family val="1"/>
      </rPr>
      <t>CHAMPU ESPECIFICO GRASA 500 ml</t>
    </r>
  </si>
  <si>
    <r>
      <rPr>
        <sz val="11"/>
        <rFont val="Calibri"/>
        <family val="1"/>
      </rPr>
      <t>CHAMPU NUTRIENT SHAMPOO 250 ML</t>
    </r>
  </si>
  <si>
    <r>
      <rPr>
        <sz val="11"/>
        <rFont val="Calibri"/>
        <family val="1"/>
      </rPr>
      <t>CHAMPU NUTRIENT SHAMPOO 500 ML</t>
    </r>
  </si>
  <si>
    <r>
      <rPr>
        <sz val="11"/>
        <rFont val="Calibri"/>
        <family val="1"/>
      </rPr>
      <t>CHAMPU CABELLOS BLANCOS 250 ml</t>
    </r>
  </si>
  <si>
    <r>
      <rPr>
        <b/>
        <sz val="15"/>
        <rFont val="Calibri"/>
        <family val="1"/>
      </rPr>
      <t>CHA</t>
    </r>
  </si>
  <si>
    <r>
      <rPr>
        <sz val="11"/>
        <rFont val="Calibri"/>
        <family val="1"/>
      </rPr>
      <t>CHAMPU CABELLOS BLANCOS 500 ml</t>
    </r>
  </si>
  <si>
    <r>
      <rPr>
        <sz val="11"/>
        <rFont val="Calibri"/>
        <family val="1"/>
      </rPr>
      <t>POMEGRANATE SHAMPOO 200 ML</t>
    </r>
  </si>
  <si>
    <r>
      <rPr>
        <sz val="11"/>
        <rFont val="Calibri"/>
        <family val="1"/>
      </rPr>
      <t>POMEGRANATE SHAMPOO 1000 ML</t>
    </r>
  </si>
  <si>
    <r>
      <rPr>
        <sz val="11"/>
        <rFont val="Calibri"/>
        <family val="1"/>
      </rPr>
      <t>571G</t>
    </r>
  </si>
  <si>
    <r>
      <rPr>
        <sz val="11"/>
        <rFont val="Calibri"/>
        <family val="1"/>
      </rPr>
      <t>POMEGRANATE SHAMPOO 10 LITROS</t>
    </r>
  </si>
  <si>
    <r>
      <rPr>
        <sz val="11"/>
        <rFont val="Calibri"/>
        <family val="1"/>
      </rPr>
      <t>10.000 ml</t>
    </r>
  </si>
  <si>
    <r>
      <rPr>
        <sz val="11"/>
        <rFont val="Calibri"/>
        <family val="1"/>
      </rPr>
      <t>POMEGRANATE BALSAM 200 ML</t>
    </r>
  </si>
  <si>
    <r>
      <rPr>
        <sz val="11"/>
        <rFont val="Calibri"/>
        <family val="1"/>
      </rPr>
      <t>570G</t>
    </r>
  </si>
  <si>
    <r>
      <rPr>
        <sz val="11"/>
        <rFont val="Calibri"/>
        <family val="1"/>
      </rPr>
      <t>POMEGRANATE BALSAMO 10 LITROS</t>
    </r>
  </si>
  <si>
    <r>
      <rPr>
        <sz val="11"/>
        <rFont val="Calibri"/>
        <family val="1"/>
      </rPr>
      <t>567G</t>
    </r>
  </si>
  <si>
    <r>
      <rPr>
        <sz val="11"/>
        <rFont val="Calibri"/>
        <family val="1"/>
      </rPr>
      <t>AGUACATE SHAMPOO 10 LITROS</t>
    </r>
  </si>
  <si>
    <r>
      <rPr>
        <sz val="11"/>
        <rFont val="Calibri"/>
        <family val="1"/>
      </rPr>
      <t>568G</t>
    </r>
  </si>
  <si>
    <r>
      <rPr>
        <sz val="11"/>
        <rFont val="Calibri"/>
        <family val="1"/>
      </rPr>
      <t>AGUACATE BALSAM 10 LITROS</t>
    </r>
  </si>
  <si>
    <r>
      <rPr>
        <sz val="11"/>
        <rFont val="Calibri"/>
        <family val="1"/>
      </rPr>
      <t>CHAMPU PURIFICANTE 250 ML</t>
    </r>
  </si>
  <si>
    <r>
      <rPr>
        <sz val="11"/>
        <rFont val="Calibri"/>
        <family val="1"/>
      </rPr>
      <t>CHAMPU PURIFICANTE 1000 ML</t>
    </r>
  </si>
  <si>
    <r>
      <rPr>
        <sz val="11"/>
        <rFont val="Calibri"/>
        <family val="1"/>
      </rPr>
      <t>EMULSION PURIFICANTE 200 ML</t>
    </r>
  </si>
  <si>
    <r>
      <rPr>
        <sz val="11"/>
        <rFont val="Calibri"/>
        <family val="1"/>
      </rPr>
      <t>CHAMPU DERMOCALMANTE 250 ML</t>
    </r>
  </si>
  <si>
    <r>
      <rPr>
        <sz val="11"/>
        <rFont val="Calibri"/>
        <family val="1"/>
      </rPr>
      <t>CHAMPU DERMOCALMANTE 1000 ML</t>
    </r>
  </si>
  <si>
    <r>
      <rPr>
        <sz val="11"/>
        <rFont val="Calibri"/>
        <family val="1"/>
      </rPr>
      <t>EMULSION DERMOCALMANTE 200 ML</t>
    </r>
  </si>
  <si>
    <r>
      <rPr>
        <b/>
        <sz val="15"/>
        <rFont val="Calibri"/>
        <family val="1"/>
      </rPr>
      <t>PLISES Y TRATAMIENTOS</t>
    </r>
  </si>
  <si>
    <r>
      <rPr>
        <sz val="11"/>
        <rFont val="Calibri"/>
        <family val="1"/>
      </rPr>
      <t>SALERMVITAL AMPOLLAS 5un.x10ml</t>
    </r>
  </si>
  <si>
    <r>
      <rPr>
        <sz val="11"/>
        <rFont val="Calibri"/>
        <family val="1"/>
      </rPr>
      <t>5 x 10 ml</t>
    </r>
  </si>
  <si>
    <r>
      <rPr>
        <sz val="11"/>
        <rFont val="Calibri"/>
        <family val="1"/>
      </rPr>
      <t>TOQUE DE SEDA  70 ML</t>
    </r>
  </si>
  <si>
    <r>
      <rPr>
        <sz val="11"/>
        <rFont val="Calibri"/>
        <family val="1"/>
      </rPr>
      <t>TOQUE DE SEDA 150 ML</t>
    </r>
  </si>
  <si>
    <r>
      <rPr>
        <sz val="11"/>
        <rFont val="Calibri"/>
        <family val="1"/>
      </rPr>
      <t>165EST</t>
    </r>
  </si>
  <si>
    <r>
      <rPr>
        <sz val="11"/>
        <rFont val="Calibri"/>
        <family val="1"/>
      </rPr>
      <t>SALERMVITAL AMPOLLAS   8 ESTX4AMP</t>
    </r>
  </si>
  <si>
    <r>
      <rPr>
        <sz val="11"/>
        <rFont val="Calibri"/>
        <family val="1"/>
      </rPr>
      <t>52EST</t>
    </r>
  </si>
  <si>
    <r>
      <rPr>
        <sz val="11"/>
        <rFont val="Calibri"/>
        <family val="1"/>
      </rPr>
      <t>EST.BIO ROSA 8 EST X 4 AMPOLLS</t>
    </r>
  </si>
  <si>
    <r>
      <rPr>
        <sz val="11"/>
        <rFont val="Calibri"/>
        <family val="1"/>
      </rPr>
      <t>32 x 13 ml</t>
    </r>
  </si>
  <si>
    <r>
      <rPr>
        <sz val="11"/>
        <rFont val="Calibri"/>
        <family val="1"/>
      </rPr>
      <t>90EST</t>
    </r>
  </si>
  <si>
    <r>
      <rPr>
        <sz val="11"/>
        <rFont val="Calibri"/>
        <family val="1"/>
      </rPr>
      <t>EST.ACEITE ESEN.8 ESTX4AMPOLLA</t>
    </r>
  </si>
  <si>
    <r>
      <rPr>
        <sz val="11"/>
        <rFont val="Calibri"/>
        <family val="1"/>
      </rPr>
      <t>LOCION MEGA ACON.EST.12ux 5ml.</t>
    </r>
  </si>
  <si>
    <r>
      <rPr>
        <sz val="11"/>
        <rFont val="Calibri"/>
        <family val="1"/>
      </rPr>
      <t>12 x 5 ml</t>
    </r>
  </si>
  <si>
    <r>
      <rPr>
        <sz val="11"/>
        <rFont val="Calibri"/>
        <family val="1"/>
      </rPr>
      <t>73EST</t>
    </r>
  </si>
  <si>
    <r>
      <rPr>
        <sz val="11"/>
        <rFont val="Calibri"/>
        <family val="1"/>
      </rPr>
      <t>EST.BIOKERA 8 ESTU X 4 AMPOLL.</t>
    </r>
  </si>
  <si>
    <r>
      <rPr>
        <sz val="11"/>
        <rFont val="Calibri"/>
        <family val="1"/>
      </rPr>
      <t>71EST</t>
    </r>
  </si>
  <si>
    <r>
      <rPr>
        <sz val="11"/>
        <rFont val="Calibri"/>
        <family val="1"/>
      </rPr>
      <t>EST.PLACENTA VEGET.8 ESTX4 AMP</t>
    </r>
  </si>
  <si>
    <r>
      <rPr>
        <sz val="11"/>
        <rFont val="Calibri"/>
        <family val="1"/>
      </rPr>
      <t>LOCION ACONDICIONA.8 ESTX4 AMP</t>
    </r>
  </si>
  <si>
    <r>
      <rPr>
        <sz val="11"/>
        <rFont val="Calibri"/>
        <family val="1"/>
      </rPr>
      <t>282EST</t>
    </r>
  </si>
  <si>
    <r>
      <rPr>
        <sz val="11"/>
        <rFont val="Calibri"/>
        <family val="1"/>
      </rPr>
      <t>EST.REGENER.CAPILAR 8 ESTX4AMP</t>
    </r>
  </si>
  <si>
    <r>
      <rPr>
        <sz val="11"/>
        <rFont val="Calibri"/>
        <family val="1"/>
      </rPr>
      <t>KERA LISS 8 ESTX4 AMP</t>
    </r>
  </si>
  <si>
    <r>
      <rPr>
        <sz val="11"/>
        <rFont val="Calibri"/>
        <family val="1"/>
      </rPr>
      <t>KERA PLUS 8 ESTX4 AMP</t>
    </r>
  </si>
  <si>
    <r>
      <rPr>
        <b/>
        <sz val="15"/>
        <color rgb="FFFFFFFF"/>
        <rFont val="Calibri"/>
        <family val="1"/>
      </rPr>
      <t>KIDS&amp;CARE</t>
    </r>
  </si>
  <si>
    <r>
      <rPr>
        <sz val="11"/>
        <rFont val="Calibri"/>
        <family val="1"/>
      </rPr>
      <t>KIDS&amp;CARE CHAMPU SALERM 250ML</t>
    </r>
  </si>
  <si>
    <r>
      <rPr>
        <sz val="11"/>
        <rFont val="Calibri"/>
        <family val="1"/>
      </rPr>
      <t>KIDS&amp;CARE CHAMPU SALERM 1000ML</t>
    </r>
  </si>
  <si>
    <r>
      <rPr>
        <sz val="11"/>
        <rFont val="Calibri"/>
        <family val="1"/>
      </rPr>
      <t>KIDS&amp;CARE BIFASE PRT. 190 ML</t>
    </r>
  </si>
  <si>
    <r>
      <rPr>
        <sz val="11"/>
        <rFont val="Calibri"/>
        <family val="1"/>
      </rPr>
      <t>KIDS&amp;CARE CARTELA CH+BIFASE</t>
    </r>
  </si>
  <si>
    <r>
      <rPr>
        <sz val="11"/>
        <rFont val="Calibri"/>
        <family val="1"/>
      </rPr>
      <t>KIDS&amp;CARE POSTER CH+BIFASE</t>
    </r>
  </si>
  <si>
    <r>
      <rPr>
        <sz val="11"/>
        <rFont val="Calibri"/>
        <family val="1"/>
      </rPr>
      <t>KIDS&amp;CARE KIT SALERM CH+BIFASE</t>
    </r>
  </si>
  <si>
    <r>
      <rPr>
        <sz val="11"/>
        <rFont val="Calibri"/>
        <family val="1"/>
      </rPr>
      <t>KIDS&amp;CARE FLYER CH+BIFASE</t>
    </r>
  </si>
  <si>
    <r>
      <rPr>
        <sz val="11"/>
        <rFont val="Calibri"/>
        <family val="1"/>
      </rPr>
      <t>WB01</t>
    </r>
  </si>
  <si>
    <r>
      <rPr>
        <sz val="11"/>
        <rFont val="Calibri"/>
        <family val="1"/>
      </rPr>
      <t>WOW BLUSH ROSE GLOD</t>
    </r>
  </si>
  <si>
    <r>
      <rPr>
        <sz val="11"/>
        <rFont val="Calibri"/>
        <family val="1"/>
      </rPr>
      <t>8 gr</t>
    </r>
  </si>
  <si>
    <r>
      <rPr>
        <sz val="11"/>
        <rFont val="Calibri"/>
        <family val="1"/>
      </rPr>
      <t>C01</t>
    </r>
  </si>
  <si>
    <r>
      <rPr>
        <sz val="11"/>
        <rFont val="Calibri"/>
        <family val="1"/>
      </rPr>
      <t>FULL CONCELAER</t>
    </r>
  </si>
  <si>
    <r>
      <rPr>
        <sz val="11"/>
        <rFont val="Calibri"/>
        <family val="1"/>
      </rPr>
      <t>7 ml</t>
    </r>
  </si>
  <si>
    <r>
      <rPr>
        <sz val="11"/>
        <rFont val="Calibri"/>
        <family val="1"/>
      </rPr>
      <t>C02</t>
    </r>
  </si>
  <si>
    <r>
      <rPr>
        <sz val="11"/>
        <rFont val="Calibri"/>
        <family val="1"/>
      </rPr>
      <t>F10</t>
    </r>
  </si>
  <si>
    <r>
      <rPr>
        <sz val="11"/>
        <rFont val="Calibri"/>
        <family val="1"/>
      </rPr>
      <t>NATURAL FOUNDATION</t>
    </r>
  </si>
  <si>
    <r>
      <rPr>
        <sz val="11"/>
        <rFont val="Calibri"/>
        <family val="1"/>
      </rPr>
      <t>F20</t>
    </r>
  </si>
  <si>
    <r>
      <rPr>
        <sz val="11"/>
        <rFont val="Calibri"/>
        <family val="1"/>
      </rPr>
      <t>F30</t>
    </r>
  </si>
  <si>
    <r>
      <rPr>
        <sz val="11"/>
        <rFont val="Calibri"/>
        <family val="1"/>
      </rPr>
      <t>F40</t>
    </r>
  </si>
  <si>
    <r>
      <rPr>
        <sz val="11"/>
        <rFont val="Calibri"/>
        <family val="1"/>
      </rPr>
      <t>PR01</t>
    </r>
  </si>
  <si>
    <r>
      <rPr>
        <sz val="11"/>
        <rFont val="Calibri"/>
        <family val="1"/>
      </rPr>
      <t>VELVET HYDRA PRIMER</t>
    </r>
  </si>
  <si>
    <r>
      <rPr>
        <sz val="11"/>
        <rFont val="Calibri"/>
        <family val="1"/>
      </rPr>
      <t>MAT01</t>
    </r>
  </si>
  <si>
    <r>
      <rPr>
        <sz val="11"/>
        <rFont val="Calibri"/>
        <family val="1"/>
      </rPr>
      <t>VELVET MATT POWDER</t>
    </r>
  </si>
  <si>
    <r>
      <rPr>
        <sz val="11"/>
        <rFont val="Calibri"/>
        <family val="1"/>
      </rPr>
      <t>11 gr</t>
    </r>
  </si>
  <si>
    <r>
      <rPr>
        <sz val="11"/>
        <rFont val="Calibri"/>
        <family val="1"/>
      </rPr>
      <t>NB01</t>
    </r>
  </si>
  <si>
    <r>
      <rPr>
        <sz val="11"/>
        <rFont val="Calibri"/>
        <family val="1"/>
      </rPr>
      <t>NATURAL BLUSH</t>
    </r>
  </si>
  <si>
    <r>
      <rPr>
        <sz val="11"/>
        <rFont val="Calibri"/>
        <family val="1"/>
      </rPr>
      <t>7 gr</t>
    </r>
  </si>
  <si>
    <r>
      <rPr>
        <sz val="11"/>
        <rFont val="Calibri"/>
        <family val="1"/>
      </rPr>
      <t>NB02</t>
    </r>
  </si>
  <si>
    <r>
      <rPr>
        <sz val="11"/>
        <rFont val="Calibri"/>
        <family val="1"/>
      </rPr>
      <t>NB03</t>
    </r>
  </si>
  <si>
    <r>
      <rPr>
        <sz val="11"/>
        <rFont val="Calibri"/>
        <family val="1"/>
      </rPr>
      <t>NB04</t>
    </r>
  </si>
  <si>
    <r>
      <rPr>
        <sz val="11"/>
        <rFont val="Calibri"/>
        <family val="1"/>
      </rPr>
      <t>LIP01</t>
    </r>
  </si>
  <si>
    <r>
      <rPr>
        <sz val="11"/>
        <rFont val="Calibri"/>
        <family val="1"/>
      </rPr>
      <t>LIPSTICK SALERM 01 GLOSS.CORAL</t>
    </r>
  </si>
  <si>
    <r>
      <rPr>
        <sz val="11"/>
        <rFont val="Calibri"/>
        <family val="1"/>
      </rPr>
      <t>1,3 gr</t>
    </r>
  </si>
  <si>
    <r>
      <rPr>
        <sz val="11"/>
        <rFont val="Calibri"/>
        <family val="1"/>
      </rPr>
      <t>LIP03</t>
    </r>
  </si>
  <si>
    <r>
      <rPr>
        <sz val="11"/>
        <rFont val="Calibri"/>
        <family val="1"/>
      </rPr>
      <t>LIPSTICK SALERM 03 SW.STRAWBER</t>
    </r>
  </si>
  <si>
    <r>
      <rPr>
        <sz val="11"/>
        <rFont val="Calibri"/>
        <family val="1"/>
      </rPr>
      <t>LIP04</t>
    </r>
  </si>
  <si>
    <r>
      <rPr>
        <sz val="11"/>
        <rFont val="Calibri"/>
        <family val="1"/>
      </rPr>
      <t>LIPSTICK SALERM 04 TRUE RED</t>
    </r>
  </si>
  <si>
    <r>
      <rPr>
        <b/>
        <sz val="15"/>
        <rFont val="Calibri"/>
        <family val="1"/>
      </rPr>
      <t>BELLEZA</t>
    </r>
  </si>
  <si>
    <r>
      <rPr>
        <sz val="11"/>
        <rFont val="Calibri"/>
        <family val="1"/>
      </rPr>
      <t>LIP05</t>
    </r>
  </si>
  <si>
    <r>
      <rPr>
        <sz val="11"/>
        <rFont val="Calibri"/>
        <family val="1"/>
      </rPr>
      <t>LIPSTICK SALERM 05 NATURA.SKIN</t>
    </r>
  </si>
  <si>
    <r>
      <rPr>
        <sz val="11"/>
        <rFont val="Calibri"/>
        <family val="1"/>
      </rPr>
      <t>LIP07</t>
    </r>
  </si>
  <si>
    <r>
      <rPr>
        <sz val="11"/>
        <rFont val="Calibri"/>
        <family val="1"/>
      </rPr>
      <t>LIPSTICK SALERM 07 SOF.STRAWBE</t>
    </r>
  </si>
  <si>
    <r>
      <rPr>
        <sz val="11"/>
        <rFont val="Calibri"/>
        <family val="1"/>
      </rPr>
      <t>LIP08</t>
    </r>
  </si>
  <si>
    <r>
      <rPr>
        <sz val="11"/>
        <rFont val="Calibri"/>
        <family val="1"/>
      </rPr>
      <t>LIPSTICK SALERM 08 VELVET SKIN</t>
    </r>
  </si>
  <si>
    <r>
      <rPr>
        <sz val="11"/>
        <rFont val="Calibri"/>
        <family val="1"/>
      </rPr>
      <t>LIP09</t>
    </r>
  </si>
  <si>
    <r>
      <rPr>
        <sz val="11"/>
        <rFont val="Calibri"/>
        <family val="1"/>
      </rPr>
      <t>LIPSTICK SALERM 09 PINK FLAMIN</t>
    </r>
  </si>
  <si>
    <r>
      <rPr>
        <sz val="11"/>
        <rFont val="Calibri"/>
        <family val="1"/>
      </rPr>
      <t>LIP10</t>
    </r>
  </si>
  <si>
    <r>
      <rPr>
        <sz val="11"/>
        <rFont val="Calibri"/>
        <family val="1"/>
      </rPr>
      <t>LIPSTICK SALERM 10 BURGUNDY</t>
    </r>
  </si>
  <si>
    <r>
      <rPr>
        <sz val="11"/>
        <rFont val="Calibri"/>
        <family val="1"/>
      </rPr>
      <t>LIPSTICK SALERM DISPLAY</t>
    </r>
  </si>
  <si>
    <r>
      <rPr>
        <sz val="11"/>
        <rFont val="Calibri"/>
        <family val="1"/>
      </rPr>
      <t>PM01</t>
    </r>
  </si>
  <si>
    <r>
      <rPr>
        <sz val="11"/>
        <rFont val="Calibri"/>
        <family val="1"/>
      </rPr>
      <t>PERFEC MATE 01</t>
    </r>
  </si>
  <si>
    <r>
      <rPr>
        <sz val="11"/>
        <rFont val="Calibri"/>
        <family val="1"/>
      </rPr>
      <t>5 ml</t>
    </r>
  </si>
  <si>
    <r>
      <rPr>
        <sz val="11"/>
        <rFont val="Calibri"/>
        <family val="1"/>
      </rPr>
      <t>PM02</t>
    </r>
  </si>
  <si>
    <r>
      <rPr>
        <sz val="11"/>
        <rFont val="Calibri"/>
        <family val="1"/>
      </rPr>
      <t>PERFEC MATE 02</t>
    </r>
  </si>
  <si>
    <r>
      <rPr>
        <sz val="11"/>
        <rFont val="Calibri"/>
        <family val="1"/>
      </rPr>
      <t>PM03</t>
    </r>
  </si>
  <si>
    <r>
      <rPr>
        <sz val="11"/>
        <rFont val="Calibri"/>
        <family val="1"/>
      </rPr>
      <t>PERFEC MATE 03</t>
    </r>
  </si>
  <si>
    <r>
      <rPr>
        <sz val="11"/>
        <rFont val="Calibri"/>
        <family val="1"/>
      </rPr>
      <t>PM04</t>
    </r>
  </si>
  <si>
    <r>
      <rPr>
        <sz val="11"/>
        <rFont val="Calibri"/>
        <family val="1"/>
      </rPr>
      <t>PERFEC MATE 04</t>
    </r>
  </si>
  <si>
    <r>
      <rPr>
        <sz val="11"/>
        <rFont val="Calibri"/>
        <family val="1"/>
      </rPr>
      <t>PM05</t>
    </r>
  </si>
  <si>
    <r>
      <rPr>
        <sz val="11"/>
        <rFont val="Calibri"/>
        <family val="1"/>
      </rPr>
      <t>PERFEC MATE 05</t>
    </r>
  </si>
  <si>
    <r>
      <rPr>
        <sz val="11"/>
        <rFont val="Calibri"/>
        <family val="1"/>
      </rPr>
      <t>PM06</t>
    </r>
  </si>
  <si>
    <r>
      <rPr>
        <sz val="11"/>
        <rFont val="Calibri"/>
        <family val="1"/>
      </rPr>
      <t>PERFEC MATE 06</t>
    </r>
  </si>
  <si>
    <r>
      <rPr>
        <sz val="11"/>
        <rFont val="Calibri"/>
        <family val="1"/>
      </rPr>
      <t>PM07</t>
    </r>
  </si>
  <si>
    <r>
      <rPr>
        <sz val="11"/>
        <rFont val="Calibri"/>
        <family val="1"/>
      </rPr>
      <t>PERFEC MATE 07</t>
    </r>
  </si>
  <si>
    <r>
      <rPr>
        <sz val="11"/>
        <rFont val="Calibri"/>
        <family val="1"/>
      </rPr>
      <t>EYE20</t>
    </r>
  </si>
  <si>
    <r>
      <rPr>
        <sz val="11"/>
        <rFont val="Calibri"/>
        <family val="1"/>
      </rPr>
      <t>EYELINER SALERM 20 NEGRO</t>
    </r>
  </si>
  <si>
    <r>
      <rPr>
        <sz val="11"/>
        <rFont val="Calibri"/>
        <family val="1"/>
      </rPr>
      <t>0,63 gr</t>
    </r>
  </si>
  <si>
    <r>
      <rPr>
        <sz val="11"/>
        <rFont val="Calibri"/>
        <family val="1"/>
      </rPr>
      <t>EYE21</t>
    </r>
  </si>
  <si>
    <r>
      <rPr>
        <sz val="11"/>
        <rFont val="Calibri"/>
        <family val="1"/>
      </rPr>
      <t>EYELINER SALERM 21 TURQUESA</t>
    </r>
  </si>
  <si>
    <r>
      <rPr>
        <sz val="11"/>
        <rFont val="Calibri"/>
        <family val="1"/>
      </rPr>
      <t>EYE22</t>
    </r>
  </si>
  <si>
    <r>
      <rPr>
        <sz val="11"/>
        <rFont val="Calibri"/>
        <family val="1"/>
      </rPr>
      <t>EYELINER SALERM 22 MARRON</t>
    </r>
  </si>
  <si>
    <r>
      <rPr>
        <sz val="11"/>
        <rFont val="Calibri"/>
        <family val="1"/>
      </rPr>
      <t>SHA30</t>
    </r>
  </si>
  <si>
    <r>
      <rPr>
        <sz val="11"/>
        <rFont val="Calibri"/>
        <family val="1"/>
      </rPr>
      <t>EYESHADOW SALERM MAT BLACK 30</t>
    </r>
  </si>
  <si>
    <r>
      <rPr>
        <sz val="11"/>
        <rFont val="Calibri"/>
        <family val="1"/>
      </rPr>
      <t>1,64 gr</t>
    </r>
  </si>
  <si>
    <r>
      <rPr>
        <sz val="11"/>
        <rFont val="Calibri"/>
        <family val="1"/>
      </rPr>
      <t>SHA31</t>
    </r>
  </si>
  <si>
    <r>
      <rPr>
        <sz val="11"/>
        <rFont val="Calibri"/>
        <family val="1"/>
      </rPr>
      <t>EYESHADOW SALERM LEAD GRAY  31</t>
    </r>
  </si>
  <si>
    <r>
      <rPr>
        <sz val="11"/>
        <rFont val="Calibri"/>
        <family val="1"/>
      </rPr>
      <t>SHA32</t>
    </r>
  </si>
  <si>
    <r>
      <rPr>
        <sz val="11"/>
        <rFont val="Calibri"/>
        <family val="1"/>
      </rPr>
      <t>EYESHADOW SALERM P.SILV.AZUL32</t>
    </r>
  </si>
  <si>
    <r>
      <rPr>
        <sz val="11"/>
        <rFont val="Calibri"/>
        <family val="1"/>
      </rPr>
      <t>SHA33</t>
    </r>
  </si>
  <si>
    <r>
      <rPr>
        <sz val="11"/>
        <rFont val="Calibri"/>
        <family val="1"/>
      </rPr>
      <t>EYESHADOW SALERM PEARL WHITE33</t>
    </r>
  </si>
  <si>
    <r>
      <rPr>
        <sz val="11"/>
        <rFont val="Calibri"/>
        <family val="1"/>
      </rPr>
      <t>SHA34</t>
    </r>
  </si>
  <si>
    <r>
      <rPr>
        <sz val="11"/>
        <rFont val="Calibri"/>
        <family val="1"/>
      </rPr>
      <t>EYESHADOW SALERM PEARLY AZUL34</t>
    </r>
  </si>
  <si>
    <r>
      <rPr>
        <sz val="11"/>
        <rFont val="Calibri"/>
        <family val="1"/>
      </rPr>
      <t>SHA35</t>
    </r>
  </si>
  <si>
    <r>
      <rPr>
        <sz val="11"/>
        <rFont val="Calibri"/>
        <family val="1"/>
      </rPr>
      <t>EYESHADOW SALERM PE.LILAC.BO35</t>
    </r>
  </si>
  <si>
    <r>
      <rPr>
        <sz val="11"/>
        <rFont val="Calibri"/>
        <family val="1"/>
      </rPr>
      <t>1,4 gr</t>
    </r>
  </si>
  <si>
    <r>
      <rPr>
        <sz val="11"/>
        <rFont val="Calibri"/>
        <family val="1"/>
      </rPr>
      <t>SHA36</t>
    </r>
  </si>
  <si>
    <r>
      <rPr>
        <sz val="11"/>
        <rFont val="Calibri"/>
        <family val="1"/>
      </rPr>
      <t>EYESHADOW SALERM PEARLY PINK36</t>
    </r>
  </si>
  <si>
    <r>
      <rPr>
        <sz val="11"/>
        <rFont val="Calibri"/>
        <family val="1"/>
      </rPr>
      <t>1,46 gr</t>
    </r>
  </si>
  <si>
    <r>
      <rPr>
        <sz val="11"/>
        <rFont val="Calibri"/>
        <family val="1"/>
      </rPr>
      <t>SHA37</t>
    </r>
  </si>
  <si>
    <r>
      <rPr>
        <sz val="11"/>
        <rFont val="Calibri"/>
        <family val="1"/>
      </rPr>
      <t>EYESHADOW SALERM PEAR.GREEN 37</t>
    </r>
  </si>
  <si>
    <r>
      <rPr>
        <sz val="11"/>
        <rFont val="Calibri"/>
        <family val="1"/>
      </rPr>
      <t>SHA38</t>
    </r>
  </si>
  <si>
    <r>
      <rPr>
        <sz val="11"/>
        <rFont val="Calibri"/>
        <family val="1"/>
      </rPr>
      <t>EYESHADOW SALERM PEARLY GOLD38</t>
    </r>
  </si>
  <si>
    <r>
      <rPr>
        <sz val="11"/>
        <rFont val="Calibri"/>
        <family val="1"/>
      </rPr>
      <t>SHA39</t>
    </r>
  </si>
  <si>
    <r>
      <rPr>
        <sz val="11"/>
        <rFont val="Calibri"/>
        <family val="1"/>
      </rPr>
      <t>EYESHADOW SALERM PEAR.BROWN 39</t>
    </r>
  </si>
  <si>
    <r>
      <rPr>
        <sz val="11"/>
        <rFont val="Calibri"/>
        <family val="1"/>
      </rPr>
      <t>MASK01</t>
    </r>
  </si>
  <si>
    <r>
      <rPr>
        <sz val="11"/>
        <rFont val="Calibri"/>
        <family val="1"/>
      </rPr>
      <t>MASCARA OJOS VOLUMEN NEGRO N</t>
    </r>
  </si>
  <si>
    <r>
      <rPr>
        <sz val="11"/>
        <rFont val="Calibri"/>
        <family val="1"/>
      </rPr>
      <t>9 ml</t>
    </r>
  </si>
  <si>
    <r>
      <rPr>
        <sz val="11"/>
        <rFont val="Calibri"/>
        <family val="1"/>
      </rPr>
      <t>MASK02</t>
    </r>
  </si>
  <si>
    <r>
      <rPr>
        <sz val="11"/>
        <rFont val="Calibri"/>
        <family val="1"/>
      </rPr>
      <t>MASCARA OJOS VOLUMEN NEGRO</t>
    </r>
  </si>
  <si>
    <r>
      <rPr>
        <sz val="11"/>
        <rFont val="Calibri"/>
        <family val="1"/>
      </rPr>
      <t>MASK03</t>
    </r>
  </si>
  <si>
    <r>
      <rPr>
        <sz val="11"/>
        <rFont val="Calibri"/>
        <family val="1"/>
      </rPr>
      <t>EXPOSITOR SOBREMESA D.LABIALES</t>
    </r>
  </si>
  <si>
    <r>
      <rPr>
        <sz val="11"/>
        <rFont val="Calibri"/>
        <family val="1"/>
      </rPr>
      <t>EXPOSITOR SOBREMESA D.MASCARAS</t>
    </r>
  </si>
  <si>
    <r>
      <rPr>
        <sz val="11"/>
        <rFont val="Calibri"/>
        <family val="1"/>
      </rPr>
      <t>EXPOSITOR MAQUILLAJE PROM.CANC</t>
    </r>
  </si>
  <si>
    <r>
      <rPr>
        <sz val="11"/>
        <rFont val="Calibri"/>
        <family val="1"/>
      </rPr>
      <t>EXPOSITOR SOBREMESA DE ROSTRO</t>
    </r>
  </si>
  <si>
    <r>
      <rPr>
        <sz val="11"/>
        <rFont val="Calibri"/>
        <family val="1"/>
      </rPr>
      <t>BRCUP</t>
    </r>
  </si>
  <si>
    <r>
      <rPr>
        <sz val="11"/>
        <rFont val="Calibri"/>
        <family val="1"/>
      </rPr>
      <t>NECESER DE BROCHAS</t>
    </r>
  </si>
  <si>
    <r>
      <rPr>
        <sz val="11"/>
        <rFont val="Calibri"/>
        <family val="1"/>
      </rPr>
      <t>BR01</t>
    </r>
  </si>
  <si>
    <r>
      <rPr>
        <sz val="11"/>
        <rFont val="Calibri"/>
        <family val="1"/>
      </rPr>
      <t>BROCHA PARA BASE</t>
    </r>
  </si>
  <si>
    <r>
      <rPr>
        <sz val="11"/>
        <rFont val="Calibri"/>
        <family val="1"/>
      </rPr>
      <t>BR03</t>
    </r>
  </si>
  <si>
    <r>
      <rPr>
        <sz val="11"/>
        <rFont val="Calibri"/>
        <family val="1"/>
      </rPr>
      <t>PINCEL PARA CORRECTOR</t>
    </r>
  </si>
  <si>
    <r>
      <rPr>
        <sz val="11"/>
        <rFont val="Calibri"/>
        <family val="1"/>
      </rPr>
      <t>BR05</t>
    </r>
  </si>
  <si>
    <r>
      <rPr>
        <sz val="11"/>
        <rFont val="Calibri"/>
        <family val="1"/>
      </rPr>
      <t>BROCHA COLORETE</t>
    </r>
  </si>
  <si>
    <r>
      <rPr>
        <sz val="11"/>
        <rFont val="Calibri"/>
        <family val="1"/>
      </rPr>
      <t>BR08</t>
    </r>
  </si>
  <si>
    <r>
      <rPr>
        <sz val="11"/>
        <rFont val="Calibri"/>
        <family val="1"/>
      </rPr>
      <t>BROCHA PARA POLVO</t>
    </r>
  </si>
  <si>
    <r>
      <rPr>
        <sz val="11"/>
        <rFont val="Calibri"/>
        <family val="1"/>
      </rPr>
      <t>BR10</t>
    </r>
  </si>
  <si>
    <r>
      <rPr>
        <sz val="11"/>
        <rFont val="Calibri"/>
        <family val="1"/>
      </rPr>
      <t>PINCEL ILUMINADOR CONICO</t>
    </r>
  </si>
  <si>
    <r>
      <rPr>
        <sz val="11"/>
        <rFont val="Calibri"/>
        <family val="1"/>
      </rPr>
      <t>BR13</t>
    </r>
  </si>
  <si>
    <r>
      <rPr>
        <sz val="11"/>
        <rFont val="Calibri"/>
        <family val="1"/>
      </rPr>
      <t>BROCHA DUO</t>
    </r>
  </si>
  <si>
    <r>
      <rPr>
        <sz val="11"/>
        <rFont val="Calibri"/>
        <family val="1"/>
      </rPr>
      <t>BR20</t>
    </r>
  </si>
  <si>
    <r>
      <rPr>
        <sz val="11"/>
        <rFont val="Calibri"/>
        <family val="1"/>
      </rPr>
      <t>PINCEL DE EYELINER</t>
    </r>
  </si>
  <si>
    <r>
      <rPr>
        <sz val="11"/>
        <rFont val="Calibri"/>
        <family val="1"/>
      </rPr>
      <t>BR24</t>
    </r>
  </si>
  <si>
    <r>
      <rPr>
        <sz val="11"/>
        <rFont val="Calibri"/>
        <family val="1"/>
      </rPr>
      <t>PINCEL DE PRECISION</t>
    </r>
  </si>
  <si>
    <r>
      <rPr>
        <sz val="11"/>
        <rFont val="Calibri"/>
        <family val="1"/>
      </rPr>
      <t>BR26</t>
    </r>
  </si>
  <si>
    <r>
      <rPr>
        <sz val="11"/>
        <rFont val="Calibri"/>
        <family val="1"/>
      </rPr>
      <t>PINCEL DIFUMINADOR</t>
    </r>
  </si>
  <si>
    <r>
      <rPr>
        <sz val="11"/>
        <rFont val="Calibri"/>
        <family val="1"/>
      </rPr>
      <t>BR30</t>
    </r>
  </si>
  <si>
    <r>
      <rPr>
        <sz val="11"/>
        <rFont val="Calibri"/>
        <family val="1"/>
      </rPr>
      <t>PINCEL PARA LABIOS</t>
    </r>
  </si>
  <si>
    <r>
      <rPr>
        <sz val="11"/>
        <rFont val="Calibri"/>
        <family val="1"/>
      </rPr>
      <t>MKBLEN</t>
    </r>
  </si>
  <si>
    <r>
      <rPr>
        <sz val="11"/>
        <rFont val="Calibri"/>
        <family val="1"/>
      </rPr>
      <t>ESPONJA FACIAL</t>
    </r>
  </si>
  <si>
    <r>
      <rPr>
        <sz val="11"/>
        <rFont val="Calibri"/>
        <family val="1"/>
      </rPr>
      <t>BRCLE</t>
    </r>
  </si>
  <si>
    <r>
      <rPr>
        <sz val="11"/>
        <rFont val="Calibri"/>
        <family val="1"/>
      </rPr>
      <t>LIMPIADOR DE BROCHAS</t>
    </r>
  </si>
  <si>
    <r>
      <rPr>
        <sz val="11"/>
        <rFont val="Calibri"/>
        <family val="1"/>
      </rPr>
      <t>CATALOGO MAQUILLAJE</t>
    </r>
  </si>
  <si>
    <r>
      <rPr>
        <sz val="11"/>
        <rFont val="Calibri"/>
        <family val="1"/>
      </rPr>
      <t>EYES EXPOSITOR</t>
    </r>
  </si>
  <si>
    <r>
      <rPr>
        <sz val="11"/>
        <rFont val="Calibri"/>
        <family val="1"/>
      </rPr>
      <t>EP01</t>
    </r>
  </si>
  <si>
    <r>
      <rPr>
        <sz val="11"/>
        <rFont val="Calibri"/>
        <family val="1"/>
      </rPr>
      <t>ESMALTE PER.01 SNOW 15ML</t>
    </r>
  </si>
  <si>
    <r>
      <rPr>
        <sz val="11"/>
        <rFont val="Calibri"/>
        <family val="1"/>
      </rPr>
      <t>EP02</t>
    </r>
  </si>
  <si>
    <r>
      <rPr>
        <sz val="11"/>
        <rFont val="Calibri"/>
        <family val="1"/>
      </rPr>
      <t>ESMALTE PER.02 CLEAR WHITE 15M</t>
    </r>
  </si>
  <si>
    <r>
      <rPr>
        <sz val="11"/>
        <rFont val="Calibri"/>
        <family val="1"/>
      </rPr>
      <t>EP03</t>
    </r>
  </si>
  <si>
    <r>
      <rPr>
        <sz val="11"/>
        <rFont val="Calibri"/>
        <family val="1"/>
      </rPr>
      <t>ESMALTE PER.03 THRUE RED 15ML</t>
    </r>
  </si>
  <si>
    <r>
      <rPr>
        <sz val="11"/>
        <rFont val="Calibri"/>
        <family val="1"/>
      </rPr>
      <t>EP04</t>
    </r>
  </si>
  <si>
    <r>
      <rPr>
        <sz val="11"/>
        <rFont val="Calibri"/>
        <family val="1"/>
      </rPr>
      <t>ESMALTE PER.04 FLORIDA 15ML</t>
    </r>
  </si>
  <si>
    <r>
      <rPr>
        <sz val="11"/>
        <rFont val="Calibri"/>
        <family val="1"/>
      </rPr>
      <t>EP05</t>
    </r>
  </si>
  <si>
    <r>
      <rPr>
        <sz val="11"/>
        <rFont val="Calibri"/>
        <family val="1"/>
      </rPr>
      <t>ESMALTE PER.05 STRAWBERRY 15ML</t>
    </r>
  </si>
  <si>
    <r>
      <rPr>
        <sz val="11"/>
        <rFont val="Calibri"/>
        <family val="1"/>
      </rPr>
      <t>EP06</t>
    </r>
  </si>
  <si>
    <r>
      <rPr>
        <sz val="11"/>
        <rFont val="Calibri"/>
        <family val="1"/>
      </rPr>
      <t>ESMALTE PER.06 WINE 15ML</t>
    </r>
  </si>
  <si>
    <r>
      <rPr>
        <sz val="11"/>
        <rFont val="Calibri"/>
        <family val="1"/>
      </rPr>
      <t>EP07</t>
    </r>
  </si>
  <si>
    <r>
      <rPr>
        <sz val="11"/>
        <rFont val="Calibri"/>
        <family val="1"/>
      </rPr>
      <t>ESMALTE PER.07 RED HOT 15ML</t>
    </r>
  </si>
  <si>
    <r>
      <rPr>
        <sz val="11"/>
        <rFont val="Calibri"/>
        <family val="1"/>
      </rPr>
      <t>EP08</t>
    </r>
  </si>
  <si>
    <r>
      <rPr>
        <sz val="11"/>
        <rFont val="Calibri"/>
        <family val="1"/>
      </rPr>
      <t>ESMALTE PER.08 RUSSIAN RED 15M</t>
    </r>
  </si>
  <si>
    <r>
      <rPr>
        <sz val="11"/>
        <rFont val="Calibri"/>
        <family val="1"/>
      </rPr>
      <t>ESMALTE PER.CARTA COLOR NEW</t>
    </r>
  </si>
  <si>
    <r>
      <rPr>
        <sz val="11"/>
        <rFont val="Calibri"/>
        <family val="1"/>
      </rPr>
      <t>LECHE MICELAR</t>
    </r>
  </si>
  <si>
    <r>
      <rPr>
        <sz val="11"/>
        <rFont val="Calibri"/>
        <family val="1"/>
      </rPr>
      <t>DRY DROPS 10ML</t>
    </r>
  </si>
  <si>
    <r>
      <rPr>
        <sz val="11"/>
        <rFont val="Calibri"/>
        <family val="1"/>
      </rPr>
      <t>DRY QUIKLY -SECANTE UÑAS-</t>
    </r>
  </si>
  <si>
    <r>
      <rPr>
        <sz val="11"/>
        <rFont val="Calibri"/>
        <family val="1"/>
      </rPr>
      <t>QUITA ESMALTES NEW 200 ML</t>
    </r>
  </si>
  <si>
    <r>
      <rPr>
        <sz val="11"/>
        <rFont val="Calibri"/>
        <family val="1"/>
      </rPr>
      <t>QUITA ESMALTES NUEVO 250 ML CON ACET.</t>
    </r>
  </si>
  <si>
    <r>
      <rPr>
        <sz val="11"/>
        <rFont val="Calibri"/>
        <family val="1"/>
      </rPr>
      <t>QUITA ESMALTES NUEVO 250 ML SIN ACET.</t>
    </r>
  </si>
  <si>
    <r>
      <rPr>
        <sz val="11"/>
        <rFont val="Calibri"/>
        <family val="1"/>
      </rPr>
      <t>LB01</t>
    </r>
  </si>
  <si>
    <r>
      <rPr>
        <sz val="11"/>
        <rFont val="Calibri"/>
        <family val="1"/>
      </rPr>
      <t>LABIAL SALERM LIP BALM(24 U)</t>
    </r>
  </si>
  <si>
    <r>
      <rPr>
        <sz val="11"/>
        <rFont val="Calibri"/>
        <family val="1"/>
      </rPr>
      <t>CREMA DE MANOS NEW 75 ML</t>
    </r>
  </si>
  <si>
    <r>
      <rPr>
        <sz val="11"/>
        <rFont val="Calibri"/>
        <family val="1"/>
      </rPr>
      <t>CREMA DE MANOS NEW 30 ML</t>
    </r>
  </si>
  <si>
    <r>
      <rPr>
        <b/>
        <sz val="15"/>
        <rFont val="Calibri"/>
        <family val="1"/>
      </rPr>
      <t>DEPILACION</t>
    </r>
  </si>
  <si>
    <r>
      <rPr>
        <sz val="11"/>
        <rFont val="Calibri"/>
        <family val="1"/>
      </rPr>
      <t>222-110V</t>
    </r>
  </si>
  <si>
    <r>
      <rPr>
        <sz val="11"/>
        <rFont val="Calibri"/>
        <family val="1"/>
      </rPr>
      <t>CLEAN WAX</t>
    </r>
  </si>
  <si>
    <r>
      <rPr>
        <sz val="11"/>
        <rFont val="Calibri"/>
        <family val="1"/>
      </rPr>
      <t>EN661</t>
    </r>
  </si>
  <si>
    <r>
      <rPr>
        <sz val="11"/>
        <rFont val="Calibri"/>
        <family val="1"/>
      </rPr>
      <t>ROLL-ON CARGA 150 ml.</t>
    </r>
  </si>
  <si>
    <r>
      <rPr>
        <sz val="11"/>
        <rFont val="Calibri"/>
        <family val="1"/>
      </rPr>
      <t>PAPEL DEPILACION 22 x 7</t>
    </r>
  </si>
  <si>
    <r>
      <rPr>
        <sz val="11"/>
        <rFont val="Calibri"/>
        <family val="1"/>
      </rPr>
      <t>22 x 7</t>
    </r>
  </si>
  <si>
    <r>
      <rPr>
        <sz val="11"/>
        <rFont val="Calibri"/>
        <family val="1"/>
      </rPr>
      <t>ESPUMA POST DEPIL</t>
    </r>
  </si>
  <si>
    <r>
      <rPr>
        <sz val="11"/>
        <rFont val="Calibri"/>
        <family val="1"/>
      </rPr>
      <t>ROLLO PAPEL CAMILLA</t>
    </r>
  </si>
  <si>
    <r>
      <rPr>
        <sz val="11"/>
        <rFont val="Calibri"/>
        <family val="1"/>
      </rPr>
      <t>EST INHIBIDOR FOLICUL 8ESTX4AM</t>
    </r>
  </si>
  <si>
    <r>
      <rPr>
        <sz val="11"/>
        <rFont val="Calibri"/>
        <family val="1"/>
      </rPr>
      <t>CERA BAJO PUNTO FUSION 1000 gr</t>
    </r>
  </si>
  <si>
    <r>
      <rPr>
        <sz val="11"/>
        <rFont val="Calibri"/>
        <family val="1"/>
      </rPr>
      <t>1.000 gr</t>
    </r>
  </si>
  <si>
    <r>
      <rPr>
        <sz val="11"/>
        <rFont val="Calibri"/>
        <family val="1"/>
      </rPr>
      <t>CERA DEPILACION AZULENO 1000gr</t>
    </r>
  </si>
  <si>
    <t>DIAMOND DAZE LIQUID SHADOW</t>
  </si>
  <si>
    <t>DLS001</t>
  </si>
  <si>
    <t>DLS002</t>
  </si>
  <si>
    <t>DLS003</t>
  </si>
  <si>
    <t>DLS004</t>
  </si>
  <si>
    <t>DLS005</t>
  </si>
  <si>
    <t>DLS006</t>
  </si>
  <si>
    <t>DLS007</t>
  </si>
  <si>
    <t>DLS008</t>
  </si>
  <si>
    <t>DLS009</t>
  </si>
  <si>
    <t>DLS010</t>
  </si>
  <si>
    <t>DLS011</t>
  </si>
  <si>
    <t>DLS012</t>
  </si>
  <si>
    <t>DLS013</t>
  </si>
  <si>
    <t>DLS014</t>
  </si>
  <si>
    <t>DLS015</t>
  </si>
  <si>
    <t>DLS016</t>
  </si>
  <si>
    <t>DLS017</t>
  </si>
  <si>
    <t>DLS018</t>
  </si>
  <si>
    <t>MICRODOT SETTING SPRAY</t>
  </si>
  <si>
    <t>Defy Damage Pro 2</t>
  </si>
  <si>
    <t>capa rosa</t>
  </si>
  <si>
    <t>Round Trip Liquid Curl Definer</t>
  </si>
  <si>
    <t xml:space="preserve">Super Sculp </t>
  </si>
  <si>
    <t>Super Sculp</t>
  </si>
  <si>
    <t>Twirl Around</t>
  </si>
  <si>
    <t>Taming Spray</t>
  </si>
  <si>
    <t>Inventario 28 10 22</t>
  </si>
  <si>
    <t>Ventas</t>
  </si>
  <si>
    <t>quality</t>
  </si>
  <si>
    <t>Wax Works Gel</t>
  </si>
  <si>
    <t>Lava Cabezas Champ</t>
  </si>
  <si>
    <t>Vaporizador con lupa</t>
  </si>
  <si>
    <t>BM3058</t>
  </si>
  <si>
    <t>10 gr</t>
  </si>
  <si>
    <t>Serum 8.5oz Super Skinny Paul Mitchell</t>
  </si>
  <si>
    <t>Blonde life 150ml- Mascarilla alto brillo</t>
  </si>
  <si>
    <t>Blonde Life 100 ml - Aceite Abrillantador</t>
  </si>
  <si>
    <t>Plancha Pro Tools Express Ion Smooth</t>
  </si>
  <si>
    <t>live-in serum</t>
  </si>
  <si>
    <t>linea color care yellow</t>
  </si>
  <si>
    <t>plancha neuro smooth 1.25</t>
  </si>
  <si>
    <t>MATTERIAL, arcilla para el cabello para peinar</t>
  </si>
  <si>
    <t>Luster Lock 150 ml - Mask Mantenimiento Del Color</t>
  </si>
  <si>
    <r>
      <rPr>
        <b/>
        <i/>
        <sz val="22"/>
        <rFont val="Calibri"/>
        <family val="1"/>
      </rPr>
      <t>LENDAN COSMETICS 2022</t>
    </r>
  </si>
  <si>
    <r>
      <rPr>
        <b/>
        <sz val="11"/>
        <rFont val="Calibri"/>
        <family val="1"/>
      </rPr>
      <t>REF.</t>
    </r>
  </si>
  <si>
    <r>
      <rPr>
        <b/>
        <sz val="11"/>
        <rFont val="Calibri"/>
        <family val="1"/>
      </rPr>
      <t>PRODUCTO</t>
    </r>
  </si>
  <si>
    <r>
      <rPr>
        <b/>
        <sz val="15"/>
        <rFont val="Calibri"/>
        <family val="1"/>
      </rPr>
      <t>COLOR</t>
    </r>
  </si>
  <si>
    <r>
      <rPr>
        <sz val="11"/>
        <rFont val="Calibri"/>
        <family val="1"/>
      </rPr>
      <t>AC000</t>
    </r>
  </si>
  <si>
    <r>
      <rPr>
        <sz val="11"/>
        <rFont val="Calibri"/>
        <family val="1"/>
      </rPr>
      <t>LENDAN ACTIVIA PLANT 0/00</t>
    </r>
  </si>
  <si>
    <r>
      <rPr>
        <sz val="11"/>
        <rFont val="Calibri"/>
        <family val="1"/>
      </rPr>
      <t>1175/13</t>
    </r>
  </si>
  <si>
    <r>
      <rPr>
        <sz val="11"/>
        <rFont val="Calibri"/>
        <family val="1"/>
      </rPr>
      <t>LD TINTE DIAMOND 5/13</t>
    </r>
  </si>
  <si>
    <r>
      <rPr>
        <sz val="11"/>
        <rFont val="Calibri"/>
        <family val="1"/>
      </rPr>
      <t>SU000</t>
    </r>
  </si>
  <si>
    <r>
      <rPr>
        <sz val="11"/>
        <rFont val="Calibri"/>
        <family val="1"/>
      </rPr>
      <t>LD TINTE SO UNIC 0/00 (UP0)</t>
    </r>
  </si>
  <si>
    <r>
      <rPr>
        <sz val="11"/>
        <rFont val="Calibri"/>
        <family val="1"/>
      </rPr>
      <t>AB1</t>
    </r>
  </si>
  <si>
    <r>
      <rPr>
        <sz val="11"/>
        <rFont val="Calibri"/>
        <family val="1"/>
      </rPr>
      <t>LENDAN A.P. ABSOLUTES 1</t>
    </r>
  </si>
  <si>
    <r>
      <rPr>
        <sz val="11"/>
        <rFont val="Calibri"/>
        <family val="1"/>
      </rPr>
      <t>LD ACTIVIA OXILEN 5 VOL 105ML</t>
    </r>
  </si>
  <si>
    <r>
      <rPr>
        <sz val="11"/>
        <rFont val="Calibri"/>
        <family val="1"/>
      </rPr>
      <t>LD ACTIVIA OXILEN 9 VOL 90ML</t>
    </r>
  </si>
  <si>
    <r>
      <rPr>
        <sz val="11"/>
        <rFont val="Calibri"/>
        <family val="1"/>
      </rPr>
      <t>LD ACTIVIA OXILEN 20VOL 90ML</t>
    </r>
  </si>
  <si>
    <r>
      <rPr>
        <sz val="11"/>
        <rFont val="Calibri"/>
        <family val="1"/>
      </rPr>
      <t>LD ACTIVIA OXILEN 30VOL 90ML</t>
    </r>
  </si>
  <si>
    <r>
      <rPr>
        <sz val="11"/>
        <rFont val="Calibri"/>
        <family val="1"/>
      </rPr>
      <t>LD ACTIVIA OXILEN 5 VOL 1000ML</t>
    </r>
  </si>
  <si>
    <r>
      <rPr>
        <sz val="11"/>
        <rFont val="Calibri"/>
        <family val="1"/>
      </rPr>
      <t>LD ACTIVIA OXILEN 9 VOL 1000ML</t>
    </r>
  </si>
  <si>
    <r>
      <rPr>
        <sz val="11"/>
        <rFont val="Calibri"/>
        <family val="1"/>
      </rPr>
      <t>LD ACTIVIA OXILEN 20VOL.1000ML</t>
    </r>
  </si>
  <si>
    <r>
      <rPr>
        <sz val="11"/>
        <rFont val="Calibri"/>
        <family val="1"/>
      </rPr>
      <t>LD ACTIVIA OXILEN 30VOL 1000ML</t>
    </r>
  </si>
  <si>
    <r>
      <rPr>
        <sz val="11"/>
        <rFont val="Calibri"/>
        <family val="1"/>
      </rPr>
      <t>LD ACTIVIA OXILEN 40VOL 1000ML</t>
    </r>
  </si>
  <si>
    <r>
      <rPr>
        <sz val="11"/>
        <rFont val="Calibri"/>
        <family val="1"/>
      </rPr>
      <t>LOXG20</t>
    </r>
  </si>
  <si>
    <r>
      <rPr>
        <sz val="11"/>
        <rFont val="Calibri"/>
        <family val="1"/>
      </rPr>
      <t>LD ACTIV.OXILEN 20V GARRAFA 4L</t>
    </r>
  </si>
  <si>
    <r>
      <rPr>
        <sz val="11"/>
        <rFont val="Calibri"/>
        <family val="1"/>
      </rPr>
      <t>LLENDYSPL</t>
    </r>
  </si>
  <si>
    <r>
      <rPr>
        <sz val="11"/>
        <rFont val="Calibri"/>
        <family val="1"/>
      </rPr>
      <t>LD LENDYS PLATINIUM FREE 500</t>
    </r>
  </si>
  <si>
    <r>
      <rPr>
        <sz val="11"/>
        <rFont val="Calibri"/>
        <family val="1"/>
      </rPr>
      <t>LD LENDYS ORIGINAL DECO 750G</t>
    </r>
  </si>
  <si>
    <r>
      <rPr>
        <sz val="11"/>
        <rFont val="Calibri"/>
        <family val="1"/>
      </rPr>
      <t>LD LDYS PREM POLVO DEC AC.500G</t>
    </r>
  </si>
  <si>
    <r>
      <rPr>
        <sz val="11"/>
        <rFont val="Calibri"/>
        <family val="1"/>
      </rPr>
      <t>LREMOVER</t>
    </r>
  </si>
  <si>
    <r>
      <rPr>
        <sz val="11"/>
        <rFont val="Calibri"/>
        <family val="1"/>
      </rPr>
      <t>LD SKIN COLOR REMOVER</t>
    </r>
  </si>
  <si>
    <r>
      <rPr>
        <sz val="11"/>
        <rFont val="Calibri"/>
        <family val="1"/>
      </rPr>
      <t>LBARRIER</t>
    </r>
  </si>
  <si>
    <r>
      <rPr>
        <sz val="11"/>
        <rFont val="Calibri"/>
        <family val="1"/>
      </rPr>
      <t>LD SKIN TECHNICAL BARRIER</t>
    </r>
  </si>
  <si>
    <r>
      <rPr>
        <sz val="11"/>
        <rFont val="Calibri"/>
        <family val="1"/>
      </rPr>
      <t>VOABS</t>
    </r>
  </si>
  <si>
    <r>
      <rPr>
        <sz val="11"/>
        <rFont val="Calibri"/>
        <family val="1"/>
      </rPr>
      <t>VINILO TINTES ABSOLUTES LENDAN</t>
    </r>
  </si>
  <si>
    <r>
      <rPr>
        <sz val="11"/>
        <rFont val="Calibri"/>
        <family val="1"/>
      </rPr>
      <t>LM39</t>
    </r>
  </si>
  <si>
    <r>
      <rPr>
        <sz val="11"/>
        <rFont val="Calibri"/>
        <family val="1"/>
      </rPr>
      <t>LD CARTELA ABSOLUTES ROJOS</t>
    </r>
  </si>
  <si>
    <r>
      <rPr>
        <sz val="11"/>
        <rFont val="Calibri"/>
        <family val="1"/>
      </rPr>
      <t>LM50</t>
    </r>
  </si>
  <si>
    <r>
      <rPr>
        <sz val="11"/>
        <rFont val="Calibri"/>
        <family val="1"/>
      </rPr>
      <t>LD CART.ABSOLUT.MARRONES FRIOS</t>
    </r>
  </si>
  <si>
    <r>
      <rPr>
        <sz val="11"/>
        <rFont val="Calibri"/>
        <family val="1"/>
      </rPr>
      <t>LM53</t>
    </r>
  </si>
  <si>
    <r>
      <rPr>
        <sz val="11"/>
        <rFont val="Calibri"/>
        <family val="1"/>
      </rPr>
      <t>LD POSTER LENDAN ABSOLUTES</t>
    </r>
  </si>
  <si>
    <r>
      <rPr>
        <sz val="11"/>
        <rFont val="Calibri"/>
        <family val="1"/>
      </rPr>
      <t>LD POSTER ACTIVIA PLANT 50X35</t>
    </r>
  </si>
  <si>
    <r>
      <rPr>
        <sz val="11"/>
        <rFont val="Calibri"/>
        <family val="1"/>
      </rPr>
      <t>LD CARTA COLOR ACTIVIA PL.112T</t>
    </r>
  </si>
  <si>
    <r>
      <rPr>
        <sz val="11"/>
        <rFont val="Calibri"/>
        <family val="1"/>
      </rPr>
      <t>LD CARTA SO:UNIC</t>
    </r>
  </si>
  <si>
    <r>
      <rPr>
        <b/>
        <sz val="15"/>
        <rFont val="Calibri"/>
        <family val="1"/>
      </rPr>
      <t>HAIR ID</t>
    </r>
  </si>
  <si>
    <r>
      <rPr>
        <sz val="11"/>
        <rFont val="Calibri"/>
        <family val="1"/>
      </rPr>
      <t>LD HAIR ID MASC. BASE 175ML</t>
    </r>
  </si>
  <si>
    <r>
      <rPr>
        <sz val="11"/>
        <rFont val="Calibri"/>
        <family val="1"/>
      </rPr>
      <t>LD HAIR ID OLEO TERAPIA 10ML</t>
    </r>
  </si>
  <si>
    <r>
      <rPr>
        <sz val="11"/>
        <rFont val="Calibri"/>
        <family val="1"/>
      </rPr>
      <t>LD HAIR ID CERAMIDAS 10ML</t>
    </r>
  </si>
  <si>
    <r>
      <rPr>
        <sz val="11"/>
        <rFont val="Calibri"/>
        <family val="1"/>
      </rPr>
      <t>LD HAIR ID LIPOSOMAS SEDA 10ML</t>
    </r>
  </si>
  <si>
    <r>
      <rPr>
        <sz val="11"/>
        <rFont val="Calibri"/>
        <family val="1"/>
      </rPr>
      <t>LD HAIR ID MULTIVITAMÍN.10ML</t>
    </r>
  </si>
  <si>
    <r>
      <rPr>
        <sz val="11"/>
        <rFont val="Calibri"/>
        <family val="1"/>
      </rPr>
      <t>LD HAIR ID DIAMANTE 10ML</t>
    </r>
  </si>
  <si>
    <r>
      <rPr>
        <sz val="11"/>
        <rFont val="Calibri"/>
        <family val="1"/>
      </rPr>
      <t>LD HAIR ID FLOR PORCELANA 10ML</t>
    </r>
  </si>
  <si>
    <r>
      <rPr>
        <sz val="11"/>
        <rFont val="Calibri"/>
        <family val="1"/>
      </rPr>
      <t>LD HAIR ID BAOBAB 10ML</t>
    </r>
  </si>
  <si>
    <r>
      <rPr>
        <sz val="11"/>
        <rFont val="Calibri"/>
        <family val="1"/>
      </rPr>
      <t>LD HAIR ID CELULAS MADRE 10ML</t>
    </r>
  </si>
  <si>
    <r>
      <rPr>
        <sz val="11"/>
        <rFont val="Calibri"/>
        <family val="1"/>
      </rPr>
      <t>LD HAIR ID ESENC. RELAX 10ML</t>
    </r>
  </si>
  <si>
    <r>
      <rPr>
        <sz val="11"/>
        <rFont val="Calibri"/>
        <family val="1"/>
      </rPr>
      <t>LD HAIR ID ESENC. PURITY 10ML</t>
    </r>
  </si>
  <si>
    <r>
      <rPr>
        <sz val="11"/>
        <rFont val="Calibri"/>
        <family val="1"/>
      </rPr>
      <t>LD HAIR ID ESENC. SENSUAL 10ML</t>
    </r>
  </si>
  <si>
    <r>
      <rPr>
        <sz val="11"/>
        <rFont val="Calibri"/>
        <family val="1"/>
      </rPr>
      <t>LD HAIR ID ESEC.HAPPINESS 10ML</t>
    </r>
  </si>
  <si>
    <r>
      <rPr>
        <sz val="11"/>
        <rFont val="Calibri"/>
        <family val="1"/>
      </rPr>
      <t>LD HAIR ID ESENC.ENERGY 10ML</t>
    </r>
  </si>
  <si>
    <r>
      <rPr>
        <sz val="11"/>
        <rFont val="Calibri"/>
        <family val="1"/>
      </rPr>
      <t>LD FOLLETO PARA EXP. HAIR ID</t>
    </r>
  </si>
  <si>
    <r>
      <rPr>
        <sz val="11"/>
        <rFont val="Calibri"/>
        <family val="1"/>
      </rPr>
      <t>LD TRIPTICO HEXAGONAL HAIR ID</t>
    </r>
  </si>
  <si>
    <r>
      <rPr>
        <sz val="11"/>
        <rFont val="Calibri"/>
        <family val="1"/>
      </rPr>
      <t>LD EXPOSITOR HAIR ID</t>
    </r>
  </si>
  <si>
    <r>
      <rPr>
        <sz val="11"/>
        <rFont val="Calibri"/>
        <family val="1"/>
      </rPr>
      <t>LD PLEX FORTE PROF(BOOST+FILL)</t>
    </r>
  </si>
  <si>
    <r>
      <rPr>
        <sz val="11"/>
        <rFont val="Calibri"/>
        <family val="1"/>
      </rPr>
      <t>LD PLEX FORTE B.FILLER 200 ML.</t>
    </r>
  </si>
  <si>
    <r>
      <rPr>
        <sz val="11"/>
        <rFont val="Calibri"/>
        <family val="1"/>
      </rPr>
      <t>LD PLEX F. B.FILLER MONOD.2</t>
    </r>
  </si>
  <si>
    <r>
      <rPr>
        <sz val="11"/>
        <rFont val="Calibri"/>
        <family val="1"/>
      </rPr>
      <t>LD PACK PLEX FORTE MONODOSIS</t>
    </r>
  </si>
  <si>
    <r>
      <rPr>
        <sz val="11"/>
        <rFont val="Calibri"/>
        <family val="1"/>
      </rPr>
      <t>LPLEXB1000</t>
    </r>
  </si>
  <si>
    <r>
      <rPr>
        <sz val="11"/>
        <rFont val="Calibri"/>
        <family val="1"/>
      </rPr>
      <t>LD PLEX FORTE BALSAMO 1000 ML</t>
    </r>
  </si>
  <si>
    <r>
      <rPr>
        <sz val="11"/>
        <rFont val="Calibri"/>
        <family val="1"/>
      </rPr>
      <t>LPLEXB300</t>
    </r>
  </si>
  <si>
    <r>
      <rPr>
        <sz val="11"/>
        <rFont val="Calibri"/>
        <family val="1"/>
      </rPr>
      <t>LD PLEX FORTE BALSAMO 300 ML</t>
    </r>
  </si>
  <si>
    <r>
      <rPr>
        <sz val="11"/>
        <rFont val="Calibri"/>
        <family val="1"/>
      </rPr>
      <t>LPLEXC1000</t>
    </r>
  </si>
  <si>
    <r>
      <rPr>
        <sz val="11"/>
        <rFont val="Calibri"/>
        <family val="1"/>
      </rPr>
      <t>LD PLEX FORTE CHAMPU 1000ML</t>
    </r>
  </si>
  <si>
    <r>
      <rPr>
        <sz val="11"/>
        <rFont val="Calibri"/>
        <family val="1"/>
      </rPr>
      <t>LPLEXC300</t>
    </r>
  </si>
  <si>
    <r>
      <rPr>
        <sz val="11"/>
        <rFont val="Calibri"/>
        <family val="1"/>
      </rPr>
      <t>LD PLEX FORTE CHAMPU 300ML</t>
    </r>
  </si>
  <si>
    <r>
      <rPr>
        <sz val="11"/>
        <rFont val="Calibri"/>
        <family val="1"/>
      </rPr>
      <t>LPLEXM</t>
    </r>
  </si>
  <si>
    <r>
      <rPr>
        <sz val="11"/>
        <rFont val="Calibri"/>
        <family val="1"/>
      </rPr>
      <t>LD PLEX FORTE BOOSTER MASK</t>
    </r>
  </si>
  <si>
    <r>
      <rPr>
        <b/>
        <sz val="15"/>
        <color rgb="FFFFFFFF"/>
        <rFont val="Calibri"/>
        <family val="1"/>
      </rPr>
      <t xml:space="preserve">PLEX
</t>
    </r>
    <r>
      <rPr>
        <b/>
        <sz val="15"/>
        <color rgb="FFFFFFFF"/>
        <rFont val="Calibri"/>
        <family val="1"/>
      </rPr>
      <t>FORTE</t>
    </r>
  </si>
  <si>
    <r>
      <rPr>
        <sz val="11"/>
        <rFont val="Calibri"/>
        <family val="1"/>
      </rPr>
      <t>LPLEXDECO</t>
    </r>
  </si>
  <si>
    <r>
      <rPr>
        <sz val="11"/>
        <rFont val="Calibri"/>
        <family val="1"/>
      </rPr>
      <t>LD PLEX FORTE POWER DECO 500</t>
    </r>
  </si>
  <si>
    <r>
      <rPr>
        <sz val="11"/>
        <rFont val="Calibri"/>
        <family val="1"/>
      </rPr>
      <t>LPLEXOXI</t>
    </r>
  </si>
  <si>
    <r>
      <rPr>
        <sz val="11"/>
        <rFont val="Calibri"/>
        <family val="1"/>
      </rPr>
      <t>LD PLEX FORTE OXIBLUE 1000ML</t>
    </r>
  </si>
  <si>
    <r>
      <rPr>
        <sz val="11"/>
        <rFont val="Calibri"/>
        <family val="1"/>
      </rPr>
      <t>LPLEXOIL</t>
    </r>
  </si>
  <si>
    <r>
      <rPr>
        <sz val="11"/>
        <rFont val="Calibri"/>
        <family val="1"/>
      </rPr>
      <t>LD PLEX FORTE BLOND CONTR.OIL</t>
    </r>
  </si>
  <si>
    <r>
      <rPr>
        <sz val="11"/>
        <rFont val="Calibri"/>
        <family val="1"/>
      </rPr>
      <t>LM34</t>
    </r>
  </si>
  <si>
    <r>
      <rPr>
        <sz val="11"/>
        <rFont val="Calibri"/>
        <family val="1"/>
      </rPr>
      <t>LD FOLLETO PLEXFORTE NEW</t>
    </r>
  </si>
  <si>
    <r>
      <rPr>
        <sz val="11"/>
        <rFont val="Calibri"/>
        <family val="1"/>
      </rPr>
      <t>LM35</t>
    </r>
  </si>
  <si>
    <r>
      <rPr>
        <sz val="11"/>
        <rFont val="Calibri"/>
        <family val="1"/>
      </rPr>
      <t>LD DISPLAY PLEXFORTE NEW</t>
    </r>
  </si>
  <si>
    <r>
      <rPr>
        <sz val="11"/>
        <rFont val="Calibri"/>
        <family val="1"/>
      </rPr>
      <t>LM36</t>
    </r>
  </si>
  <si>
    <r>
      <rPr>
        <sz val="11"/>
        <rFont val="Calibri"/>
        <family val="1"/>
      </rPr>
      <t>LD POSTER PLEXFORTE ESPAÑA NEW</t>
    </r>
  </si>
  <si>
    <r>
      <rPr>
        <sz val="11"/>
        <rFont val="Calibri"/>
        <family val="1"/>
      </rPr>
      <t>LD DISPLAY PLEXFORTE</t>
    </r>
  </si>
  <si>
    <r>
      <rPr>
        <sz val="11"/>
        <rFont val="Calibri"/>
        <family val="1"/>
      </rPr>
      <t>LD POSTER PLEXFORTE</t>
    </r>
  </si>
  <si>
    <r>
      <rPr>
        <sz val="11"/>
        <rFont val="Calibri"/>
        <family val="1"/>
      </rPr>
      <t>LD FOLLETO PLEX FORTE</t>
    </r>
  </si>
  <si>
    <r>
      <rPr>
        <sz val="11"/>
        <rFont val="Calibri"/>
        <family val="1"/>
      </rPr>
      <t>LM57</t>
    </r>
  </si>
  <si>
    <r>
      <rPr>
        <sz val="11"/>
        <rFont val="Calibri"/>
        <family val="1"/>
      </rPr>
      <t>LD FOLL.PLEXF.POWERDECO  ES/IN</t>
    </r>
  </si>
  <si>
    <r>
      <rPr>
        <sz val="11"/>
        <rFont val="Calibri"/>
        <family val="1"/>
      </rPr>
      <t>VOLSRPE</t>
    </r>
  </si>
  <si>
    <r>
      <rPr>
        <sz val="11"/>
        <rFont val="Calibri"/>
        <family val="1"/>
      </rPr>
      <t>VINILO LD SALON RECOM.PLEX F.E</t>
    </r>
  </si>
  <si>
    <r>
      <rPr>
        <sz val="11"/>
        <rFont val="Calibri"/>
        <family val="1"/>
      </rPr>
      <t>VOLSRPF</t>
    </r>
  </si>
  <si>
    <r>
      <rPr>
        <sz val="11"/>
        <rFont val="Calibri"/>
        <family val="1"/>
      </rPr>
      <t>VINILO LD SALON RECOM.PLEX F.F</t>
    </r>
  </si>
  <si>
    <r>
      <rPr>
        <sz val="11"/>
        <rFont val="Calibri"/>
        <family val="1"/>
      </rPr>
      <t>LD DISPLAY PLEXFORTE RUSO</t>
    </r>
  </si>
  <si>
    <r>
      <rPr>
        <b/>
        <sz val="15"/>
        <rFont val="Calibri"/>
        <family val="1"/>
      </rPr>
      <t>OIL ESSENCES</t>
    </r>
  </si>
  <si>
    <r>
      <rPr>
        <sz val="11"/>
        <rFont val="Calibri"/>
        <family val="1"/>
      </rPr>
      <t>LD OIL ESSENCES 100ML</t>
    </r>
  </si>
  <si>
    <r>
      <rPr>
        <sz val="11"/>
        <rFont val="Calibri"/>
        <family val="1"/>
      </rPr>
      <t>LD OIL ESSENCES ESTUCHE 12X10 ML</t>
    </r>
  </si>
  <si>
    <r>
      <rPr>
        <sz val="11"/>
        <rFont val="Calibri"/>
        <family val="1"/>
      </rPr>
      <t>LD OIL ESSENCES E.MORINGA 100M</t>
    </r>
  </si>
  <si>
    <r>
      <rPr>
        <sz val="11"/>
        <rFont val="Calibri"/>
        <family val="1"/>
      </rPr>
      <t>LD OIL ESSEN.E.MORINGA 12x10 ML</t>
    </r>
  </si>
  <si>
    <r>
      <rPr>
        <sz val="11"/>
        <rFont val="Calibri"/>
        <family val="1"/>
      </rPr>
      <t>LD MORINGA MASCARILLA 50 ML</t>
    </r>
  </si>
  <si>
    <r>
      <rPr>
        <sz val="11"/>
        <rFont val="Calibri"/>
        <family val="1"/>
      </rPr>
      <t>LD MORINGA MASCARILLA 500 ML</t>
    </r>
  </si>
  <si>
    <r>
      <rPr>
        <sz val="11"/>
        <rFont val="Calibri"/>
        <family val="1"/>
      </rPr>
      <t>LD MORINGA CHAMPU 100 ML</t>
    </r>
  </si>
  <si>
    <r>
      <rPr>
        <sz val="11"/>
        <rFont val="Calibri"/>
        <family val="1"/>
      </rPr>
      <t>LD MORINGA CHAMPU 300 ML</t>
    </r>
  </si>
  <si>
    <r>
      <rPr>
        <sz val="11"/>
        <rFont val="Calibri"/>
        <family val="1"/>
      </rPr>
      <t>LMOC1000</t>
    </r>
  </si>
  <si>
    <r>
      <rPr>
        <sz val="11"/>
        <rFont val="Calibri"/>
        <family val="1"/>
      </rPr>
      <t>LD MORINGA CHAMPU 1000 ML</t>
    </r>
  </si>
  <si>
    <r>
      <rPr>
        <sz val="11"/>
        <rFont val="Calibri"/>
        <family val="1"/>
      </rPr>
      <t>LD EXPOSITOR OIL ESSENCES</t>
    </r>
  </si>
  <si>
    <r>
      <rPr>
        <b/>
        <sz val="15"/>
        <rFont val="Calibri"/>
        <family val="1"/>
      </rPr>
      <t>SENSOCARE</t>
    </r>
  </si>
  <si>
    <r>
      <rPr>
        <sz val="11"/>
        <rFont val="Calibri"/>
        <family val="1"/>
      </rPr>
      <t>LD CS SENSOCARE TRATAM.PROTEC.</t>
    </r>
  </si>
  <si>
    <r>
      <rPr>
        <sz val="11"/>
        <rFont val="Calibri"/>
        <family val="1"/>
      </rPr>
      <t>LD CS SENSOCARE CHAMPU 300ML</t>
    </r>
  </si>
  <si>
    <r>
      <rPr>
        <sz val="11"/>
        <rFont val="Calibri"/>
        <family val="1"/>
      </rPr>
      <t>LD CS SENSOCARE SERUM DERM.45M</t>
    </r>
  </si>
  <si>
    <r>
      <rPr>
        <b/>
        <sz val="15"/>
        <rFont val="Calibri"/>
        <family val="1"/>
      </rPr>
      <t>CHARGE</t>
    </r>
  </si>
  <si>
    <r>
      <rPr>
        <sz val="11"/>
        <rFont val="Calibri"/>
        <family val="1"/>
      </rPr>
      <t>LCHM500</t>
    </r>
  </si>
  <si>
    <r>
      <rPr>
        <sz val="11"/>
        <rFont val="Calibri"/>
        <family val="1"/>
      </rPr>
      <t>LD RECHARGE MASK 500ML</t>
    </r>
  </si>
  <si>
    <r>
      <rPr>
        <sz val="11"/>
        <rFont val="Calibri"/>
        <family val="1"/>
      </rPr>
      <t>LCHVC300</t>
    </r>
  </si>
  <si>
    <r>
      <rPr>
        <sz val="11"/>
        <rFont val="Calibri"/>
        <family val="1"/>
      </rPr>
      <t>LD VIOLET CHARGE SHAMPOO 300ML</t>
    </r>
  </si>
  <si>
    <r>
      <rPr>
        <sz val="11"/>
        <rFont val="Calibri"/>
        <family val="1"/>
      </rPr>
      <t>LCHVC1000</t>
    </r>
  </si>
  <si>
    <r>
      <rPr>
        <sz val="11"/>
        <rFont val="Calibri"/>
        <family val="1"/>
      </rPr>
      <t>LD VIOLET CHARGE SHAMPOO 1000ML</t>
    </r>
  </si>
  <si>
    <r>
      <rPr>
        <sz val="11"/>
        <rFont val="Calibri"/>
        <family val="1"/>
      </rPr>
      <t>LCHBC300</t>
    </r>
  </si>
  <si>
    <r>
      <rPr>
        <sz val="11"/>
        <rFont val="Calibri"/>
        <family val="1"/>
      </rPr>
      <t>LD BLUE CHARGE SHAMPOO 300ML</t>
    </r>
  </si>
  <si>
    <r>
      <rPr>
        <sz val="11"/>
        <rFont val="Calibri"/>
        <family val="1"/>
      </rPr>
      <t>LCHBC1000</t>
    </r>
  </si>
  <si>
    <r>
      <rPr>
        <sz val="11"/>
        <rFont val="Calibri"/>
        <family val="1"/>
      </rPr>
      <t>LD BLUE CHARGE SHAMPOO 1000ML</t>
    </r>
  </si>
  <si>
    <r>
      <rPr>
        <sz val="11"/>
        <rFont val="Calibri"/>
        <family val="1"/>
      </rPr>
      <t>LCHWC300</t>
    </r>
  </si>
  <si>
    <r>
      <rPr>
        <sz val="11"/>
        <rFont val="Calibri"/>
        <family val="1"/>
      </rPr>
      <t>LD WHITE CHARGE SHAMPOO 300ML</t>
    </r>
  </si>
  <si>
    <r>
      <rPr>
        <sz val="11"/>
        <rFont val="Calibri"/>
        <family val="1"/>
      </rPr>
      <t>LCHSOBV</t>
    </r>
  </si>
  <si>
    <r>
      <rPr>
        <sz val="11"/>
        <rFont val="Calibri"/>
        <family val="1"/>
      </rPr>
      <t>LD SOBRE CH VIOLET + MASCARILLA</t>
    </r>
  </si>
  <si>
    <r>
      <rPr>
        <sz val="11"/>
        <rFont val="Calibri"/>
        <family val="1"/>
      </rPr>
      <t>LCHSOBB</t>
    </r>
  </si>
  <si>
    <r>
      <rPr>
        <sz val="11"/>
        <rFont val="Calibri"/>
        <family val="1"/>
      </rPr>
      <t>LD SOBRE CH BLUE + MASCARILLA</t>
    </r>
  </si>
  <si>
    <r>
      <rPr>
        <sz val="11"/>
        <rFont val="Calibri"/>
        <family val="1"/>
      </rPr>
      <t>LM62</t>
    </r>
  </si>
  <si>
    <r>
      <rPr>
        <sz val="11"/>
        <rFont val="Calibri"/>
        <family val="1"/>
      </rPr>
      <t>LD POSTER CHARGE</t>
    </r>
  </si>
  <si>
    <r>
      <rPr>
        <b/>
        <sz val="15"/>
        <rFont val="Calibri"/>
        <family val="1"/>
      </rPr>
      <t xml:space="preserve">CHAMPÚS
</t>
    </r>
    <r>
      <rPr>
        <b/>
        <sz val="15"/>
        <rFont val="Calibri"/>
        <family val="1"/>
      </rPr>
      <t>ESPECÍFICOS</t>
    </r>
  </si>
  <si>
    <r>
      <rPr>
        <sz val="11"/>
        <rFont val="Calibri"/>
        <family val="1"/>
      </rPr>
      <t>LD CS TRUE WHITES CHAMPU 300ML</t>
    </r>
  </si>
  <si>
    <r>
      <rPr>
        <sz val="11"/>
        <rFont val="Calibri"/>
        <family val="1"/>
      </rPr>
      <t>LD CS TRUE WHITES CHAMPU 1000ML</t>
    </r>
  </si>
  <si>
    <r>
      <rPr>
        <sz val="11"/>
        <rFont val="Calibri"/>
        <family val="1"/>
      </rPr>
      <t>LD CS PEELING CONTROL SH 250ML</t>
    </r>
  </si>
  <si>
    <r>
      <rPr>
        <sz val="11"/>
        <rFont val="Calibri"/>
        <family val="1"/>
      </rPr>
      <t>LD CS PEELING CONTROL SH.300ML</t>
    </r>
  </si>
  <si>
    <r>
      <rPr>
        <sz val="11"/>
        <rFont val="Calibri"/>
        <family val="1"/>
      </rPr>
      <t>1154063EX</t>
    </r>
  </si>
  <si>
    <r>
      <rPr>
        <sz val="11"/>
        <rFont val="Calibri"/>
        <family val="1"/>
      </rPr>
      <t>LD CS PEELING CONT.SH.300ML EX</t>
    </r>
  </si>
  <si>
    <r>
      <rPr>
        <sz val="11"/>
        <rFont val="Calibri"/>
        <family val="1"/>
      </rPr>
      <t>LD CS OIL CONTROL SH 250ML.</t>
    </r>
  </si>
  <si>
    <r>
      <rPr>
        <sz val="11"/>
        <rFont val="Calibri"/>
        <family val="1"/>
      </rPr>
      <t>LD CS OIL CONTROL SH 300ML</t>
    </r>
  </si>
  <si>
    <r>
      <rPr>
        <b/>
        <sz val="15"/>
        <rFont val="Calibri"/>
        <family val="1"/>
      </rPr>
      <t xml:space="preserve">CC
</t>
    </r>
    <r>
      <rPr>
        <b/>
        <sz val="15"/>
        <rFont val="Calibri"/>
        <family val="1"/>
      </rPr>
      <t>CREA</t>
    </r>
  </si>
  <si>
    <r>
      <rPr>
        <sz val="11"/>
        <rFont val="Calibri"/>
        <family val="1"/>
      </rPr>
      <t>LD CC HAIR CREAM 150ML.</t>
    </r>
  </si>
  <si>
    <r>
      <rPr>
        <sz val="11"/>
        <rFont val="Calibri"/>
        <family val="1"/>
      </rPr>
      <t>LD CC HAIR CREAM 50ML.</t>
    </r>
  </si>
  <si>
    <r>
      <rPr>
        <sz val="11"/>
        <rFont val="Calibri"/>
        <family val="1"/>
      </rPr>
      <t>LD SOB. CC HAIR CREAM 5ML.</t>
    </r>
  </si>
  <si>
    <r>
      <rPr>
        <b/>
        <sz val="15"/>
        <rFont val="Calibri"/>
        <family val="1"/>
      </rPr>
      <t xml:space="preserve">RECO
</t>
    </r>
    <r>
      <rPr>
        <b/>
        <sz val="15"/>
        <rFont val="Calibri"/>
        <family val="1"/>
      </rPr>
      <t>VERY</t>
    </r>
  </si>
  <si>
    <r>
      <rPr>
        <sz val="11"/>
        <rFont val="Calibri"/>
        <family val="1"/>
      </rPr>
      <t>LRESHINE</t>
    </r>
  </si>
  <si>
    <r>
      <rPr>
        <sz val="11"/>
        <rFont val="Calibri"/>
        <family val="1"/>
      </rPr>
      <t>LD CS RECOVERY SHINE SHOT</t>
    </r>
  </si>
  <si>
    <r>
      <rPr>
        <sz val="11"/>
        <rFont val="Calibri"/>
        <family val="1"/>
      </rPr>
      <t>LREULTRA</t>
    </r>
  </si>
  <si>
    <r>
      <rPr>
        <sz val="11"/>
        <rFont val="Calibri"/>
        <family val="1"/>
      </rPr>
      <t>LD CS RECOVERY ULTRAREP.SHOT</t>
    </r>
  </si>
  <si>
    <r>
      <rPr>
        <sz val="11"/>
        <rFont val="Calibri"/>
        <family val="1"/>
      </rPr>
      <t>LM52</t>
    </r>
  </si>
  <si>
    <r>
      <rPr>
        <sz val="11"/>
        <rFont val="Calibri"/>
        <family val="1"/>
      </rPr>
      <t>LD FLYER RECOVERY</t>
    </r>
  </si>
  <si>
    <r>
      <rPr>
        <sz val="11"/>
        <rFont val="Calibri"/>
        <family val="1"/>
      </rPr>
      <t>LD COLOR ADDICT CHAMPU 1000ML</t>
    </r>
  </si>
  <si>
    <r>
      <rPr>
        <b/>
        <sz val="15"/>
        <rFont val="Calibri"/>
        <family val="1"/>
      </rPr>
      <t xml:space="preserve">COLOR
</t>
    </r>
    <r>
      <rPr>
        <b/>
        <sz val="15"/>
        <rFont val="Calibri"/>
        <family val="1"/>
      </rPr>
      <t>ADDICT</t>
    </r>
  </si>
  <si>
    <r>
      <rPr>
        <sz val="11"/>
        <rFont val="Calibri"/>
        <family val="1"/>
      </rPr>
      <t>LD COLOR ADDICT CHAMPU 300ML</t>
    </r>
  </si>
  <si>
    <r>
      <rPr>
        <sz val="11"/>
        <rFont val="Calibri"/>
        <family val="1"/>
      </rPr>
      <t>LD COLOR ADDICT MASCARILLA 500</t>
    </r>
  </si>
  <si>
    <r>
      <rPr>
        <sz val="11"/>
        <rFont val="Calibri"/>
        <family val="1"/>
      </rPr>
      <t>LD COLOR ADDICT MASCARILLA 150</t>
    </r>
  </si>
  <si>
    <r>
      <rPr>
        <sz val="11"/>
        <rFont val="Calibri"/>
        <family val="1"/>
      </rPr>
      <t>LD COL ADD CR.INTENS COL 200ML</t>
    </r>
  </si>
  <si>
    <r>
      <rPr>
        <sz val="11"/>
        <rFont val="Calibri"/>
        <family val="1"/>
      </rPr>
      <t>LD COL ADD CREM INT.COLOR 150</t>
    </r>
  </si>
  <si>
    <r>
      <rPr>
        <b/>
        <sz val="15"/>
        <rFont val="Calibri"/>
        <family val="1"/>
      </rPr>
      <t xml:space="preserve">RICH
</t>
    </r>
    <r>
      <rPr>
        <b/>
        <sz val="15"/>
        <rFont val="Calibri"/>
        <family val="1"/>
      </rPr>
      <t>NUTRITION</t>
    </r>
  </si>
  <si>
    <r>
      <rPr>
        <sz val="11"/>
        <rFont val="Calibri"/>
        <family val="1"/>
      </rPr>
      <t>SOBRICH2</t>
    </r>
  </si>
  <si>
    <r>
      <rPr>
        <sz val="11"/>
        <rFont val="Calibri"/>
        <family val="1"/>
      </rPr>
      <t>LD SOB RICH NUTR.CHAMPU+MASK 10</t>
    </r>
  </si>
  <si>
    <r>
      <rPr>
        <sz val="11"/>
        <rFont val="Calibri"/>
        <family val="1"/>
      </rPr>
      <t>LD RICH NUTRI CHAMPU 1000ML</t>
    </r>
  </si>
  <si>
    <r>
      <rPr>
        <sz val="11"/>
        <rFont val="Calibri"/>
        <family val="1"/>
      </rPr>
      <t>LD RICH NUTRITION CHAMPU 300ML</t>
    </r>
  </si>
  <si>
    <r>
      <rPr>
        <sz val="11"/>
        <rFont val="Calibri"/>
        <family val="1"/>
      </rPr>
      <t>LD RICH NUTRI MASCARILLA 500ML</t>
    </r>
  </si>
  <si>
    <r>
      <rPr>
        <sz val="11"/>
        <rFont val="Calibri"/>
        <family val="1"/>
      </rPr>
      <t>LD RICH NUTRI MASCARILLA 150</t>
    </r>
  </si>
  <si>
    <r>
      <rPr>
        <sz val="11"/>
        <rFont val="Calibri"/>
        <family val="1"/>
      </rPr>
      <t>LD RICH NUTRITION CREMA 150 ML</t>
    </r>
  </si>
  <si>
    <r>
      <rPr>
        <sz val="11"/>
        <rFont val="Calibri"/>
        <family val="1"/>
      </rPr>
      <t>LD RICH NUTR. SERUM 50ML.</t>
    </r>
  </si>
  <si>
    <r>
      <rPr>
        <b/>
        <sz val="15"/>
        <rFont val="Calibri"/>
        <family val="1"/>
      </rPr>
      <t>EXTRA LISS</t>
    </r>
  </si>
  <si>
    <r>
      <rPr>
        <sz val="11"/>
        <rFont val="Calibri"/>
        <family val="1"/>
      </rPr>
      <t>LD EXTRA LISS CHAMPU 1000ML</t>
    </r>
  </si>
  <si>
    <r>
      <rPr>
        <sz val="11"/>
        <rFont val="Calibri"/>
        <family val="1"/>
      </rPr>
      <t>LD EXTRA LISS CHAMPU 300ML</t>
    </r>
  </si>
  <si>
    <r>
      <rPr>
        <sz val="11"/>
        <rFont val="Calibri"/>
        <family val="1"/>
      </rPr>
      <t>LD EXTRA LISS MASC.DISC. 500ML</t>
    </r>
  </si>
  <si>
    <r>
      <rPr>
        <sz val="11"/>
        <rFont val="Calibri"/>
        <family val="1"/>
      </rPr>
      <t>LD EXTRA LISS MASC DISC.150ML</t>
    </r>
  </si>
  <si>
    <r>
      <rPr>
        <sz val="11"/>
        <rFont val="Calibri"/>
        <family val="1"/>
      </rPr>
      <t>LD EXTRA LISS CREMA 150ML</t>
    </r>
  </si>
  <si>
    <r>
      <rPr>
        <b/>
        <sz val="15"/>
        <rFont val="Calibri"/>
        <family val="1"/>
      </rPr>
      <t xml:space="preserve">FULL
</t>
    </r>
    <r>
      <rPr>
        <b/>
        <sz val="15"/>
        <rFont val="Calibri"/>
        <family val="1"/>
      </rPr>
      <t>VOLUME</t>
    </r>
  </si>
  <si>
    <r>
      <rPr>
        <sz val="11"/>
        <rFont val="Calibri"/>
        <family val="1"/>
      </rPr>
      <t>LD FULL VOL CHAMPU 1000ML</t>
    </r>
  </si>
  <si>
    <r>
      <rPr>
        <sz val="11"/>
        <rFont val="Calibri"/>
        <family val="1"/>
      </rPr>
      <t>LD FULL VOLUME CHAMPU 300ML</t>
    </r>
  </si>
  <si>
    <r>
      <rPr>
        <sz val="11"/>
        <rFont val="Calibri"/>
        <family val="1"/>
      </rPr>
      <t>LD FULL VOLUME CHAMPU 100ML</t>
    </r>
  </si>
  <si>
    <r>
      <rPr>
        <sz val="11"/>
        <rFont val="Calibri"/>
        <family val="1"/>
      </rPr>
      <t>LD FULL VOL TRATAMIENTO 150 ML</t>
    </r>
  </si>
  <si>
    <r>
      <rPr>
        <sz val="11"/>
        <rFont val="Calibri"/>
        <family val="1"/>
      </rPr>
      <t>LD FULL VOL SPRAY AMPLIFICADOR</t>
    </r>
  </si>
  <si>
    <r>
      <rPr>
        <b/>
        <sz val="15"/>
        <rFont val="Calibri"/>
        <family val="1"/>
      </rPr>
      <t xml:space="preserve">DEEP
</t>
    </r>
    <r>
      <rPr>
        <b/>
        <sz val="15"/>
        <rFont val="Calibri"/>
        <family val="1"/>
      </rPr>
      <t>REPAIR</t>
    </r>
  </si>
  <si>
    <r>
      <rPr>
        <sz val="11"/>
        <rFont val="Calibri"/>
        <family val="1"/>
      </rPr>
      <t>SOBDEEP2</t>
    </r>
  </si>
  <si>
    <r>
      <rPr>
        <sz val="11"/>
        <rFont val="Calibri"/>
        <family val="1"/>
      </rPr>
      <t>LD SOB DEEP REP.CHAMPU+MASK 10</t>
    </r>
  </si>
  <si>
    <r>
      <rPr>
        <sz val="11"/>
        <rFont val="Calibri"/>
        <family val="1"/>
      </rPr>
      <t>LD CS DEEP REPAIR CHAMPU 1000ml</t>
    </r>
  </si>
  <si>
    <r>
      <rPr>
        <sz val="11"/>
        <rFont val="Calibri"/>
        <family val="1"/>
      </rPr>
      <t>LD CS DEEP REPAIR CHAMPU 300ML</t>
    </r>
  </si>
  <si>
    <r>
      <rPr>
        <sz val="11"/>
        <rFont val="Calibri"/>
        <family val="1"/>
      </rPr>
      <t>LD CS DEEP REPAIR MASCAR.500ML</t>
    </r>
  </si>
  <si>
    <r>
      <rPr>
        <sz val="11"/>
        <rFont val="Calibri"/>
        <family val="1"/>
      </rPr>
      <t>LD CS DEEP REPAIR FINISH 200ML</t>
    </r>
  </si>
  <si>
    <r>
      <rPr>
        <b/>
        <sz val="15"/>
        <rFont val="Calibri"/>
        <family val="1"/>
      </rPr>
      <t>ALGAS</t>
    </r>
  </si>
  <si>
    <r>
      <rPr>
        <sz val="11"/>
        <rFont val="Calibri"/>
        <family val="1"/>
      </rPr>
      <t>LD NEUTRAL SH.ALGAS GLY.1000ML</t>
    </r>
  </si>
  <si>
    <r>
      <rPr>
        <sz val="11"/>
        <rFont val="Calibri"/>
        <family val="1"/>
      </rPr>
      <t>LD NEUTRAL SH ALGAS GLY 300ML</t>
    </r>
  </si>
  <si>
    <r>
      <rPr>
        <sz val="11"/>
        <rFont val="Calibri"/>
        <family val="1"/>
      </rPr>
      <t>L101G</t>
    </r>
  </si>
  <si>
    <r>
      <rPr>
        <sz val="11"/>
        <rFont val="Calibri"/>
        <family val="1"/>
      </rPr>
      <t>LD NEUT.CHAMPU ALGAS GLY. 4L</t>
    </r>
  </si>
  <si>
    <r>
      <rPr>
        <sz val="11"/>
        <rFont val="Calibri"/>
        <family val="1"/>
      </rPr>
      <t>L100G</t>
    </r>
  </si>
  <si>
    <r>
      <rPr>
        <sz val="11"/>
        <rFont val="Calibri"/>
        <family val="1"/>
      </rPr>
      <t>LD BALSAM ALGAS GARRAFA 4L</t>
    </r>
  </si>
  <si>
    <r>
      <rPr>
        <sz val="11"/>
        <rFont val="Calibri"/>
        <family val="1"/>
      </rPr>
      <t>LD UV4 BALSAM ALGA 1000ML</t>
    </r>
  </si>
  <si>
    <r>
      <rPr>
        <b/>
        <sz val="15"/>
        <rFont val="Calibri"/>
        <family val="1"/>
      </rPr>
      <t>PILOSOME</t>
    </r>
  </si>
  <si>
    <r>
      <rPr>
        <sz val="11"/>
        <rFont val="Calibri"/>
        <family val="1"/>
      </rPr>
      <t>LD PILOS. STIMUL CHAMPU 300ML</t>
    </r>
  </si>
  <si>
    <r>
      <rPr>
        <sz val="11"/>
        <rFont val="Calibri"/>
        <family val="1"/>
      </rPr>
      <t>LD PILOSOME STIMUL CHAMPU 100ML</t>
    </r>
  </si>
  <si>
    <r>
      <rPr>
        <sz val="11"/>
        <rFont val="Calibri"/>
        <family val="1"/>
      </rPr>
      <t>LD PILO STIMUL CHAMPU 1000ML</t>
    </r>
  </si>
  <si>
    <r>
      <rPr>
        <sz val="11"/>
        <rFont val="Calibri"/>
        <family val="1"/>
      </rPr>
      <t>LD PILOS. STIMUL LOTION 200ML</t>
    </r>
  </si>
  <si>
    <r>
      <rPr>
        <sz val="11"/>
        <rFont val="Calibri"/>
        <family val="1"/>
      </rPr>
      <t>LD PILOSOME STIMUL EXTRACT EST</t>
    </r>
  </si>
  <si>
    <r>
      <rPr>
        <sz val="11"/>
        <rFont val="Calibri"/>
        <family val="1"/>
      </rPr>
      <t>1123003EX</t>
    </r>
  </si>
  <si>
    <r>
      <rPr>
        <sz val="11"/>
        <rFont val="Calibri"/>
        <family val="1"/>
      </rPr>
      <t>LD PILOSOME ST.LOTION 200ML EX</t>
    </r>
  </si>
  <si>
    <r>
      <rPr>
        <sz val="11"/>
        <rFont val="Calibri"/>
        <family val="1"/>
      </rPr>
      <t>1123005EX</t>
    </r>
  </si>
  <si>
    <r>
      <rPr>
        <sz val="11"/>
        <rFont val="Calibri"/>
        <family val="1"/>
      </rPr>
      <t>LD PILOSOME ST.CHAMPU 300ML EX</t>
    </r>
  </si>
  <si>
    <r>
      <rPr>
        <sz val="11"/>
        <rFont val="Calibri"/>
        <family val="1"/>
      </rPr>
      <t>1123006EX</t>
    </r>
  </si>
  <si>
    <r>
      <rPr>
        <sz val="11"/>
        <rFont val="Calibri"/>
        <family val="1"/>
      </rPr>
      <t>LD PILOSOME ST CHAMPU 1000 EX</t>
    </r>
  </si>
  <si>
    <r>
      <rPr>
        <sz val="11"/>
        <rFont val="Calibri"/>
        <family val="1"/>
      </rPr>
      <t>LM41</t>
    </r>
  </si>
  <si>
    <r>
      <rPr>
        <sz val="11"/>
        <rFont val="Calibri"/>
        <family val="1"/>
      </rPr>
      <t>LD PACK PILOSOME CHIC FIX</t>
    </r>
  </si>
  <si>
    <r>
      <rPr>
        <sz val="11"/>
        <rFont val="Calibri"/>
        <family val="1"/>
      </rPr>
      <t>LM43</t>
    </r>
  </si>
  <si>
    <r>
      <rPr>
        <sz val="11"/>
        <rFont val="Calibri"/>
        <family val="1"/>
      </rPr>
      <t>LD POSTER PILOSOME</t>
    </r>
  </si>
  <si>
    <r>
      <rPr>
        <b/>
        <sz val="15"/>
        <rFont val="Calibri"/>
        <family val="1"/>
      </rPr>
      <t>NEXT LISS AGE</t>
    </r>
  </si>
  <si>
    <r>
      <rPr>
        <sz val="11"/>
        <rFont val="Calibri"/>
        <family val="1"/>
      </rPr>
      <t>LD NEXT LISS AGE CHAMPU 300ML</t>
    </r>
  </si>
  <si>
    <r>
      <rPr>
        <sz val="11"/>
        <rFont val="Calibri"/>
        <family val="1"/>
      </rPr>
      <t>LD NEXT LISS AGE SERUM AC.300M</t>
    </r>
  </si>
  <si>
    <r>
      <rPr>
        <sz val="11"/>
        <rFont val="Calibri"/>
        <family val="1"/>
      </rPr>
      <t>LD NEXT LISS AGE BOOSTER 7,6ML</t>
    </r>
  </si>
  <si>
    <r>
      <rPr>
        <sz val="11"/>
        <rFont val="Calibri"/>
        <family val="1"/>
      </rPr>
      <t>LD NEXT LISS AGE CREMA N.500ML</t>
    </r>
  </si>
  <si>
    <r>
      <rPr>
        <sz val="11"/>
        <rFont val="Calibri"/>
        <family val="1"/>
      </rPr>
      <t>LD NEXT L.A.PERF.LISS SP 200ML</t>
    </r>
  </si>
  <si>
    <r>
      <rPr>
        <sz val="11"/>
        <rFont val="Calibri"/>
        <family val="1"/>
      </rPr>
      <t>LD NEXT LISS AGE PACK PROF.</t>
    </r>
  </si>
  <si>
    <r>
      <rPr>
        <sz val="11"/>
        <rFont val="Calibri"/>
        <family val="1"/>
      </rPr>
      <t>LD NEXT LISS AGE PACK MANTEN.</t>
    </r>
  </si>
  <si>
    <r>
      <rPr>
        <sz val="11"/>
        <rFont val="Calibri"/>
        <family val="1"/>
      </rPr>
      <t>LD FLYER NEXT LISS AGE      ES</t>
    </r>
  </si>
  <si>
    <r>
      <rPr>
        <b/>
        <sz val="15"/>
        <rFont val="Calibri"/>
        <family val="1"/>
      </rPr>
      <t>SH</t>
    </r>
  </si>
  <si>
    <r>
      <rPr>
        <sz val="11"/>
        <rFont val="Calibri"/>
        <family val="1"/>
      </rPr>
      <t>LD NEUTRALIZANTE FLASH</t>
    </r>
  </si>
  <si>
    <r>
      <rPr>
        <sz val="11"/>
        <rFont val="Calibri"/>
        <family val="1"/>
      </rPr>
      <t>LD PERM FLASH "0" FUERTE 300ML</t>
    </r>
  </si>
  <si>
    <r>
      <rPr>
        <b/>
        <sz val="15"/>
        <rFont val="Calibri"/>
        <family val="1"/>
      </rPr>
      <t>FLA</t>
    </r>
  </si>
  <si>
    <r>
      <rPr>
        <sz val="11"/>
        <rFont val="Calibri"/>
        <family val="1"/>
      </rPr>
      <t>LD PERM FLASH"1" NATURAL 300ML</t>
    </r>
  </si>
  <si>
    <r>
      <rPr>
        <sz val="11"/>
        <rFont val="Calibri"/>
        <family val="1"/>
      </rPr>
      <t>LD PERM FLASH"2" DECOLOR.300ML</t>
    </r>
  </si>
  <si>
    <r>
      <rPr>
        <b/>
        <sz val="15"/>
        <color rgb="FFFFFFFF"/>
        <rFont val="Calibri"/>
        <family val="1"/>
      </rPr>
      <t>HAIR TO GO</t>
    </r>
  </si>
  <si>
    <r>
      <rPr>
        <sz val="11"/>
        <rFont val="Calibri"/>
        <family val="1"/>
      </rPr>
      <t>LHTCHIC650</t>
    </r>
  </si>
  <si>
    <r>
      <rPr>
        <sz val="11"/>
        <rFont val="Calibri"/>
        <family val="1"/>
      </rPr>
      <t>LD HAIR TO GO CHIC FIX 650</t>
    </r>
  </si>
  <si>
    <r>
      <rPr>
        <sz val="11"/>
        <rFont val="Calibri"/>
        <family val="1"/>
      </rPr>
      <t>LHTCHIC1000</t>
    </r>
  </si>
  <si>
    <r>
      <rPr>
        <sz val="11"/>
        <rFont val="Calibri"/>
        <family val="1"/>
      </rPr>
      <t>LD HAIR TO GO CHIC FIX 1000</t>
    </r>
  </si>
  <si>
    <r>
      <rPr>
        <sz val="11"/>
        <rFont val="Calibri"/>
        <family val="1"/>
      </rPr>
      <t>LHTCHIC110</t>
    </r>
  </si>
  <si>
    <r>
      <rPr>
        <sz val="11"/>
        <rFont val="Calibri"/>
        <family val="1"/>
      </rPr>
      <t>LD HAIR TO GO CHIC FIX 110</t>
    </r>
  </si>
  <si>
    <r>
      <rPr>
        <sz val="11"/>
        <rFont val="Calibri"/>
        <family val="1"/>
      </rPr>
      <t>LHTFIX650</t>
    </r>
  </si>
  <si>
    <r>
      <rPr>
        <sz val="11"/>
        <rFont val="Calibri"/>
        <family val="1"/>
      </rPr>
      <t>LD HAIR TO G.FIX'N MOVE650</t>
    </r>
  </si>
  <si>
    <r>
      <rPr>
        <sz val="11"/>
        <rFont val="Calibri"/>
        <family val="1"/>
      </rPr>
      <t>LHTFIX110</t>
    </r>
  </si>
  <si>
    <r>
      <rPr>
        <sz val="11"/>
        <rFont val="Calibri"/>
        <family val="1"/>
      </rPr>
      <t>LD HAIR TO G.FIX'N MOVE 110ML</t>
    </r>
  </si>
  <si>
    <r>
      <rPr>
        <sz val="11"/>
        <rFont val="Calibri"/>
        <family val="1"/>
      </rPr>
      <t>LHTTWIS</t>
    </r>
  </si>
  <si>
    <r>
      <rPr>
        <sz val="11"/>
        <rFont val="Calibri"/>
        <family val="1"/>
      </rPr>
      <t>LD HAIR TO GO TWISTER 405ML</t>
    </r>
  </si>
  <si>
    <r>
      <rPr>
        <sz val="11"/>
        <rFont val="Calibri"/>
        <family val="1"/>
      </rPr>
      <t>LHTROCK</t>
    </r>
  </si>
  <si>
    <r>
      <rPr>
        <sz val="11"/>
        <rFont val="Calibri"/>
        <family val="1"/>
      </rPr>
      <t>LD HAIR TO GO U ROCK 405ML</t>
    </r>
  </si>
  <si>
    <r>
      <rPr>
        <sz val="11"/>
        <rFont val="Calibri"/>
        <family val="1"/>
      </rPr>
      <t>LHTSUPER</t>
    </r>
  </si>
  <si>
    <r>
      <rPr>
        <sz val="11"/>
        <rFont val="Calibri"/>
        <family val="1"/>
      </rPr>
      <t>LD HAIR TO GO SUPERGLUE</t>
    </r>
  </si>
  <si>
    <r>
      <rPr>
        <sz val="11"/>
        <rFont val="Calibri"/>
        <family val="1"/>
      </rPr>
      <t>LHTBOOM</t>
    </r>
  </si>
  <si>
    <r>
      <rPr>
        <sz val="11"/>
        <rFont val="Calibri"/>
        <family val="1"/>
      </rPr>
      <t>LD HAIR TO GO BOOMERANG</t>
    </r>
  </si>
  <si>
    <r>
      <rPr>
        <sz val="11"/>
        <rFont val="Calibri"/>
        <family val="1"/>
      </rPr>
      <t>LHTPOL</t>
    </r>
  </si>
  <si>
    <r>
      <rPr>
        <sz val="11"/>
        <rFont val="Calibri"/>
        <family val="1"/>
      </rPr>
      <t>LD HAIR TO GO POLISH 210ML</t>
    </r>
  </si>
  <si>
    <r>
      <rPr>
        <sz val="11"/>
        <rFont val="Calibri"/>
        <family val="1"/>
      </rPr>
      <t>LHTSPLIS</t>
    </r>
  </si>
  <si>
    <r>
      <rPr>
        <sz val="11"/>
        <rFont val="Calibri"/>
        <family val="1"/>
      </rPr>
      <t>LD HAIR TO GO SPRAY LISOS</t>
    </r>
  </si>
  <si>
    <r>
      <rPr>
        <sz val="11"/>
        <rFont val="Calibri"/>
        <family val="1"/>
      </rPr>
      <t>LHTRIZ</t>
    </r>
  </si>
  <si>
    <r>
      <rPr>
        <sz val="11"/>
        <rFont val="Calibri"/>
        <family val="1"/>
      </rPr>
      <t>LD HAIR TO GO CREMAGEL RIZOS</t>
    </r>
  </si>
  <si>
    <r>
      <rPr>
        <sz val="11"/>
        <rFont val="Calibri"/>
        <family val="1"/>
      </rPr>
      <t>LHTSPCERA</t>
    </r>
  </si>
  <si>
    <r>
      <rPr>
        <sz val="11"/>
        <rFont val="Calibri"/>
        <family val="1"/>
      </rPr>
      <t>LD HAIR TO GO CERA EN SPRAY 200ML</t>
    </r>
  </si>
  <si>
    <r>
      <rPr>
        <sz val="11"/>
        <rFont val="Calibri"/>
        <family val="1"/>
      </rPr>
      <t>LHTLAC300</t>
    </r>
  </si>
  <si>
    <r>
      <rPr>
        <sz val="11"/>
        <rFont val="Calibri"/>
        <family val="1"/>
      </rPr>
      <t>LD HAIR TO GO LACA SIN GAS 300ML</t>
    </r>
  </si>
  <si>
    <r>
      <rPr>
        <sz val="11"/>
        <rFont val="Calibri"/>
        <family val="1"/>
      </rPr>
      <t>LHTSPRIZ</t>
    </r>
  </si>
  <si>
    <r>
      <rPr>
        <sz val="11"/>
        <rFont val="Calibri"/>
        <family val="1"/>
      </rPr>
      <t>LD HAIR TO GO SPRAY RIZOS 200ML</t>
    </r>
  </si>
  <si>
    <r>
      <rPr>
        <sz val="11"/>
        <rFont val="Calibri"/>
        <family val="1"/>
      </rPr>
      <t>LHTCSEC</t>
    </r>
  </si>
  <si>
    <r>
      <rPr>
        <sz val="11"/>
        <rFont val="Calibri"/>
        <family val="1"/>
      </rPr>
      <t>LD HAIR TO GO CHAMPU SECO 270ML</t>
    </r>
  </si>
  <si>
    <r>
      <rPr>
        <sz val="11"/>
        <rFont val="Calibri"/>
        <family val="1"/>
      </rPr>
      <t>LHTCAR500</t>
    </r>
  </si>
  <si>
    <r>
      <rPr>
        <sz val="11"/>
        <rFont val="Calibri"/>
        <family val="1"/>
      </rPr>
      <t>LD HTG MEN CARBON FULL FORCE</t>
    </r>
  </si>
  <si>
    <r>
      <rPr>
        <sz val="11"/>
        <rFont val="Calibri"/>
        <family val="1"/>
      </rPr>
      <t>LHTCAR200</t>
    </r>
  </si>
  <si>
    <r>
      <rPr>
        <sz val="11"/>
        <rFont val="Calibri"/>
        <family val="1"/>
      </rPr>
      <t>LD HTG MEN CARBON FULL FORCE 200ML</t>
    </r>
  </si>
  <si>
    <r>
      <rPr>
        <sz val="11"/>
        <rFont val="Calibri"/>
        <family val="1"/>
      </rPr>
      <t>LHTCAR10</t>
    </r>
  </si>
  <si>
    <r>
      <rPr>
        <sz val="11"/>
        <rFont val="Calibri"/>
        <family val="1"/>
      </rPr>
      <t>LD MU HTG MEN CARBON FULL FORCE 10ML</t>
    </r>
  </si>
  <si>
    <r>
      <rPr>
        <sz val="11"/>
        <rFont val="Calibri"/>
        <family val="1"/>
      </rPr>
      <t>LHTDUST</t>
    </r>
  </si>
  <si>
    <r>
      <rPr>
        <sz val="11"/>
        <rFont val="Calibri"/>
        <family val="1"/>
      </rPr>
      <t>LD HTG MEN DUST'N ROCK</t>
    </r>
  </si>
  <si>
    <r>
      <rPr>
        <sz val="11"/>
        <rFont val="Calibri"/>
        <family val="1"/>
      </rPr>
      <t>LHTC300</t>
    </r>
  </si>
  <si>
    <r>
      <rPr>
        <sz val="11"/>
        <rFont val="Calibri"/>
        <family val="1"/>
      </rPr>
      <t>LD HTG MEN 3 IN 1 300ML</t>
    </r>
  </si>
  <si>
    <r>
      <rPr>
        <sz val="11"/>
        <rFont val="Calibri"/>
        <family val="1"/>
      </rPr>
      <t>LHTC100</t>
    </r>
  </si>
  <si>
    <r>
      <rPr>
        <sz val="11"/>
        <rFont val="Calibri"/>
        <family val="1"/>
      </rPr>
      <t>LD HTG MEN 3 IN 1 100ML</t>
    </r>
  </si>
  <si>
    <r>
      <rPr>
        <sz val="11"/>
        <rFont val="Calibri"/>
        <family val="1"/>
      </rPr>
      <t>LHTWAX</t>
    </r>
  </si>
  <si>
    <r>
      <rPr>
        <sz val="11"/>
        <rFont val="Calibri"/>
        <family val="1"/>
      </rPr>
      <t>LD HTG MEN UP WAX</t>
    </r>
  </si>
  <si>
    <r>
      <rPr>
        <sz val="11"/>
        <rFont val="Calibri"/>
        <family val="1"/>
      </rPr>
      <t>LHTWAR</t>
    </r>
  </si>
  <si>
    <r>
      <rPr>
        <sz val="11"/>
        <rFont val="Calibri"/>
        <family val="1"/>
      </rPr>
      <t>LD HTG MEN WARRIOR DEFENSE</t>
    </r>
  </si>
  <si>
    <r>
      <rPr>
        <sz val="11"/>
        <rFont val="Calibri"/>
        <family val="1"/>
      </rPr>
      <t>LM22</t>
    </r>
  </si>
  <si>
    <r>
      <rPr>
        <sz val="11"/>
        <rFont val="Calibri"/>
        <family val="1"/>
      </rPr>
      <t>LD CARTELA HAIR TO GO</t>
    </r>
  </si>
  <si>
    <r>
      <rPr>
        <sz val="11"/>
        <rFont val="Calibri"/>
        <family val="1"/>
      </rPr>
      <t>LM25</t>
    </r>
  </si>
  <si>
    <r>
      <rPr>
        <sz val="11"/>
        <rFont val="Calibri"/>
        <family val="1"/>
      </rPr>
      <t>LD POSTER HAIR TO GO BODEGON</t>
    </r>
  </si>
  <si>
    <r>
      <rPr>
        <sz val="11"/>
        <rFont val="Calibri"/>
        <family val="1"/>
      </rPr>
      <t>LM26</t>
    </r>
  </si>
  <si>
    <r>
      <rPr>
        <sz val="11"/>
        <rFont val="Calibri"/>
        <family val="1"/>
      </rPr>
      <t>LD POSTER HAIR TO GO CHICA</t>
    </r>
  </si>
  <si>
    <r>
      <rPr>
        <sz val="11"/>
        <rFont val="Calibri"/>
        <family val="1"/>
      </rPr>
      <t>LM27</t>
    </r>
  </si>
  <si>
    <r>
      <rPr>
        <sz val="11"/>
        <rFont val="Calibri"/>
        <family val="1"/>
      </rPr>
      <t>LD POSTER HAIR TO GO MEN</t>
    </r>
  </si>
  <si>
    <r>
      <rPr>
        <sz val="11"/>
        <rFont val="Calibri"/>
        <family val="1"/>
      </rPr>
      <t>LM28</t>
    </r>
  </si>
  <si>
    <r>
      <rPr>
        <sz val="11"/>
        <rFont val="Calibri"/>
        <family val="1"/>
      </rPr>
      <t>LD CATALOGO HAIR TO GO</t>
    </r>
  </si>
  <si>
    <r>
      <rPr>
        <sz val="11"/>
        <rFont val="Calibri"/>
        <family val="1"/>
      </rPr>
      <t>LD PACK PROMOCIONAL</t>
    </r>
  </si>
  <si>
    <r>
      <rPr>
        <b/>
        <sz val="15"/>
        <rFont val="Calibri"/>
        <family val="1"/>
      </rPr>
      <t>ESSENTIAL RELOADS</t>
    </r>
  </si>
  <si>
    <r>
      <rPr>
        <sz val="11"/>
        <rFont val="Calibri"/>
        <family val="1"/>
      </rPr>
      <t>LD BZA ESS.R. AGUA MICELAR 200M</t>
    </r>
  </si>
  <si>
    <r>
      <rPr>
        <sz val="11"/>
        <rFont val="Calibri"/>
        <family val="1"/>
      </rPr>
      <t>LD BZA ESS.R. ACEITE MICEL 200M</t>
    </r>
  </si>
  <si>
    <r>
      <rPr>
        <sz val="11"/>
        <rFont val="Calibri"/>
        <family val="1"/>
      </rPr>
      <t>LD BZA ESS.REL.LECHE LIMP.200M</t>
    </r>
  </si>
  <si>
    <r>
      <rPr>
        <sz val="11"/>
        <rFont val="Calibri"/>
        <family val="1"/>
      </rPr>
      <t>LD BZA ESS.REL.EXFOLIANTE ENZI</t>
    </r>
  </si>
  <si>
    <r>
      <rPr>
        <sz val="11"/>
        <rFont val="Calibri"/>
        <family val="1"/>
      </rPr>
      <t>LD BZA ESS. RELOAD BOOSTER 45M</t>
    </r>
  </si>
  <si>
    <r>
      <rPr>
        <sz val="11"/>
        <rFont val="Calibri"/>
        <family val="1"/>
      </rPr>
      <t>LD BZA ESS.RELOAD MASCARILLA</t>
    </r>
  </si>
  <si>
    <r>
      <rPr>
        <sz val="11"/>
        <rFont val="Calibri"/>
        <family val="1"/>
      </rPr>
      <t>LERCRDSPF</t>
    </r>
  </si>
  <si>
    <r>
      <rPr>
        <sz val="11"/>
        <rFont val="Calibri"/>
        <family val="1"/>
      </rPr>
      <t>LD BZA ESS.RELOAD CREMA DIARIA SPF</t>
    </r>
  </si>
  <si>
    <r>
      <rPr>
        <sz val="11"/>
        <rFont val="Calibri"/>
        <family val="1"/>
      </rPr>
      <t>LD BZA ESS.RELOAD CREMA DIARIA</t>
    </r>
  </si>
  <si>
    <r>
      <rPr>
        <sz val="11"/>
        <rFont val="Calibri"/>
        <family val="1"/>
      </rPr>
      <t>LD BZA ESS.REL.LECHE LIMP.500M</t>
    </r>
  </si>
  <si>
    <r>
      <rPr>
        <sz val="11"/>
        <rFont val="Calibri"/>
        <family val="1"/>
      </rPr>
      <t>LD BZA ESS.R. LECHE CORPORAL 300ML</t>
    </r>
  </si>
  <si>
    <r>
      <rPr>
        <sz val="11"/>
        <rFont val="Calibri"/>
        <family val="1"/>
      </rPr>
      <t>LD MU BZA ESS.REL.CR.DIARIA 3M</t>
    </r>
  </si>
  <si>
    <r>
      <rPr>
        <sz val="11"/>
        <rFont val="Calibri"/>
        <family val="1"/>
      </rPr>
      <t>LD MU BZA ESS.RE.LECHE COR.10M</t>
    </r>
  </si>
  <si>
    <r>
      <rPr>
        <sz val="11"/>
        <rFont val="Calibri"/>
        <family val="1"/>
      </rPr>
      <t>LD VINILO ESSENTIAL RELOAD</t>
    </r>
  </si>
  <si>
    <r>
      <rPr>
        <sz val="11"/>
        <rFont val="Calibri"/>
        <family val="1"/>
      </rPr>
      <t>LD DIPTICO ESS.RELOAD ESPAÑOL</t>
    </r>
  </si>
  <si>
    <r>
      <rPr>
        <sz val="11"/>
        <rFont val="Calibri"/>
        <family val="1"/>
      </rPr>
      <t>LD CATAL.ESS.RELOAD ESP-INGLES</t>
    </r>
  </si>
  <si>
    <r>
      <rPr>
        <b/>
        <sz val="15"/>
        <rFont val="Calibri"/>
        <family val="1"/>
      </rPr>
      <t>ME</t>
    </r>
  </si>
  <si>
    <r>
      <rPr>
        <sz val="11"/>
        <rFont val="Calibri"/>
        <family val="1"/>
      </rPr>
      <t>LD BZA INFINI.CR.PIEL NORMAL</t>
    </r>
  </si>
  <si>
    <r>
      <rPr>
        <sz val="11"/>
        <rFont val="Calibri"/>
        <family val="1"/>
      </rPr>
      <t>LD BZA INFINI.CR.PIEL SECA</t>
    </r>
  </si>
  <si>
    <r>
      <rPr>
        <sz val="11"/>
        <rFont val="Calibri"/>
        <family val="1"/>
      </rPr>
      <t>LD BZA INFINI.CONTORNO DE OJOS</t>
    </r>
  </si>
  <si>
    <r>
      <rPr>
        <sz val="11"/>
        <rFont val="Calibri"/>
        <family val="1"/>
      </rPr>
      <t>LD BZA INFINI.MASCARILLA RED.</t>
    </r>
  </si>
  <si>
    <r>
      <rPr>
        <sz val="11"/>
        <rFont val="Calibri"/>
        <family val="1"/>
      </rPr>
      <t>LD BZA INFINI.CREMA DE MANOS</t>
    </r>
  </si>
  <si>
    <r>
      <rPr>
        <b/>
        <sz val="15"/>
        <rFont val="Calibri"/>
        <family val="1"/>
      </rPr>
      <t>INFINITI</t>
    </r>
  </si>
  <si>
    <r>
      <rPr>
        <sz val="11"/>
        <rFont val="Calibri"/>
        <family val="1"/>
      </rPr>
      <t>LD BZA INFINI.DD CREAM 50ML.</t>
    </r>
  </si>
  <si>
    <r>
      <rPr>
        <sz val="11"/>
        <rFont val="Calibri"/>
        <family val="1"/>
      </rPr>
      <t>LD BZA INFINIT.FLASH BACK 10ML</t>
    </r>
  </si>
  <si>
    <r>
      <rPr>
        <sz val="11"/>
        <rFont val="Calibri"/>
        <family val="1"/>
      </rPr>
      <t>LD MU BZA INFINT.CR.P.NOR 2ML</t>
    </r>
  </si>
  <si>
    <r>
      <rPr>
        <sz val="11"/>
        <rFont val="Calibri"/>
        <family val="1"/>
      </rPr>
      <t>LD MU BZA INFINT.CR.P.SECA 2ML</t>
    </r>
  </si>
  <si>
    <r>
      <rPr>
        <sz val="11"/>
        <rFont val="Calibri"/>
        <family val="1"/>
      </rPr>
      <t>LD POSTER INFINITIME</t>
    </r>
  </si>
  <si>
    <r>
      <rPr>
        <sz val="11"/>
        <rFont val="Calibri"/>
        <family val="1"/>
      </rPr>
      <t>LD EXPOSITOR FLASH BACK</t>
    </r>
  </si>
  <si>
    <r>
      <rPr>
        <sz val="11"/>
        <rFont val="Calibri"/>
        <family val="1"/>
      </rPr>
      <t>LD EXPOSITOR INFINITIME</t>
    </r>
  </si>
  <si>
    <r>
      <rPr>
        <b/>
        <sz val="15"/>
        <rFont val="Calibri"/>
        <family val="1"/>
      </rPr>
      <t>VITAMINA C</t>
    </r>
  </si>
  <si>
    <r>
      <rPr>
        <sz val="11"/>
        <rFont val="Calibri"/>
        <family val="1"/>
      </rPr>
      <t>LD BZA VITAM.C TRAT.REP.INTEN</t>
    </r>
  </si>
  <si>
    <r>
      <rPr>
        <sz val="11"/>
        <rFont val="Calibri"/>
        <family val="1"/>
      </rPr>
      <t>LD BZA VITAM. C CREMA FLUIDA</t>
    </r>
  </si>
  <si>
    <r>
      <rPr>
        <sz val="11"/>
        <rFont val="Calibri"/>
        <family val="1"/>
      </rPr>
      <t>LD BZA VITAM.C CR.FLUIDA 200ML</t>
    </r>
  </si>
  <si>
    <r>
      <rPr>
        <sz val="11"/>
        <rFont val="Calibri"/>
        <family val="1"/>
      </rPr>
      <t>LD BZA VITAM.C CREMA FLUIDA 30</t>
    </r>
  </si>
  <si>
    <r>
      <rPr>
        <sz val="11"/>
        <rFont val="Calibri"/>
        <family val="1"/>
      </rPr>
      <t>LVCCRF30</t>
    </r>
  </si>
  <si>
    <r>
      <rPr>
        <sz val="11"/>
        <rFont val="Calibri"/>
        <family val="1"/>
      </rPr>
      <t>LD BZA VIT.C CR.FLUIDA 30M NEW</t>
    </r>
  </si>
  <si>
    <r>
      <rPr>
        <sz val="11"/>
        <rFont val="Calibri"/>
        <family val="1"/>
      </rPr>
      <t>LVCCRF50</t>
    </r>
  </si>
  <si>
    <r>
      <rPr>
        <sz val="11"/>
        <rFont val="Calibri"/>
        <family val="1"/>
      </rPr>
      <t>LD BZA VITAM.C CR.FLUIDA SPF20</t>
    </r>
  </si>
  <si>
    <r>
      <rPr>
        <sz val="11"/>
        <rFont val="Calibri"/>
        <family val="1"/>
      </rPr>
      <t>LVCCRF200</t>
    </r>
  </si>
  <si>
    <r>
      <rPr>
        <sz val="11"/>
        <rFont val="Calibri"/>
        <family val="1"/>
      </rPr>
      <t>LD BZA VIT.C CR.FLUI.200 SPF20</t>
    </r>
  </si>
  <si>
    <r>
      <rPr>
        <sz val="11"/>
        <rFont val="Calibri"/>
        <family val="1"/>
      </rPr>
      <t>LD BZA VITAM.C CREMA NUTRITIVA</t>
    </r>
  </si>
  <si>
    <r>
      <rPr>
        <sz val="11"/>
        <rFont val="Calibri"/>
        <family val="1"/>
      </rPr>
      <t>LD BZA VITAM.C MASCARIL.200ML</t>
    </r>
  </si>
  <si>
    <r>
      <rPr>
        <sz val="11"/>
        <rFont val="Calibri"/>
        <family val="1"/>
      </rPr>
      <t>LVCCRC1000</t>
    </r>
  </si>
  <si>
    <r>
      <rPr>
        <sz val="11"/>
        <rFont val="Calibri"/>
        <family val="1"/>
      </rPr>
      <t>LD BZA VIT.C CR CORPORAL 1000ML</t>
    </r>
  </si>
  <si>
    <r>
      <rPr>
        <sz val="11"/>
        <rFont val="Calibri"/>
        <family val="1"/>
      </rPr>
      <t>LVCCRC300</t>
    </r>
  </si>
  <si>
    <r>
      <rPr>
        <sz val="11"/>
        <rFont val="Calibri"/>
        <family val="1"/>
      </rPr>
      <t>LD BZA VITAM.C CR CORPORAL 300ML</t>
    </r>
  </si>
  <si>
    <r>
      <rPr>
        <sz val="11"/>
        <rFont val="Calibri"/>
        <family val="1"/>
      </rPr>
      <t>LVCCRF50EX</t>
    </r>
  </si>
  <si>
    <r>
      <rPr>
        <sz val="11"/>
        <rFont val="Calibri"/>
        <family val="1"/>
      </rPr>
      <t>LD BZA VITAM.C CR.FLUIDA EX</t>
    </r>
  </si>
  <si>
    <r>
      <rPr>
        <sz val="11"/>
        <rFont val="Calibri"/>
        <family val="1"/>
      </rPr>
      <t>LVCSOBF</t>
    </r>
  </si>
  <si>
    <r>
      <rPr>
        <sz val="11"/>
        <rFont val="Calibri"/>
        <family val="1"/>
      </rPr>
      <t>LD MU BZA VITAM.C FLUI.2ML.SPF</t>
    </r>
  </si>
  <si>
    <r>
      <rPr>
        <sz val="11"/>
        <rFont val="Calibri"/>
        <family val="1"/>
      </rPr>
      <t>LD MU BZA VITAM.C CR.NUTR. 2ML</t>
    </r>
  </si>
  <si>
    <r>
      <rPr>
        <sz val="11"/>
        <rFont val="Calibri"/>
        <family val="1"/>
      </rPr>
      <t>LD POSTER VITAMIN FORZA C</t>
    </r>
  </si>
  <si>
    <r>
      <rPr>
        <sz val="11"/>
        <rFont val="Calibri"/>
        <family val="1"/>
      </rPr>
      <t>LM32</t>
    </r>
  </si>
  <si>
    <r>
      <rPr>
        <sz val="11"/>
        <rFont val="Calibri"/>
        <family val="1"/>
      </rPr>
      <t>LD EXPOSITOR VITAMINA C NEW</t>
    </r>
  </si>
  <si>
    <r>
      <rPr>
        <sz val="11"/>
        <rFont val="Calibri"/>
        <family val="1"/>
      </rPr>
      <t>LD CARTELA A4 VITAMINA C</t>
    </r>
  </si>
  <si>
    <r>
      <rPr>
        <b/>
        <sz val="15"/>
        <rFont val="Calibri"/>
        <family val="1"/>
      </rPr>
      <t xml:space="preserve">BEAUTY
</t>
    </r>
    <r>
      <rPr>
        <b/>
        <sz val="15"/>
        <rFont val="Calibri"/>
        <family val="1"/>
      </rPr>
      <t>FLASH</t>
    </r>
  </si>
  <si>
    <r>
      <rPr>
        <sz val="11"/>
        <rFont val="Calibri"/>
        <family val="1"/>
      </rPr>
      <t>LD BELLEZA BEAUTY FLASH</t>
    </r>
  </si>
  <si>
    <t>Blonde Life Violet 1L -  Acondicionador Mantenimiento Rubios Fríos</t>
  </si>
  <si>
    <t>ACEITE PARA LA BARBA WHISKEY BAR 30ML</t>
  </si>
  <si>
    <t>ACEITE PARA LA BARBA BLACK AMBER 30ML</t>
  </si>
  <si>
    <t>IRL05</t>
  </si>
  <si>
    <t xml:space="preserve">LAMPARA INFRARROJA </t>
  </si>
  <si>
    <t>Speciale</t>
  </si>
  <si>
    <t xml:space="preserve">Lucenza </t>
  </si>
  <si>
    <t>Gellini</t>
  </si>
  <si>
    <t>1 L</t>
  </si>
  <si>
    <t xml:space="preserve">Scultore Fine </t>
  </si>
  <si>
    <t>56.6 gr</t>
  </si>
  <si>
    <t>Pasta Della Aragña</t>
  </si>
  <si>
    <t>280 g</t>
  </si>
  <si>
    <t>Essential Oil Mask</t>
  </si>
  <si>
    <t>280 gr</t>
  </si>
  <si>
    <t>Gel Della Cera  Effetto Normale</t>
  </si>
  <si>
    <t>Essential Oil Treatment</t>
  </si>
  <si>
    <t>Gel Della Cera  Effetto Humedo</t>
  </si>
  <si>
    <t>Essential Oil Conditioner</t>
  </si>
  <si>
    <t>Riccioli Leave-in Cream</t>
  </si>
  <si>
    <t>Essential Oil Shampoo</t>
  </si>
  <si>
    <t>Riccioli Conditioner</t>
  </si>
  <si>
    <t xml:space="preserve">Olio Vital Color </t>
  </si>
  <si>
    <t>Shampoo Riccioli</t>
  </si>
  <si>
    <t xml:space="preserve">Olio Vital </t>
  </si>
  <si>
    <t>Metamorfosi Cream</t>
  </si>
  <si>
    <t>NOURISHING OIL</t>
  </si>
  <si>
    <t>680 gr</t>
  </si>
  <si>
    <t>Luminous</t>
  </si>
  <si>
    <t xml:space="preserve">6 de 10 ml </t>
  </si>
  <si>
    <t>Ampolleta Vitalita 6pzs</t>
  </si>
  <si>
    <t>Metamorfosi Conditioner</t>
  </si>
  <si>
    <t>350 gr</t>
  </si>
  <si>
    <t xml:space="preserve">Luminous </t>
  </si>
  <si>
    <t xml:space="preserve">Hi-Moisturizing Treatment </t>
  </si>
  <si>
    <t>Metamorfosi Shampoo</t>
  </si>
  <si>
    <t>50 gr</t>
  </si>
  <si>
    <t>Hi-Moisturizing Conditioner</t>
  </si>
  <si>
    <t>Silk System Shine</t>
  </si>
  <si>
    <t xml:space="preserve">Blonde Plex Polvo Decolorante </t>
  </si>
  <si>
    <t>Shampoo Hi-Moisturizing</t>
  </si>
  <si>
    <t>12 de 10 ml</t>
  </si>
  <si>
    <t>Est. Amp. Proteggi Plas</t>
  </si>
  <si>
    <t>Balsami Totale</t>
  </si>
  <si>
    <t>60 ml</t>
  </si>
  <si>
    <t>Rivelatore</t>
  </si>
  <si>
    <t xml:space="preserve">Balsami Totale </t>
  </si>
  <si>
    <t>Silk System Shine Conditioner</t>
  </si>
  <si>
    <t xml:space="preserve">Preciso </t>
  </si>
  <si>
    <t xml:space="preserve">Shampoo Totale </t>
  </si>
  <si>
    <t>Shampoo Silk System Shine</t>
  </si>
  <si>
    <t xml:space="preserve">Aqua Oss. Select. 40V </t>
  </si>
  <si>
    <t xml:space="preserve">STYLING </t>
  </si>
  <si>
    <t xml:space="preserve">Aqua Oss. Select. 30V </t>
  </si>
  <si>
    <t xml:space="preserve">Balsami Presto </t>
  </si>
  <si>
    <t xml:space="preserve">Density  </t>
  </si>
  <si>
    <t xml:space="preserve">Aqua Oss. Select. 20V </t>
  </si>
  <si>
    <t xml:space="preserve">Aqua Oss. Select. 10V </t>
  </si>
  <si>
    <t>Shampoo Balsami Presto</t>
  </si>
  <si>
    <t>Arium Thermal Shield</t>
  </si>
  <si>
    <t xml:space="preserve">Shampoo Profondo </t>
  </si>
  <si>
    <t>Due Faccetta Giorno Per Giorno</t>
  </si>
  <si>
    <t>Est. Amp. Tonico Anti Caduta Plas</t>
  </si>
  <si>
    <t>MOISTURE</t>
  </si>
  <si>
    <t>Kit</t>
  </si>
  <si>
    <t>Kit Scalp Elixir 6 Pz</t>
  </si>
  <si>
    <t>Due Faccetta Pro</t>
  </si>
  <si>
    <t>60 gr</t>
  </si>
  <si>
    <t>Crema Lucky Man</t>
  </si>
  <si>
    <t>TOTAL</t>
  </si>
  <si>
    <t>3 Pz</t>
  </si>
  <si>
    <t xml:space="preserve">Kit Arium 3 </t>
  </si>
  <si>
    <t>SALON EXCLUSIVE</t>
  </si>
  <si>
    <t>Shampoo Wake Up</t>
  </si>
  <si>
    <t>I.V.A.</t>
  </si>
  <si>
    <t xml:space="preserve">Kit Arium 1 </t>
  </si>
  <si>
    <t>Est. Amp. Ristruttura Plas</t>
  </si>
  <si>
    <t>70 gr</t>
  </si>
  <si>
    <t xml:space="preserve">Cera Dynamic </t>
  </si>
  <si>
    <t>SUBTOTAL</t>
  </si>
  <si>
    <t>Arium Potion 3</t>
  </si>
  <si>
    <t>Amino Keratin</t>
  </si>
  <si>
    <t>MEN</t>
  </si>
  <si>
    <t xml:space="preserve">PIEZAS TOTALES </t>
  </si>
  <si>
    <t>Arium Potion 2</t>
  </si>
  <si>
    <t>Omni Restore Protector</t>
  </si>
  <si>
    <t>Lumina Forza Colore / COPPER</t>
  </si>
  <si>
    <t>TOTAL CARE</t>
  </si>
  <si>
    <t>Arium Potion 1</t>
  </si>
  <si>
    <t>Omni Restore Mascarilla</t>
  </si>
  <si>
    <t>Lumina Forza Colore / CHOCO</t>
  </si>
  <si>
    <t>Arium Moisturizer 2</t>
  </si>
  <si>
    <t>Omni Restore Acondicionador</t>
  </si>
  <si>
    <t>Lumina Forza Colore / ROJO</t>
  </si>
  <si>
    <t>Arium Moisturizer 1</t>
  </si>
  <si>
    <t>Omni Restore Shampoo</t>
  </si>
  <si>
    <t>Lumina Forza Colore / MATIZ</t>
  </si>
  <si>
    <t>Arium Shampoo 2</t>
  </si>
  <si>
    <t xml:space="preserve">Blonde Plex Mascarilla </t>
  </si>
  <si>
    <t>20 gr</t>
  </si>
  <si>
    <t>Arium Shampoo 1</t>
  </si>
  <si>
    <t xml:space="preserve">Blonde Plex Acondicionador </t>
  </si>
  <si>
    <t xml:space="preserve">Shampoo Post Color </t>
  </si>
  <si>
    <t>Arium Moisturizer 3</t>
  </si>
  <si>
    <t xml:space="preserve">Blonde Plex Shampoo </t>
  </si>
  <si>
    <t xml:space="preserve">Shampoo Lumina Silver </t>
  </si>
  <si>
    <t>20 ml</t>
  </si>
  <si>
    <t>Arium Shampoo 3</t>
  </si>
  <si>
    <t>T.R.I Ultra Tricone A</t>
  </si>
  <si>
    <t>Lumina Conditioner</t>
  </si>
  <si>
    <t xml:space="preserve">Shampoo Massimo </t>
  </si>
  <si>
    <t>Shampoo Lumina</t>
  </si>
  <si>
    <t>Shampoo Tonico</t>
  </si>
  <si>
    <t xml:space="preserve">Due Faccetta Massimo </t>
  </si>
  <si>
    <t>Due Faccetta Lunga Durata</t>
  </si>
  <si>
    <t>SCALP SOLUTION</t>
  </si>
  <si>
    <t>REPAIR</t>
  </si>
  <si>
    <t>COLOR CARE</t>
  </si>
  <si>
    <t>CAP.</t>
  </si>
  <si>
    <t>IDH</t>
  </si>
  <si>
    <t>Telefonico (      )</t>
  </si>
  <si>
    <t>Agente</t>
  </si>
  <si>
    <t>Estado</t>
  </si>
  <si>
    <t>Población</t>
  </si>
  <si>
    <t>Destinatario</t>
  </si>
  <si>
    <r>
      <rPr>
        <b/>
        <sz val="8"/>
        <rFont val="Arial"/>
        <family val="2"/>
      </rPr>
      <t>SERVICIO AL CLIENTE:</t>
    </r>
    <r>
      <rPr>
        <sz val="9"/>
        <rFont val="Arial"/>
        <family val="2"/>
      </rPr>
      <t xml:space="preserve">                                         (800) 674 82 59  /  (800) 007 22 54                                  www.tecitaly.com.mx</t>
    </r>
  </si>
  <si>
    <t xml:space="preserve">IDH / Nombre / Razón Social  </t>
  </si>
  <si>
    <t>TEC ITALY S.A. DE C.V.  Juan Gil Preciado  No. 4000 Col. El Tigre, Zapopan, Jal., C.P. 45203</t>
  </si>
  <si>
    <t>1LT</t>
  </si>
  <si>
    <t>kit bond builders</t>
  </si>
  <si>
    <t>olaplex 4C</t>
  </si>
  <si>
    <t>TEA TREE STYLING WAX</t>
  </si>
  <si>
    <t>Reestructurante &amp; Protector Bond Hero</t>
  </si>
  <si>
    <t>inventario 13 02 2023</t>
  </si>
  <si>
    <t>ventas</t>
  </si>
  <si>
    <t>Neuro Protect Thermal Protection Spray</t>
  </si>
  <si>
    <t xml:space="preserve">300ml </t>
  </si>
  <si>
    <t>Dry wash</t>
  </si>
  <si>
    <t>olaplex 4in1 370ml</t>
  </si>
  <si>
    <t>Inventario</t>
  </si>
  <si>
    <t>Alchemic tabaco conditioner</t>
  </si>
  <si>
    <t>Alchemic red conditioner</t>
  </si>
  <si>
    <t>Alchemic red shampoo</t>
  </si>
  <si>
    <t>Alchemic silver shampoo</t>
  </si>
  <si>
    <t>Alchemic silver conditioner</t>
  </si>
  <si>
    <t>Alchemic chocolate shampoo</t>
  </si>
  <si>
    <t>Alchemic golden shampoo</t>
  </si>
  <si>
    <t>Alchemic copper shampoo</t>
  </si>
  <si>
    <t>Alchemic tabaco shampoo</t>
  </si>
  <si>
    <t>Alchemic chocolate conditioner</t>
  </si>
  <si>
    <t>Alchemic golden conditioner</t>
  </si>
  <si>
    <t>Alchemic copper conditioner</t>
  </si>
  <si>
    <t>SUGERIDO</t>
  </si>
  <si>
    <t>SIN IVA</t>
  </si>
  <si>
    <t>CON IVA</t>
  </si>
  <si>
    <t>ABC INDULGING FLUID OIL 100ml</t>
  </si>
  <si>
    <t>Deep Cleansing Shampoo 300ml</t>
  </si>
  <si>
    <t>ABC Eau de Toilette 50ml INT</t>
  </si>
  <si>
    <t>ABC Eau de Toilette Tester 50ml INT</t>
  </si>
  <si>
    <t>ABC EauDeToilette Fiole 1.5INT 1IDH=24</t>
  </si>
  <si>
    <t>Hydrate Cleanser 300ml</t>
  </si>
  <si>
    <t>Hydrate Conditioner
250ml</t>
  </si>
  <si>
    <t>Hydrate Lotion 150ml</t>
  </si>
  <si>
    <t>Hydrate Mask
200ml</t>
  </si>
  <si>
    <t>Hydrate Spray Conditioner 
250ml</t>
  </si>
  <si>
    <t>Mini Hydrate Mask 30ml</t>
  </si>
  <si>
    <t>Mini Hydrate Shampoo 50ml</t>
  </si>
  <si>
    <t>Mini Replenish Mask 30ml</t>
  </si>
  <si>
    <t>Mini Replenish Shampoo 50 ml</t>
  </si>
  <si>
    <t>Replenish Balm 150ml</t>
  </si>
  <si>
    <t>Replenish Cleanser
300ml</t>
  </si>
  <si>
    <t>Replenish Conditioner
250ml</t>
  </si>
  <si>
    <t>Replenish Mask
200ml</t>
  </si>
  <si>
    <t>Replenish Spray Conditioner 250ml</t>
  </si>
  <si>
    <t xml:space="preserve">Glow Cleanser
300ml </t>
  </si>
  <si>
    <t>Glow Conditioner
250ml</t>
  </si>
  <si>
    <t>Glow Mask 200ml</t>
  </si>
  <si>
    <t>Mini Glow Mask 30 ml</t>
  </si>
  <si>
    <t>Mini Glow Shampoo 50ml</t>
  </si>
  <si>
    <t xml:space="preserve">Amplify Cleanser
300ml
</t>
  </si>
  <si>
    <t>Amplify Conditioner
250ml</t>
  </si>
  <si>
    <t>Amplify Spray Conditioner
250ml</t>
  </si>
  <si>
    <t>Mini Amplify Shampoo 50ml</t>
  </si>
  <si>
    <t>Crema de manos 75ml</t>
  </si>
  <si>
    <t>Shampo cool glow 300ml</t>
  </si>
  <si>
    <t>Shampo cool glow 1000ml</t>
  </si>
  <si>
    <t>ABC Airy Texture Spray 300ml</t>
  </si>
  <si>
    <t>ABC Nude Powder Spray 10g</t>
  </si>
  <si>
    <t>ABC Nymph Salt SPR 250ml RUGBPLAR</t>
  </si>
  <si>
    <t>Flawless Primer spray 250ml</t>
  </si>
  <si>
    <t>Gritty Wax Paste
85ml</t>
  </si>
  <si>
    <t>Shaping cream 150ml</t>
  </si>
  <si>
    <t>Solid Pomade
85ml</t>
  </si>
  <si>
    <t>Strong Hold Hairspray 
300ml</t>
  </si>
  <si>
    <t xml:space="preserve">Texturizing Dry Shampoo
250ml </t>
  </si>
  <si>
    <t>Working Hairspray
300ml</t>
  </si>
  <si>
    <t>Glow Touch Spray 150ml</t>
  </si>
  <si>
    <t>Amplify Mousse
200ml</t>
  </si>
  <si>
    <t>Mini Dry Shampoo 100 ml</t>
  </si>
  <si>
    <t>Mini Gritty Wax 30ml</t>
  </si>
  <si>
    <t>Mini Shaping Cream 30ml</t>
  </si>
  <si>
    <t>Mini Strong Hold Hairspray 100 ml</t>
  </si>
  <si>
    <t>Inventario deseado</t>
  </si>
  <si>
    <t>Inventario real</t>
  </si>
  <si>
    <t>BACKWASH</t>
  </si>
  <si>
    <t>Deep Cleansing Shampoo 1000ml</t>
  </si>
  <si>
    <t>Hydrate Cleanser
1000ml</t>
  </si>
  <si>
    <t>Hydrate Conditioner
1000ml</t>
  </si>
  <si>
    <t>Hydrate Mask
500ml</t>
  </si>
  <si>
    <t>Replenish Cleanser
1000ml</t>
  </si>
  <si>
    <t>Replenish Conditioner
1000ml</t>
  </si>
  <si>
    <t>Replenish Mask
500ml</t>
  </si>
  <si>
    <t xml:space="preserve">Glow Cleanser
1000ml
</t>
  </si>
  <si>
    <t>Glow Conditioner
1000ml</t>
  </si>
  <si>
    <t>Glow Mask 500ml</t>
  </si>
  <si>
    <t xml:space="preserve">Amplify Cleanser
1000ml
</t>
  </si>
  <si>
    <t>Amplify Conditioner
1000ml</t>
  </si>
  <si>
    <t>Hydrate Essence 30ml</t>
  </si>
  <si>
    <t>Replenish Essence 30ml</t>
  </si>
  <si>
    <t>Glow Essence 30ml</t>
  </si>
  <si>
    <t xml:space="preserve">PRODUCTO </t>
  </si>
  <si>
    <t xml:space="preserve">MINIMO </t>
  </si>
  <si>
    <t xml:space="preserve">INVENTARIO </t>
  </si>
  <si>
    <t xml:space="preserve">PEDIDO </t>
  </si>
  <si>
    <t xml:space="preserve">NEGRO </t>
  </si>
  <si>
    <t xml:space="preserve">CAFÉ OSCURO </t>
  </si>
  <si>
    <t xml:space="preserve">CAFÉ CLARO </t>
  </si>
  <si>
    <t xml:space="preserve">SEVICH CERA EN POLVO </t>
  </si>
  <si>
    <t xml:space="preserve">SHAMPOO INSTANTANEO </t>
  </si>
  <si>
    <t xml:space="preserve">SEVICH PEINE OPTIMIZADOR </t>
  </si>
  <si>
    <t xml:space="preserve">BOMBA APLICADOR </t>
  </si>
  <si>
    <t>CAFÉ MEDIO</t>
  </si>
  <si>
    <t>OI</t>
  </si>
  <si>
    <t>Liquid Luster</t>
  </si>
  <si>
    <t>Blowdry Primer</t>
  </si>
  <si>
    <t>Moroccanoil</t>
  </si>
  <si>
    <t>Moroccanoil Treatment 6.8 Oz</t>
  </si>
  <si>
    <t xml:space="preserve">Moroccanoil Original Hair Treatment 3.4oz </t>
  </si>
  <si>
    <t>Moroccanoil Smoothing Mask, 8.5 Fl. Oz</t>
  </si>
  <si>
    <t>Moroccanoil Intense Hydrating Mask, 8.5 Fl. Oz</t>
  </si>
  <si>
    <t>Moroccanoil Máscara Capilar Repair, 8.5 Fl. Oz</t>
  </si>
  <si>
    <t xml:space="preserve">inventario deseado </t>
  </si>
  <si>
    <t>Jaguar Tijera Profesional De Corte Estilo 82355 Relax 5.5pLG</t>
  </si>
  <si>
    <t xml:space="preserve">intro kit gd </t>
  </si>
  <si>
    <t>COLOR PROTECT Shampoo</t>
  </si>
  <si>
    <t>Sea Salt Spray, beachy looks</t>
  </si>
  <si>
    <t xml:space="preserve">MESA AUXILIAR </t>
  </si>
  <si>
    <t>T10A</t>
  </si>
  <si>
    <t>PESO</t>
  </si>
  <si>
    <t>NOMBRE</t>
  </si>
  <si>
    <t>Balancing Potion 100ml</t>
  </si>
  <si>
    <t xml:space="preserve">nombre </t>
  </si>
  <si>
    <t xml:space="preserve">inv real </t>
  </si>
  <si>
    <t xml:space="preserve">inv deseado </t>
  </si>
  <si>
    <t xml:space="preserve">pedido </t>
  </si>
  <si>
    <t xml:space="preserve">WAHL </t>
  </si>
  <si>
    <t>STAR RAZOR EDGER (08051)</t>
  </si>
  <si>
    <t>STAR DETAILER (08081)</t>
  </si>
  <si>
    <t>STAR BALDING CLIPPER (08110)</t>
  </si>
  <si>
    <t>STAR LEGEND (08147)</t>
  </si>
  <si>
    <t>STAR C/C MAGIC CLIP CUL (08148)</t>
  </si>
  <si>
    <t>DETAILER CORDLESS (08171)</t>
  </si>
  <si>
    <t>STAR BARBER COMBO (08180)</t>
  </si>
  <si>
    <t>STAR UNICORD COMBO (08242)</t>
  </si>
  <si>
    <t>ALL STAR COMBO (08331)</t>
  </si>
  <si>
    <t>STAR RETRO T-CUT (08412)</t>
  </si>
  <si>
    <t>FIVE STAR MAGIC CLIP (08451)</t>
  </si>
  <si>
    <t>WAHL PILOT (08483)</t>
  </si>
  <si>
    <t>REFLECTIONS CLIPPER (08501)</t>
  </si>
  <si>
    <t>FIVE STAR SENIOR (08545)</t>
  </si>
  <si>
    <t>LI-ION DESIGNER (08591)</t>
  </si>
  <si>
    <t>CORDLESS LEGEND (08594)</t>
  </si>
  <si>
    <t>WAHL PEANUT FMWHT (08655)</t>
  </si>
  <si>
    <t>WAHL PNUT CLASS FMWHT (08685)</t>
  </si>
  <si>
    <t>STAR HERO TRIMMER (08991)</t>
  </si>
  <si>
    <t>WAHL PEANUT BLK (08655-200)</t>
  </si>
  <si>
    <t xml:space="preserve">INV REAL </t>
  </si>
  <si>
    <t xml:space="preserve">INV DESEADO </t>
  </si>
  <si>
    <t xml:space="preserve">ACEITE PREMIUM PARA BARBA </t>
  </si>
  <si>
    <t xml:space="preserve">TONICO DE CRECIMIENTO </t>
  </si>
  <si>
    <t xml:space="preserve">SHAMPOO ANTICAIDA 300ML </t>
  </si>
  <si>
    <t xml:space="preserve">STRONG POMADE 140GR </t>
  </si>
  <si>
    <t xml:space="preserve">TEXTURE POMADE 140GR </t>
  </si>
  <si>
    <t xml:space="preserve">ORIGINAL POMADE 140GR </t>
  </si>
  <si>
    <t>The Renaissance Circle</t>
  </si>
  <si>
    <t>THE CIRCLE CHRONICLES</t>
  </si>
  <si>
    <t>PRECIO CON IVA</t>
  </si>
  <si>
    <t>MORE INSIDE</t>
  </si>
  <si>
    <t>OI Conditioner</t>
  </si>
  <si>
    <t>50ml</t>
  </si>
  <si>
    <t>MASK WITH VIBRACHROM</t>
  </si>
  <si>
    <t>VIEW - COLOR DEMI-PERMAMENTE</t>
  </si>
  <si>
    <t>VIEW</t>
  </si>
  <si>
    <t>View Color Demi Permanente</t>
  </si>
  <si>
    <t>View Gloss</t>
  </si>
  <si>
    <t>ACTIVADOR</t>
  </si>
  <si>
    <t>ACTIVATION</t>
  </si>
  <si>
    <t>Activation (Vibrachrom) 5, 10, 20, 30, 40 vol</t>
  </si>
  <si>
    <t>900 ml</t>
  </si>
  <si>
    <t>Activation (Vibrachrom) 20, 30 vol</t>
  </si>
  <si>
    <t>A NEW COLOUR - COLORACIÓN SIN AMONIACO</t>
  </si>
  <si>
    <t>A NEW COLOUR</t>
  </si>
  <si>
    <t>ANC Tubo Color Permanente</t>
  </si>
  <si>
    <t>60ml</t>
  </si>
  <si>
    <t>ANC Base Cream</t>
  </si>
  <si>
    <t>400ml</t>
  </si>
  <si>
    <t>ANC Activador 5, 10, 20, 30, 40 vol</t>
  </si>
  <si>
    <t>900ml</t>
  </si>
  <si>
    <t>PROTECTOR ANTIMANCHAS PARA LA PIEL Y NEUTRALIZADOR DE AROMAS</t>
  </si>
  <si>
    <t>SU</t>
  </si>
  <si>
    <t>SU/ Hair Milk</t>
  </si>
  <si>
    <t>135ml</t>
  </si>
  <si>
    <t>DECOLORANTES</t>
  </si>
  <si>
    <t>THE CENTURY OF LIGHT</t>
  </si>
  <si>
    <t>TCL Progress Multipurpose Bleaching Powder</t>
  </si>
  <si>
    <t>800 g</t>
  </si>
  <si>
    <t>TCL Liberty Free Hand Bleaching Powder</t>
  </si>
  <si>
    <t>450 g</t>
  </si>
  <si>
    <t>TCL Tolerance Lightening Oil</t>
  </si>
  <si>
    <t>BLEACH A NEW COLOUR</t>
  </si>
  <si>
    <t>ANC Bleaching Powder</t>
  </si>
  <si>
    <t>BLEACH MASK</t>
  </si>
  <si>
    <t>Mask Decolouring Powder</t>
  </si>
  <si>
    <t>500g</t>
  </si>
  <si>
    <t>L'ART DE COLOR - TONALIZANTES</t>
  </si>
  <si>
    <t>L'ART DECOLOR</t>
  </si>
  <si>
    <t>Toner blue, brown, violet</t>
  </si>
  <si>
    <t>FINEST PIGMENTS - COLORACION DIRECTA</t>
  </si>
  <si>
    <t>FINEST PIGMENTS</t>
  </si>
  <si>
    <t>Finest Pigments</t>
  </si>
  <si>
    <t>280ml</t>
  </si>
  <si>
    <t>ALCHEMIC SYSTEM - MANTENIMIENTO DE COLOR</t>
  </si>
  <si>
    <t>NATURAL TECH</t>
  </si>
  <si>
    <t>NT Nourishing Hair Building Pack</t>
  </si>
  <si>
    <t>Oil Non Oil, tamed textures</t>
  </si>
  <si>
    <t>ESSENTIAL HAIRCARE</t>
  </si>
  <si>
    <t>DEHC VOLU Hair Mist</t>
  </si>
  <si>
    <t>Curl Building Serum, curly looks</t>
  </si>
  <si>
    <t>Energizing Superactive</t>
  </si>
  <si>
    <t>DEHC LOVE CURL Revitalizer</t>
  </si>
  <si>
    <t>DEHC NOUNOU Shampoo</t>
  </si>
  <si>
    <t>DEHC LOVE SMOOTHING Shampoo</t>
  </si>
  <si>
    <t>SU/ Hair Mask</t>
  </si>
  <si>
    <t>DEHC MINU Shampoo</t>
  </si>
  <si>
    <t>NT Nourishing Shampoo</t>
  </si>
  <si>
    <t>Rebalancing Shampoo</t>
  </si>
  <si>
    <t>DEHC LOVE CURL Hair Mask</t>
  </si>
  <si>
    <t>DEHC MELU Protector Hair Shield</t>
  </si>
  <si>
    <r>
      <rPr>
        <sz val="12"/>
        <color rgb="FF404040"/>
        <rFont val="Arial"/>
        <family val="2"/>
      </rPr>
      <t xml:space="preserve">LISTA DE PRECIOS ENERO 2022
</t>
    </r>
    <r>
      <rPr>
        <b/>
        <sz val="12"/>
        <color rgb="FFFF0000"/>
        <rFont val="Arial"/>
        <family val="2"/>
      </rPr>
      <t>COLOR SPACE</t>
    </r>
  </si>
  <si>
    <r>
      <rPr>
        <b/>
        <sz val="12"/>
        <rFont val="Arial"/>
        <family val="2"/>
      </rPr>
      <t>PRECIO
SUGERIDO CON IVA</t>
    </r>
  </si>
  <si>
    <r>
      <t xml:space="preserve">Mask Vibrachrom Color Permanente </t>
    </r>
    <r>
      <rPr>
        <b/>
        <sz val="12"/>
        <color rgb="FFFF0000"/>
        <rFont val="Arial"/>
        <family val="2"/>
      </rPr>
      <t>¡NUEVOS TONOS!</t>
    </r>
  </si>
  <si>
    <t xml:space="preserve">CEPILLO TERMIX PROFESIONAL </t>
  </si>
  <si>
    <t>CEPILLO</t>
  </si>
  <si>
    <t>MEDIDA</t>
  </si>
  <si>
    <t>TERMIX PROFESIONAL 5 PACK</t>
  </si>
  <si>
    <t>PALETINA BROCHETA PROFESIONAL</t>
  </si>
  <si>
    <t>TERMIX PROFESIONAL RAQUETA</t>
  </si>
  <si>
    <t>TERMIX PROFESIONAL RAQUETA LETRA DE COLOR</t>
  </si>
  <si>
    <t>17mm</t>
  </si>
  <si>
    <t>23mm</t>
  </si>
  <si>
    <t>28mm</t>
  </si>
  <si>
    <t>32mm</t>
  </si>
  <si>
    <t>37mm</t>
  </si>
  <si>
    <t>43mm</t>
  </si>
  <si>
    <t>60mm</t>
  </si>
  <si>
    <t>ORIGINAL POMADE 1kg</t>
  </si>
  <si>
    <t>STRONG  POMADE 1kg</t>
  </si>
  <si>
    <t xml:space="preserve">SHAMPOO LIMPIEZA PROFUNDA 300ML </t>
  </si>
  <si>
    <t>DEHC LOVE CURL Conditioner</t>
  </si>
  <si>
    <t>Purifying Shampoo</t>
  </si>
  <si>
    <t>DEHC VOLU Shampoo</t>
  </si>
  <si>
    <t>OI/Oil</t>
  </si>
  <si>
    <t>DEHC DEDE Shampoo</t>
  </si>
  <si>
    <t>DEHC MOMO Potion</t>
  </si>
  <si>
    <t>135 ml</t>
  </si>
  <si>
    <t>EXTENSIONES</t>
  </si>
  <si>
    <t>RUBIO</t>
  </si>
  <si>
    <t>HAIR HOLDING</t>
  </si>
  <si>
    <t>30ml</t>
  </si>
  <si>
    <t>155 ml</t>
  </si>
  <si>
    <t>sally</t>
  </si>
  <si>
    <t>joico</t>
  </si>
  <si>
    <t>Joico</t>
  </si>
  <si>
    <t>90ml</t>
  </si>
  <si>
    <t>CANT</t>
  </si>
  <si>
    <t>MIN</t>
  </si>
  <si>
    <t>PROV.</t>
  </si>
  <si>
    <t>INV.</t>
  </si>
  <si>
    <t>SALLY</t>
  </si>
  <si>
    <t>IDEAL</t>
  </si>
  <si>
    <t>STA</t>
  </si>
  <si>
    <t>MES</t>
  </si>
  <si>
    <t>NOV/DIC</t>
  </si>
  <si>
    <t>BRUSHING PLIS</t>
  </si>
  <si>
    <t>BLUE WASH</t>
  </si>
  <si>
    <r>
      <rPr>
        <sz val="11"/>
        <rFont val="Calibri"/>
        <family val="1"/>
      </rPr>
      <t>BIOKERA ARGANOLOGY</t>
    </r>
    <r>
      <rPr>
        <sz val="11"/>
        <rFont val="Calibri"/>
        <family val="2"/>
      </rPr>
      <t xml:space="preserve"> OIL</t>
    </r>
  </si>
  <si>
    <t>OSIS+ FREEZE</t>
  </si>
  <si>
    <t>Yellow Decolorante En Sobre 9 Niveles Aclaracion Sobre 12x50gr</t>
  </si>
  <si>
    <t>12x50gr</t>
  </si>
  <si>
    <t>FIBRA CAPILAR BOLSA 25g</t>
  </si>
  <si>
    <t>FIBRA CAPILAR BOLSA 100g</t>
  </si>
  <si>
    <t>SEVICH BOTE FIBRAS CAPILARES 25g</t>
  </si>
  <si>
    <t xml:space="preserve">RUBIO </t>
  </si>
  <si>
    <t xml:space="preserve">olaplex 6  </t>
  </si>
  <si>
    <t xml:space="preserve">olaplex 4 </t>
  </si>
  <si>
    <t xml:space="preserve">body wash 237ml </t>
  </si>
  <si>
    <t>body conditioner 237ml</t>
  </si>
  <si>
    <t xml:space="preserve">secadora </t>
  </si>
  <si>
    <t>470F</t>
  </si>
  <si>
    <t>470FW</t>
  </si>
  <si>
    <t>480F</t>
  </si>
  <si>
    <t xml:space="preserve">Brochas </t>
  </si>
  <si>
    <t>ferro</t>
  </si>
  <si>
    <t xml:space="preserve">inventario </t>
  </si>
  <si>
    <t>HL</t>
  </si>
  <si>
    <t>INVENTARIO 29/12/2023</t>
  </si>
  <si>
    <t>Premium Grade</t>
  </si>
  <si>
    <t xml:space="preserve">PACK 5 CEPILLOS EVOLUTION BASIC </t>
  </si>
  <si>
    <t>The Restless Circle</t>
  </si>
  <si>
    <t>DEHC MINU Conditioner</t>
  </si>
  <si>
    <t>Energizing Gel</t>
  </si>
  <si>
    <t>DEHC DEDE Hair Mist</t>
  </si>
  <si>
    <t>Energizing Shampoo</t>
  </si>
  <si>
    <t>DEHC SOLU Sea Salt Scub</t>
  </si>
  <si>
    <t>DEHC NOUNOU Conditioner</t>
  </si>
  <si>
    <t>NT Nourishing Keratin Sealer</t>
  </si>
  <si>
    <t>DEHC SOLU Shampoo</t>
  </si>
  <si>
    <t>OI Shampoo</t>
  </si>
  <si>
    <t>280 ml</t>
  </si>
  <si>
    <t>LIQUID SPELL</t>
  </si>
  <si>
    <t>DEHC NOUNOU Hair Mask</t>
  </si>
  <si>
    <t>Energizing Thickening Tonic</t>
  </si>
  <si>
    <t>DEHC MELU Shampoo</t>
  </si>
  <si>
    <t>HEART OF GLASS</t>
  </si>
  <si>
    <t>Rich Conditioner</t>
  </si>
  <si>
    <t>DEHC LOVE CURL Controller</t>
  </si>
  <si>
    <t>DEHC LOVE CURL Shampoo</t>
  </si>
  <si>
    <t>NT Nourishing Vegetarian Miracle Mask</t>
  </si>
  <si>
    <t>OI/All In One Milk</t>
  </si>
  <si>
    <t>Curl Moisturizing Mousse, bouncy curls</t>
  </si>
  <si>
    <t>AUTHENTIC</t>
  </si>
  <si>
    <t>Authentic Balm</t>
  </si>
  <si>
    <t>DEHC LOVE SMOOTHING Hair Smoother</t>
  </si>
  <si>
    <t>DEHC MELU Conditioner</t>
  </si>
  <si>
    <t>DEHC MOMO Conditioner</t>
  </si>
  <si>
    <t>The Quick Fix Circle</t>
  </si>
  <si>
    <t>DEHC LOVE SMOOTHING Conditioner</t>
  </si>
  <si>
    <t>DEHC MOMO Shampoo</t>
  </si>
  <si>
    <t>NT Nourishing Vegetarian Miracle Conditioner</t>
  </si>
  <si>
    <t>DEHC MINU Hair Serum</t>
  </si>
  <si>
    <t>DAVINES</t>
  </si>
  <si>
    <t>Liquid Spell Reinforcing Bodifying Fluid</t>
  </si>
  <si>
    <t>OI Hair Butter</t>
  </si>
  <si>
    <t>Energizing Seasonal Superactive</t>
  </si>
  <si>
    <t>Silkening Shampoo</t>
  </si>
  <si>
    <t>OI All In One Milk</t>
  </si>
  <si>
    <t>DEHC MINU Hair Mask</t>
  </si>
  <si>
    <t>DEHC DEDE Conditioner</t>
  </si>
  <si>
    <t>ESSENTIAL SHAMPOO BARS</t>
  </si>
  <si>
    <t>DEHC DEDE Shampoo Bar</t>
  </si>
  <si>
    <t>100 gr</t>
  </si>
  <si>
    <t>DEHC VOLU Shampoo Bar</t>
  </si>
  <si>
    <t>DEHC LOVE Shampoo Bar</t>
  </si>
  <si>
    <t>The Spotlight Circle</t>
  </si>
  <si>
    <t>ADITIVES</t>
  </si>
  <si>
    <t>Protection Provider</t>
  </si>
  <si>
    <t>Calming Shampoo</t>
  </si>
  <si>
    <t>SU/Hair&amp;Body Wash</t>
  </si>
  <si>
    <t>DEHC LOVE CURL Cream</t>
  </si>
  <si>
    <t>Renewing Shampoo</t>
  </si>
  <si>
    <t>Renewing Conditioner</t>
  </si>
  <si>
    <t>ON PROTECTION - ADITIVO CONCENTRADO PROTECTOR PARA EL CABELLO.</t>
  </si>
  <si>
    <t>The Purity Circle</t>
  </si>
  <si>
    <t>750ml</t>
  </si>
  <si>
    <t>Replumping Hair Filler</t>
  </si>
  <si>
    <t>The Let it Go</t>
  </si>
  <si>
    <t>Sheer Glaze</t>
  </si>
  <si>
    <t>Replumping Shampoo</t>
  </si>
  <si>
    <t>Replumping Conditioner</t>
  </si>
  <si>
    <t>SU/ Protective Cream SPF 30</t>
  </si>
  <si>
    <t>DEHC LOVE CURL Cleansing Cream</t>
  </si>
  <si>
    <t>ON PROTECTION</t>
  </si>
  <si>
    <t>On Protection</t>
  </si>
  <si>
    <t>ALCHEMIC</t>
  </si>
  <si>
    <t>Alchemic shampoo</t>
  </si>
  <si>
    <t>Alchemic conditioner</t>
  </si>
  <si>
    <t>1000ml</t>
  </si>
  <si>
    <t>LINEA</t>
  </si>
  <si>
    <t>CONT. (ml/gr)</t>
  </si>
  <si>
    <t>HEART OF GLASS
Nuestra primera línea dedicada a nutrir, cuidar y resaltar cabello rubio, ya sea natural o cosmético.</t>
  </si>
  <si>
    <t>Intense Treatment</t>
  </si>
  <si>
    <t>1000 ml</t>
  </si>
  <si>
    <t>750 ml</t>
  </si>
  <si>
    <t>PASTA &amp; LOVE Línea de afeitado para el hombre que ama vivir bien y cuidarse.</t>
  </si>
  <si>
    <t>PASTA&amp;LOVE</t>
  </si>
  <si>
    <t>Softening Shaving Gel</t>
  </si>
  <si>
    <t>Aftershave &amp; Moisturizing Cream</t>
  </si>
  <si>
    <t>Pre-Shaving &amp; Beard Oil</t>
  </si>
  <si>
    <t>NATURAL TECH- TRATAMIENTOS PARA CUERO CABELLUDO Y CABELLO</t>
  </si>
  <si>
    <t>Elevating Scalpt Recovery Treatment</t>
  </si>
  <si>
    <t>Elevating Clay Supercleanser</t>
  </si>
  <si>
    <t>120ml</t>
  </si>
  <si>
    <t>Elevating Massage Oil</t>
  </si>
  <si>
    <t>Elevating Ambiance Spray</t>
  </si>
  <si>
    <t>Energizing Seasonal Superactive Vials</t>
  </si>
  <si>
    <t>12x6ml</t>
  </si>
  <si>
    <t>NT Nourishing Keratin Wonder Superactive</t>
  </si>
  <si>
    <t>NT Nourishing Keratin Booster Superactive</t>
  </si>
  <si>
    <t>NT Nourishing Superactive Hair Royal Jelly</t>
  </si>
  <si>
    <t>8ml x 6</t>
  </si>
  <si>
    <t>Purifying- Anticaspa</t>
  </si>
  <si>
    <t>Purifying Gel</t>
  </si>
  <si>
    <t>Rebalancing Cleansing Treatment</t>
  </si>
  <si>
    <t>Detoxifying  scrub Shampoo</t>
  </si>
  <si>
    <r>
      <t xml:space="preserve">DEHC LOVE SMOOTHING Perfector </t>
    </r>
    <r>
      <rPr>
        <b/>
        <sz val="12"/>
        <color rgb="FFFF0000"/>
        <rFont val="Arial"/>
        <family val="2"/>
      </rPr>
      <t>¡NUEVO!</t>
    </r>
  </si>
  <si>
    <r>
      <t xml:space="preserve">DEHC LOVE SMOOTHING Instant Mask </t>
    </r>
    <r>
      <rPr>
        <b/>
        <sz val="12"/>
        <color rgb="FFFF0000"/>
        <rFont val="Arial"/>
        <family val="2"/>
      </rPr>
      <t>¡NUEVO!</t>
    </r>
  </si>
  <si>
    <r>
      <rPr>
        <b/>
        <sz val="12"/>
        <color rgb="FFFF0000"/>
        <rFont val="Arial"/>
        <family val="2"/>
      </rPr>
      <t>WELLBEING SPACE</t>
    </r>
  </si>
  <si>
    <r>
      <rPr>
        <sz val="12"/>
        <rFont val="Calibri"/>
        <family val="1"/>
      </rPr>
      <t>Lista de Precios vigente a partir de julio 2021.</t>
    </r>
  </si>
  <si>
    <r>
      <t xml:space="preserve">Shaving Gel </t>
    </r>
    <r>
      <rPr>
        <b/>
        <sz val="12"/>
        <color rgb="FFFF0000"/>
        <rFont val="Arial"/>
        <family val="2"/>
      </rPr>
      <t>¡NUEVO!</t>
    </r>
  </si>
  <si>
    <r>
      <t xml:space="preserve">Styling Paste </t>
    </r>
    <r>
      <rPr>
        <b/>
        <sz val="12"/>
        <color rgb="FFFF0000"/>
        <rFont val="Arial"/>
        <family val="2"/>
      </rPr>
      <t>¡NUEVO!</t>
    </r>
  </si>
  <si>
    <r>
      <t xml:space="preserve">Styling Clay </t>
    </r>
    <r>
      <rPr>
        <b/>
        <sz val="12"/>
        <color rgb="FFFF0000"/>
        <rFont val="Arial"/>
        <family val="2"/>
      </rPr>
      <t>¡NUEVO!</t>
    </r>
  </si>
  <si>
    <r>
      <rPr>
        <b/>
        <sz val="12"/>
        <color rgb="FFDA3977"/>
        <rFont val="Arial"/>
        <family val="2"/>
      </rPr>
      <t>Elevating - Para elevar o mejorar los servicios y desempeño de los tratamietos y experiencia profesional.</t>
    </r>
  </si>
  <si>
    <r>
      <rPr>
        <b/>
        <sz val="12"/>
        <color rgb="FFFF0000"/>
        <rFont val="Arial"/>
        <family val="2"/>
      </rPr>
      <t>Energizing - Anticaída</t>
    </r>
  </si>
  <si>
    <r>
      <rPr>
        <b/>
        <sz val="12"/>
        <color rgb="FFC55811"/>
        <rFont val="Arial"/>
        <family val="2"/>
      </rPr>
      <t>Nourishing - Cabellos Sensibilizados y procesados</t>
    </r>
  </si>
  <si>
    <r>
      <rPr>
        <b/>
        <sz val="12"/>
        <color rgb="FF6F2F9F"/>
        <rFont val="Arial"/>
        <family val="2"/>
      </rPr>
      <t>Rebalancing - para cuero cabelludo graso</t>
    </r>
  </si>
  <si>
    <r>
      <rPr>
        <b/>
        <sz val="12"/>
        <color rgb="FF3366FF"/>
        <rFont val="Arial"/>
        <family val="2"/>
      </rPr>
      <t>Detoxifying- para desintoxifar cuero cabelludo y cabello</t>
    </r>
  </si>
  <si>
    <r>
      <rPr>
        <b/>
        <sz val="12"/>
        <color rgb="FF538235"/>
        <rFont val="Arial"/>
        <family val="2"/>
      </rPr>
      <t>Renewing - Acción Antiage</t>
    </r>
  </si>
  <si>
    <r>
      <rPr>
        <b/>
        <sz val="12"/>
        <color rgb="FF2F5395"/>
        <rFont val="Arial"/>
        <family val="2"/>
      </rPr>
      <t>Well-Being- Todo tipo de cabello</t>
    </r>
  </si>
  <si>
    <t>Well Being Shampoo</t>
  </si>
  <si>
    <t>Well Being Conditioner</t>
  </si>
  <si>
    <r>
      <rPr>
        <b/>
        <sz val="12"/>
        <color rgb="FFBE8F00"/>
        <rFont val="Arial"/>
        <family val="2"/>
      </rPr>
      <t>Calming - Para cuero cabelludo sensible</t>
    </r>
  </si>
  <si>
    <t>Calming Superactive</t>
  </si>
  <si>
    <r>
      <rPr>
        <b/>
        <sz val="12"/>
        <color rgb="FFD42B6C"/>
        <rFont val="Arial"/>
        <family val="2"/>
      </rPr>
      <t>Replumping - Efecto Filler</t>
    </r>
  </si>
  <si>
    <t>DAVINES/ESSENTIAL HAIRCARE- LINEA DE CUIDADO DIARIO PARA CABELLO</t>
  </si>
  <si>
    <r>
      <rPr>
        <b/>
        <sz val="12"/>
        <color rgb="FFBE8F00"/>
        <rFont val="Arial"/>
        <family val="2"/>
      </rPr>
      <t>NOUNOU- Nutrición para cabello tratado, decolorado, deshidratado y/o quebradizo.</t>
    </r>
  </si>
  <si>
    <t>Renewing Serum Superactive</t>
  </si>
  <si>
    <t>Renewing Pro-Boost</t>
  </si>
  <si>
    <r>
      <rPr>
        <b/>
        <sz val="12"/>
        <color rgb="FF538235"/>
        <rFont val="Arial"/>
        <family val="2"/>
      </rPr>
      <t>MOMO - Humecta el cabello seco y deshidratado.</t>
    </r>
  </si>
  <si>
    <t>DEHC MOMO Shampoo Bar</t>
  </si>
  <si>
    <r>
      <rPr>
        <b/>
        <sz val="12"/>
        <color rgb="FFEC7C30"/>
        <rFont val="Arial"/>
        <family val="2"/>
      </rPr>
      <t>DEDE - Ideal para cabello fino.</t>
    </r>
  </si>
  <si>
    <r>
      <rPr>
        <b/>
        <sz val="12"/>
        <color rgb="FF006FC0"/>
        <rFont val="Arial"/>
        <family val="2"/>
      </rPr>
      <t>SOLU- Limpieza profunda para todo tipo de cabello.</t>
    </r>
  </si>
  <si>
    <t>5L</t>
  </si>
  <si>
    <r>
      <rPr>
        <b/>
        <sz val="12"/>
        <color rgb="FF7A7A7A"/>
        <rFont val="Arial"/>
        <family val="2"/>
      </rPr>
      <t>LOVE CURL -  Ideal para cabello ondulado o rizado.</t>
    </r>
  </si>
  <si>
    <r>
      <rPr>
        <b/>
        <sz val="12"/>
        <color rgb="FF6F2F9F"/>
        <rFont val="Arial"/>
        <family val="2"/>
      </rPr>
      <t>LOVE SMOOTHING - Quita el frizz al cabello muy crespo y/o grueso.</t>
    </r>
  </si>
  <si>
    <t>DEHC LOVE CURL Primer</t>
  </si>
  <si>
    <r>
      <rPr>
        <b/>
        <sz val="12"/>
        <color rgb="FF92D050"/>
        <rFont val="Arial"/>
        <family val="2"/>
      </rPr>
      <t>MELU - Para cabello largo y/o con tendencia a la rotura.</t>
    </r>
  </si>
  <si>
    <r>
      <rPr>
        <b/>
        <sz val="12"/>
        <color rgb="FF7A7A7A"/>
        <rFont val="Arial"/>
        <family val="2"/>
      </rPr>
      <t>VOLU - Volumen instantáneo para el cabello muy fino o sin cuerpo.</t>
    </r>
  </si>
  <si>
    <r>
      <rPr>
        <b/>
        <sz val="12"/>
        <color rgb="FF2E75B5"/>
        <rFont val="Arial"/>
        <family val="2"/>
      </rPr>
      <t>MINU - Luminosidad y protección para el cabello teñido.</t>
    </r>
  </si>
  <si>
    <t>OI - BELLEZA ABSOLUTA - Linea para todo tipo de cabello.</t>
  </si>
  <si>
    <t>OI Body Wash</t>
  </si>
  <si>
    <t>OI Bálsamo de Manos</t>
  </si>
  <si>
    <t>A SINGLE SHAMPOO - Experimenta la verdadera Belleza Sostenible</t>
  </si>
  <si>
    <t>A SINGLE SHAMPOO</t>
  </si>
  <si>
    <t>A Single Shampoo</t>
  </si>
  <si>
    <t>AUTHENTIC- PRODUCTOS DERIVADOS DE ORIGEN NTURAL - Para cabello, rosto y cuerpo</t>
  </si>
  <si>
    <t>Authentic Nectar</t>
  </si>
  <si>
    <t>Authentic Oil</t>
  </si>
  <si>
    <t>140ml</t>
  </si>
  <si>
    <t>Authentic Butter</t>
  </si>
  <si>
    <t>The Wake-up Circle</t>
  </si>
  <si>
    <t>VARIOS</t>
  </si>
  <si>
    <t>Hair Refresher</t>
  </si>
  <si>
    <t>SU-Protección solar para cabello y cuerpo</t>
  </si>
  <si>
    <t>SU/ Tan Maximizer</t>
  </si>
  <si>
    <t>SU/ Aftersun</t>
  </si>
  <si>
    <r>
      <rPr>
        <b/>
        <sz val="12"/>
        <color rgb="FF7A7A7A"/>
        <rFont val="Arial"/>
        <family val="2"/>
      </rPr>
      <t>Hair Spray</t>
    </r>
  </si>
  <si>
    <t>Dry Texturizer Spray, full-bodied hair</t>
  </si>
  <si>
    <t>Invisible no gas spray, brushable looks</t>
  </si>
  <si>
    <t>Extra Strong Hairspray, maximum hold</t>
  </si>
  <si>
    <t>Medium Hairspray, shiny looks</t>
  </si>
  <si>
    <t>Strong hairspray, firm hold</t>
  </si>
  <si>
    <r>
      <rPr>
        <b/>
        <sz val="12"/>
        <color rgb="FF5B9BD4"/>
        <rFont val="Arial"/>
        <family val="2"/>
      </rPr>
      <t>Mousse</t>
    </r>
  </si>
  <si>
    <t>Volume Boosting Mousse, buoyant textures</t>
  </si>
  <si>
    <r>
      <rPr>
        <b/>
        <sz val="12"/>
        <color rgb="FFEC7C30"/>
        <rFont val="Arial"/>
        <family val="2"/>
      </rPr>
      <t>Serum</t>
    </r>
  </si>
  <si>
    <t>Invisible Serum, tousled looks</t>
  </si>
  <si>
    <t>Texturizing Serum, workable looks</t>
  </si>
  <si>
    <r>
      <rPr>
        <b/>
        <sz val="12"/>
        <color rgb="FFFFC000"/>
        <rFont val="Arial"/>
        <family val="2"/>
      </rPr>
      <t>Ceras</t>
    </r>
  </si>
  <si>
    <t>Shine Wax, polished finish</t>
  </si>
  <si>
    <t>75ml</t>
  </si>
  <si>
    <t>Forming Pomade, textured looks</t>
  </si>
  <si>
    <t>Medium Hold Finishing Gum, elastic textures</t>
  </si>
  <si>
    <t>Strong Dry Wax, mat textures</t>
  </si>
  <si>
    <t>Strong Moulding Clay, mat finish</t>
  </si>
  <si>
    <r>
      <rPr>
        <b/>
        <sz val="12"/>
        <color rgb="FF4471C4"/>
        <rFont val="Arial"/>
        <family val="2"/>
      </rPr>
      <t>Gel</t>
    </r>
  </si>
  <si>
    <t>Medium Hold Modeling Gel, wet looks</t>
  </si>
  <si>
    <t>Strong Hold Cream Gel, firm plished looks</t>
  </si>
  <si>
    <r>
      <rPr>
        <b/>
        <sz val="12"/>
        <color rgb="FF7A7A7A"/>
        <rFont val="Arial"/>
        <family val="2"/>
      </rPr>
      <t>Varios</t>
    </r>
  </si>
  <si>
    <t>Blow Dry Primer</t>
  </si>
  <si>
    <t>Texturizing Dust, instant volume</t>
  </si>
  <si>
    <t>8g</t>
  </si>
  <si>
    <t>Medium Hold Pliable Paste, invisible effects</t>
  </si>
  <si>
    <t>Relaxing Moisturizing Fluid, controlled looks</t>
  </si>
  <si>
    <t>Shimmering Mist, extraordinary shine</t>
  </si>
  <si>
    <t>BOTES P/APLICAR FIBRAS</t>
  </si>
  <si>
    <t>BOUNTY BALM</t>
  </si>
  <si>
    <t>CURL JAM</t>
  </si>
  <si>
    <t>BC BONACURE</t>
  </si>
  <si>
    <t>BC PRR SEALED ENDS</t>
  </si>
  <si>
    <t>OSIS+</t>
  </si>
  <si>
    <t>OSIS+ SESSION LABEL SPRAY SALINO</t>
  </si>
  <si>
    <t>OSIS+ DUST IT</t>
  </si>
  <si>
    <t>OSIS+ MIGHTY MATTE</t>
  </si>
  <si>
    <t>OSiS SESSION LABEL POWDER CLOUD</t>
  </si>
  <si>
    <t>OSIS+ SESSION LABEL SPRAY FIJACIÓN FUERTE</t>
  </si>
  <si>
    <t>OSIS+ SESSION LABEL SPRAY FIJACIÓN FLEXIBLE</t>
  </si>
  <si>
    <t>OSIS+ ELASTIC</t>
  </si>
  <si>
    <t>OSIS+ REFRESH DUST</t>
  </si>
  <si>
    <t>BC HMK SPRAY CONDITIONER</t>
  </si>
  <si>
    <t>BC HMK CONDITIONER</t>
  </si>
  <si>
    <t>OSIS+ MESS UP</t>
  </si>
  <si>
    <t>OSIS+ THRILL</t>
  </si>
  <si>
    <t>OSIS+ FLEXWAX</t>
  </si>
  <si>
    <t>OSIS+ BOUNCY CURLS</t>
  </si>
  <si>
    <t>OSIS+ FLATLINER</t>
  </si>
  <si>
    <t>BLONDME</t>
  </si>
  <si>
    <t>BM DECOLORANTE PREMIUM LIGHT 9+ 450g</t>
  </si>
  <si>
    <t>OSIS+ TAME WILD</t>
  </si>
  <si>
    <t>OSIS+ BLOW &amp; GO</t>
  </si>
  <si>
    <t>OSIS+ ROCK HARD</t>
  </si>
  <si>
    <t>OSIS+ CURL HONEY</t>
  </si>
  <si>
    <t>OSIS+ PLAY TOUGH</t>
  </si>
  <si>
    <t>OSIS+ SPARKLER</t>
  </si>
  <si>
    <t>OSIS+ SESSION</t>
  </si>
  <si>
    <t>OSIS+ TOPPED UP</t>
  </si>
  <si>
    <t>GOOD BY YELLOW</t>
  </si>
  <si>
    <t>SKP GOODBYE YELLOW</t>
  </si>
  <si>
    <t>OSiS+ Magic</t>
  </si>
  <si>
    <t>BC Q10 AGELESS TAMING CONDITIONER</t>
  </si>
  <si>
    <t>BC pH 4.5 CF SILVER SHAMPOO</t>
  </si>
  <si>
    <t>BC PRR SPRAY CONDITIONER</t>
  </si>
  <si>
    <t>BC PRR TREATMENT</t>
  </si>
  <si>
    <t>BC HMK MICELLAR SHAMPOO</t>
  </si>
  <si>
    <t>BC PRR CONDITIONER</t>
  </si>
  <si>
    <t>BC PRR MICELLAR SHAMPOO</t>
  </si>
  <si>
    <t>BC HMK TREATMENT</t>
  </si>
  <si>
    <t>BC FF INFUSION ENLAZADORA 12x10ml</t>
  </si>
  <si>
    <t>12x10</t>
  </si>
  <si>
    <t>BC pH 4.5 CF MICELLAR RICH SHAMPOO</t>
  </si>
  <si>
    <t>BC pH 4.5 CF TREATMENT</t>
  </si>
  <si>
    <t>[3D]MEN</t>
  </si>
  <si>
    <t>[3D]MEN CERA MOLDEADORA</t>
  </si>
  <si>
    <t>[3D]MEN ARCILLA TEXTURIZANTE</t>
  </si>
  <si>
    <t>[3D]MEN GEL DE FIJACIÓN FUERTE</t>
  </si>
  <si>
    <t>[3D]MEN SHAMPOO CABELLO Y CUERPO</t>
  </si>
  <si>
    <t>[3D]MEN SHAMPOO ACTIVADOR DE RAICES</t>
  </si>
  <si>
    <t>[3D]MEN SHAMPOO ANTICASPA</t>
  </si>
  <si>
    <t>[3D]MEN SHAMPOO ANTIGRASA</t>
  </si>
  <si>
    <t>BC pH 4.5 CF SPRAY CONDITIONER</t>
  </si>
  <si>
    <t>BC FF FORTIFYING SHAMPOO</t>
  </si>
  <si>
    <t>BC Q10 AGELESS MICELLAR SHAMPOO</t>
  </si>
  <si>
    <t>BC pH 4.5 CF CONDITIONER</t>
  </si>
  <si>
    <t>BC KSP MICELLAR SHAMPOO</t>
  </si>
  <si>
    <t>BC FF BASE SPRAY-FORTIFICANTE</t>
  </si>
  <si>
    <t>OSIS SESSION LABEL MEMORY NET</t>
  </si>
  <si>
    <t>IGORA</t>
  </si>
  <si>
    <t>IGORA ROYAL</t>
  </si>
  <si>
    <t>IGORA ROYAL Oxigenta   1000ML</t>
  </si>
  <si>
    <t>IGORA VIBRANCE</t>
  </si>
  <si>
    <t>IGORA VIBRANCE Clear 0-00 500ML</t>
  </si>
  <si>
    <t>IGORA VIBRANCE 0-00 60ML</t>
  </si>
  <si>
    <t>IGORA VARIO BLOND Plus 450G</t>
  </si>
  <si>
    <t>IGORA VARIO BLOND Super Plus 450G</t>
  </si>
  <si>
    <t>IGORA VARIO BLOND Crema Aclarante  250G</t>
  </si>
  <si>
    <t>IGORA VARIO BLOND Cool Lift</t>
  </si>
  <si>
    <t>IGORA VIBRANCE 4% Developer 1000ML</t>
  </si>
  <si>
    <t>IGORA VIBRANCE 4% Developer MINI 60ML</t>
  </si>
  <si>
    <t>IGORA VIBRANCE 1.9% Developer 1000ML</t>
  </si>
  <si>
    <t>IGORA VIBRANCE 1,9% Gel Developer 1000ML</t>
  </si>
  <si>
    <t>IGORA VIBRANCE 1,9% Gel Developer MINI 60ML</t>
  </si>
  <si>
    <t>BLONDME COLOR</t>
  </si>
  <si>
    <t>BM LOC ACTIVADORA 12% 40 Vol 1000ML</t>
  </si>
  <si>
    <t>BM LOC ACTIVADORA 2% 7 Vol 1000ML</t>
  </si>
  <si>
    <t>BC CVB MICELLAR SHAMPOO</t>
  </si>
  <si>
    <t>BC CVB WHIPPED CONDITIONER</t>
  </si>
  <si>
    <t>BC CVB PERFECT FOAM</t>
  </si>
  <si>
    <t>BM LOC ACTIVADORA 6% 20 Vol 1000ML</t>
  </si>
  <si>
    <t>BM LOC ACTIVADORA 9% 30 Vol 1000ML</t>
  </si>
  <si>
    <t>BLONDME CARE</t>
  </si>
  <si>
    <t>O</t>
  </si>
  <si>
    <t>BC BONACURE HYALURONIC MOISTURE KICK</t>
  </si>
  <si>
    <t>BC HMK CURL POWER 5</t>
  </si>
  <si>
    <t>BC HMK BB HYDRA PEARL</t>
  </si>
  <si>
    <t>BC BONACURE PEPTIDE REPAIR RESCUE</t>
  </si>
  <si>
    <t>BC DEEP CLEANSING SHAMPOO</t>
  </si>
  <si>
    <t>BC PRR DEEP NOURISHING MICELLAR SHAMPOO</t>
  </si>
  <si>
    <t>BC PRR DEEP NOURISHING TREATMENT</t>
  </si>
  <si>
    <t>BC PRR NUTRI SHIELD SERUM</t>
  </si>
  <si>
    <t>28+28</t>
  </si>
  <si>
    <t>BLOW DEFENCE</t>
  </si>
  <si>
    <t>Trat. Prep. Autotérmico</t>
  </si>
  <si>
    <t>Shampoo Activador Raíces</t>
  </si>
  <si>
    <t>Tratamiento Activador de Raíces</t>
  </si>
  <si>
    <t>7X10</t>
  </si>
  <si>
    <t>Tratamiento Estimulante de Raíces</t>
  </si>
  <si>
    <t>Shampoo Purificante</t>
  </si>
  <si>
    <t>Shampoo Calmante</t>
  </si>
  <si>
    <t>Sérum Calmante</t>
  </si>
  <si>
    <t>Shampoo Anticaspa</t>
  </si>
  <si>
    <t>Serum Anticaspa</t>
  </si>
  <si>
    <t>Deep Cleansing Shampoo</t>
  </si>
  <si>
    <t>Sérum Equilibrante</t>
  </si>
  <si>
    <t>Tratamiento Tónico Detox</t>
  </si>
  <si>
    <t>BC BONACURE ph4.5 COLOR FREEZE</t>
  </si>
  <si>
    <t>BC OIL MIRACLE BRAZILNUT SHAMPOO</t>
  </si>
  <si>
    <t>BC OIL MIRACLE BRAZILNUT TRATAMIENTO</t>
  </si>
  <si>
    <t>BC OIL MIRACLE BRAZILNUT POTENCIADOR</t>
  </si>
  <si>
    <t>1x15</t>
  </si>
  <si>
    <t>BC OIL MIRACLE BRAZILNUT TALENT 10</t>
  </si>
  <si>
    <t>Color Remover</t>
  </si>
  <si>
    <t>10X3</t>
  </si>
  <si>
    <t>BC pH 4.5 CF MICELLAR SULFAT FREE SHAMPOO</t>
  </si>
  <si>
    <t>OIL ULTIME</t>
  </si>
  <si>
    <t>OIL ULTIME SHAMPOO LIGERO</t>
  </si>
  <si>
    <t>OIL ULTIME SPRAY ACONDICIONADOR LIGERO</t>
  </si>
  <si>
    <t>OIL ULTIME TRATAMIENTO LIGERO ESPUMA</t>
  </si>
  <si>
    <t>OIL ULTIME SHAMPOO CON ACEITES</t>
  </si>
  <si>
    <t>OIL ULTIME ACONDICIONADOR CON ACEITES</t>
  </si>
  <si>
    <t>OIL ULTIME TRATAMIENTO CON ACEITES</t>
  </si>
  <si>
    <t>OIL ULTIME EXFOLIANTE CON ACEITES</t>
  </si>
  <si>
    <t>OIL ULTIME ESENCIAL OIL ENERGIZANTE</t>
  </si>
  <si>
    <t>OIL ULTIME ESENCIAL OIL RELAJANTE</t>
  </si>
  <si>
    <t>OIL ULTIME TRATAMIENTO CLEANSING CASTOR SEED</t>
  </si>
  <si>
    <t>OIL ULTIME TRATAMIENTO ACABADO ROSE</t>
  </si>
  <si>
    <t>OIL ULTIME TRATAMIENTO ACABADO ARGAN</t>
  </si>
  <si>
    <t>OIL ULTIME TRATAMIENTO ACABADO MARULA</t>
  </si>
  <si>
    <t>OIL ULTIME TRATAMIENTO ACABADO BARBARYFIG (HIGO)</t>
  </si>
  <si>
    <t>OIL ULTIME TRATAMIENTO ACABADO MEDITERRÁNEO</t>
  </si>
  <si>
    <t>BC pH 4.5 CF RED SHAMPOO</t>
  </si>
  <si>
    <t>BC pH 4.5 CF GOLD SHAMPOO</t>
  </si>
  <si>
    <t>BC pH4.5 CF CHOCOLATE SHAMPOO</t>
  </si>
  <si>
    <t>BC CF UV FILTER SERUM</t>
  </si>
  <si>
    <t>BC BONACURE COLLAGEN VOLUME BOOST</t>
  </si>
  <si>
    <t>BOO</t>
  </si>
  <si>
    <t>BC BONACURE KERATIN SMOOTH PERFECT</t>
  </si>
  <si>
    <t>BC KSP CONDITIONER</t>
  </si>
  <si>
    <t>BC KSP TREATMENT</t>
  </si>
  <si>
    <t>BC KSP DUO LAYER TREATMENT</t>
  </si>
  <si>
    <t>2x100</t>
  </si>
  <si>
    <t>BC BONACURE Q10+ TIME RESTORE</t>
  </si>
  <si>
    <t>BC Q10 AGELESS PLUMPING SPRAY CONDITIONER</t>
  </si>
  <si>
    <t>BC Q10 AGELESS TAMING TREATMENT</t>
  </si>
  <si>
    <t>BC BONACURE GENERAL</t>
  </si>
  <si>
    <t>BC BONACURE FIBRE FORCE</t>
  </si>
  <si>
    <t>BC FF FORTYFYING MASK</t>
  </si>
  <si>
    <t>BC FF CREAMA ENLAZADORA</t>
  </si>
  <si>
    <t>BC FF SELLADOR FORTIFICANTE</t>
  </si>
  <si>
    <t>BC BONACURE SCALP GENESIS</t>
  </si>
  <si>
    <t>BC BONACURE OIL MIRACLE - BRAZILNUT OIL</t>
  </si>
  <si>
    <t>COLOR REMOVER</t>
  </si>
  <si>
    <t>FINHISHING</t>
  </si>
  <si>
    <t>OSIS+ SESSION LABEL</t>
  </si>
  <si>
    <t>OSiS SESSION LABEL DUST IT BLACK</t>
  </si>
  <si>
    <t>OSiS SESSION LABEL LA MOLDING PASTE</t>
  </si>
  <si>
    <t>OSIS+ DAMPED</t>
  </si>
  <si>
    <t>OSIS+ BIGBLAST</t>
  </si>
  <si>
    <t>OSIS+ GRIP</t>
  </si>
  <si>
    <t>OSIS+ HAIRBODY</t>
  </si>
  <si>
    <t>OSIS+ FAB FOAM</t>
  </si>
  <si>
    <t>OSIS+  VOLUME UP</t>
  </si>
  <si>
    <t>SILHOUETTE</t>
  </si>
  <si>
    <t>SILHOUETTE LACA FIJACIÓN FLEXIBLE</t>
  </si>
  <si>
    <t>SILHOUETTE ESPUMA FIJACIÓN FLEXIBLE</t>
  </si>
  <si>
    <t>SILHOUETTE LACA FIJACIÓN EXTRA FUERTE</t>
  </si>
  <si>
    <t>SILHOUETTE ESPUMA FIJACIÓN EXTRA FUERTE</t>
  </si>
  <si>
    <t>OSIS DRYT SPRAY FRESH TEXTURE</t>
  </si>
  <si>
    <t>OSIS DRYT SPRAY SOFT</t>
  </si>
  <si>
    <t>OSIS DRYT SPRAY CRAFT</t>
  </si>
  <si>
    <t>OSIS DRYT SOFT DUST</t>
  </si>
  <si>
    <t>10g</t>
  </si>
  <si>
    <t>OSiS DRY SPRAY BEACH</t>
  </si>
  <si>
    <t>OSiS DRY SPRAY BLOW</t>
  </si>
  <si>
    <t>[3D]MEN CARE</t>
  </si>
  <si>
    <t>[3D]MEN STYLING</t>
  </si>
  <si>
    <t>NATURAL STYLING</t>
  </si>
  <si>
    <t>NAT STYLING CLASSIC 0</t>
  </si>
  <si>
    <t>NAT STYLING CLASSIC 1</t>
  </si>
  <si>
    <t>NAT STYLING CLASSIC 2</t>
  </si>
  <si>
    <t>NS NEUTRALIZADOR</t>
  </si>
  <si>
    <t>NS GEL CREATIVO</t>
  </si>
  <si>
    <t>STRAIT STYLING GLATT</t>
  </si>
  <si>
    <t>STRAIT STYLING GLATT KIT NO. 0</t>
  </si>
  <si>
    <t>STRAIT STYLING GLATT KIT NO. 1</t>
  </si>
  <si>
    <t>STRAIT STYLING GLATT KIT NO. 2</t>
  </si>
  <si>
    <r>
      <rPr>
        <b/>
        <sz val="11"/>
        <color rgb="FFFFFFFF"/>
        <rFont val="Calibri"/>
        <family val="2"/>
      </rPr>
      <t>Marca</t>
    </r>
  </si>
  <si>
    <r>
      <rPr>
        <b/>
        <sz val="11"/>
        <color rgb="FFFFFFFF"/>
        <rFont val="Calibri"/>
        <family val="2"/>
      </rPr>
      <t>Material</t>
    </r>
  </si>
  <si>
    <r>
      <rPr>
        <b/>
        <sz val="11"/>
        <color rgb="FFFFFFFF"/>
        <rFont val="Calibri"/>
        <family val="2"/>
      </rPr>
      <t>ML</t>
    </r>
  </si>
  <si>
    <r>
      <rPr>
        <b/>
        <sz val="11"/>
        <color rgb="FFFFFFFF"/>
        <rFont val="Calibri"/>
        <family val="2"/>
      </rPr>
      <t>Precio
Lista 2022</t>
    </r>
  </si>
  <si>
    <r>
      <rPr>
        <b/>
        <sz val="11"/>
        <color rgb="FFFFFFFF"/>
        <rFont val="Calibri"/>
        <family val="2"/>
      </rPr>
      <t>Precio sugerido</t>
    </r>
  </si>
  <si>
    <r>
      <rPr>
        <b/>
        <sz val="11"/>
        <color rgb="FFFFFFFF"/>
        <rFont val="Calibri"/>
        <family val="2"/>
      </rPr>
      <t>STRAIT STYLING GLATT</t>
    </r>
  </si>
  <si>
    <r>
      <rPr>
        <b/>
        <sz val="11"/>
        <color rgb="FFFFFFFF"/>
        <rFont val="Calibri"/>
        <family val="2"/>
      </rPr>
      <t>IGORA</t>
    </r>
  </si>
  <si>
    <r>
      <rPr>
        <b/>
        <sz val="11"/>
        <color rgb="FFFFFFFF"/>
        <rFont val="Calibri"/>
        <family val="2"/>
      </rPr>
      <t>BLONDME</t>
    </r>
  </si>
  <si>
    <r>
      <rPr>
        <b/>
        <sz val="11"/>
        <color rgb="FFFFFFFF"/>
        <rFont val="Calibri"/>
        <family val="2"/>
      </rPr>
      <t>ESSENSITY</t>
    </r>
  </si>
  <si>
    <r>
      <rPr>
        <b/>
        <sz val="11"/>
        <color rgb="FFFFFFFF"/>
        <rFont val="Calibri"/>
        <family val="2"/>
      </rPr>
      <t>True Beautiful Honest</t>
    </r>
  </si>
  <si>
    <r>
      <rPr>
        <b/>
        <sz val="11"/>
        <color rgb="FFFFFFFF"/>
        <rFont val="Calibri"/>
        <family val="2"/>
      </rPr>
      <t>CHROMA ID</t>
    </r>
  </si>
  <si>
    <r>
      <rPr>
        <b/>
        <sz val="11"/>
        <color rgb="FFFFFFFF"/>
        <rFont val="Calibri"/>
        <family val="2"/>
      </rPr>
      <t>GOOD BY YELLOW</t>
    </r>
  </si>
  <si>
    <r>
      <rPr>
        <b/>
        <sz val="11"/>
        <color rgb="FFFFFFFF"/>
        <rFont val="Calibri"/>
        <family val="2"/>
      </rPr>
      <t>FIBRE CLINIX OTC</t>
    </r>
  </si>
  <si>
    <r>
      <rPr>
        <b/>
        <sz val="11"/>
        <color rgb="FFFFFFFF"/>
        <rFont val="Calibri"/>
        <family val="2"/>
      </rPr>
      <t>FIBRE</t>
    </r>
  </si>
  <si>
    <r>
      <rPr>
        <b/>
        <sz val="11"/>
        <color rgb="FFFFFFFF"/>
        <rFont val="Calibri"/>
        <family val="2"/>
      </rPr>
      <t>OIL ULTIME</t>
    </r>
  </si>
  <si>
    <r>
      <rPr>
        <b/>
        <sz val="11"/>
        <color rgb="FFFFFFFF"/>
        <rFont val="Calibri"/>
        <family val="2"/>
      </rPr>
      <t>OSIS+</t>
    </r>
  </si>
  <si>
    <r>
      <rPr>
        <b/>
        <sz val="11"/>
        <color rgb="FFFFFFFF"/>
        <rFont val="Calibri"/>
        <family val="2"/>
      </rPr>
      <t>OSIS+ TEXTURE</t>
    </r>
  </si>
  <si>
    <r>
      <rPr>
        <b/>
        <sz val="11"/>
        <color rgb="FFFFFFFF"/>
        <rFont val="Calibri"/>
        <family val="2"/>
      </rPr>
      <t>OSIS+ LISO</t>
    </r>
  </si>
  <si>
    <r>
      <rPr>
        <b/>
        <sz val="11"/>
        <color rgb="FFFFFFFF"/>
        <rFont val="Calibri"/>
        <family val="2"/>
      </rPr>
      <t>OSIS+ FINISH</t>
    </r>
  </si>
  <si>
    <r>
      <rPr>
        <b/>
        <sz val="11"/>
        <color rgb="FFFFFFFF"/>
        <rFont val="Calibri"/>
        <family val="2"/>
      </rPr>
      <t>OSIS+ VOLUME</t>
    </r>
  </si>
  <si>
    <r>
      <rPr>
        <b/>
        <sz val="11"/>
        <color rgb="FFFFFFFF"/>
        <rFont val="Calibri"/>
        <family val="2"/>
      </rPr>
      <t>OSIS+ CURLS</t>
    </r>
  </si>
  <si>
    <r>
      <rPr>
        <b/>
        <sz val="11"/>
        <color rgb="FFFFFFFF"/>
        <rFont val="Calibri"/>
        <family val="2"/>
      </rPr>
      <t>OSIS+ LONG TEXTURE</t>
    </r>
  </si>
  <si>
    <r>
      <rPr>
        <b/>
        <sz val="11"/>
        <color rgb="FFFFFFFF"/>
        <rFont val="Calibri"/>
        <family val="2"/>
      </rPr>
      <t>[3D]MEN</t>
    </r>
  </si>
  <si>
    <r>
      <rPr>
        <b/>
        <sz val="11"/>
        <color rgb="FFFFFFFF"/>
        <rFont val="Calibri"/>
        <family val="2"/>
      </rPr>
      <t>SILHOUETTE</t>
    </r>
  </si>
  <si>
    <r>
      <rPr>
        <b/>
        <sz val="11"/>
        <color rgb="FFFFFFFF"/>
        <rFont val="Calibri"/>
        <family val="2"/>
      </rPr>
      <t>NATURAL STYLING</t>
    </r>
  </si>
  <si>
    <r>
      <rPr>
        <b/>
        <sz val="11"/>
        <color rgb="FFFFFFFF"/>
        <rFont val="Calibri"/>
        <family val="2"/>
      </rPr>
      <t>STRAIT STYLING THERAPY</t>
    </r>
  </si>
  <si>
    <t>enhancing water</t>
  </si>
  <si>
    <t>hand&amp;hair cream 75ml</t>
  </si>
  <si>
    <t>J13095</t>
  </si>
  <si>
    <t>K-PAK Shampoo Limpieza 300 ml</t>
  </si>
  <si>
    <t>SALERM 21 BOOST AMPOLLETAS</t>
  </si>
  <si>
    <t>MED</t>
  </si>
  <si>
    <t>REF</t>
  </si>
  <si>
    <t>Absolut Repair Acondicionador</t>
  </si>
  <si>
    <t>Absolut Repair Shampoo</t>
  </si>
  <si>
    <t>Absolut Repair Mascarilla</t>
  </si>
  <si>
    <t>Vitamino Color Shampoo</t>
  </si>
  <si>
    <t>Vitamino Color Acondicionador</t>
  </si>
  <si>
    <t>Vitamino Color Mascarilla</t>
  </si>
  <si>
    <t>Metal Detox Crema</t>
  </si>
  <si>
    <t>Metal Detox Shampoo</t>
  </si>
  <si>
    <t>Metal Detox Mascarilla</t>
  </si>
  <si>
    <t>Metal Detox Serum Aceite</t>
  </si>
  <si>
    <t>ULTIMOS 6 MESES</t>
  </si>
  <si>
    <t>MERCADO</t>
  </si>
  <si>
    <t>AMAZON</t>
  </si>
  <si>
    <t>CHAMPU MULTI-PROTEINAS 1200ML</t>
  </si>
  <si>
    <t>CHAMPU MULTI-PROTEINAS 600ML</t>
  </si>
  <si>
    <t>CHAMPU MULTI-PROTEINAS 300ML</t>
  </si>
  <si>
    <t>BALSAMO MULTI-PROTEINAS 1200ML</t>
  </si>
  <si>
    <t>BALSAMO MULTI-PROTEINAS 600ML</t>
  </si>
  <si>
    <t>BALSAMO MULTI-PROTEINAS 300ML</t>
  </si>
  <si>
    <t>E3548702</t>
  </si>
  <si>
    <t>E3548402</t>
  </si>
  <si>
    <t>E3849100</t>
  </si>
  <si>
    <t>E4033200</t>
  </si>
  <si>
    <t>E4123900</t>
  </si>
  <si>
    <t>Metal Detox Pre tratamiento</t>
  </si>
  <si>
    <t>E4033800</t>
  </si>
  <si>
    <t>E4034100</t>
  </si>
  <si>
    <t>E4033400</t>
  </si>
  <si>
    <t>Absolut Repair Molecular Shampoo</t>
  </si>
  <si>
    <t xml:space="preserve">Absolut Repair Molecular Leave in </t>
  </si>
  <si>
    <t>Absolut Repair Molecular Liquid Treatment</t>
  </si>
  <si>
    <t>E4033601</t>
  </si>
  <si>
    <t>E3566001</t>
  </si>
  <si>
    <t>E3570402</t>
  </si>
  <si>
    <t>E3571401</t>
  </si>
  <si>
    <t>E3567901</t>
  </si>
  <si>
    <t>E3547401</t>
  </si>
  <si>
    <t>E3570102</t>
  </si>
  <si>
    <t>E3571800</t>
  </si>
  <si>
    <t>E3557701</t>
  </si>
  <si>
    <t>E3574500</t>
  </si>
  <si>
    <t xml:space="preserve">Absolut Repair Oil </t>
  </si>
  <si>
    <t>E3554801</t>
  </si>
  <si>
    <t>Liss Unlimited Shampoo</t>
  </si>
  <si>
    <t>E3569602</t>
  </si>
  <si>
    <t>E3570802</t>
  </si>
  <si>
    <t>Liss Unlimited Mascarilla</t>
  </si>
  <si>
    <t>E3567201</t>
  </si>
  <si>
    <t>E3554101</t>
  </si>
  <si>
    <t>Liss Unlimited Serum</t>
  </si>
  <si>
    <t>Blondifier Shampoo</t>
  </si>
  <si>
    <t>Blondifier Mascarilla</t>
  </si>
  <si>
    <t>E3554601</t>
  </si>
  <si>
    <t>E3569902</t>
  </si>
  <si>
    <t>E3571201</t>
  </si>
  <si>
    <t>Aminexil Ampolletas</t>
  </si>
  <si>
    <t>10x6ml</t>
  </si>
  <si>
    <t>E3887500</t>
  </si>
  <si>
    <t>1500ml</t>
  </si>
  <si>
    <t>E3570703</t>
  </si>
  <si>
    <t>E4034300</t>
  </si>
  <si>
    <t>E3567801</t>
  </si>
  <si>
    <t>order</t>
  </si>
  <si>
    <t>Yellow bleach 7 levels</t>
  </si>
  <si>
    <t>Yellow bleach 9 levels</t>
  </si>
  <si>
    <t>Dream Blowout Termico 200ml</t>
  </si>
  <si>
    <t>T18</t>
  </si>
  <si>
    <t>BM193</t>
  </si>
  <si>
    <t xml:space="preserve">Charola de servicio de extensiones letmex </t>
  </si>
  <si>
    <t>Homecut Cortadora De Cabello 16 Pzs. (79449-700)</t>
  </si>
  <si>
    <t>20/02/2025</t>
  </si>
  <si>
    <r>
      <rPr>
        <sz val="9"/>
        <rFont val="Arial MT"/>
        <family val="2"/>
      </rPr>
      <t>Servicio al cliente:</t>
    </r>
  </si>
  <si>
    <r>
      <rPr>
        <b/>
        <sz val="10"/>
        <color rgb="FFF1F1F1"/>
        <rFont val="Arial"/>
        <family val="2"/>
      </rPr>
      <t>CODIGO</t>
    </r>
  </si>
  <si>
    <r>
      <rPr>
        <b/>
        <sz val="10"/>
        <color rgb="FFF1F1F1"/>
        <rFont val="Arial"/>
        <family val="2"/>
      </rPr>
      <t>DESCRIPCION</t>
    </r>
  </si>
  <si>
    <r>
      <rPr>
        <b/>
        <sz val="10"/>
        <color rgb="FFF1F1F1"/>
        <rFont val="Arial"/>
        <family val="2"/>
      </rPr>
      <t>CONT.</t>
    </r>
  </si>
  <si>
    <r>
      <rPr>
        <b/>
        <sz val="10"/>
        <color rgb="FFF1F1F1"/>
        <rFont val="Arial"/>
        <family val="2"/>
      </rPr>
      <t>Precio C/IVA</t>
    </r>
  </si>
  <si>
    <r>
      <rPr>
        <b/>
        <sz val="10"/>
        <color rgb="FFFFFFFF"/>
        <rFont val="Arial"/>
        <family val="2"/>
      </rPr>
      <t>SALON</t>
    </r>
  </si>
  <si>
    <r>
      <rPr>
        <b/>
        <sz val="10"/>
        <color rgb="FFF1F1F1"/>
        <rFont val="Arial"/>
        <family val="2"/>
      </rPr>
      <t>REVENTA</t>
    </r>
  </si>
  <si>
    <r>
      <rPr>
        <sz val="11"/>
        <color rgb="FFF1F1F1"/>
        <rFont val="Microsoft Sans Serif"/>
        <family val="2"/>
      </rPr>
      <t>EVOLUTION OF THE COLOR CUBE Y OXIDOS</t>
    </r>
  </si>
  <si>
    <r>
      <rPr>
        <sz val="10"/>
        <rFont val="Microsoft Sans Serif"/>
        <family val="2"/>
      </rPr>
      <t>Evolution Of The Color</t>
    </r>
  </si>
  <si>
    <r>
      <rPr>
        <sz val="10"/>
        <rFont val="Microsoft Sans Serif"/>
        <family val="2"/>
      </rPr>
      <t>60 ml</t>
    </r>
  </si>
  <si>
    <t>Oxid'o 5 Vol.</t>
  </si>
  <si>
    <r>
      <rPr>
        <sz val="10"/>
        <rFont val="Microsoft Sans Serif"/>
        <family val="2"/>
      </rPr>
      <t>1 lt</t>
    </r>
  </si>
  <si>
    <t>Oxid'o 10Vol.</t>
  </si>
  <si>
    <t>Oxid'o 20Vol.</t>
  </si>
  <si>
    <t>Oxid'o 30Vol.</t>
  </si>
  <si>
    <t>Oxid'o 40 Vol.</t>
  </si>
  <si>
    <r>
      <rPr>
        <sz val="10"/>
        <rFont val="Microsoft Sans Serif"/>
        <family val="2"/>
      </rPr>
      <t>Oxid'o 5 Vol.</t>
    </r>
  </si>
  <si>
    <r>
      <rPr>
        <sz val="10"/>
        <rFont val="Microsoft Sans Serif"/>
        <family val="2"/>
      </rPr>
      <t>120 ml</t>
    </r>
  </si>
  <si>
    <r>
      <rPr>
        <sz val="10"/>
        <rFont val="Microsoft Sans Serif"/>
        <family val="2"/>
      </rPr>
      <t>Oxid'o 10, 20, 30, 40 Vol.</t>
    </r>
  </si>
  <si>
    <r>
      <rPr>
        <sz val="10"/>
        <rFont val="Microsoft Sans Serif"/>
        <family val="2"/>
      </rPr>
      <t>90 ml</t>
    </r>
  </si>
  <si>
    <r>
      <rPr>
        <sz val="11"/>
        <color rgb="FFF1F1F1"/>
        <rFont val="Microsoft Sans Serif"/>
        <family val="2"/>
      </rPr>
      <t>PRECIOUS NATURE HAIR COLOR Y OXIDOS</t>
    </r>
  </si>
  <si>
    <r>
      <rPr>
        <sz val="10"/>
        <rFont val="Microsoft Sans Serif"/>
        <family val="2"/>
      </rPr>
      <t>PNH Color Tubo</t>
    </r>
  </si>
  <si>
    <r>
      <rPr>
        <sz val="10"/>
        <rFont val="Microsoft Sans Serif"/>
        <family val="2"/>
      </rPr>
      <t>PNH Color Oxido 10, 20, 30 Vol.</t>
    </r>
  </si>
  <si>
    <r>
      <rPr>
        <sz val="10"/>
        <rFont val="Microsoft Sans Serif"/>
        <family val="2"/>
      </rPr>
      <t>850 ml</t>
    </r>
  </si>
  <si>
    <r>
      <rPr>
        <sz val="11"/>
        <color rgb="FFF1F1F1"/>
        <rFont val="Microsoft Sans Serif"/>
        <family val="2"/>
      </rPr>
      <t>COLOR WEAR - TONO SOBRE TONO</t>
    </r>
  </si>
  <si>
    <r>
      <rPr>
        <sz val="10"/>
        <rFont val="Microsoft Sans Serif"/>
        <family val="2"/>
      </rPr>
      <t>FV Color Wear</t>
    </r>
  </si>
  <si>
    <r>
      <rPr>
        <sz val="10"/>
        <rFont val="Microsoft Sans Serif"/>
        <family val="2"/>
      </rPr>
      <t>FV Color Wear Gloss Toner</t>
    </r>
  </si>
  <si>
    <r>
      <rPr>
        <sz val="10"/>
        <rFont val="Microsoft Sans Serif"/>
        <family val="2"/>
      </rPr>
      <t>PF022471</t>
    </r>
  </si>
  <si>
    <r>
      <rPr>
        <sz val="10"/>
        <rFont val="Microsoft Sans Serif"/>
        <family val="2"/>
      </rPr>
      <t>FV CW Activador Gloss Toner 9.5 Vol</t>
    </r>
  </si>
  <si>
    <r>
      <rPr>
        <sz val="10"/>
        <rFont val="Microsoft Sans Serif"/>
        <family val="2"/>
      </rPr>
      <t>PF022615</t>
    </r>
  </si>
  <si>
    <r>
      <rPr>
        <sz val="11"/>
        <color rgb="FFF1F1F1"/>
        <rFont val="Microsoft Sans Serif"/>
        <family val="2"/>
      </rPr>
      <t>JC REVOLUTION, NEON Y PASTEL COLORACION DIRECTA</t>
    </r>
  </si>
  <si>
    <r>
      <rPr>
        <sz val="10"/>
        <rFont val="Microsoft Sans Serif"/>
        <family val="2"/>
      </rPr>
      <t>JC Revolution Of the Color</t>
    </r>
  </si>
  <si>
    <r>
      <rPr>
        <sz val="10"/>
        <rFont val="Microsoft Sans Serif"/>
        <family val="2"/>
      </rPr>
      <t>JC Revolution Neon</t>
    </r>
  </si>
  <si>
    <r>
      <rPr>
        <sz val="10"/>
        <rFont val="Microsoft Sans Serif"/>
        <family val="2"/>
      </rPr>
      <t>JC Revolution Pastel</t>
    </r>
  </si>
  <si>
    <r>
      <rPr>
        <sz val="11"/>
        <color rgb="FFFFFFFF"/>
        <rFont val="Microsoft Sans Serif"/>
        <family val="2"/>
      </rPr>
      <t>COLOR AMORE</t>
    </r>
  </si>
  <si>
    <r>
      <rPr>
        <sz val="10"/>
        <rFont val="Microsoft Sans Serif"/>
        <family val="2"/>
      </rPr>
      <t>Color Amore Tubo</t>
    </r>
  </si>
  <si>
    <r>
      <rPr>
        <sz val="10"/>
        <rFont val="Microsoft Sans Serif"/>
        <family val="2"/>
      </rPr>
      <t>90gr</t>
    </r>
  </si>
  <si>
    <r>
      <rPr>
        <sz val="10"/>
        <rFont val="Microsoft Sans Serif"/>
        <family val="2"/>
      </rPr>
      <t>Color Amore Peróxido 10, 20, 30, 40 Vol</t>
    </r>
  </si>
  <si>
    <r>
      <rPr>
        <sz val="10"/>
        <rFont val="Microsoft Sans Serif"/>
        <family val="2"/>
      </rPr>
      <t>135 ml</t>
    </r>
  </si>
  <si>
    <r>
      <rPr>
        <sz val="10"/>
        <rFont val="Microsoft Sans Serif"/>
        <family val="2"/>
      </rPr>
      <t>Color Amore Peróxido 20, 30 Vol</t>
    </r>
  </si>
  <si>
    <r>
      <rPr>
        <sz val="10"/>
        <rFont val="Microsoft Sans Serif"/>
        <family val="2"/>
      </rPr>
      <t>PF022716</t>
    </r>
  </si>
  <si>
    <r>
      <rPr>
        <sz val="10"/>
        <rFont val="Microsoft Sans Serif"/>
        <family val="2"/>
      </rPr>
      <t>Color Amore Bleach Pouch</t>
    </r>
  </si>
  <si>
    <r>
      <rPr>
        <sz val="10"/>
        <rFont val="Microsoft Sans Serif"/>
        <family val="2"/>
      </rPr>
      <t>500gr</t>
    </r>
  </si>
  <si>
    <r>
      <rPr>
        <sz val="10"/>
        <rFont val="Microsoft Sans Serif"/>
        <family val="2"/>
      </rPr>
      <t>PF022144</t>
    </r>
  </si>
  <si>
    <r>
      <rPr>
        <sz val="10"/>
        <rFont val="Microsoft Sans Serif"/>
        <family val="2"/>
      </rPr>
      <t>Color Amore Bleach Sachet</t>
    </r>
  </si>
  <si>
    <r>
      <rPr>
        <sz val="10"/>
        <rFont val="Microsoft Sans Serif"/>
        <family val="2"/>
      </rPr>
      <t>12x50 gr</t>
    </r>
  </si>
  <si>
    <r>
      <rPr>
        <sz val="11"/>
        <rFont val="Microsoft Sans Serif"/>
        <family val="2"/>
      </rPr>
      <t>BB BLEACH</t>
    </r>
  </si>
  <si>
    <r>
      <rPr>
        <sz val="10"/>
        <rFont val="Microsoft Sans Serif"/>
        <family val="2"/>
      </rPr>
      <t>PF023697</t>
    </r>
  </si>
  <si>
    <r>
      <rPr>
        <sz val="10"/>
        <rFont val="Microsoft Sans Serif"/>
        <family val="2"/>
      </rPr>
      <t>BB Bleach Easy Lift 7 tonos</t>
    </r>
  </si>
  <si>
    <r>
      <rPr>
        <sz val="10"/>
        <rFont val="Microsoft Sans Serif"/>
        <family val="2"/>
      </rPr>
      <t>400 gr</t>
    </r>
  </si>
  <si>
    <r>
      <rPr>
        <sz val="10"/>
        <rFont val="Microsoft Sans Serif"/>
        <family val="2"/>
      </rPr>
      <t>PF023701</t>
    </r>
  </si>
  <si>
    <r>
      <rPr>
        <sz val="10"/>
        <rFont val="Microsoft Sans Serif"/>
        <family val="2"/>
      </rPr>
      <t>BB Bleach Easy Lift 7 tonos Sachet</t>
    </r>
  </si>
  <si>
    <r>
      <rPr>
        <sz val="10"/>
        <rFont val="Microsoft Sans Serif"/>
        <family val="2"/>
      </rPr>
      <t>BB Bleach Free Style</t>
    </r>
  </si>
  <si>
    <r>
      <rPr>
        <sz val="10"/>
        <rFont val="Microsoft Sans Serif"/>
        <family val="2"/>
      </rPr>
      <t>PF023700</t>
    </r>
  </si>
  <si>
    <r>
      <rPr>
        <sz val="10"/>
        <rFont val="Microsoft Sans Serif"/>
        <family val="2"/>
      </rPr>
      <t>BB Bleach High Lift 9 tonos</t>
    </r>
  </si>
  <si>
    <r>
      <rPr>
        <sz val="10"/>
        <rFont val="Microsoft Sans Serif"/>
        <family val="2"/>
      </rPr>
      <t>PF023698</t>
    </r>
  </si>
  <si>
    <r>
      <rPr>
        <sz val="10"/>
        <rFont val="Microsoft Sans Serif"/>
        <family val="2"/>
      </rPr>
      <t>BB Bleach High Lift 9 tonos Sachet</t>
    </r>
  </si>
  <si>
    <r>
      <rPr>
        <sz val="11"/>
        <color rgb="FFFFFFFF"/>
        <rFont val="Microsoft Sans Serif"/>
        <family val="2"/>
      </rPr>
      <t>THE HAIR SUPPORTERS</t>
    </r>
  </si>
  <si>
    <r>
      <rPr>
        <sz val="10"/>
        <rFont val="Microsoft Sans Serif"/>
        <family val="2"/>
      </rPr>
      <t>THS Scalp Protection serum Paso1</t>
    </r>
  </si>
  <si>
    <r>
      <rPr>
        <sz val="10"/>
        <rFont val="Microsoft Sans Serif"/>
        <family val="2"/>
      </rPr>
      <t>12x13 ml</t>
    </r>
  </si>
  <si>
    <r>
      <rPr>
        <sz val="10"/>
        <rFont val="Microsoft Sans Serif"/>
        <family val="2"/>
      </rPr>
      <t>THS Bond Rebuilder Paso 2</t>
    </r>
  </si>
  <si>
    <r>
      <rPr>
        <sz val="10"/>
        <rFont val="Microsoft Sans Serif"/>
        <family val="2"/>
      </rPr>
      <t>300 ml</t>
    </r>
  </si>
  <si>
    <r>
      <rPr>
        <sz val="10"/>
        <rFont val="Microsoft Sans Serif"/>
        <family val="2"/>
      </rPr>
      <t>THS Scalp And Fiber Restorer Paso 3</t>
    </r>
  </si>
  <si>
    <r>
      <rPr>
        <sz val="10"/>
        <rFont val="Microsoft Sans Serif"/>
        <family val="2"/>
      </rPr>
      <t>250 ml</t>
    </r>
  </si>
  <si>
    <r>
      <rPr>
        <sz val="11"/>
        <color rgb="FFFFFFFF"/>
        <rFont val="Microsoft Sans Serif"/>
        <family val="2"/>
      </rPr>
      <t>PIGMENTS COLOR</t>
    </r>
  </si>
  <si>
    <r>
      <rPr>
        <sz val="10"/>
        <rFont val="Microsoft Sans Serif"/>
        <family val="2"/>
      </rPr>
      <t>Pigments Hydrating Shampoo</t>
    </r>
  </si>
  <si>
    <r>
      <rPr>
        <sz val="10"/>
        <rFont val="Microsoft Sans Serif"/>
        <family val="2"/>
      </rPr>
      <t>200 ml</t>
    </r>
  </si>
  <si>
    <r>
      <rPr>
        <sz val="10"/>
        <rFont val="Microsoft Sans Serif"/>
        <family val="2"/>
      </rPr>
      <t>Pigments Hydrating Mask *</t>
    </r>
  </si>
  <si>
    <r>
      <rPr>
        <sz val="10"/>
        <rFont val="Microsoft Sans Serif"/>
        <family val="2"/>
      </rPr>
      <t>Pigments Nutritive Shampoo</t>
    </r>
  </si>
  <si>
    <r>
      <rPr>
        <sz val="10"/>
        <rFont val="Microsoft Sans Serif"/>
        <family val="2"/>
      </rPr>
      <t>Pigments Nutritive Mask *</t>
    </r>
  </si>
  <si>
    <r>
      <rPr>
        <sz val="10"/>
        <rFont val="Microsoft Sans Serif"/>
        <family val="2"/>
      </rPr>
      <t>Pigments Reparative Shampoo</t>
    </r>
  </si>
  <si>
    <r>
      <rPr>
        <sz val="10"/>
        <rFont val="Microsoft Sans Serif"/>
        <family val="2"/>
      </rPr>
      <t>Pigments Reparative Mask*</t>
    </r>
  </si>
  <si>
    <r>
      <rPr>
        <sz val="10"/>
        <rFont val="Microsoft Sans Serif"/>
        <family val="2"/>
      </rPr>
      <t>Pigments Color Red .6</t>
    </r>
  </si>
  <si>
    <r>
      <rPr>
        <sz val="10"/>
        <rFont val="Microsoft Sans Serif"/>
        <family val="2"/>
      </rPr>
      <t>Pigments Color Cooper .4</t>
    </r>
  </si>
  <si>
    <r>
      <rPr>
        <sz val="10"/>
        <rFont val="Microsoft Sans Serif"/>
        <family val="2"/>
      </rPr>
      <t>Pigments Color Violet Ash o Silver .2</t>
    </r>
  </si>
  <si>
    <r>
      <rPr>
        <sz val="10"/>
        <rFont val="Microsoft Sans Serif"/>
        <family val="2"/>
      </rPr>
      <t>Pigments Color Golden Mahogany .35</t>
    </r>
  </si>
  <si>
    <r>
      <rPr>
        <sz val="10"/>
        <rFont val="Microsoft Sans Serif"/>
        <family val="2"/>
      </rPr>
      <t>Pigments Color Ash Gold/Ligth Brown .13</t>
    </r>
  </si>
  <si>
    <r>
      <rPr>
        <sz val="10"/>
        <rFont val="Microsoft Sans Serif"/>
        <family val="2"/>
      </rPr>
      <t>Pigments Color Gold .3</t>
    </r>
  </si>
  <si>
    <r>
      <rPr>
        <sz val="10"/>
        <rFont val="Microsoft Sans Serif"/>
        <family val="2"/>
      </rPr>
      <t>Pigments Color Ash .1</t>
    </r>
  </si>
  <si>
    <r>
      <rPr>
        <sz val="10"/>
        <rFont val="Microsoft Sans Serif"/>
        <family val="2"/>
      </rPr>
      <t>Pigments Color Golden Violet .32</t>
    </r>
  </si>
  <si>
    <r>
      <rPr>
        <sz val="10"/>
        <rFont val="Microsoft Sans Serif"/>
        <family val="2"/>
      </rPr>
      <t>Pigments Color Grey Black</t>
    </r>
  </si>
  <si>
    <r>
      <rPr>
        <sz val="10"/>
        <rFont val="Microsoft Sans Serif"/>
        <family val="2"/>
      </rPr>
      <t>Pigments Color Bronce</t>
    </r>
  </si>
  <si>
    <r>
      <rPr>
        <sz val="10"/>
        <rFont val="Microsoft Sans Serif"/>
        <family val="2"/>
      </rPr>
      <t>Pigments Color Rosse Copper</t>
    </r>
  </si>
  <si>
    <r>
      <rPr>
        <sz val="10"/>
        <rFont val="Microsoft Sans Serif"/>
        <family val="2"/>
      </rPr>
      <t>Pigments Color Ultra Violeta</t>
    </r>
  </si>
  <si>
    <r>
      <rPr>
        <sz val="11"/>
        <color rgb="FFF1F1F1"/>
        <rFont val="Microsoft Sans Serif"/>
        <family val="2"/>
      </rPr>
      <t>LISSE DESIGN KT LISO PERFECTO CON TOTAL SEGURIDAD</t>
    </r>
  </si>
  <si>
    <r>
      <rPr>
        <sz val="10"/>
        <rFont val="Microsoft Sans Serif"/>
        <family val="2"/>
      </rPr>
      <t>PF023343</t>
    </r>
  </si>
  <si>
    <r>
      <rPr>
        <sz val="10"/>
        <rFont val="Microsoft Sans Serif"/>
        <family val="2"/>
      </rPr>
      <t>LD KT Deep Cleasing Shampoo (Paso 1)</t>
    </r>
  </si>
  <si>
    <r>
      <rPr>
        <sz val="10"/>
        <rFont val="Microsoft Sans Serif"/>
        <family val="2"/>
      </rPr>
      <t>500 ml</t>
    </r>
  </si>
  <si>
    <r>
      <rPr>
        <sz val="10"/>
        <rFont val="Microsoft Sans Serif"/>
        <family val="2"/>
      </rPr>
      <t>PF023342</t>
    </r>
  </si>
  <si>
    <r>
      <rPr>
        <sz val="10"/>
        <rFont val="Microsoft Sans Serif"/>
        <family val="2"/>
      </rPr>
      <t>LD KT Smoothing Fluid (Paso 2)</t>
    </r>
  </si>
  <si>
    <r>
      <rPr>
        <sz val="10"/>
        <rFont val="Microsoft Sans Serif"/>
        <family val="2"/>
      </rPr>
      <t>PF023345</t>
    </r>
  </si>
  <si>
    <r>
      <rPr>
        <sz val="10"/>
        <rFont val="Microsoft Sans Serif"/>
        <family val="2"/>
      </rPr>
      <t>LD KT Detanglin Cream (Paso 3)</t>
    </r>
  </si>
  <si>
    <r>
      <rPr>
        <sz val="10"/>
        <rFont val="Microsoft Sans Serif"/>
        <family val="2"/>
      </rPr>
      <t>125 ml</t>
    </r>
  </si>
  <si>
    <r>
      <rPr>
        <sz val="10"/>
        <rFont val="Microsoft Sans Serif"/>
        <family val="2"/>
      </rPr>
      <t>PF023344</t>
    </r>
  </si>
  <si>
    <r>
      <rPr>
        <sz val="10"/>
        <rFont val="Microsoft Sans Serif"/>
        <family val="2"/>
      </rPr>
      <t>LD KT Finish Mask (Paso 4)</t>
    </r>
  </si>
  <si>
    <r>
      <rPr>
        <sz val="10"/>
        <rFont val="Microsoft Sans Serif"/>
        <family val="2"/>
      </rPr>
      <t>PF023352</t>
    </r>
  </si>
  <si>
    <r>
      <rPr>
        <sz val="10"/>
        <rFont val="Microsoft Sans Serif"/>
        <family val="2"/>
      </rPr>
      <t>LD KT Kit Intro Express Method</t>
    </r>
  </si>
  <si>
    <r>
      <rPr>
        <sz val="10"/>
        <rFont val="Microsoft Sans Serif"/>
        <family val="2"/>
      </rPr>
      <t>3 pzas</t>
    </r>
  </si>
  <si>
    <r>
      <rPr>
        <sz val="10"/>
        <rFont val="Microsoft Sans Serif"/>
        <family val="2"/>
      </rPr>
      <t>PF023347</t>
    </r>
  </si>
  <si>
    <r>
      <rPr>
        <sz val="10"/>
        <rFont val="Microsoft Sans Serif"/>
        <family val="2"/>
      </rPr>
      <t>LD KT Mantenance Shampoo</t>
    </r>
  </si>
  <si>
    <r>
      <rPr>
        <sz val="10"/>
        <rFont val="Microsoft Sans Serif"/>
        <family val="2"/>
      </rPr>
      <t>PF023348</t>
    </r>
  </si>
  <si>
    <r>
      <rPr>
        <sz val="10"/>
        <rFont val="Microsoft Sans Serif"/>
        <family val="2"/>
      </rPr>
      <t>LD KT Mantenance Conditioner</t>
    </r>
  </si>
  <si>
    <r>
      <rPr>
        <sz val="10"/>
        <rFont val="Microsoft Sans Serif"/>
        <family val="2"/>
      </rPr>
      <t>PF023349</t>
    </r>
  </si>
  <si>
    <r>
      <rPr>
        <sz val="10"/>
        <rFont val="Microsoft Sans Serif"/>
        <family val="2"/>
      </rPr>
      <t>LD KT Therapy The Oil</t>
    </r>
  </si>
  <si>
    <r>
      <rPr>
        <sz val="10"/>
        <rFont val="Microsoft Sans Serif"/>
        <family val="2"/>
      </rPr>
      <t>50 ml</t>
    </r>
  </si>
  <si>
    <r>
      <rPr>
        <sz val="10"/>
        <rFont val="Microsoft Sans Serif"/>
        <family val="2"/>
      </rPr>
      <t>PF023350</t>
    </r>
  </si>
  <si>
    <r>
      <rPr>
        <sz val="10"/>
        <rFont val="Microsoft Sans Serif"/>
        <family val="2"/>
      </rPr>
      <t>LD KT Keratin Serum</t>
    </r>
  </si>
  <si>
    <r>
      <rPr>
        <sz val="10"/>
        <rFont val="Microsoft Sans Serif"/>
        <family val="2"/>
      </rPr>
      <t>PF023351</t>
    </r>
  </si>
  <si>
    <r>
      <rPr>
        <sz val="10"/>
        <rFont val="Microsoft Sans Serif"/>
        <family val="2"/>
      </rPr>
      <t>LD KT Rehidrating Mask</t>
    </r>
  </si>
  <si>
    <r>
      <rPr>
        <sz val="10"/>
        <rFont val="Microsoft Sans Serif"/>
        <family val="2"/>
      </rPr>
      <t>PF023346</t>
    </r>
  </si>
  <si>
    <r>
      <rPr>
        <sz val="10"/>
        <rFont val="Microsoft Sans Serif"/>
        <family val="2"/>
      </rPr>
      <t>LD KT Balsamo Disciplinante (Easy Lisse)</t>
    </r>
  </si>
  <si>
    <r>
      <rPr>
        <sz val="11"/>
        <rFont val="Microsoft Sans Serif"/>
        <family val="2"/>
      </rPr>
      <t>KT CURL DESIGN LINEA DE ONDULADO</t>
    </r>
  </si>
  <si>
    <r>
      <rPr>
        <sz val="10"/>
        <rFont val="Microsoft Sans Serif"/>
        <family val="2"/>
      </rPr>
      <t>CD KT Move Designer Fluido Ondulante 1A</t>
    </r>
  </si>
  <si>
    <r>
      <rPr>
        <sz val="10"/>
        <rFont val="Microsoft Sans Serif"/>
        <family val="2"/>
      </rPr>
      <t>CD KT Move Fixer Fluido Fijador 2A</t>
    </r>
  </si>
  <si>
    <r>
      <rPr>
        <sz val="10"/>
        <rFont val="Microsoft Sans Serif"/>
        <family val="2"/>
      </rPr>
      <t>CD KT Move Creamy Protector 1B</t>
    </r>
  </si>
  <si>
    <r>
      <rPr>
        <sz val="10"/>
        <rFont val="Microsoft Sans Serif"/>
        <family val="2"/>
      </rPr>
      <t>CD KT Curl K Hair Rollers</t>
    </r>
  </si>
  <si>
    <r>
      <rPr>
        <sz val="10"/>
        <rFont val="Microsoft Sans Serif"/>
        <family val="2"/>
      </rPr>
      <t>25 pzas</t>
    </r>
  </si>
  <si>
    <r>
      <rPr>
        <sz val="11"/>
        <color rgb="FFFFFFFF"/>
        <rFont val="Microsoft Sans Serif"/>
        <family val="2"/>
      </rPr>
      <t>HAIR &amp; BODY</t>
    </r>
  </si>
  <si>
    <r>
      <rPr>
        <sz val="10"/>
        <rFont val="Microsoft Sans Serif"/>
        <family val="2"/>
      </rPr>
      <t>PF022476</t>
    </r>
  </si>
  <si>
    <r>
      <rPr>
        <sz val="10"/>
        <rFont val="Microsoft Sans Serif"/>
        <family val="2"/>
      </rPr>
      <t>HB Hair&amp;Body ABS Cleans Shampoo</t>
    </r>
  </si>
  <si>
    <r>
      <rPr>
        <sz val="10"/>
        <rFont val="Microsoft Sans Serif"/>
        <family val="2"/>
      </rPr>
      <t>PF022478</t>
    </r>
  </si>
  <si>
    <r>
      <rPr>
        <sz val="10"/>
        <rFont val="Microsoft Sans Serif"/>
        <family val="2"/>
      </rPr>
      <t>HB Hair&amp;Body ABS Cleans Pure &amp; Care Spray</t>
    </r>
  </si>
  <si>
    <r>
      <rPr>
        <sz val="10"/>
        <rFont val="Microsoft Sans Serif"/>
        <family val="2"/>
      </rPr>
      <t>100 ml</t>
    </r>
  </si>
  <si>
    <r>
      <rPr>
        <sz val="11"/>
        <rFont val="Microsoft Sans Serif"/>
        <family val="2"/>
      </rPr>
      <t>SEMI DI LINO SCALP</t>
    </r>
  </si>
  <si>
    <r>
      <rPr>
        <sz val="10"/>
        <rFont val="Microsoft Sans Serif"/>
        <family val="2"/>
      </rPr>
      <t>PF019466</t>
    </r>
  </si>
  <si>
    <r>
      <rPr>
        <sz val="10"/>
        <rFont val="Microsoft Sans Serif"/>
        <family val="2"/>
      </rPr>
      <t>SDL Scalp Renew Energizing Low Shampoo</t>
    </r>
  </si>
  <si>
    <r>
      <rPr>
        <sz val="10"/>
        <rFont val="Microsoft Sans Serif"/>
        <family val="2"/>
      </rPr>
      <t>PF019467</t>
    </r>
  </si>
  <si>
    <r>
      <rPr>
        <sz val="10"/>
        <rFont val="Microsoft Sans Serif"/>
        <family val="2"/>
      </rPr>
      <t>PF019468</t>
    </r>
  </si>
  <si>
    <r>
      <rPr>
        <sz val="10"/>
        <rFont val="Microsoft Sans Serif"/>
        <family val="2"/>
      </rPr>
      <t>SDL Scalp Renew Energizing Lotion</t>
    </r>
  </si>
  <si>
    <r>
      <rPr>
        <sz val="10"/>
        <rFont val="Microsoft Sans Serif"/>
        <family val="2"/>
      </rPr>
      <t>12x10 ml</t>
    </r>
  </si>
  <si>
    <r>
      <rPr>
        <sz val="10"/>
        <rFont val="Microsoft Sans Serif"/>
        <family val="2"/>
      </rPr>
      <t>PF019469</t>
    </r>
  </si>
  <si>
    <r>
      <rPr>
        <sz val="10"/>
        <rFont val="Microsoft Sans Serif"/>
        <family val="2"/>
      </rPr>
      <t>SDL Scalp Renew Energizing Tonic</t>
    </r>
  </si>
  <si>
    <r>
      <rPr>
        <sz val="10"/>
        <rFont val="Microsoft Sans Serif"/>
        <family val="2"/>
      </rPr>
      <t>PF019471</t>
    </r>
  </si>
  <si>
    <r>
      <rPr>
        <sz val="10"/>
        <rFont val="Microsoft Sans Serif"/>
        <family val="2"/>
      </rPr>
      <t>SDL Scalp Rebalance Gentle Exfoliating Scrub</t>
    </r>
  </si>
  <si>
    <r>
      <rPr>
        <sz val="10"/>
        <rFont val="Microsoft Sans Serif"/>
        <family val="2"/>
      </rPr>
      <t>150 ml</t>
    </r>
  </si>
  <si>
    <r>
      <rPr>
        <sz val="10"/>
        <rFont val="Microsoft Sans Serif"/>
        <family val="2"/>
      </rPr>
      <t>PF019472</t>
    </r>
  </si>
  <si>
    <r>
      <rPr>
        <sz val="10"/>
        <rFont val="Microsoft Sans Serif"/>
        <family val="2"/>
      </rPr>
      <t>SDL Scalp Rebalance Purifying Low Shampoo</t>
    </r>
  </si>
  <si>
    <r>
      <rPr>
        <sz val="10"/>
        <rFont val="Microsoft Sans Serif"/>
        <family val="2"/>
      </rPr>
      <t>PF019474</t>
    </r>
  </si>
  <si>
    <r>
      <rPr>
        <sz val="10"/>
        <rFont val="Microsoft Sans Serif"/>
        <family val="2"/>
      </rPr>
      <t>SDL Scalp Rebalance Balancing Low Shampoo</t>
    </r>
  </si>
  <si>
    <r>
      <rPr>
        <sz val="10"/>
        <rFont val="Microsoft Sans Serif"/>
        <family val="2"/>
      </rPr>
      <t>PF019477</t>
    </r>
  </si>
  <si>
    <r>
      <rPr>
        <sz val="10"/>
        <rFont val="Microsoft Sans Serif"/>
        <family val="2"/>
      </rPr>
      <t>SDL Scalp Relief Calming Low Shampoo</t>
    </r>
  </si>
  <si>
    <r>
      <rPr>
        <sz val="10"/>
        <rFont val="Microsoft Sans Serif"/>
        <family val="2"/>
      </rPr>
      <t>PF019478</t>
    </r>
  </si>
  <si>
    <r>
      <rPr>
        <sz val="10"/>
        <rFont val="Microsoft Sans Serif"/>
        <family val="2"/>
      </rPr>
      <t>SDL Scalp Relief Calming Tonic</t>
    </r>
  </si>
  <si>
    <r>
      <rPr>
        <sz val="11"/>
        <color rgb="FFF1F1F1"/>
        <rFont val="Microsoft Sans Serif"/>
        <family val="2"/>
      </rPr>
      <t>SEMI DI LINO SUBLIME</t>
    </r>
  </si>
  <si>
    <r>
      <rPr>
        <sz val="10"/>
        <rFont val="Microsoft Sans Serif"/>
        <family val="2"/>
      </rPr>
      <t>PF017776</t>
    </r>
  </si>
  <si>
    <r>
      <rPr>
        <sz val="10"/>
        <rFont val="Microsoft Sans Serif"/>
        <family val="2"/>
      </rPr>
      <t>SDL Cellula Madre Beauty Genesis</t>
    </r>
  </si>
  <si>
    <r>
      <rPr>
        <sz val="10"/>
        <rFont val="Microsoft Sans Serif"/>
        <family val="2"/>
      </rPr>
      <t>PF017779</t>
    </r>
  </si>
  <si>
    <r>
      <rPr>
        <sz val="10"/>
        <rFont val="Microsoft Sans Serif"/>
        <family val="2"/>
      </rPr>
      <t>SDL Cellula Madre Splendor Multiplier</t>
    </r>
  </si>
  <si>
    <r>
      <rPr>
        <sz val="10"/>
        <rFont val="Microsoft Sans Serif"/>
        <family val="2"/>
      </rPr>
      <t>PF017777</t>
    </r>
  </si>
  <si>
    <r>
      <rPr>
        <sz val="10"/>
        <rFont val="Microsoft Sans Serif"/>
        <family val="2"/>
      </rPr>
      <t>SDL Cellula Madre Nourishment Multiplier</t>
    </r>
  </si>
  <si>
    <r>
      <rPr>
        <sz val="10"/>
        <rFont val="Microsoft Sans Serif"/>
        <family val="2"/>
      </rPr>
      <t>PF017778</t>
    </r>
  </si>
  <si>
    <r>
      <rPr>
        <sz val="10"/>
        <rFont val="Microsoft Sans Serif"/>
        <family val="2"/>
      </rPr>
      <t>SDL Cellula Madre Restructuring Multiplier</t>
    </r>
  </si>
  <si>
    <r>
      <rPr>
        <sz val="10"/>
        <rFont val="Microsoft Sans Serif"/>
        <family val="2"/>
      </rPr>
      <t>PF022634</t>
    </r>
  </si>
  <si>
    <r>
      <rPr>
        <sz val="10"/>
        <rFont val="Microsoft Sans Serif"/>
        <family val="2"/>
      </rPr>
      <t>SDL Cellula Madre Thickening Multiplier</t>
    </r>
  </si>
  <si>
    <r>
      <rPr>
        <sz val="10"/>
        <rFont val="Microsoft Sans Serif"/>
        <family val="2"/>
      </rPr>
      <t>PF022635</t>
    </r>
  </si>
  <si>
    <r>
      <rPr>
        <sz val="10"/>
        <rFont val="Microsoft Sans Serif"/>
        <family val="2"/>
      </rPr>
      <t>SDL Cellula Madre Define Multiplier</t>
    </r>
  </si>
  <si>
    <r>
      <rPr>
        <sz val="10"/>
        <rFont val="Microsoft Sans Serif"/>
        <family val="2"/>
      </rPr>
      <t>PE022636</t>
    </r>
  </si>
  <si>
    <r>
      <rPr>
        <sz val="10"/>
        <rFont val="Microsoft Sans Serif"/>
        <family val="2"/>
      </rPr>
      <t>SDL Cellula Madre Smooth Multiplier</t>
    </r>
  </si>
  <si>
    <r>
      <rPr>
        <sz val="10"/>
        <rFont val="Microsoft Sans Serif"/>
        <family val="2"/>
      </rPr>
      <t>PF025946</t>
    </r>
  </si>
  <si>
    <r>
      <rPr>
        <sz val="10"/>
        <rFont val="Microsoft Sans Serif"/>
        <family val="2"/>
      </rPr>
      <t>SDL Detoxifying Low Shampoo</t>
    </r>
  </si>
  <si>
    <r>
      <rPr>
        <sz val="10"/>
        <rFont val="Microsoft Sans Serif"/>
        <family val="2"/>
      </rPr>
      <t>PF016896</t>
    </r>
  </si>
  <si>
    <r>
      <rPr>
        <sz val="10"/>
        <rFont val="Microsoft Sans Serif"/>
        <family val="2"/>
      </rPr>
      <t>SDL Detoxifying Mud</t>
    </r>
  </si>
  <si>
    <r>
      <rPr>
        <sz val="10"/>
        <rFont val="Microsoft Sans Serif"/>
        <family val="2"/>
      </rPr>
      <t>PF016895</t>
    </r>
  </si>
  <si>
    <r>
      <rPr>
        <sz val="10"/>
        <rFont val="Microsoft Sans Serif"/>
        <family val="2"/>
      </rPr>
      <t>SDL Sublime Water</t>
    </r>
  </si>
  <si>
    <r>
      <rPr>
        <sz val="10"/>
        <rFont val="Microsoft Sans Serif"/>
        <family val="2"/>
      </rPr>
      <t>PF016894</t>
    </r>
  </si>
  <si>
    <r>
      <rPr>
        <sz val="10"/>
        <rFont val="Microsoft Sans Serif"/>
        <family val="2"/>
      </rPr>
      <t>SDL Cristalli Di Seta</t>
    </r>
  </si>
  <si>
    <r>
      <rPr>
        <sz val="10"/>
        <rFont val="Microsoft Sans Serif"/>
        <family val="2"/>
      </rPr>
      <t>45 ml</t>
    </r>
  </si>
  <si>
    <r>
      <rPr>
        <sz val="10"/>
        <rFont val="Microsoft Sans Serif"/>
        <family val="2"/>
      </rPr>
      <t>PF016457</t>
    </r>
  </si>
  <si>
    <r>
      <rPr>
        <sz val="10"/>
        <rFont val="Microsoft Sans Serif"/>
        <family val="2"/>
      </rPr>
      <t>SDL Cristalli Spray</t>
    </r>
  </si>
  <si>
    <r>
      <rPr>
        <sz val="10"/>
        <rFont val="Microsoft Sans Serif"/>
        <family val="2"/>
      </rPr>
      <t>PF025389</t>
    </r>
  </si>
  <si>
    <r>
      <rPr>
        <sz val="10"/>
        <rFont val="Microsoft Sans Serif"/>
        <family val="2"/>
      </rPr>
      <t>SDL Cristalli Liquidi Original Heat Protection</t>
    </r>
  </si>
  <si>
    <r>
      <rPr>
        <sz val="10"/>
        <rFont val="Microsoft Sans Serif"/>
        <family val="2"/>
      </rPr>
      <t>PF016455</t>
    </r>
  </si>
  <si>
    <r>
      <rPr>
        <sz val="10"/>
        <rFont val="Microsoft Sans Serif"/>
        <family val="2"/>
      </rPr>
      <t>SDL Cristalli Liquidi Original</t>
    </r>
  </si>
  <si>
    <r>
      <rPr>
        <sz val="10"/>
        <rFont val="Microsoft Sans Serif"/>
        <family val="2"/>
      </rPr>
      <t>30 ml</t>
    </r>
  </si>
  <si>
    <r>
      <rPr>
        <sz val="10"/>
        <rFont val="Microsoft Sans Serif"/>
        <family val="2"/>
      </rPr>
      <t>PF025387</t>
    </r>
  </si>
  <si>
    <r>
      <rPr>
        <sz val="10"/>
        <rFont val="Microsoft Sans Serif"/>
        <family val="2"/>
      </rPr>
      <t>15 ml</t>
    </r>
  </si>
  <si>
    <r>
      <rPr>
        <sz val="10"/>
        <rFont val="Microsoft Sans Serif"/>
        <family val="2"/>
      </rPr>
      <t>PF016451</t>
    </r>
  </si>
  <si>
    <r>
      <rPr>
        <sz val="10"/>
        <rFont val="Microsoft Sans Serif"/>
        <family val="2"/>
      </rPr>
      <t>SDL Essential Oil</t>
    </r>
  </si>
  <si>
    <r>
      <rPr>
        <sz val="10"/>
        <rFont val="Microsoft Sans Serif"/>
        <family val="2"/>
      </rPr>
      <t>PF016452</t>
    </r>
  </si>
  <si>
    <r>
      <rPr>
        <sz val="10"/>
        <rFont val="Microsoft Sans Serif"/>
        <family val="2"/>
      </rPr>
      <t>SDL Shine Lotion</t>
    </r>
  </si>
  <si>
    <r>
      <rPr>
        <sz val="10"/>
        <rFont val="Microsoft Sans Serif"/>
        <family val="2"/>
      </rPr>
      <t>PF016445</t>
    </r>
  </si>
  <si>
    <r>
      <rPr>
        <sz val="10"/>
        <rFont val="Microsoft Sans Serif"/>
        <family val="2"/>
      </rPr>
      <t>SDL Illuminating Low Shampoo</t>
    </r>
  </si>
  <si>
    <r>
      <rPr>
        <sz val="10"/>
        <rFont val="Microsoft Sans Serif"/>
        <family val="2"/>
      </rPr>
      <t>PF016446</t>
    </r>
  </si>
  <si>
    <r>
      <rPr>
        <sz val="10"/>
        <rFont val="Microsoft Sans Serif"/>
        <family val="2"/>
      </rPr>
      <t>PF016449</t>
    </r>
  </si>
  <si>
    <r>
      <rPr>
        <sz val="10"/>
        <rFont val="Microsoft Sans Serif"/>
        <family val="2"/>
      </rPr>
      <t>SDL Illuminating Mask</t>
    </r>
  </si>
  <si>
    <r>
      <rPr>
        <sz val="10"/>
        <rFont val="Microsoft Sans Serif"/>
        <family val="2"/>
      </rPr>
      <t>PF016450</t>
    </r>
  </si>
  <si>
    <r>
      <rPr>
        <sz val="10"/>
        <rFont val="Microsoft Sans Serif"/>
        <family val="2"/>
      </rPr>
      <t>PF025627</t>
    </r>
  </si>
  <si>
    <r>
      <rPr>
        <sz val="10"/>
        <rFont val="Microsoft Sans Serif"/>
        <family val="2"/>
      </rPr>
      <t>SDL Illuminating Extraordinary All-in-1 Fluid</t>
    </r>
  </si>
  <si>
    <r>
      <rPr>
        <sz val="10"/>
        <rFont val="Microsoft Sans Serif"/>
        <family val="2"/>
      </rPr>
      <t>PF018409</t>
    </r>
  </si>
  <si>
    <r>
      <rPr>
        <sz val="10"/>
        <rFont val="Microsoft Sans Serif"/>
        <family val="2"/>
      </rPr>
      <t>75 ml</t>
    </r>
  </si>
  <si>
    <r>
      <rPr>
        <sz val="11"/>
        <color rgb="FFFFFFFF"/>
        <rFont val="Microsoft Sans Serif"/>
        <family val="2"/>
      </rPr>
      <t>SEMI DI LINO MOISTURE - NUTRITIVE</t>
    </r>
  </si>
  <si>
    <r>
      <rPr>
        <sz val="10"/>
        <rFont val="Microsoft Sans Serif"/>
        <family val="2"/>
      </rPr>
      <t>PF016415</t>
    </r>
  </si>
  <si>
    <r>
      <rPr>
        <sz val="10"/>
        <rFont val="Microsoft Sans Serif"/>
        <family val="2"/>
      </rPr>
      <t>SDL Moisture Nutritive Low Shampoo</t>
    </r>
  </si>
  <si>
    <r>
      <rPr>
        <sz val="10"/>
        <rFont val="Microsoft Sans Serif"/>
        <family val="2"/>
      </rPr>
      <t>PF016416</t>
    </r>
  </si>
  <si>
    <r>
      <rPr>
        <sz val="10"/>
        <rFont val="Microsoft Sans Serif"/>
        <family val="2"/>
      </rPr>
      <t>PF016417</t>
    </r>
  </si>
  <si>
    <r>
      <rPr>
        <sz val="10"/>
        <rFont val="Microsoft Sans Serif"/>
        <family val="2"/>
      </rPr>
      <t>SDL Moisture Nutritive Mask</t>
    </r>
  </si>
  <si>
    <r>
      <rPr>
        <sz val="10"/>
        <rFont val="Microsoft Sans Serif"/>
        <family val="2"/>
      </rPr>
      <t>PF016418</t>
    </r>
  </si>
  <si>
    <r>
      <rPr>
        <sz val="10"/>
        <rFont val="Microsoft Sans Serif"/>
        <family val="2"/>
      </rPr>
      <t>PF025135</t>
    </r>
  </si>
  <si>
    <r>
      <rPr>
        <sz val="10"/>
        <rFont val="Microsoft Sans Serif"/>
        <family val="2"/>
      </rPr>
      <t>SDL Moisture Nutritive Detailing Fluid</t>
    </r>
  </si>
  <si>
    <r>
      <rPr>
        <sz val="10"/>
        <rFont val="Microsoft Sans Serif"/>
        <family val="2"/>
      </rPr>
      <t>PF016419</t>
    </r>
  </si>
  <si>
    <r>
      <rPr>
        <sz val="10"/>
        <rFont val="Microsoft Sans Serif"/>
        <family val="2"/>
      </rPr>
      <t>SDL Moisture Nutritive Leave-in Condition</t>
    </r>
  </si>
  <si>
    <r>
      <rPr>
        <sz val="10"/>
        <rFont val="Microsoft Sans Serif"/>
        <family val="2"/>
      </rPr>
      <t>PF016421</t>
    </r>
  </si>
  <si>
    <r>
      <rPr>
        <sz val="10"/>
        <rFont val="Microsoft Sans Serif"/>
        <family val="2"/>
      </rPr>
      <t>SDL Moisture Nutritive Essential Oil</t>
    </r>
  </si>
  <si>
    <r>
      <rPr>
        <sz val="10"/>
        <rFont val="Microsoft Sans Serif"/>
        <family val="2"/>
      </rPr>
      <t>6x13 ml</t>
    </r>
  </si>
  <si>
    <r>
      <rPr>
        <sz val="10"/>
        <rFont val="Microsoft Sans Serif"/>
        <family val="2"/>
      </rPr>
      <t>PF018413</t>
    </r>
  </si>
  <si>
    <r>
      <rPr>
        <sz val="10"/>
        <rFont val="Microsoft Sans Serif"/>
        <family val="2"/>
      </rPr>
      <t>PF018414</t>
    </r>
  </si>
  <si>
    <r>
      <rPr>
        <sz val="11"/>
        <color rgb="FFFFFFFF"/>
        <rFont val="Microsoft Sans Serif"/>
        <family val="2"/>
      </rPr>
      <t>SEMI DI LINO RECONSTRUCTION - REPARATIVE</t>
    </r>
  </si>
  <si>
    <r>
      <rPr>
        <sz val="10"/>
        <rFont val="Microsoft Sans Serif"/>
        <family val="2"/>
      </rPr>
      <t>PF025121</t>
    </r>
  </si>
  <si>
    <r>
      <rPr>
        <sz val="10"/>
        <rFont val="Microsoft Sans Serif"/>
        <family val="2"/>
      </rPr>
      <t>SDL Reparative Low Shampoo</t>
    </r>
  </si>
  <si>
    <r>
      <rPr>
        <sz val="10"/>
        <rFont val="Microsoft Sans Serif"/>
        <family val="2"/>
      </rPr>
      <t>PF016409</t>
    </r>
  </si>
  <si>
    <r>
      <rPr>
        <sz val="10"/>
        <rFont val="Microsoft Sans Serif"/>
        <family val="2"/>
      </rPr>
      <t>PF025123</t>
    </r>
  </si>
  <si>
    <r>
      <rPr>
        <sz val="10"/>
        <rFont val="Microsoft Sans Serif"/>
        <family val="2"/>
      </rPr>
      <t>SDL Reparative Mask</t>
    </r>
  </si>
  <si>
    <r>
      <rPr>
        <sz val="10"/>
        <rFont val="Microsoft Sans Serif"/>
        <family val="2"/>
      </rPr>
      <t>PF025124</t>
    </r>
  </si>
  <si>
    <r>
      <rPr>
        <sz val="10"/>
        <rFont val="Microsoft Sans Serif"/>
        <family val="2"/>
      </rPr>
      <t>PF025125</t>
    </r>
  </si>
  <si>
    <r>
      <rPr>
        <sz val="10"/>
        <rFont val="Microsoft Sans Serif"/>
        <family val="2"/>
      </rPr>
      <t>SDL Reparative Anti-Break Daily Fluid</t>
    </r>
  </si>
  <si>
    <r>
      <rPr>
        <sz val="10"/>
        <rFont val="Microsoft Sans Serif"/>
        <family val="2"/>
      </rPr>
      <t>PF016414</t>
    </r>
  </si>
  <si>
    <r>
      <rPr>
        <sz val="10"/>
        <rFont val="Microsoft Sans Serif"/>
        <family val="2"/>
      </rPr>
      <t>SDL Reparative Lotion</t>
    </r>
  </si>
  <si>
    <r>
      <rPr>
        <sz val="10"/>
        <rFont val="Microsoft Sans Serif"/>
        <family val="2"/>
      </rPr>
      <t>PF025126</t>
    </r>
  </si>
  <si>
    <r>
      <rPr>
        <sz val="10"/>
        <rFont val="Microsoft Sans Serif"/>
        <family val="2"/>
      </rPr>
      <t>SDL Reparative SOS Oil</t>
    </r>
  </si>
  <si>
    <r>
      <rPr>
        <sz val="10"/>
        <rFont val="Microsoft Sans Serif"/>
        <family val="2"/>
      </rPr>
      <t>PF018411</t>
    </r>
  </si>
  <si>
    <r>
      <rPr>
        <sz val="10"/>
        <rFont val="Microsoft Sans Serif"/>
        <family val="2"/>
      </rPr>
      <t>PF018412</t>
    </r>
  </si>
  <si>
    <r>
      <rPr>
        <sz val="11"/>
        <color rgb="FFFFFFFF"/>
        <rFont val="Microsoft Sans Serif"/>
        <family val="2"/>
      </rPr>
      <t>SEMI DI LINO VOLUMEN</t>
    </r>
  </si>
  <si>
    <r>
      <rPr>
        <sz val="10"/>
        <rFont val="Microsoft Sans Serif"/>
        <family val="2"/>
      </rPr>
      <t>PP020066</t>
    </r>
  </si>
  <si>
    <r>
      <rPr>
        <sz val="10"/>
        <rFont val="Microsoft Sans Serif"/>
        <family val="2"/>
      </rPr>
      <t>SDL Volumizing Low Shampoo</t>
    </r>
  </si>
  <si>
    <r>
      <rPr>
        <sz val="10"/>
        <rFont val="Microsoft Sans Serif"/>
        <family val="2"/>
      </rPr>
      <t>PF020068</t>
    </r>
  </si>
  <si>
    <r>
      <rPr>
        <sz val="10"/>
        <rFont val="Microsoft Sans Serif"/>
        <family val="2"/>
      </rPr>
      <t>SDL Volumizing Mousse Conditioner</t>
    </r>
  </si>
  <si>
    <r>
      <rPr>
        <sz val="10"/>
        <rFont val="Microsoft Sans Serif"/>
        <family val="2"/>
      </rPr>
      <t>PF020069</t>
    </r>
  </si>
  <si>
    <r>
      <rPr>
        <sz val="10"/>
        <rFont val="Microsoft Sans Serif"/>
        <family val="2"/>
      </rPr>
      <t>SDL Volumizing Spray</t>
    </r>
  </si>
  <si>
    <r>
      <rPr>
        <sz val="11"/>
        <rFont val="Microsoft Sans Serif"/>
        <family val="2"/>
      </rPr>
      <t>SEMI DI LINO DENSITY</t>
    </r>
  </si>
  <si>
    <r>
      <rPr>
        <sz val="10"/>
        <rFont val="Microsoft Sans Serif"/>
        <family val="2"/>
      </rPr>
      <t>PF025910</t>
    </r>
  </si>
  <si>
    <r>
      <rPr>
        <sz val="10"/>
        <rFont val="Microsoft Sans Serif"/>
        <family val="2"/>
      </rPr>
      <t>SDL Thickening Low Shampoo</t>
    </r>
  </si>
  <si>
    <r>
      <rPr>
        <sz val="10"/>
        <rFont val="Microsoft Sans Serif"/>
        <family val="2"/>
      </rPr>
      <t>PF025912</t>
    </r>
  </si>
  <si>
    <r>
      <rPr>
        <sz val="10"/>
        <rFont val="Microsoft Sans Serif"/>
        <family val="2"/>
      </rPr>
      <t>SDL Thickening Conditioner</t>
    </r>
  </si>
  <si>
    <r>
      <rPr>
        <sz val="10"/>
        <rFont val="Microsoft Sans Serif"/>
        <family val="2"/>
      </rPr>
      <t>PF025914</t>
    </r>
  </si>
  <si>
    <r>
      <rPr>
        <sz val="10"/>
        <rFont val="Microsoft Sans Serif"/>
        <family val="2"/>
      </rPr>
      <t>SDL Thickening Lotion</t>
    </r>
  </si>
  <si>
    <r>
      <rPr>
        <sz val="10"/>
        <rFont val="Microsoft Sans Serif"/>
        <family val="2"/>
      </rPr>
      <t>PF025915</t>
    </r>
  </si>
  <si>
    <r>
      <rPr>
        <sz val="10"/>
        <rFont val="Microsoft Sans Serif"/>
        <family val="2"/>
      </rPr>
      <t>SDL Thickening Leave-In Cream</t>
    </r>
  </si>
  <si>
    <r>
      <rPr>
        <sz val="11"/>
        <rFont val="Microsoft Sans Serif"/>
        <family val="2"/>
      </rPr>
      <t>SEMI DI LINO CURLS</t>
    </r>
  </si>
  <si>
    <r>
      <rPr>
        <sz val="10"/>
        <rFont val="Microsoft Sans Serif"/>
        <family val="2"/>
      </rPr>
      <t>PF020610</t>
    </r>
  </si>
  <si>
    <r>
      <rPr>
        <sz val="10"/>
        <rFont val="Microsoft Sans Serif"/>
        <family val="2"/>
      </rPr>
      <t>SDL Curls Enhancing Low Shampoo</t>
    </r>
  </si>
  <si>
    <r>
      <rPr>
        <sz val="10"/>
        <rFont val="Microsoft Sans Serif"/>
        <family val="2"/>
      </rPr>
      <t>PF020611</t>
    </r>
  </si>
  <si>
    <r>
      <rPr>
        <sz val="10"/>
        <rFont val="Microsoft Sans Serif"/>
        <family val="2"/>
      </rPr>
      <t>PF020612</t>
    </r>
  </si>
  <si>
    <r>
      <rPr>
        <sz val="10"/>
        <rFont val="Microsoft Sans Serif"/>
        <family val="2"/>
      </rPr>
      <t>SDL Curls Enhancing Conditioner</t>
    </r>
  </si>
  <si>
    <r>
      <rPr>
        <sz val="10"/>
        <rFont val="Microsoft Sans Serif"/>
        <family val="2"/>
      </rPr>
      <t>PF020614</t>
    </r>
  </si>
  <si>
    <r>
      <rPr>
        <sz val="10"/>
        <rFont val="Microsoft Sans Serif"/>
        <family val="2"/>
      </rPr>
      <t>SDL Curls Hydrating Co-Wash</t>
    </r>
  </si>
  <si>
    <r>
      <rPr>
        <sz val="10"/>
        <rFont val="Microsoft Sans Serif"/>
        <family val="2"/>
      </rPr>
      <t>PF020616</t>
    </r>
  </si>
  <si>
    <r>
      <rPr>
        <sz val="10"/>
        <rFont val="Microsoft Sans Serif"/>
        <family val="2"/>
      </rPr>
      <t>SDL Curls Enhancing Mask</t>
    </r>
  </si>
  <si>
    <r>
      <rPr>
        <sz val="10"/>
        <rFont val="Microsoft Sans Serif"/>
        <family val="2"/>
      </rPr>
      <t>PF020617</t>
    </r>
  </si>
  <si>
    <r>
      <rPr>
        <sz val="10"/>
        <rFont val="Microsoft Sans Serif"/>
        <family val="2"/>
      </rPr>
      <t>PF020618</t>
    </r>
  </si>
  <si>
    <r>
      <rPr>
        <sz val="10"/>
        <rFont val="Microsoft Sans Serif"/>
        <family val="2"/>
      </rPr>
      <t>SDL Curls Multi-Benefit Oil</t>
    </r>
  </si>
  <si>
    <r>
      <rPr>
        <sz val="10"/>
        <rFont val="Microsoft Sans Serif"/>
        <family val="2"/>
      </rPr>
      <t>PF020619</t>
    </r>
  </si>
  <si>
    <r>
      <rPr>
        <sz val="10"/>
        <rFont val="Microsoft Sans Serif"/>
        <family val="2"/>
      </rPr>
      <t>SDL Curls Defining Cream</t>
    </r>
  </si>
  <si>
    <r>
      <rPr>
        <sz val="10"/>
        <rFont val="Microsoft Sans Serif"/>
        <family val="2"/>
      </rPr>
      <t>PF020620</t>
    </r>
  </si>
  <si>
    <r>
      <rPr>
        <sz val="10"/>
        <rFont val="Microsoft Sans Serif"/>
        <family val="2"/>
      </rPr>
      <t>SDL Curls Reactivating Spray</t>
    </r>
  </si>
  <si>
    <r>
      <rPr>
        <sz val="11"/>
        <rFont val="Microsoft Sans Serif"/>
        <family val="2"/>
      </rPr>
      <t>SEMI DI LINO SMOOTH</t>
    </r>
  </si>
  <si>
    <r>
      <rPr>
        <sz val="10"/>
        <rFont val="Microsoft Sans Serif"/>
        <family val="2"/>
      </rPr>
      <t>PF020602</t>
    </r>
  </si>
  <si>
    <r>
      <rPr>
        <sz val="10"/>
        <rFont val="Microsoft Sans Serif"/>
        <family val="2"/>
      </rPr>
      <t>SDL Smoothing Low shampoo</t>
    </r>
  </si>
  <si>
    <r>
      <rPr>
        <sz val="10"/>
        <rFont val="Microsoft Sans Serif"/>
        <family val="2"/>
      </rPr>
      <t>PF020603</t>
    </r>
  </si>
  <si>
    <r>
      <rPr>
        <sz val="10"/>
        <rFont val="Microsoft Sans Serif"/>
        <family val="2"/>
      </rPr>
      <t>PF020605</t>
    </r>
  </si>
  <si>
    <r>
      <rPr>
        <sz val="10"/>
        <rFont val="Microsoft Sans Serif"/>
        <family val="2"/>
      </rPr>
      <t>SDL Smoothing Conditioner</t>
    </r>
  </si>
  <si>
    <r>
      <rPr>
        <sz val="10"/>
        <rFont val="Microsoft Sans Serif"/>
        <family val="2"/>
      </rPr>
      <t>PF020606</t>
    </r>
  </si>
  <si>
    <r>
      <rPr>
        <sz val="10"/>
        <rFont val="Microsoft Sans Serif"/>
        <family val="2"/>
      </rPr>
      <t>SDL Smoothing Mask</t>
    </r>
  </si>
  <si>
    <r>
      <rPr>
        <sz val="10"/>
        <rFont val="Microsoft Sans Serif"/>
        <family val="2"/>
      </rPr>
      <t>PF020607</t>
    </r>
  </si>
  <si>
    <r>
      <rPr>
        <sz val="10"/>
        <rFont val="Microsoft Sans Serif"/>
        <family val="2"/>
      </rPr>
      <t>PF020608</t>
    </r>
  </si>
  <si>
    <r>
      <rPr>
        <sz val="10"/>
        <rFont val="Microsoft Sans Serif"/>
        <family val="2"/>
      </rPr>
      <t>SDL Smoothing Cream</t>
    </r>
  </si>
  <si>
    <r>
      <rPr>
        <sz val="10"/>
        <rFont val="Microsoft Sans Serif"/>
        <family val="2"/>
      </rPr>
      <t>PF020609</t>
    </r>
  </si>
  <si>
    <r>
      <rPr>
        <sz val="10"/>
        <rFont val="Microsoft Sans Serif"/>
        <family val="2"/>
      </rPr>
      <t>SDL Smoothing Oil</t>
    </r>
  </si>
  <si>
    <r>
      <rPr>
        <sz val="11"/>
        <color rgb="FFFFFFFF"/>
        <rFont val="Microsoft Sans Serif"/>
        <family val="2"/>
      </rPr>
      <t>SEMI DI LINO BLONDE &amp; BRUNETTE</t>
    </r>
  </si>
  <si>
    <r>
      <rPr>
        <sz val="10"/>
        <rFont val="Microsoft Sans Serif"/>
        <family val="2"/>
      </rPr>
      <t>PF022625</t>
    </r>
  </si>
  <si>
    <r>
      <rPr>
        <sz val="10"/>
        <rFont val="Microsoft Sans Serif"/>
        <family val="2"/>
      </rPr>
      <t>SDL B&amp;B Blonde Anti-Yellow Low Shampoo</t>
    </r>
  </si>
  <si>
    <r>
      <rPr>
        <sz val="10"/>
        <rFont val="Microsoft Sans Serif"/>
        <family val="2"/>
      </rPr>
      <t>PF022626</t>
    </r>
  </si>
  <si>
    <r>
      <rPr>
        <sz val="10"/>
        <rFont val="Microsoft Sans Serif"/>
        <family val="2"/>
      </rPr>
      <t>SDL B&amp;B Blonde Anti-Yellow Intense Low Shampo</t>
    </r>
  </si>
  <si>
    <r>
      <rPr>
        <sz val="10"/>
        <rFont val="Microsoft Sans Serif"/>
        <family val="2"/>
      </rPr>
      <t>PF022627</t>
    </r>
  </si>
  <si>
    <r>
      <rPr>
        <sz val="10"/>
        <rFont val="Microsoft Sans Serif"/>
        <family val="2"/>
      </rPr>
      <t>SDL B&amp;B Blonde Anti-Yellow Conditioner</t>
    </r>
  </si>
  <si>
    <r>
      <rPr>
        <sz val="10"/>
        <rFont val="Microsoft Sans Serif"/>
        <family val="2"/>
      </rPr>
      <t>PF022629</t>
    </r>
  </si>
  <si>
    <r>
      <rPr>
        <sz val="10"/>
        <rFont val="Microsoft Sans Serif"/>
        <family val="2"/>
      </rPr>
      <t>SDL B&amp;B Blonde Anti-Yellow Spray</t>
    </r>
  </si>
  <si>
    <r>
      <rPr>
        <sz val="10"/>
        <rFont val="Microsoft Sans Serif"/>
        <family val="2"/>
      </rPr>
      <t>PF022717</t>
    </r>
  </si>
  <si>
    <r>
      <rPr>
        <sz val="10"/>
        <rFont val="Microsoft Sans Serif"/>
        <family val="2"/>
      </rPr>
      <t>SDL B&amp;B Pigments Violet Ash .21</t>
    </r>
  </si>
  <si>
    <r>
      <rPr>
        <sz val="10"/>
        <rFont val="Microsoft Sans Serif"/>
        <family val="2"/>
      </rPr>
      <t>10 ml</t>
    </r>
  </si>
  <si>
    <r>
      <rPr>
        <sz val="10"/>
        <rFont val="Microsoft Sans Serif"/>
        <family val="2"/>
      </rPr>
      <t>PF022630</t>
    </r>
  </si>
  <si>
    <r>
      <rPr>
        <sz val="10"/>
        <rFont val="Microsoft Sans Serif"/>
        <family val="2"/>
      </rPr>
      <t>SDL B&amp;B Brunette Anti-Orange Low Shampoo</t>
    </r>
  </si>
  <si>
    <r>
      <rPr>
        <sz val="10"/>
        <rFont val="Microsoft Sans Serif"/>
        <family val="2"/>
      </rPr>
      <t>PF022631</t>
    </r>
  </si>
  <si>
    <r>
      <rPr>
        <sz val="10"/>
        <rFont val="Microsoft Sans Serif"/>
        <family val="2"/>
      </rPr>
      <t>SDL B&amp;B Brunette Anti-Orange Intense Low Sham</t>
    </r>
  </si>
  <si>
    <r>
      <rPr>
        <sz val="10"/>
        <rFont val="Microsoft Sans Serif"/>
        <family val="2"/>
      </rPr>
      <t>PF022632</t>
    </r>
  </si>
  <si>
    <r>
      <rPr>
        <sz val="10"/>
        <rFont val="Microsoft Sans Serif"/>
        <family val="2"/>
      </rPr>
      <t>SDL B&amp;B Brunette Anti-Orange Conditioner</t>
    </r>
  </si>
  <si>
    <r>
      <rPr>
        <sz val="10"/>
        <rFont val="Microsoft Sans Serif"/>
        <family val="2"/>
      </rPr>
      <t>PF022718</t>
    </r>
  </si>
  <si>
    <r>
      <rPr>
        <sz val="10"/>
        <rFont val="Microsoft Sans Serif"/>
        <family val="2"/>
      </rPr>
      <t>SDL B&amp;B Pigments Ash .1</t>
    </r>
  </si>
  <si>
    <r>
      <rPr>
        <sz val="11"/>
        <color rgb="FFFFFFFF"/>
        <rFont val="Microsoft Sans Serif"/>
        <family val="2"/>
      </rPr>
      <t>STYLE STORIES</t>
    </r>
  </si>
  <si>
    <r>
      <rPr>
        <sz val="10"/>
        <rFont val="Microsoft Sans Serif"/>
        <family val="2"/>
      </rPr>
      <t>PF017561</t>
    </r>
  </si>
  <si>
    <r>
      <rPr>
        <sz val="10"/>
        <rFont val="Microsoft Sans Serif"/>
        <family val="2"/>
      </rPr>
      <t>SS Blow Dry Cream</t>
    </r>
  </si>
  <si>
    <r>
      <rPr>
        <sz val="10"/>
        <rFont val="Microsoft Sans Serif"/>
        <family val="2"/>
      </rPr>
      <t>PF023359</t>
    </r>
  </si>
  <si>
    <r>
      <rPr>
        <sz val="10"/>
        <rFont val="Microsoft Sans Serif"/>
        <family val="2"/>
      </rPr>
      <t>SS Thermal Protector</t>
    </r>
  </si>
  <si>
    <r>
      <rPr>
        <sz val="10"/>
        <rFont val="Microsoft Sans Serif"/>
        <family val="2"/>
      </rPr>
      <t>PF020279</t>
    </r>
  </si>
  <si>
    <r>
      <rPr>
        <sz val="10"/>
        <rFont val="Microsoft Sans Serif"/>
        <family val="2"/>
      </rPr>
      <t>SS Flexible Mousse</t>
    </r>
  </si>
  <si>
    <r>
      <rPr>
        <sz val="10"/>
        <rFont val="Microsoft Sans Serif"/>
        <family val="2"/>
      </rPr>
      <t>PF020280</t>
    </r>
  </si>
  <si>
    <r>
      <rPr>
        <sz val="10"/>
        <rFont val="Microsoft Sans Serif"/>
        <family val="2"/>
      </rPr>
      <t>SS Firming Mousse</t>
    </r>
  </si>
  <si>
    <r>
      <rPr>
        <sz val="10"/>
        <rFont val="Microsoft Sans Serif"/>
        <family val="2"/>
      </rPr>
      <t>PF020281</t>
    </r>
  </si>
  <si>
    <r>
      <rPr>
        <sz val="10"/>
        <rFont val="Microsoft Sans Serif"/>
        <family val="2"/>
      </rPr>
      <t>SS Texturizing Dry Shampo</t>
    </r>
  </si>
  <si>
    <r>
      <rPr>
        <sz val="10"/>
        <rFont val="Microsoft Sans Serif"/>
        <family val="2"/>
      </rPr>
      <t>PF017563</t>
    </r>
  </si>
  <si>
    <r>
      <rPr>
        <sz val="10"/>
        <rFont val="Microsoft Sans Serif"/>
        <family val="2"/>
      </rPr>
      <t>SS Texturizing Gel</t>
    </r>
  </si>
  <si>
    <r>
      <rPr>
        <sz val="10"/>
        <rFont val="Microsoft Sans Serif"/>
        <family val="2"/>
      </rPr>
      <t>PF017562</t>
    </r>
  </si>
  <si>
    <r>
      <rPr>
        <sz val="10"/>
        <rFont val="Microsoft Sans Serif"/>
        <family val="2"/>
      </rPr>
      <t>SS Twisted Curls</t>
    </r>
  </si>
  <si>
    <r>
      <rPr>
        <sz val="10"/>
        <rFont val="Microsoft Sans Serif"/>
        <family val="2"/>
      </rPr>
      <t>PF020282</t>
    </r>
  </si>
  <si>
    <r>
      <rPr>
        <sz val="10"/>
        <rFont val="Microsoft Sans Serif"/>
        <family val="2"/>
      </rPr>
      <t>SS Spray Wax</t>
    </r>
  </si>
  <si>
    <r>
      <rPr>
        <sz val="10"/>
        <rFont val="Microsoft Sans Serif"/>
        <family val="2"/>
      </rPr>
      <t>PF018533</t>
    </r>
  </si>
  <si>
    <r>
      <rPr>
        <sz val="10"/>
        <rFont val="Microsoft Sans Serif"/>
        <family val="2"/>
      </rPr>
      <t>SS Vintage Powder</t>
    </r>
  </si>
  <si>
    <r>
      <rPr>
        <sz val="10"/>
        <rFont val="Microsoft Sans Serif"/>
        <family val="2"/>
      </rPr>
      <t>8 gr</t>
    </r>
  </si>
  <si>
    <r>
      <rPr>
        <sz val="10"/>
        <rFont val="Microsoft Sans Serif"/>
        <family val="2"/>
      </rPr>
      <t>PF017570</t>
    </r>
  </si>
  <si>
    <r>
      <rPr>
        <sz val="10"/>
        <rFont val="Microsoft Sans Serif"/>
        <family val="2"/>
      </rPr>
      <t>SS Defining Wax</t>
    </r>
  </si>
  <si>
    <r>
      <rPr>
        <sz val="10"/>
        <rFont val="Microsoft Sans Serif"/>
        <family val="2"/>
      </rPr>
      <t>PF017568</t>
    </r>
  </si>
  <si>
    <r>
      <rPr>
        <sz val="10"/>
        <rFont val="Microsoft Sans Serif"/>
        <family val="2"/>
      </rPr>
      <t>SS Glossy Pomade</t>
    </r>
  </si>
  <si>
    <r>
      <rPr>
        <sz val="10"/>
        <rFont val="Microsoft Sans Serif"/>
        <family val="2"/>
      </rPr>
      <t>PF017571</t>
    </r>
  </si>
  <si>
    <r>
      <rPr>
        <sz val="10"/>
        <rFont val="Microsoft Sans Serif"/>
        <family val="2"/>
      </rPr>
      <t>SS Funk Clay</t>
    </r>
  </si>
  <si>
    <r>
      <rPr>
        <sz val="10"/>
        <rFont val="Microsoft Sans Serif"/>
        <family val="2"/>
      </rPr>
      <t>PF017567</t>
    </r>
  </si>
  <si>
    <r>
      <rPr>
        <sz val="10"/>
        <rFont val="Microsoft Sans Serif"/>
        <family val="2"/>
      </rPr>
      <t>SS Frozen Gel</t>
    </r>
  </si>
  <si>
    <r>
      <rPr>
        <sz val="10"/>
        <rFont val="Microsoft Sans Serif"/>
        <family val="2"/>
      </rPr>
      <t>PF017572</t>
    </r>
  </si>
  <si>
    <r>
      <rPr>
        <sz val="10"/>
        <rFont val="Microsoft Sans Serif"/>
        <family val="2"/>
      </rPr>
      <t>SS Original Hairspray</t>
    </r>
  </si>
  <si>
    <r>
      <rPr>
        <sz val="10"/>
        <rFont val="Microsoft Sans Serif"/>
        <family val="2"/>
      </rPr>
      <t>PF017573</t>
    </r>
  </si>
  <si>
    <r>
      <rPr>
        <sz val="10"/>
        <rFont val="Microsoft Sans Serif"/>
        <family val="2"/>
      </rPr>
      <t>PF017575</t>
    </r>
  </si>
  <si>
    <r>
      <rPr>
        <sz val="10"/>
        <rFont val="Microsoft Sans Serif"/>
        <family val="2"/>
      </rPr>
      <t>SS Sculpting Hairspray</t>
    </r>
  </si>
  <si>
    <r>
      <rPr>
        <sz val="10"/>
        <rFont val="Microsoft Sans Serif"/>
        <family val="2"/>
      </rPr>
      <t>PF017574</t>
    </r>
  </si>
  <si>
    <r>
      <rPr>
        <sz val="10"/>
        <rFont val="Microsoft Sans Serif"/>
        <family val="2"/>
      </rPr>
      <t>SS Extra Strong Hairspray</t>
    </r>
  </si>
  <si>
    <r>
      <rPr>
        <sz val="11"/>
        <rFont val="Microsoft Sans Serif"/>
        <family val="2"/>
      </rPr>
      <t>REAL RIGEN</t>
    </r>
  </si>
  <si>
    <r>
      <rPr>
        <sz val="10"/>
        <rFont val="Microsoft Sans Serif"/>
        <family val="2"/>
      </rPr>
      <t>PF02059</t>
    </r>
  </si>
  <si>
    <r>
      <rPr>
        <sz val="10"/>
        <rFont val="Microsoft Sans Serif"/>
        <family val="2"/>
      </rPr>
      <t>Real Rigen Nutritive Shampoo</t>
    </r>
  </si>
  <si>
    <r>
      <rPr>
        <sz val="10"/>
        <rFont val="Microsoft Sans Serif"/>
        <family val="2"/>
      </rPr>
      <t>PF026772</t>
    </r>
  </si>
  <si>
    <r>
      <rPr>
        <sz val="10"/>
        <rFont val="Microsoft Sans Serif"/>
        <family val="2"/>
      </rPr>
      <t>1 Lt</t>
    </r>
  </si>
  <si>
    <r>
      <rPr>
        <sz val="10"/>
        <rFont val="Microsoft Sans Serif"/>
        <family val="2"/>
      </rPr>
      <t>PF026776</t>
    </r>
  </si>
  <si>
    <r>
      <rPr>
        <sz val="10"/>
        <rFont val="Microsoft Sans Serif"/>
        <family val="2"/>
      </rPr>
      <t>3 Lt</t>
    </r>
  </si>
  <si>
    <r>
      <rPr>
        <sz val="10"/>
        <rFont val="Microsoft Sans Serif"/>
        <family val="2"/>
      </rPr>
      <t>PF026774</t>
    </r>
  </si>
  <si>
    <r>
      <rPr>
        <sz val="10"/>
        <rFont val="Microsoft Sans Serif"/>
        <family val="2"/>
      </rPr>
      <t>Real Rigen Nutritive Mask</t>
    </r>
  </si>
  <si>
    <r>
      <rPr>
        <sz val="10"/>
        <rFont val="Microsoft Sans Serif"/>
        <family val="2"/>
      </rPr>
      <t>PF026775</t>
    </r>
  </si>
  <si>
    <r>
      <rPr>
        <sz val="10"/>
        <rFont val="Microsoft Sans Serif"/>
        <family val="2"/>
      </rPr>
      <t>1000 ml</t>
    </r>
  </si>
  <si>
    <r>
      <rPr>
        <sz val="10"/>
        <rFont val="Microsoft Sans Serif"/>
        <family val="2"/>
      </rPr>
      <t>PF028226</t>
    </r>
  </si>
  <si>
    <r>
      <rPr>
        <sz val="10"/>
        <rFont val="Microsoft Sans Serif"/>
        <family val="2"/>
      </rPr>
      <t>Real Rigen Reparative Shampoo</t>
    </r>
  </si>
  <si>
    <r>
      <rPr>
        <sz val="10"/>
        <rFont val="Microsoft Sans Serif"/>
        <family val="2"/>
      </rPr>
      <t>PF028221</t>
    </r>
  </si>
  <si>
    <r>
      <rPr>
        <sz val="10"/>
        <rFont val="Microsoft Sans Serif"/>
        <family val="2"/>
      </rPr>
      <t>Real Rifen Reparative Shampoo</t>
    </r>
  </si>
  <si>
    <r>
      <rPr>
        <sz val="10"/>
        <rFont val="Microsoft Sans Serif"/>
        <family val="2"/>
      </rPr>
      <t>PF028225</t>
    </r>
  </si>
  <si>
    <r>
      <rPr>
        <sz val="10"/>
        <rFont val="Microsoft Sans Serif"/>
        <family val="2"/>
      </rPr>
      <t>PF08223</t>
    </r>
  </si>
  <si>
    <r>
      <rPr>
        <sz val="10"/>
        <rFont val="Microsoft Sans Serif"/>
        <family val="2"/>
      </rPr>
      <t>Real Rigen Reparative Mask</t>
    </r>
  </si>
  <si>
    <r>
      <rPr>
        <sz val="10"/>
        <rFont val="Microsoft Sans Serif"/>
        <family val="2"/>
      </rPr>
      <t>PF028224</t>
    </r>
  </si>
  <si>
    <r>
      <rPr>
        <sz val="10"/>
        <rFont val="Microsoft Sans Serif"/>
        <family val="2"/>
      </rPr>
      <t>1000ml</t>
    </r>
  </si>
  <si>
    <t xml:space="preserve">500ml </t>
  </si>
  <si>
    <t xml:space="preserve">1.5L </t>
  </si>
  <si>
    <t>firme gel 237ml</t>
  </si>
  <si>
    <t>SEMI DI LINO DAIMOND - ILLUMINATING</t>
  </si>
  <si>
    <t>MOMO shampoo</t>
  </si>
  <si>
    <t>LOVE CURL shampoo</t>
  </si>
  <si>
    <t>LISTA DE PRECIOS</t>
  </si>
  <si>
    <t xml:space="preserve">NOUNOU SHAMPOO </t>
  </si>
  <si>
    <t xml:space="preserve">LOVE SMOOTHING SHAMPOO </t>
  </si>
  <si>
    <t>Texturizer 28.3gr</t>
  </si>
  <si>
    <t xml:space="preserve">MINU Shampoo </t>
  </si>
  <si>
    <t>Extra Body Boost 250ml</t>
  </si>
  <si>
    <t xml:space="preserve">Pro Clinical Anti - Hair Loss Shampoo 475ml </t>
  </si>
  <si>
    <t xml:space="preserve">Pro Clinical Anti - Hair Loss Shampoo 240ml </t>
  </si>
  <si>
    <t>Navaja De Afeitar Jaguar R1 M Negro Metalico 3906</t>
  </si>
  <si>
    <t xml:space="preserve"> Paul Mitchell Crema Para Peinar Clean Cut 85gr</t>
  </si>
  <si>
    <t xml:space="preserve">Reformer texture cream </t>
  </si>
  <si>
    <t xml:space="preserve">Hair and Scalp Treatment 500ml </t>
  </si>
  <si>
    <t xml:space="preserve">Hair and Scalp Treatment 150ml </t>
  </si>
  <si>
    <t xml:space="preserve">3D Expert Dermabrasion </t>
  </si>
  <si>
    <t>Mascarilla 7 segundos</t>
  </si>
  <si>
    <r>
      <rPr>
        <b/>
        <sz val="11"/>
        <color theme="1"/>
        <rFont val="Calibri"/>
        <family val="2"/>
        <scheme val="minor"/>
      </rPr>
      <t>500</t>
    </r>
    <r>
      <rPr>
        <sz val="11"/>
        <color theme="1"/>
        <rFont val="Calibri"/>
        <family val="2"/>
        <scheme val="minor"/>
      </rPr>
      <t>ml</t>
    </r>
  </si>
  <si>
    <t>LAVACABEZAS C50</t>
  </si>
  <si>
    <t>C50</t>
  </si>
  <si>
    <t>SS Defining Wax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</si>
</sst>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\$0.00"/>
    <numFmt numFmtId="168" formatCode="\$#,##0.00"/>
    <numFmt numFmtId="169" formatCode="\$\ 0"/>
    <numFmt numFmtId="170" formatCode="\$\ #,##0"/>
    <numFmt numFmtId="171" formatCode="\$\ 0.00"/>
    <numFmt numFmtId="172" formatCode="\$\ #,##0.00"/>
    <numFmt numFmtId="173" formatCode="_-[$$-80A]* #,##0.00_-;\-[$$-80A]* #,##0.00_-;_-[$$-80A]* &quot;-&quot;??_-;_-@_-"/>
    <numFmt numFmtId="174" formatCode="#,##0_ ;\-#,##0\ "/>
    <numFmt numFmtId="175" formatCode="_-[$$-80A]* #,##0_-;\-[$$-80A]* #,##0_-;_-[$$-80A]* &quot;-&quot;??_-;_-@_-"/>
  </numFmts>
  <fonts count="158">
    <font>
      <sz val="11"/>
      <color theme="1"/>
      <name val="Calibri"/>
      <family val="2"/>
      <scheme val="minor"/>
    </font>
    <font>
      <sz val="9"/>
      <color indexed="8"/>
      <name val="Proxima Nova Regula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20"/>
      <color theme="0"/>
      <name val="Avenir LT Std 35 Light"/>
      <family val="2"/>
    </font>
    <font>
      <b/>
      <u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Arial"/>
      <family val="2"/>
    </font>
    <font>
      <sz val="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9"/>
      <name val="Arial MT"/>
    </font>
    <font>
      <sz val="9"/>
      <name val="Arial MT"/>
      <family val="2"/>
    </font>
    <font>
      <b/>
      <sz val="10"/>
      <color rgb="FFFFFFFF"/>
      <name val="Arial"/>
      <family val="2"/>
    </font>
    <font>
      <sz val="10"/>
      <name val="Microsoft Sans Serif"/>
      <family val="2"/>
    </font>
    <font>
      <sz val="10"/>
      <name val="Times New Roman"/>
      <family val="1"/>
    </font>
    <font>
      <sz val="10"/>
      <color rgb="FF000000"/>
      <name val="Microsoft Sans Serif"/>
      <family val="2"/>
    </font>
    <font>
      <sz val="10"/>
      <name val="Microsoft Sans Serif"/>
      <family val="2"/>
    </font>
    <font>
      <sz val="10"/>
      <name val="Arial MT"/>
    </font>
    <font>
      <sz val="9"/>
      <color rgb="FF000000"/>
      <name val="Microsoft Sans Serif"/>
      <family val="2"/>
    </font>
    <font>
      <sz val="9"/>
      <name val="Microsoft Sans Serif"/>
      <family val="2"/>
    </font>
    <font>
      <sz val="10"/>
      <name val="Calibri"/>
      <family val="2"/>
    </font>
    <font>
      <b/>
      <sz val="9.5"/>
      <name val="Tahoma"/>
      <family val="2"/>
    </font>
    <font>
      <sz val="9.5"/>
      <name val="Calibri"/>
      <family val="2"/>
    </font>
    <font>
      <sz val="9.5"/>
      <name val="Calibri"/>
      <family val="1"/>
    </font>
    <font>
      <sz val="9.5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Arial MT"/>
      <family val="2"/>
    </font>
    <font>
      <b/>
      <sz val="11"/>
      <color rgb="FF000000"/>
      <name val="Calibri"/>
      <family val="2"/>
    </font>
    <font>
      <sz val="11"/>
      <name val="Arial MT"/>
    </font>
    <font>
      <sz val="11"/>
      <name val="Arial MT"/>
      <family val="2"/>
    </font>
    <font>
      <sz val="11"/>
      <color rgb="FFFFFFFF"/>
      <name val="Calibri"/>
      <family val="1"/>
    </font>
    <font>
      <sz val="10"/>
      <color theme="2" tint="-9.9978637043366805E-2"/>
      <name val="Times New Roman"/>
      <family val="1"/>
    </font>
    <font>
      <sz val="10"/>
      <color rgb="FF000000"/>
      <name val="Times New Roman"/>
      <family val="1"/>
    </font>
    <font>
      <sz val="9"/>
      <name val="Calibri"/>
      <family val="1"/>
    </font>
    <font>
      <sz val="10"/>
      <color rgb="FF000000"/>
      <name val="Times New Roman"/>
      <family val="1"/>
    </font>
    <font>
      <b/>
      <sz val="9"/>
      <name val="Calibri"/>
      <family val="2"/>
    </font>
    <font>
      <sz val="8.5"/>
      <name val="Calibri"/>
      <family val="2"/>
    </font>
    <font>
      <b/>
      <sz val="8.5"/>
      <color rgb="FF000000"/>
      <name val="Calibri"/>
      <family val="2"/>
    </font>
    <font>
      <b/>
      <sz val="9"/>
      <color rgb="FFFFFFFF"/>
      <name val="Calibri"/>
      <family val="1"/>
    </font>
    <font>
      <sz val="8.5"/>
      <name val="Calibri"/>
      <family val="1"/>
    </font>
    <font>
      <b/>
      <sz val="11"/>
      <color rgb="FF000000"/>
      <name val="Calibri"/>
      <family val="2"/>
      <scheme val="minor"/>
    </font>
    <font>
      <sz val="10"/>
      <color rgb="FFF2F2F2"/>
      <name val="Calibri"/>
      <family val="2"/>
    </font>
    <font>
      <sz val="11"/>
      <color rgb="FF333333"/>
      <name val="Arial"/>
      <family val="2"/>
    </font>
    <font>
      <sz val="11"/>
      <color theme="4"/>
      <name val="Calibri"/>
      <family val="2"/>
      <scheme val="minor"/>
    </font>
    <font>
      <sz val="10"/>
      <color theme="4"/>
      <name val="Times New Roman"/>
      <family val="1"/>
    </font>
    <font>
      <b/>
      <sz val="9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F1111"/>
      <name val="Calibri"/>
      <family val="2"/>
      <scheme val="minor"/>
    </font>
    <font>
      <sz val="10"/>
      <color rgb="FF000000"/>
      <name val="Times New Roman"/>
      <family val="1"/>
    </font>
    <font>
      <b/>
      <i/>
      <sz val="22"/>
      <name val="Calibri"/>
      <family val="2"/>
    </font>
    <font>
      <b/>
      <i/>
      <sz val="22"/>
      <name val="Calibri"/>
      <family val="1"/>
    </font>
    <font>
      <b/>
      <sz val="10"/>
      <name val="Calibri"/>
      <family val="2"/>
    </font>
    <font>
      <b/>
      <sz val="10"/>
      <name val="Calibri"/>
      <family val="1"/>
    </font>
    <font>
      <b/>
      <i/>
      <sz val="10"/>
      <name val="Calibri"/>
      <family val="2"/>
    </font>
    <font>
      <b/>
      <i/>
      <sz val="10"/>
      <name val="Calibri"/>
      <family val="1"/>
    </font>
    <font>
      <b/>
      <sz val="15"/>
      <name val="Calibri"/>
      <family val="2"/>
    </font>
    <font>
      <b/>
      <sz val="15"/>
      <name val="Calibri"/>
      <family val="1"/>
    </font>
    <font>
      <sz val="11"/>
      <name val="Calibri"/>
      <family val="2"/>
    </font>
    <font>
      <b/>
      <sz val="15"/>
      <color rgb="FFBE8F00"/>
      <name val="Calibri"/>
      <family val="1"/>
    </font>
    <font>
      <sz val="15"/>
      <name val="Calibri"/>
      <family val="2"/>
    </font>
    <font>
      <sz val="15"/>
      <name val="Calibri"/>
      <family val="1"/>
    </font>
    <font>
      <b/>
      <sz val="15"/>
      <color rgb="FFFFFFFF"/>
      <name val="Calibri"/>
      <family val="1"/>
    </font>
    <font>
      <b/>
      <sz val="8"/>
      <name val="Calibri"/>
      <family val="2"/>
    </font>
    <font>
      <b/>
      <sz val="8"/>
      <name val="Calibri"/>
      <family val="1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2"/>
      <name val="Calibri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9"/>
      <color theme="5" tint="0.79998168889431442"/>
      <name val="Calibri Light"/>
      <family val="2"/>
      <scheme val="major"/>
    </font>
    <font>
      <b/>
      <sz val="12"/>
      <color theme="5" tint="0.7999816888943144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9"/>
      <name val="Arial"/>
      <family val="2"/>
    </font>
    <font>
      <b/>
      <sz val="12"/>
      <color theme="0" tint="-0.499984740745262"/>
      <name val="Calibri"/>
      <family val="2"/>
      <scheme val="minor"/>
    </font>
    <font>
      <sz val="10"/>
      <color theme="4"/>
      <name val="Arial"/>
      <family val="2"/>
    </font>
    <font>
      <b/>
      <sz val="12"/>
      <color theme="2" tint="-9.9978637043366805E-2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8"/>
      <name val="Arial"/>
      <family val="2"/>
    </font>
    <font>
      <sz val="10"/>
      <color indexed="22"/>
      <name val="Arial"/>
      <family val="2"/>
    </font>
    <font>
      <sz val="10"/>
      <color theme="1"/>
      <name val="Arial"/>
      <family val="2"/>
    </font>
    <font>
      <b/>
      <sz val="12"/>
      <color theme="9"/>
      <name val="Calibri"/>
      <family val="2"/>
      <scheme val="minor"/>
    </font>
    <font>
      <b/>
      <sz val="12"/>
      <color rgb="FFD8D1DD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7"/>
      <name val="Arial"/>
      <family val="2"/>
    </font>
    <font>
      <sz val="11"/>
      <color theme="1"/>
      <name val="Arial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8"/>
      <color theme="1"/>
      <name val="Arial Narrow"/>
      <family val="2"/>
    </font>
    <font>
      <sz val="12"/>
      <color theme="1"/>
      <name val="Arial"/>
      <family val="2"/>
    </font>
    <font>
      <sz val="12"/>
      <color rgb="FF40404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1"/>
      <color rgb="FF0061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1"/>
    </font>
    <font>
      <b/>
      <sz val="12"/>
      <color rgb="FFDA3977"/>
      <name val="Arial"/>
      <family val="2"/>
    </font>
    <font>
      <b/>
      <sz val="12"/>
      <color rgb="FFC55811"/>
      <name val="Arial"/>
      <family val="2"/>
    </font>
    <font>
      <b/>
      <sz val="12"/>
      <color rgb="FF6F2F9F"/>
      <name val="Arial"/>
      <family val="2"/>
    </font>
    <font>
      <b/>
      <sz val="12"/>
      <color rgb="FF3366FF"/>
      <name val="Arial"/>
      <family val="2"/>
    </font>
    <font>
      <b/>
      <sz val="12"/>
      <color rgb="FF538235"/>
      <name val="Arial"/>
      <family val="2"/>
    </font>
    <font>
      <b/>
      <sz val="12"/>
      <color rgb="FF2F5395"/>
      <name val="Arial"/>
      <family val="2"/>
    </font>
    <font>
      <b/>
      <sz val="12"/>
      <color rgb="FFBE8F00"/>
      <name val="Arial"/>
      <family val="2"/>
    </font>
    <font>
      <b/>
      <sz val="12"/>
      <color rgb="FFD42B6C"/>
      <name val="Arial"/>
      <family val="2"/>
    </font>
    <font>
      <b/>
      <sz val="12"/>
      <color rgb="FFEC7C30"/>
      <name val="Arial"/>
      <family val="2"/>
    </font>
    <font>
      <b/>
      <sz val="12"/>
      <color rgb="FF006FC0"/>
      <name val="Arial"/>
      <family val="2"/>
    </font>
    <font>
      <b/>
      <sz val="12"/>
      <color rgb="FF7A7A7A"/>
      <name val="Arial"/>
      <family val="2"/>
    </font>
    <font>
      <b/>
      <sz val="12"/>
      <color rgb="FF92D050"/>
      <name val="Arial"/>
      <family val="2"/>
    </font>
    <font>
      <b/>
      <sz val="12"/>
      <color rgb="FF2E75B5"/>
      <name val="Arial"/>
      <family val="2"/>
    </font>
    <font>
      <b/>
      <sz val="12"/>
      <color rgb="FF5B9BD4"/>
      <name val="Arial"/>
      <family val="2"/>
    </font>
    <font>
      <b/>
      <sz val="12"/>
      <color rgb="FFFFC000"/>
      <name val="Arial"/>
      <family val="2"/>
    </font>
    <font>
      <b/>
      <sz val="12"/>
      <color rgb="FF4471C4"/>
      <name val="Arial"/>
      <family val="2"/>
    </font>
    <font>
      <sz val="12"/>
      <name val="Arial MT"/>
    </font>
    <font>
      <sz val="12"/>
      <color rgb="FF000000"/>
      <name val="Arial MT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entury Gothic"/>
      <family val="2"/>
    </font>
    <font>
      <b/>
      <sz val="22"/>
      <name val="Calibri"/>
      <family val="2"/>
    </font>
    <font>
      <b/>
      <sz val="22"/>
      <color rgb="FF808080"/>
      <name val="Calibri"/>
      <family val="1"/>
    </font>
    <font>
      <b/>
      <sz val="10"/>
      <color rgb="FF000000"/>
      <name val="Times New Roman"/>
      <family val="1"/>
    </font>
    <font>
      <b/>
      <sz val="18"/>
      <color rgb="FF212B35"/>
      <name val="Arial"/>
      <family val="2"/>
    </font>
    <font>
      <sz val="9"/>
      <color rgb="FF000000"/>
      <name val="Arial MT"/>
      <family val="2"/>
    </font>
    <font>
      <b/>
      <sz val="10"/>
      <color rgb="FFF1F1F1"/>
      <name val="Arial"/>
      <family val="2"/>
    </font>
    <font>
      <sz val="11"/>
      <name val="Microsoft Sans Serif"/>
      <family val="2"/>
    </font>
    <font>
      <sz val="11"/>
      <color rgb="FFF1F1F1"/>
      <name val="Microsoft Sans Serif"/>
      <family val="2"/>
    </font>
    <font>
      <sz val="11"/>
      <color rgb="FFFFFFFF"/>
      <name val="Microsoft Sans Serif"/>
      <family val="2"/>
    </font>
    <font>
      <sz val="9"/>
      <color theme="1"/>
      <name val="Calibri"/>
      <family val="2"/>
      <scheme val="minor"/>
    </font>
  </fonts>
  <fills count="10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80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002E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E5E5E"/>
      </patternFill>
    </fill>
    <fill>
      <patternFill patternType="solid">
        <fgColor rgb="FFA78A58"/>
      </patternFill>
    </fill>
    <fill>
      <patternFill patternType="solid">
        <fgColor rgb="FFF4AF82"/>
      </patternFill>
    </fill>
    <fill>
      <patternFill patternType="solid">
        <fgColor rgb="FF6F2F9F"/>
      </patternFill>
    </fill>
    <fill>
      <patternFill patternType="solid">
        <fgColor rgb="FF5F979D"/>
      </patternFill>
    </fill>
    <fill>
      <patternFill patternType="solid">
        <fgColor rgb="FFFF3299"/>
      </patternFill>
    </fill>
    <fill>
      <patternFill patternType="solid">
        <fgColor rgb="FFD9D9D9"/>
      </patternFill>
    </fill>
    <fill>
      <patternFill patternType="solid">
        <fgColor rgb="FF001F5F"/>
      </patternFill>
    </fill>
    <fill>
      <patternFill patternType="solid">
        <fgColor rgb="FF7E7E7E"/>
      </patternFill>
    </fill>
    <fill>
      <patternFill patternType="solid">
        <fgColor rgb="FFF8CBAB"/>
      </patternFill>
    </fill>
    <fill>
      <patternFill patternType="solid">
        <fgColor rgb="FFBBD6EE"/>
      </patternFill>
    </fill>
    <fill>
      <patternFill patternType="solid">
        <fgColor rgb="FFC5E0B1"/>
      </patternFill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D0CECE"/>
      </patternFill>
    </fill>
    <fill>
      <patternFill patternType="solid">
        <fgColor rgb="FF76923B"/>
      </patternFill>
    </fill>
    <fill>
      <patternFill patternType="solid">
        <fgColor rgb="FF5F4879"/>
      </patternFill>
    </fill>
    <fill>
      <patternFill patternType="solid">
        <fgColor rgb="FF158EA9"/>
      </patternFill>
    </fill>
    <fill>
      <patternFill patternType="solid">
        <fgColor rgb="FF996600"/>
      </patternFill>
    </fill>
    <fill>
      <patternFill patternType="solid">
        <fgColor rgb="FF484529"/>
      </patternFill>
    </fill>
    <fill>
      <patternFill patternType="solid">
        <fgColor rgb="FFE6B8B8"/>
      </patternFill>
    </fill>
    <fill>
      <patternFill patternType="solid">
        <fgColor rgb="FF5B0C0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BEBEBE"/>
      </patternFill>
    </fill>
    <fill>
      <patternFill patternType="solid">
        <fgColor rgb="FFD9E0F1"/>
      </patternFill>
    </fill>
    <fill>
      <patternFill patternType="solid">
        <fgColor rgb="FF006FC0"/>
      </patternFill>
    </fill>
    <fill>
      <patternFill patternType="solid">
        <fgColor rgb="FFFFD966"/>
      </patternFill>
    </fill>
    <fill>
      <patternFill patternType="solid">
        <fgColor rgb="FF00AFEF"/>
      </patternFill>
    </fill>
    <fill>
      <patternFill patternType="solid">
        <fgColor rgb="FFFFCC66"/>
      </patternFill>
    </fill>
    <fill>
      <patternFill patternType="solid">
        <fgColor rgb="FF990033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C55811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BCD6ED"/>
      </patternFill>
    </fill>
    <fill>
      <patternFill patternType="solid">
        <fgColor rgb="FFA4A4A4"/>
      </patternFill>
    </fill>
    <fill>
      <patternFill patternType="solid">
        <fgColor rgb="FFFFC000"/>
      </patternFill>
    </fill>
    <fill>
      <patternFill patternType="solid">
        <fgColor rgb="FFF4AF84"/>
      </patternFill>
    </fill>
    <fill>
      <patternFill patternType="solid">
        <fgColor rgb="FF6FAC46"/>
      </patternFill>
    </fill>
    <fill>
      <patternFill patternType="solid">
        <fgColor rgb="FFF8CAAC"/>
      </patternFill>
    </fill>
    <fill>
      <patternFill patternType="solid">
        <fgColor rgb="FF9BC2E6"/>
      </patternFill>
    </fill>
    <fill>
      <patternFill patternType="solid">
        <fgColor indexed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6DA99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1FDF1"/>
        <bgColor indexed="64"/>
      </patternFill>
    </fill>
    <fill>
      <patternFill patternType="solid">
        <fgColor rgb="FF9F8DAC"/>
        <bgColor indexed="64"/>
      </patternFill>
    </fill>
    <fill>
      <patternFill patternType="solid">
        <fgColor rgb="FFE6D2C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1DDD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5A5A5"/>
      </patternFill>
    </fill>
    <fill>
      <patternFill patternType="solid">
        <fgColor rgb="FF5F5F5F"/>
      </patternFill>
    </fill>
    <fill>
      <patternFill patternType="solid">
        <fgColor rgb="FFA88A57"/>
      </patternFill>
    </fill>
    <fill>
      <patternFill patternType="solid">
        <fgColor rgb="FFFF3399"/>
      </patternFill>
    </fill>
    <fill>
      <patternFill patternType="solid">
        <fgColor rgb="FF041FA3"/>
      </patternFill>
    </fill>
    <fill>
      <patternFill patternType="solid">
        <fgColor rgb="FFCFA9B9"/>
      </patternFill>
    </fill>
    <fill>
      <patternFill patternType="solid">
        <fgColor rgb="FF1F4E78"/>
      </patternFill>
    </fill>
    <fill>
      <patternFill patternType="solid">
        <fgColor rgb="FFC5DFB4"/>
      </patternFill>
    </fill>
    <fill>
      <patternFill patternType="solid">
        <fgColor rgb="FF404040"/>
      </patternFill>
    </fill>
    <fill>
      <patternFill patternType="solid">
        <fgColor rgb="FFF1F1F1"/>
      </patternFill>
    </fill>
    <fill>
      <patternFill patternType="solid">
        <fgColor rgb="FFD683A2"/>
      </patternFill>
    </fill>
    <fill>
      <patternFill patternType="solid">
        <fgColor rgb="FF538235"/>
      </patternFill>
    </fill>
    <fill>
      <patternFill patternType="solid">
        <fgColor rgb="FFB7DBFF"/>
      </patternFill>
    </fill>
    <fill>
      <patternFill patternType="solid">
        <fgColor rgb="FFCCCCFF"/>
      </patternFill>
    </fill>
    <fill>
      <patternFill patternType="solid">
        <fgColor rgb="FF6600FF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0" fontId="16" fillId="0" borderId="0"/>
    <xf numFmtId="0" fontId="48" fillId="0" borderId="0"/>
    <xf numFmtId="0" fontId="50" fillId="0" borderId="0"/>
    <xf numFmtId="0" fontId="64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14" fillId="91" borderId="0" applyNumberFormat="0" applyBorder="0" applyAlignment="0" applyProtection="0"/>
    <xf numFmtId="0" fontId="116" fillId="93" borderId="65" applyNumberFormat="0" applyAlignment="0" applyProtection="0"/>
  </cellStyleXfs>
  <cellXfs count="1023">
    <xf numFmtId="0" fontId="0" fillId="0" borderId="0" xfId="0"/>
    <xf numFmtId="0" fontId="0" fillId="2" borderId="0" xfId="0" applyFill="1"/>
    <xf numFmtId="0" fontId="2" fillId="0" borderId="0" xfId="1"/>
    <xf numFmtId="1" fontId="5" fillId="4" borderId="2" xfId="4" applyNumberFormat="1" applyFont="1" applyFill="1" applyBorder="1" applyAlignment="1">
      <alignment horizontal="center" vertical="center"/>
    </xf>
    <xf numFmtId="0" fontId="6" fillId="4" borderId="2" xfId="4" applyFont="1" applyFill="1" applyBorder="1" applyAlignment="1">
      <alignment horizontal="left" vertical="center"/>
    </xf>
    <xf numFmtId="0" fontId="7" fillId="0" borderId="0" xfId="0" applyFont="1"/>
    <xf numFmtId="0" fontId="7" fillId="5" borderId="0" xfId="0" applyFont="1" applyFill="1"/>
    <xf numFmtId="1" fontId="7" fillId="0" borderId="3" xfId="0" applyNumberFormat="1" applyFont="1" applyBorder="1" applyAlignment="1">
      <alignment horizontal="center"/>
    </xf>
    <xf numFmtId="49" fontId="7" fillId="0" borderId="3" xfId="0" applyNumberFormat="1" applyFont="1" applyBorder="1"/>
    <xf numFmtId="165" fontId="5" fillId="0" borderId="3" xfId="3" applyFont="1" applyFill="1" applyBorder="1" applyAlignment="1" applyProtection="1">
      <alignment vertical="center"/>
    </xf>
    <xf numFmtId="0" fontId="8" fillId="5" borderId="3" xfId="5" applyFont="1" applyFill="1" applyBorder="1" applyAlignment="1" applyProtection="1">
      <alignment horizontal="center" vertical="center" wrapText="1"/>
      <protection locked="0"/>
    </xf>
    <xf numFmtId="1" fontId="7" fillId="0" borderId="5" xfId="0" applyNumberFormat="1" applyFont="1" applyBorder="1" applyAlignment="1">
      <alignment horizontal="center"/>
    </xf>
    <xf numFmtId="49" fontId="7" fillId="0" borderId="5" xfId="0" applyNumberFormat="1" applyFont="1" applyBorder="1"/>
    <xf numFmtId="0" fontId="8" fillId="5" borderId="5" xfId="5" applyFont="1" applyFill="1" applyBorder="1" applyAlignment="1" applyProtection="1">
      <alignment horizontal="center" vertical="center" wrapText="1"/>
      <protection locked="0"/>
    </xf>
    <xf numFmtId="165" fontId="7" fillId="0" borderId="3" xfId="3" applyFont="1" applyFill="1" applyBorder="1" applyAlignment="1" applyProtection="1">
      <alignment vertical="center"/>
    </xf>
    <xf numFmtId="1" fontId="7" fillId="0" borderId="4" xfId="0" applyNumberFormat="1" applyFont="1" applyBorder="1" applyAlignment="1">
      <alignment horizontal="center"/>
    </xf>
    <xf numFmtId="49" fontId="7" fillId="0" borderId="4" xfId="0" applyNumberFormat="1" applyFont="1" applyBorder="1"/>
    <xf numFmtId="0" fontId="8" fillId="5" borderId="4" xfId="5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11" fillId="7" borderId="8" xfId="5" applyFont="1" applyFill="1" applyBorder="1" applyAlignment="1">
      <alignment horizontal="right" vertical="center"/>
    </xf>
    <xf numFmtId="0" fontId="12" fillId="8" borderId="2" xfId="5" applyFont="1" applyFill="1" applyBorder="1" applyAlignment="1" applyProtection="1">
      <alignment vertical="center"/>
      <protection locked="0"/>
    </xf>
    <xf numFmtId="0" fontId="8" fillId="2" borderId="2" xfId="5" applyFont="1" applyFill="1" applyBorder="1" applyAlignment="1">
      <alignment horizontal="center" vertical="center"/>
    </xf>
    <xf numFmtId="0" fontId="8" fillId="2" borderId="9" xfId="5" applyFont="1" applyFill="1" applyBorder="1" applyAlignment="1">
      <alignment horizontal="center" vertical="center"/>
    </xf>
    <xf numFmtId="0" fontId="11" fillId="7" borderId="10" xfId="5" applyFont="1" applyFill="1" applyBorder="1" applyAlignment="1">
      <alignment horizontal="right" vertical="center"/>
    </xf>
    <xf numFmtId="0" fontId="6" fillId="7" borderId="10" xfId="5" applyFont="1" applyFill="1" applyBorder="1" applyAlignment="1">
      <alignment vertical="center"/>
    </xf>
    <xf numFmtId="0" fontId="6" fillId="9" borderId="11" xfId="2" applyNumberFormat="1" applyFont="1" applyFill="1" applyBorder="1" applyAlignment="1" applyProtection="1">
      <alignment horizontal="center" vertical="center"/>
    </xf>
    <xf numFmtId="0" fontId="6" fillId="9" borderId="13" xfId="2" applyNumberFormat="1" applyFont="1" applyFill="1" applyBorder="1" applyAlignment="1" applyProtection="1">
      <alignment horizontal="center" vertical="center"/>
    </xf>
    <xf numFmtId="0" fontId="11" fillId="7" borderId="10" xfId="6" applyFont="1" applyFill="1" applyBorder="1" applyAlignment="1">
      <alignment horizontal="right" vertical="center"/>
    </xf>
    <xf numFmtId="0" fontId="12" fillId="8" borderId="2" xfId="5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9" fontId="5" fillId="0" borderId="0" xfId="5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11" fillId="7" borderId="14" xfId="5" applyFont="1" applyFill="1" applyBorder="1" applyAlignment="1">
      <alignment horizontal="right" vertical="center"/>
    </xf>
    <xf numFmtId="0" fontId="11" fillId="7" borderId="0" xfId="5" applyFont="1" applyFill="1" applyAlignment="1">
      <alignment horizontal="right" vertical="center"/>
    </xf>
    <xf numFmtId="0" fontId="12" fillId="8" borderId="0" xfId="5" applyFont="1" applyFill="1" applyAlignment="1" applyProtection="1">
      <alignment vertical="center"/>
      <protection locked="0"/>
    </xf>
    <xf numFmtId="1" fontId="6" fillId="0" borderId="12" xfId="5" applyNumberFormat="1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1" fontId="6" fillId="9" borderId="13" xfId="2" applyNumberFormat="1" applyFont="1" applyFill="1" applyBorder="1" applyAlignment="1" applyProtection="1">
      <alignment horizontal="center" vertical="center"/>
    </xf>
    <xf numFmtId="1" fontId="9" fillId="0" borderId="12" xfId="5" applyNumberFormat="1" applyFont="1" applyBorder="1" applyAlignment="1">
      <alignment horizontal="center" vertical="center"/>
    </xf>
    <xf numFmtId="0" fontId="6" fillId="9" borderId="16" xfId="2" applyNumberFormat="1" applyFont="1" applyFill="1" applyBorder="1" applyAlignment="1" applyProtection="1">
      <alignment horizontal="center" vertical="center"/>
    </xf>
    <xf numFmtId="1" fontId="6" fillId="9" borderId="16" xfId="2" applyNumberFormat="1" applyFont="1" applyFill="1" applyBorder="1" applyAlignment="1" applyProtection="1">
      <alignment horizontal="center" vertical="center"/>
    </xf>
    <xf numFmtId="1" fontId="5" fillId="0" borderId="12" xfId="6" applyNumberFormat="1" applyFont="1" applyBorder="1" applyAlignment="1">
      <alignment horizontal="center" vertical="center"/>
    </xf>
    <xf numFmtId="0" fontId="5" fillId="0" borderId="0" xfId="6" applyFont="1" applyAlignment="1">
      <alignment vertical="center"/>
    </xf>
    <xf numFmtId="1" fontId="7" fillId="0" borderId="12" xfId="0" applyNumberFormat="1" applyFont="1" applyBorder="1" applyAlignment="1">
      <alignment horizontal="center"/>
    </xf>
    <xf numFmtId="0" fontId="6" fillId="7" borderId="10" xfId="6" applyFont="1" applyFill="1" applyBorder="1" applyAlignment="1">
      <alignment vertical="center"/>
    </xf>
    <xf numFmtId="1" fontId="6" fillId="9" borderId="17" xfId="2" applyNumberFormat="1" applyFont="1" applyFill="1" applyBorder="1" applyAlignment="1" applyProtection="1">
      <alignment horizontal="center" vertical="center"/>
    </xf>
    <xf numFmtId="0" fontId="6" fillId="9" borderId="17" xfId="2" applyNumberFormat="1" applyFont="1" applyFill="1" applyBorder="1" applyAlignment="1" applyProtection="1">
      <alignment horizontal="center" vertical="center"/>
    </xf>
    <xf numFmtId="0" fontId="6" fillId="7" borderId="2" xfId="6" applyFont="1" applyFill="1" applyBorder="1" applyAlignment="1">
      <alignment vertical="center"/>
    </xf>
    <xf numFmtId="0" fontId="6" fillId="9" borderId="15" xfId="2" applyNumberFormat="1" applyFont="1" applyFill="1" applyBorder="1" applyAlignment="1" applyProtection="1">
      <alignment horizontal="center" vertical="center"/>
    </xf>
    <xf numFmtId="0" fontId="11" fillId="7" borderId="2" xfId="5" applyFont="1" applyFill="1" applyBorder="1" applyAlignment="1">
      <alignment horizontal="right" vertical="center"/>
    </xf>
    <xf numFmtId="0" fontId="12" fillId="8" borderId="2" xfId="5" applyFont="1" applyFill="1" applyBorder="1" applyAlignment="1">
      <alignment vertical="center"/>
    </xf>
    <xf numFmtId="0" fontId="8" fillId="2" borderId="2" xfId="5" applyFont="1" applyFill="1" applyBorder="1" applyAlignment="1">
      <alignment vertical="center"/>
    </xf>
    <xf numFmtId="0" fontId="8" fillId="2" borderId="15" xfId="2" applyNumberFormat="1" applyFont="1" applyFill="1" applyBorder="1" applyAlignment="1" applyProtection="1">
      <alignment horizontal="center" vertical="center"/>
    </xf>
    <xf numFmtId="9" fontId="7" fillId="0" borderId="0" xfId="0" applyNumberFormat="1" applyFont="1"/>
    <xf numFmtId="1" fontId="6" fillId="6" borderId="2" xfId="6" applyNumberFormat="1" applyFont="1" applyFill="1" applyBorder="1" applyAlignment="1">
      <alignment horizontal="center" vertical="center" wrapText="1"/>
    </xf>
    <xf numFmtId="0" fontId="6" fillId="6" borderId="2" xfId="6" applyFont="1" applyFill="1" applyBorder="1" applyAlignment="1">
      <alignment horizontal="center" vertical="center" wrapText="1"/>
    </xf>
    <xf numFmtId="1" fontId="8" fillId="12" borderId="2" xfId="7" applyNumberFormat="1" applyFont="1" applyFill="1" applyBorder="1" applyAlignment="1">
      <alignment horizontal="center" vertical="center"/>
    </xf>
    <xf numFmtId="0" fontId="6" fillId="12" borderId="2" xfId="7" applyFont="1" applyFill="1" applyBorder="1" applyAlignment="1">
      <alignment horizontal="left" vertical="center"/>
    </xf>
    <xf numFmtId="1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/>
    <xf numFmtId="165" fontId="13" fillId="0" borderId="3" xfId="3" applyFont="1" applyFill="1" applyBorder="1" applyAlignment="1" applyProtection="1">
      <alignment vertical="center"/>
    </xf>
    <xf numFmtId="1" fontId="5" fillId="12" borderId="2" xfId="4" applyNumberFormat="1" applyFont="1" applyFill="1" applyBorder="1" applyAlignment="1">
      <alignment horizontal="center" vertical="center"/>
    </xf>
    <xf numFmtId="1" fontId="6" fillId="12" borderId="2" xfId="7" applyNumberFormat="1" applyFont="1" applyFill="1" applyBorder="1" applyAlignment="1">
      <alignment horizontal="center" vertical="center"/>
    </xf>
    <xf numFmtId="1" fontId="8" fillId="13" borderId="2" xfId="7" applyNumberFormat="1" applyFont="1" applyFill="1" applyBorder="1" applyAlignment="1">
      <alignment horizontal="center" vertical="center"/>
    </xf>
    <xf numFmtId="0" fontId="8" fillId="13" borderId="2" xfId="7" applyFont="1" applyFill="1" applyBorder="1" applyAlignment="1">
      <alignment horizontal="left" vertical="center"/>
    </xf>
    <xf numFmtId="1" fontId="5" fillId="14" borderId="2" xfId="4" applyNumberFormat="1" applyFont="1" applyFill="1" applyBorder="1" applyAlignment="1">
      <alignment horizontal="center" vertical="center"/>
    </xf>
    <xf numFmtId="0" fontId="6" fillId="14" borderId="2" xfId="7" applyFont="1" applyFill="1" applyBorder="1" applyAlignment="1">
      <alignment horizontal="left" vertical="center"/>
    </xf>
    <xf numFmtId="1" fontId="5" fillId="15" borderId="2" xfId="4" applyNumberFormat="1" applyFont="1" applyFill="1" applyBorder="1" applyAlignment="1">
      <alignment horizontal="center" vertical="center"/>
    </xf>
    <xf numFmtId="0" fontId="6" fillId="15" borderId="2" xfId="7" applyFont="1" applyFill="1" applyBorder="1" applyAlignment="1">
      <alignment horizontal="left" vertical="center"/>
    </xf>
    <xf numFmtId="1" fontId="13" fillId="0" borderId="10" xfId="0" applyNumberFormat="1" applyFont="1" applyBorder="1" applyAlignment="1">
      <alignment horizontal="center"/>
    </xf>
    <xf numFmtId="49" fontId="13" fillId="0" borderId="10" xfId="0" applyNumberFormat="1" applyFont="1" applyBorder="1"/>
    <xf numFmtId="165" fontId="5" fillId="0" borderId="10" xfId="3" applyFont="1" applyFill="1" applyBorder="1" applyAlignment="1" applyProtection="1">
      <alignment vertical="center"/>
    </xf>
    <xf numFmtId="1" fontId="8" fillId="16" borderId="2" xfId="7" applyNumberFormat="1" applyFont="1" applyFill="1" applyBorder="1" applyAlignment="1">
      <alignment horizontal="center" vertical="center"/>
    </xf>
    <xf numFmtId="0" fontId="8" fillId="16" borderId="2" xfId="7" applyFont="1" applyFill="1" applyBorder="1" applyAlignment="1">
      <alignment horizontal="left" vertical="center"/>
    </xf>
    <xf numFmtId="49" fontId="13" fillId="0" borderId="18" xfId="0" applyNumberFormat="1" applyFont="1" applyBorder="1"/>
    <xf numFmtId="1" fontId="6" fillId="17" borderId="2" xfId="7" applyNumberFormat="1" applyFont="1" applyFill="1" applyBorder="1" applyAlignment="1">
      <alignment horizontal="center" vertical="center"/>
    </xf>
    <xf numFmtId="0" fontId="8" fillId="17" borderId="2" xfId="7" applyFont="1" applyFill="1" applyBorder="1" applyAlignment="1">
      <alignment horizontal="left" vertical="center"/>
    </xf>
    <xf numFmtId="1" fontId="7" fillId="0" borderId="19" xfId="0" applyNumberFormat="1" applyFont="1" applyBorder="1" applyAlignment="1">
      <alignment horizontal="center"/>
    </xf>
    <xf numFmtId="49" fontId="7" fillId="0" borderId="19" xfId="0" applyNumberFormat="1" applyFont="1" applyBorder="1"/>
    <xf numFmtId="0" fontId="8" fillId="5" borderId="19" xfId="5" applyFont="1" applyFill="1" applyBorder="1" applyAlignment="1" applyProtection="1">
      <alignment horizontal="center" vertical="center" wrapText="1"/>
      <protection locked="0"/>
    </xf>
    <xf numFmtId="1" fontId="14" fillId="9" borderId="2" xfId="7" applyNumberFormat="1" applyFont="1" applyFill="1" applyBorder="1" applyAlignment="1">
      <alignment horizontal="center" vertical="center"/>
    </xf>
    <xf numFmtId="0" fontId="6" fillId="9" borderId="2" xfId="7" applyFont="1" applyFill="1" applyBorder="1" applyAlignment="1">
      <alignment horizontal="left" vertical="center"/>
    </xf>
    <xf numFmtId="1" fontId="7" fillId="0" borderId="18" xfId="0" applyNumberFormat="1" applyFont="1" applyBorder="1" applyAlignment="1">
      <alignment horizontal="center"/>
    </xf>
    <xf numFmtId="49" fontId="7" fillId="0" borderId="18" xfId="0" applyNumberFormat="1" applyFont="1" applyBorder="1"/>
    <xf numFmtId="0" fontId="8" fillId="5" borderId="18" xfId="5" applyFont="1" applyFill="1" applyBorder="1" applyAlignment="1" applyProtection="1">
      <alignment horizontal="center" vertical="center" wrapText="1"/>
      <protection locked="0"/>
    </xf>
    <xf numFmtId="1" fontId="6" fillId="18" borderId="2" xfId="9" applyNumberFormat="1" applyFont="1" applyFill="1" applyBorder="1" applyAlignment="1">
      <alignment horizontal="center" vertical="center" wrapText="1"/>
    </xf>
    <xf numFmtId="0" fontId="6" fillId="18" borderId="2" xfId="9" applyFont="1" applyFill="1" applyBorder="1" applyAlignment="1">
      <alignment vertical="center" wrapText="1"/>
    </xf>
    <xf numFmtId="0" fontId="7" fillId="0" borderId="5" xfId="9" applyFont="1" applyBorder="1" applyAlignment="1">
      <alignment horizontal="left" vertical="center" wrapText="1"/>
    </xf>
    <xf numFmtId="1" fontId="9" fillId="19" borderId="2" xfId="9" applyNumberFormat="1" applyFont="1" applyFill="1" applyBorder="1" applyAlignment="1">
      <alignment horizontal="center" vertical="center" wrapText="1"/>
    </xf>
    <xf numFmtId="0" fontId="6" fillId="19" borderId="2" xfId="9" applyFont="1" applyFill="1" applyBorder="1" applyAlignment="1">
      <alignment vertical="center" wrapText="1"/>
    </xf>
    <xf numFmtId="1" fontId="6" fillId="20" borderId="2" xfId="9" applyNumberFormat="1" applyFont="1" applyFill="1" applyBorder="1" applyAlignment="1">
      <alignment horizontal="center" vertical="center" wrapText="1"/>
    </xf>
    <xf numFmtId="0" fontId="6" fillId="20" borderId="2" xfId="9" applyFont="1" applyFill="1" applyBorder="1" applyAlignment="1">
      <alignment vertical="center" wrapText="1"/>
    </xf>
    <xf numFmtId="0" fontId="6" fillId="22" borderId="2" xfId="9" applyFont="1" applyFill="1" applyBorder="1" applyAlignment="1">
      <alignment vertical="center" wrapText="1"/>
    </xf>
    <xf numFmtId="1" fontId="6" fillId="23" borderId="2" xfId="9" applyNumberFormat="1" applyFont="1" applyFill="1" applyBorder="1" applyAlignment="1">
      <alignment horizontal="center" vertical="center" wrapText="1"/>
    </xf>
    <xf numFmtId="0" fontId="6" fillId="23" borderId="2" xfId="9" applyFont="1" applyFill="1" applyBorder="1" applyAlignment="1">
      <alignment vertical="center" wrapText="1"/>
    </xf>
    <xf numFmtId="0" fontId="7" fillId="0" borderId="3" xfId="9" applyFont="1" applyBorder="1" applyAlignment="1">
      <alignment horizontal="left" vertical="center" wrapText="1"/>
    </xf>
    <xf numFmtId="0" fontId="13" fillId="0" borderId="5" xfId="9" applyFont="1" applyBorder="1" applyAlignment="1">
      <alignment horizontal="left" vertical="center" wrapText="1"/>
    </xf>
    <xf numFmtId="1" fontId="13" fillId="0" borderId="4" xfId="0" applyNumberFormat="1" applyFont="1" applyBorder="1" applyAlignment="1">
      <alignment horizontal="center"/>
    </xf>
    <xf numFmtId="0" fontId="13" fillId="0" borderId="4" xfId="9" applyFont="1" applyBorder="1" applyAlignment="1">
      <alignment horizontal="left" vertical="center" wrapText="1"/>
    </xf>
    <xf numFmtId="1" fontId="6" fillId="24" borderId="2" xfId="9" applyNumberFormat="1" applyFont="1" applyFill="1" applyBorder="1" applyAlignment="1">
      <alignment horizontal="center" vertical="center" wrapText="1"/>
    </xf>
    <xf numFmtId="0" fontId="6" fillId="24" borderId="2" xfId="9" applyFont="1" applyFill="1" applyBorder="1" applyAlignment="1">
      <alignment horizontal="left" vertical="top" wrapText="1"/>
    </xf>
    <xf numFmtId="1" fontId="7" fillId="0" borderId="3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1" fontId="7" fillId="0" borderId="5" xfId="0" applyNumberFormat="1" applyFont="1" applyBorder="1" applyAlignment="1">
      <alignment horizontal="center" vertical="center"/>
    </xf>
    <xf numFmtId="1" fontId="6" fillId="25" borderId="2" xfId="9" applyNumberFormat="1" applyFont="1" applyFill="1" applyBorder="1" applyAlignment="1">
      <alignment horizontal="center" vertical="center" wrapText="1"/>
    </xf>
    <xf numFmtId="0" fontId="6" fillId="25" borderId="2" xfId="9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center" wrapText="1"/>
    </xf>
    <xf numFmtId="1" fontId="7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1" fontId="7" fillId="26" borderId="2" xfId="0" applyNumberFormat="1" applyFont="1" applyFill="1" applyBorder="1" applyAlignment="1">
      <alignment horizontal="center" vertical="center"/>
    </xf>
    <xf numFmtId="0" fontId="5" fillId="26" borderId="20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1" fontId="7" fillId="27" borderId="2" xfId="0" applyNumberFormat="1" applyFont="1" applyFill="1" applyBorder="1" applyAlignment="1">
      <alignment horizontal="center" vertical="center"/>
    </xf>
    <xf numFmtId="0" fontId="5" fillId="27" borderId="20" xfId="0" applyFont="1" applyFill="1" applyBorder="1" applyAlignment="1">
      <alignment horizontal="left" vertical="center"/>
    </xf>
    <xf numFmtId="1" fontId="8" fillId="8" borderId="2" xfId="9" applyNumberFormat="1" applyFont="1" applyFill="1" applyBorder="1" applyAlignment="1">
      <alignment horizontal="left" vertical="center" wrapText="1"/>
    </xf>
    <xf numFmtId="0" fontId="8" fillId="8" borderId="2" xfId="9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" fontId="6" fillId="28" borderId="2" xfId="9" applyNumberFormat="1" applyFont="1" applyFill="1" applyBorder="1" applyAlignment="1">
      <alignment horizontal="center" vertical="center" wrapText="1"/>
    </xf>
    <xf numFmtId="0" fontId="8" fillId="28" borderId="2" xfId="9" applyFont="1" applyFill="1" applyBorder="1" applyAlignment="1">
      <alignment horizontal="left" vertical="center" wrapText="1"/>
    </xf>
    <xf numFmtId="1" fontId="6" fillId="16" borderId="2" xfId="9" applyNumberFormat="1" applyFont="1" applyFill="1" applyBorder="1" applyAlignment="1">
      <alignment horizontal="center" vertical="center" wrapText="1"/>
    </xf>
    <xf numFmtId="0" fontId="8" fillId="16" borderId="2" xfId="9" applyFont="1" applyFill="1" applyBorder="1" applyAlignment="1">
      <alignment horizontal="left" vertical="center" wrapText="1"/>
    </xf>
    <xf numFmtId="1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 wrapText="1"/>
    </xf>
    <xf numFmtId="1" fontId="6" fillId="29" borderId="2" xfId="9" applyNumberFormat="1" applyFont="1" applyFill="1" applyBorder="1" applyAlignment="1">
      <alignment horizontal="center" vertical="center" wrapText="1"/>
    </xf>
    <xf numFmtId="0" fontId="8" fillId="29" borderId="2" xfId="9" applyFont="1" applyFill="1" applyBorder="1" applyAlignment="1">
      <alignment horizontal="left" vertical="center" wrapText="1"/>
    </xf>
    <xf numFmtId="0" fontId="5" fillId="0" borderId="0" xfId="5" applyFont="1" applyAlignment="1">
      <alignment horizontal="center" vertical="center"/>
    </xf>
    <xf numFmtId="1" fontId="6" fillId="30" borderId="2" xfId="9" applyNumberFormat="1" applyFont="1" applyFill="1" applyBorder="1" applyAlignment="1">
      <alignment horizontal="center" vertical="center" wrapText="1"/>
    </xf>
    <xf numFmtId="0" fontId="8" fillId="30" borderId="2" xfId="9" applyFont="1" applyFill="1" applyBorder="1" applyAlignment="1">
      <alignment horizontal="left" vertical="center" wrapText="1"/>
    </xf>
    <xf numFmtId="0" fontId="6" fillId="31" borderId="2" xfId="10" applyFont="1" applyFill="1" applyBorder="1" applyAlignment="1">
      <alignment horizontal="center" vertical="center"/>
    </xf>
    <xf numFmtId="0" fontId="6" fillId="31" borderId="2" xfId="10" applyFont="1" applyFill="1" applyBorder="1" applyAlignment="1">
      <alignment horizontal="left" vertical="center"/>
    </xf>
    <xf numFmtId="0" fontId="8" fillId="31" borderId="2" xfId="10" applyFont="1" applyFill="1" applyBorder="1" applyAlignment="1" applyProtection="1">
      <alignment horizontal="center" vertical="center"/>
      <protection locked="0"/>
    </xf>
    <xf numFmtId="1" fontId="13" fillId="0" borderId="5" xfId="10" applyNumberFormat="1" applyFont="1" applyBorder="1" applyAlignment="1">
      <alignment horizontal="center" vertical="center"/>
    </xf>
    <xf numFmtId="0" fontId="13" fillId="0" borderId="5" xfId="10" applyFont="1" applyBorder="1" applyAlignment="1">
      <alignment horizontal="left" vertical="center"/>
    </xf>
    <xf numFmtId="1" fontId="13" fillId="0" borderId="3" xfId="10" applyNumberFormat="1" applyFont="1" applyBorder="1" applyAlignment="1">
      <alignment horizontal="center" vertical="center"/>
    </xf>
    <xf numFmtId="0" fontId="13" fillId="0" borderId="3" xfId="10" applyFont="1" applyBorder="1" applyAlignment="1">
      <alignment horizontal="left" vertical="center"/>
    </xf>
    <xf numFmtId="1" fontId="13" fillId="0" borderId="4" xfId="10" applyNumberFormat="1" applyFont="1" applyBorder="1" applyAlignment="1">
      <alignment horizontal="center" vertical="center"/>
    </xf>
    <xf numFmtId="0" fontId="13" fillId="0" borderId="4" xfId="10" applyFont="1" applyBorder="1" applyAlignment="1">
      <alignment horizontal="left" vertical="center"/>
    </xf>
    <xf numFmtId="1" fontId="5" fillId="0" borderId="3" xfId="10" applyNumberFormat="1" applyFont="1" applyBorder="1" applyAlignment="1">
      <alignment horizontal="center" vertical="center"/>
    </xf>
    <xf numFmtId="0" fontId="5" fillId="0" borderId="3" xfId="10" applyFont="1" applyBorder="1" applyAlignment="1">
      <alignment horizontal="left" vertical="center"/>
    </xf>
    <xf numFmtId="1" fontId="5" fillId="0" borderId="5" xfId="10" applyNumberFormat="1" applyFont="1" applyBorder="1" applyAlignment="1">
      <alignment horizontal="center" vertical="center"/>
    </xf>
    <xf numFmtId="0" fontId="5" fillId="0" borderId="5" xfId="10" applyFont="1" applyBorder="1" applyAlignment="1">
      <alignment horizontal="left" vertical="center"/>
    </xf>
    <xf numFmtId="1" fontId="5" fillId="0" borderId="4" xfId="10" applyNumberFormat="1" applyFont="1" applyBorder="1" applyAlignment="1">
      <alignment horizontal="center" vertical="center"/>
    </xf>
    <xf numFmtId="0" fontId="5" fillId="0" borderId="4" xfId="10" applyFont="1" applyBorder="1" applyAlignment="1">
      <alignment horizontal="left" vertical="center"/>
    </xf>
    <xf numFmtId="0" fontId="9" fillId="0" borderId="0" xfId="10" applyFont="1" applyAlignment="1">
      <alignment horizontal="center" vertical="center"/>
    </xf>
    <xf numFmtId="0" fontId="5" fillId="0" borderId="0" xfId="10" applyFont="1" applyAlignment="1">
      <alignment horizontal="center" vertical="center"/>
    </xf>
    <xf numFmtId="1" fontId="6" fillId="6" borderId="2" xfId="10" applyNumberFormat="1" applyFont="1" applyFill="1" applyBorder="1" applyAlignment="1">
      <alignment horizontal="left" vertical="center"/>
    </xf>
    <xf numFmtId="0" fontId="6" fillId="6" borderId="2" xfId="10" applyFont="1" applyFill="1" applyBorder="1" applyAlignment="1">
      <alignment horizontal="left" vertical="center"/>
    </xf>
    <xf numFmtId="0" fontId="8" fillId="6" borderId="2" xfId="10" applyFont="1" applyFill="1" applyBorder="1" applyAlignment="1" applyProtection="1">
      <alignment horizontal="left" vertical="center"/>
      <protection locked="0"/>
    </xf>
    <xf numFmtId="1" fontId="7" fillId="0" borderId="18" xfId="10" applyNumberFormat="1" applyFont="1" applyBorder="1" applyAlignment="1">
      <alignment horizontal="center" vertical="center"/>
    </xf>
    <xf numFmtId="0" fontId="7" fillId="0" borderId="18" xfId="10" applyFont="1" applyBorder="1" applyAlignment="1">
      <alignment horizontal="left" vertical="center"/>
    </xf>
    <xf numFmtId="1" fontId="7" fillId="0" borderId="5" xfId="10" applyNumberFormat="1" applyFont="1" applyBorder="1" applyAlignment="1">
      <alignment horizontal="center" vertical="center"/>
    </xf>
    <xf numFmtId="0" fontId="7" fillId="0" borderId="5" xfId="10" applyFont="1" applyBorder="1" applyAlignment="1">
      <alignment horizontal="left" vertical="center"/>
    </xf>
    <xf numFmtId="1" fontId="17" fillId="6" borderId="2" xfId="10" applyNumberFormat="1" applyFont="1" applyFill="1" applyBorder="1" applyAlignment="1">
      <alignment horizontal="left" vertical="center"/>
    </xf>
    <xf numFmtId="1" fontId="5" fillId="0" borderId="18" xfId="10" applyNumberFormat="1" applyFont="1" applyBorder="1" applyAlignment="1">
      <alignment horizontal="center" vertical="center"/>
    </xf>
    <xf numFmtId="0" fontId="5" fillId="0" borderId="18" xfId="10" applyFont="1" applyBorder="1" applyAlignment="1">
      <alignment horizontal="left" vertical="center"/>
    </xf>
    <xf numFmtId="0" fontId="7" fillId="0" borderId="19" xfId="10" applyFont="1" applyBorder="1" applyAlignment="1">
      <alignment horizontal="left" vertical="center"/>
    </xf>
    <xf numFmtId="1" fontId="5" fillId="0" borderId="19" xfId="10" applyNumberFormat="1" applyFont="1" applyBorder="1" applyAlignment="1">
      <alignment horizontal="center" vertical="center"/>
    </xf>
    <xf numFmtId="0" fontId="5" fillId="0" borderId="19" xfId="10" applyFont="1" applyBorder="1" applyAlignment="1">
      <alignment horizontal="left" vertical="center"/>
    </xf>
    <xf numFmtId="1" fontId="5" fillId="0" borderId="10" xfId="10" applyNumberFormat="1" applyFont="1" applyBorder="1" applyAlignment="1">
      <alignment horizontal="center" vertical="center"/>
    </xf>
    <xf numFmtId="0" fontId="5" fillId="0" borderId="10" xfId="10" applyFont="1" applyBorder="1" applyAlignment="1">
      <alignment horizontal="left" vertical="center"/>
    </xf>
    <xf numFmtId="1" fontId="17" fillId="32" borderId="2" xfId="10" applyNumberFormat="1" applyFont="1" applyFill="1" applyBorder="1" applyAlignment="1">
      <alignment horizontal="left" vertical="center"/>
    </xf>
    <xf numFmtId="0" fontId="6" fillId="32" borderId="2" xfId="10" applyFont="1" applyFill="1" applyBorder="1" applyAlignment="1">
      <alignment horizontal="left" vertical="center"/>
    </xf>
    <xf numFmtId="0" fontId="8" fillId="32" borderId="2" xfId="10" applyFont="1" applyFill="1" applyBorder="1" applyAlignment="1" applyProtection="1">
      <alignment horizontal="left" vertical="center"/>
      <protection locked="0"/>
    </xf>
    <xf numFmtId="1" fontId="8" fillId="16" borderId="2" xfId="7" applyNumberFormat="1" applyFont="1" applyFill="1" applyBorder="1" applyAlignment="1">
      <alignment horizontal="left" vertical="center"/>
    </xf>
    <xf numFmtId="1" fontId="8" fillId="16" borderId="2" xfId="7" applyNumberFormat="1" applyFont="1" applyFill="1" applyBorder="1" applyAlignment="1" applyProtection="1">
      <alignment horizontal="center" vertical="center"/>
      <protection locked="0"/>
    </xf>
    <xf numFmtId="0" fontId="8" fillId="16" borderId="2" xfId="7" applyFont="1" applyFill="1" applyBorder="1" applyAlignment="1">
      <alignment horizontal="center" vertical="center"/>
    </xf>
    <xf numFmtId="0" fontId="8" fillId="16" borderId="2" xfId="7" applyFont="1" applyFill="1" applyBorder="1" applyAlignment="1" applyProtection="1">
      <alignment horizontal="center" vertical="center"/>
      <protection locked="0"/>
    </xf>
    <xf numFmtId="44" fontId="14" fillId="0" borderId="5" xfId="8" applyFont="1" applyFill="1" applyBorder="1" applyAlignment="1" applyProtection="1">
      <alignment vertical="center"/>
    </xf>
    <xf numFmtId="0" fontId="8" fillId="5" borderId="2" xfId="5" applyFont="1" applyFill="1" applyBorder="1" applyAlignment="1" applyProtection="1">
      <alignment horizontal="center" vertical="center" wrapText="1"/>
      <protection locked="0"/>
    </xf>
    <xf numFmtId="0" fontId="8" fillId="33" borderId="10" xfId="5" applyFont="1" applyFill="1" applyBorder="1" applyAlignment="1" applyProtection="1">
      <alignment horizontal="center" vertical="center" wrapText="1"/>
      <protection locked="0"/>
    </xf>
    <xf numFmtId="1" fontId="8" fillId="6" borderId="8" xfId="0" applyNumberFormat="1" applyFont="1" applyFill="1" applyBorder="1" applyAlignment="1">
      <alignment horizontal="center"/>
    </xf>
    <xf numFmtId="49" fontId="6" fillId="6" borderId="8" xfId="0" applyNumberFormat="1" applyFont="1" applyFill="1" applyBorder="1"/>
    <xf numFmtId="44" fontId="6" fillId="6" borderId="8" xfId="8" applyFont="1" applyFill="1" applyBorder="1" applyAlignment="1" applyProtection="1">
      <alignment horizontal="centerContinuous" vertical="center"/>
    </xf>
    <xf numFmtId="0" fontId="8" fillId="6" borderId="8" xfId="5" applyFont="1" applyFill="1" applyBorder="1" applyAlignment="1">
      <alignment horizontal="centerContinuous" vertical="center" wrapText="1"/>
    </xf>
    <xf numFmtId="49" fontId="6" fillId="34" borderId="1" xfId="0" applyNumberFormat="1" applyFont="1" applyFill="1" applyBorder="1" applyAlignment="1">
      <alignment horizontal="center" vertical="center"/>
    </xf>
    <xf numFmtId="0" fontId="9" fillId="16" borderId="1" xfId="0" quotePrefix="1" applyFont="1" applyFill="1" applyBorder="1" applyAlignment="1">
      <alignment vertical="center"/>
    </xf>
    <xf numFmtId="0" fontId="0" fillId="21" borderId="0" xfId="0" applyFill="1"/>
    <xf numFmtId="49" fontId="6" fillId="9" borderId="1" xfId="0" applyNumberFormat="1" applyFont="1" applyFill="1" applyBorder="1" applyAlignment="1">
      <alignment horizontal="center" vertical="center"/>
    </xf>
    <xf numFmtId="0" fontId="0" fillId="30" borderId="0" xfId="0" applyFill="1"/>
    <xf numFmtId="49" fontId="6" fillId="30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49" fontId="7" fillId="2" borderId="23" xfId="0" applyNumberFormat="1" applyFont="1" applyFill="1" applyBorder="1"/>
    <xf numFmtId="165" fontId="5" fillId="2" borderId="1" xfId="3" applyFont="1" applyFill="1" applyBorder="1" applyAlignment="1" applyProtection="1">
      <alignment vertical="center"/>
    </xf>
    <xf numFmtId="0" fontId="0" fillId="2" borderId="22" xfId="0" applyFill="1" applyBorder="1" applyAlignment="1">
      <alignment horizontal="center" vertical="center"/>
    </xf>
    <xf numFmtId="49" fontId="7" fillId="2" borderId="1" xfId="0" applyNumberFormat="1" applyFont="1" applyFill="1" applyBorder="1"/>
    <xf numFmtId="0" fontId="0" fillId="16" borderId="25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1" fontId="8" fillId="6" borderId="10" xfId="0" applyNumberFormat="1" applyFont="1" applyFill="1" applyBorder="1" applyAlignment="1">
      <alignment horizontal="center"/>
    </xf>
    <xf numFmtId="49" fontId="6" fillId="6" borderId="10" xfId="0" applyNumberFormat="1" applyFont="1" applyFill="1" applyBorder="1" applyAlignment="1">
      <alignment vertical="center"/>
    </xf>
    <xf numFmtId="0" fontId="13" fillId="6" borderId="26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top"/>
    </xf>
    <xf numFmtId="0" fontId="0" fillId="11" borderId="0" xfId="0" applyFill="1"/>
    <xf numFmtId="0" fontId="0" fillId="0" borderId="0" xfId="0" applyAlignment="1">
      <alignment horizontal="center"/>
    </xf>
    <xf numFmtId="0" fontId="20" fillId="0" borderId="27" xfId="0" applyFont="1" applyBorder="1" applyAlignment="1">
      <alignment horizontal="left" vertical="top" wrapText="1" indent="7"/>
    </xf>
    <xf numFmtId="0" fontId="0" fillId="0" borderId="29" xfId="0" applyBorder="1" applyAlignment="1">
      <alignment horizontal="left" vertical="center" wrapText="1"/>
    </xf>
    <xf numFmtId="0" fontId="0" fillId="0" borderId="29" xfId="0" applyBorder="1" applyAlignment="1">
      <alignment horizontal="left" vertical="top" wrapText="1"/>
    </xf>
    <xf numFmtId="167" fontId="25" fillId="0" borderId="29" xfId="0" applyNumberFormat="1" applyFont="1" applyBorder="1" applyAlignment="1">
      <alignment horizontal="center" vertical="top" shrinkToFit="1"/>
    </xf>
    <xf numFmtId="0" fontId="26" fillId="0" borderId="29" xfId="0" applyFont="1" applyBorder="1" applyAlignment="1">
      <alignment horizontal="center" vertical="top" wrapText="1"/>
    </xf>
    <xf numFmtId="0" fontId="26" fillId="0" borderId="29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left" vertical="top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26" fillId="0" borderId="29" xfId="0" applyFont="1" applyBorder="1" applyAlignment="1">
      <alignment horizontal="right" vertical="top" wrapText="1" indent="1"/>
    </xf>
    <xf numFmtId="0" fontId="26" fillId="0" borderId="29" xfId="0" applyFont="1" applyBorder="1" applyAlignment="1">
      <alignment horizontal="left" vertical="top" wrapText="1" indent="1"/>
    </xf>
    <xf numFmtId="0" fontId="0" fillId="0" borderId="29" xfId="0" applyBorder="1" applyAlignment="1">
      <alignment horizontal="left" vertical="top" wrapText="1" indent="1"/>
    </xf>
    <xf numFmtId="0" fontId="26" fillId="0" borderId="30" xfId="0" applyFont="1" applyBorder="1" applyAlignment="1">
      <alignment horizontal="left" vertical="top" wrapText="1" indent="1"/>
    </xf>
    <xf numFmtId="0" fontId="0" fillId="0" borderId="30" xfId="0" applyBorder="1" applyAlignment="1">
      <alignment horizontal="left" vertical="top" wrapText="1"/>
    </xf>
    <xf numFmtId="167" fontId="28" fillId="0" borderId="29" xfId="0" applyNumberFormat="1" applyFont="1" applyBorder="1" applyAlignment="1">
      <alignment horizontal="center" vertical="top" shrinkToFit="1"/>
    </xf>
    <xf numFmtId="168" fontId="28" fillId="0" borderId="29" xfId="0" applyNumberFormat="1" applyFont="1" applyBorder="1" applyAlignment="1">
      <alignment horizontal="center" vertical="top" shrinkToFit="1"/>
    </xf>
    <xf numFmtId="0" fontId="26" fillId="0" borderId="31" xfId="0" applyFont="1" applyBorder="1" applyAlignment="1">
      <alignment horizontal="right" vertical="top" wrapText="1" indent="1"/>
    </xf>
    <xf numFmtId="0" fontId="0" fillId="0" borderId="31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 indent="1"/>
    </xf>
    <xf numFmtId="167" fontId="25" fillId="0" borderId="31" xfId="0" applyNumberFormat="1" applyFont="1" applyBorder="1" applyAlignment="1">
      <alignment horizontal="center" vertical="top" shrinkToFit="1"/>
    </xf>
    <xf numFmtId="168" fontId="25" fillId="0" borderId="29" xfId="0" applyNumberFormat="1" applyFont="1" applyBorder="1" applyAlignment="1">
      <alignment horizontal="center" vertical="top" shrinkToFit="1"/>
    </xf>
    <xf numFmtId="0" fontId="29" fillId="0" borderId="29" xfId="0" applyFont="1" applyBorder="1" applyAlignment="1">
      <alignment horizontal="left" vertical="top" wrapText="1" indent="1"/>
    </xf>
    <xf numFmtId="0" fontId="29" fillId="0" borderId="29" xfId="0" applyFont="1" applyBorder="1" applyAlignment="1">
      <alignment horizontal="left" vertical="top" wrapText="1"/>
    </xf>
    <xf numFmtId="1" fontId="0" fillId="0" borderId="0" xfId="0" applyNumberFormat="1"/>
    <xf numFmtId="0" fontId="37" fillId="51" borderId="0" xfId="0" applyFont="1" applyFill="1" applyAlignment="1">
      <alignment horizontal="left" vertical="top" wrapText="1" indent="6"/>
    </xf>
    <xf numFmtId="0" fontId="40" fillId="0" borderId="0" xfId="0" applyFont="1" applyAlignment="1">
      <alignment horizontal="left" vertical="top" wrapText="1"/>
    </xf>
    <xf numFmtId="171" fontId="39" fillId="0" borderId="0" xfId="0" applyNumberFormat="1" applyFont="1" applyAlignment="1">
      <alignment horizontal="center" vertical="top" shrinkToFit="1"/>
    </xf>
    <xf numFmtId="0" fontId="40" fillId="41" borderId="0" xfId="0" applyFont="1" applyFill="1" applyAlignment="1">
      <alignment horizontal="left" vertical="top" wrapText="1"/>
    </xf>
    <xf numFmtId="171" fontId="39" fillId="41" borderId="0" xfId="0" applyNumberFormat="1" applyFont="1" applyFill="1" applyAlignment="1">
      <alignment horizontal="center" vertical="top" shrinkToFit="1"/>
    </xf>
    <xf numFmtId="172" fontId="39" fillId="0" borderId="0" xfId="0" applyNumberFormat="1" applyFont="1" applyAlignment="1">
      <alignment horizontal="center" vertical="top" shrinkToFit="1"/>
    </xf>
    <xf numFmtId="172" fontId="39" fillId="41" borderId="0" xfId="0" applyNumberFormat="1" applyFont="1" applyFill="1" applyAlignment="1">
      <alignment horizontal="center" vertical="top" shrinkToFit="1"/>
    </xf>
    <xf numFmtId="171" fontId="39" fillId="0" borderId="0" xfId="0" applyNumberFormat="1" applyFont="1" applyAlignment="1">
      <alignment horizontal="right" vertical="top" shrinkToFit="1"/>
    </xf>
    <xf numFmtId="0" fontId="0" fillId="8" borderId="0" xfId="0" applyFill="1" applyAlignment="1">
      <alignment horizontal="left" vertical="top"/>
    </xf>
    <xf numFmtId="171" fontId="39" fillId="41" borderId="0" xfId="0" applyNumberFormat="1" applyFont="1" applyFill="1" applyAlignment="1">
      <alignment horizontal="right" vertical="top" shrinkToFit="1"/>
    </xf>
    <xf numFmtId="1" fontId="43" fillId="0" borderId="0" xfId="0" applyNumberFormat="1" applyFont="1" applyAlignment="1">
      <alignment horizontal="left" vertical="top" shrinkToFit="1"/>
    </xf>
    <xf numFmtId="0" fontId="48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0" xfId="0" applyNumberFormat="1"/>
    <xf numFmtId="0" fontId="0" fillId="0" borderId="1" xfId="0" applyBorder="1"/>
    <xf numFmtId="11" fontId="0" fillId="0" borderId="0" xfId="0" applyNumberFormat="1"/>
    <xf numFmtId="1" fontId="39" fillId="0" borderId="0" xfId="0" applyNumberFormat="1" applyFont="1" applyAlignment="1">
      <alignment horizontal="left" vertical="top" shrinkToFit="1"/>
    </xf>
    <xf numFmtId="0" fontId="40" fillId="0" borderId="0" xfId="0" applyFont="1" applyAlignment="1">
      <alignment horizontal="left" vertical="top" wrapText="1" indent="1"/>
    </xf>
    <xf numFmtId="1" fontId="39" fillId="41" borderId="0" xfId="0" applyNumberFormat="1" applyFont="1" applyFill="1" applyAlignment="1">
      <alignment horizontal="left" vertical="top" shrinkToFit="1"/>
    </xf>
    <xf numFmtId="0" fontId="40" fillId="8" borderId="0" xfId="0" applyFont="1" applyFill="1" applyAlignment="1">
      <alignment horizontal="left" vertical="top" wrapText="1" indent="1"/>
    </xf>
    <xf numFmtId="0" fontId="0" fillId="41" borderId="0" xfId="0" applyFill="1" applyAlignment="1">
      <alignment horizontal="left" wrapText="1"/>
    </xf>
    <xf numFmtId="0" fontId="0" fillId="51" borderId="0" xfId="0" applyFill="1" applyAlignment="1">
      <alignment horizontal="left" wrapText="1"/>
    </xf>
    <xf numFmtId="0" fontId="40" fillId="41" borderId="0" xfId="0" applyFont="1" applyFill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44" fillId="0" borderId="0" xfId="0" applyFont="1" applyAlignment="1">
      <alignment horizontal="left" vertical="top" wrapText="1" indent="1"/>
    </xf>
    <xf numFmtId="0" fontId="32" fillId="0" borderId="1" xfId="0" applyFont="1" applyBorder="1" applyAlignment="1">
      <alignment horizontal="left" vertical="top" wrapText="1"/>
    </xf>
    <xf numFmtId="169" fontId="34" fillId="0" borderId="1" xfId="0" applyNumberFormat="1" applyFont="1" applyBorder="1" applyAlignment="1">
      <alignment horizontal="center" vertical="top" shrinkToFit="1"/>
    </xf>
    <xf numFmtId="169" fontId="34" fillId="0" borderId="1" xfId="0" applyNumberFormat="1" applyFont="1" applyBorder="1" applyAlignment="1">
      <alignment horizontal="right" vertical="top" shrinkToFit="1"/>
    </xf>
    <xf numFmtId="170" fontId="34" fillId="0" borderId="1" xfId="0" applyNumberFormat="1" applyFont="1" applyBorder="1" applyAlignment="1">
      <alignment horizontal="right" vertical="top" shrinkToFit="1"/>
    </xf>
    <xf numFmtId="170" fontId="34" fillId="0" borderId="1" xfId="0" applyNumberFormat="1" applyFont="1" applyBorder="1" applyAlignment="1">
      <alignment horizontal="center" vertical="top" shrinkToFit="1"/>
    </xf>
    <xf numFmtId="0" fontId="18" fillId="0" borderId="0" xfId="0" applyFont="1"/>
    <xf numFmtId="0" fontId="50" fillId="0" borderId="35" xfId="12" applyBorder="1" applyAlignment="1">
      <alignment horizontal="left" vertical="center" wrapText="1"/>
    </xf>
    <xf numFmtId="0" fontId="52" fillId="0" borderId="40" xfId="12" applyFont="1" applyBorder="1" applyAlignment="1">
      <alignment horizontal="left" vertical="top" wrapText="1"/>
    </xf>
    <xf numFmtId="0" fontId="52" fillId="0" borderId="29" xfId="12" applyFont="1" applyBorder="1" applyAlignment="1">
      <alignment horizontal="left" vertical="top" wrapText="1"/>
    </xf>
    <xf numFmtId="0" fontId="51" fillId="59" borderId="40" xfId="12" applyFont="1" applyFill="1" applyBorder="1" applyAlignment="1">
      <alignment horizontal="left" vertical="top" wrapText="1"/>
    </xf>
    <xf numFmtId="0" fontId="0" fillId="59" borderId="0" xfId="0" applyFill="1"/>
    <xf numFmtId="1" fontId="53" fillId="0" borderId="38" xfId="12" applyNumberFormat="1" applyFont="1" applyBorder="1" applyAlignment="1">
      <alignment horizontal="center" vertical="top" shrinkToFit="1"/>
    </xf>
    <xf numFmtId="1" fontId="50" fillId="0" borderId="29" xfId="12" applyNumberFormat="1" applyBorder="1" applyAlignment="1">
      <alignment horizontal="center" vertical="top" wrapText="1"/>
    </xf>
    <xf numFmtId="1" fontId="50" fillId="59" borderId="38" xfId="12" applyNumberForma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51" fillId="59" borderId="29" xfId="12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  <xf numFmtId="1" fontId="6" fillId="60" borderId="2" xfId="9" applyNumberFormat="1" applyFont="1" applyFill="1" applyBorder="1" applyAlignment="1">
      <alignment horizontal="center" vertical="center" wrapText="1"/>
    </xf>
    <xf numFmtId="0" fontId="6" fillId="60" borderId="2" xfId="9" applyFont="1" applyFill="1" applyBorder="1" applyAlignment="1">
      <alignment vertical="center" wrapText="1"/>
    </xf>
    <xf numFmtId="0" fontId="0" fillId="60" borderId="0" xfId="0" applyFill="1"/>
    <xf numFmtId="1" fontId="7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 wrapText="1"/>
    </xf>
    <xf numFmtId="0" fontId="37" fillId="52" borderId="0" xfId="0" applyFont="1" applyFill="1" applyAlignment="1">
      <alignment vertical="top" wrapText="1"/>
    </xf>
    <xf numFmtId="0" fontId="37" fillId="53" borderId="0" xfId="0" applyFont="1" applyFill="1" applyAlignment="1">
      <alignment vertical="top" wrapText="1"/>
    </xf>
    <xf numFmtId="0" fontId="40" fillId="42" borderId="0" xfId="0" applyFont="1" applyFill="1" applyAlignment="1">
      <alignment vertical="top" wrapText="1"/>
    </xf>
    <xf numFmtId="0" fontId="40" fillId="57" borderId="0" xfId="0" applyFont="1" applyFill="1" applyAlignment="1">
      <alignment vertical="top" wrapText="1"/>
    </xf>
    <xf numFmtId="0" fontId="44" fillId="56" borderId="0" xfId="0" applyFont="1" applyFill="1" applyAlignment="1">
      <alignment vertical="top" wrapText="1"/>
    </xf>
    <xf numFmtId="0" fontId="37" fillId="55" borderId="0" xfId="0" applyFont="1" applyFill="1" applyAlignment="1">
      <alignment vertical="top" wrapText="1"/>
    </xf>
    <xf numFmtId="0" fontId="37" fillId="54" borderId="0" xfId="0" applyFont="1" applyFill="1" applyAlignment="1">
      <alignment vertical="top" wrapText="1"/>
    </xf>
    <xf numFmtId="0" fontId="24" fillId="58" borderId="0" xfId="0" applyFont="1" applyFill="1" applyAlignment="1">
      <alignment vertical="top"/>
    </xf>
    <xf numFmtId="0" fontId="47" fillId="58" borderId="0" xfId="0" applyFont="1" applyFill="1" applyAlignment="1">
      <alignment vertical="top"/>
    </xf>
    <xf numFmtId="1" fontId="35" fillId="41" borderId="0" xfId="0" applyNumberFormat="1" applyFont="1" applyFill="1" applyAlignment="1">
      <alignment horizontal="center" wrapText="1"/>
    </xf>
    <xf numFmtId="1" fontId="18" fillId="51" borderId="0" xfId="0" applyNumberFormat="1" applyFont="1" applyFill="1" applyAlignment="1">
      <alignment horizontal="center" vertical="top" wrapText="1"/>
    </xf>
    <xf numFmtId="1" fontId="56" fillId="51" borderId="0" xfId="0" applyNumberFormat="1" applyFont="1" applyFill="1" applyAlignment="1">
      <alignment horizontal="center" vertical="center" wrapText="1"/>
    </xf>
    <xf numFmtId="1" fontId="35" fillId="0" borderId="0" xfId="0" applyNumberFormat="1" applyFont="1" applyAlignment="1">
      <alignment horizontal="center" vertical="top"/>
    </xf>
    <xf numFmtId="1" fontId="35" fillId="8" borderId="0" xfId="0" applyNumberFormat="1" applyFont="1" applyFill="1" applyAlignment="1">
      <alignment horizontal="center" vertical="top"/>
    </xf>
    <xf numFmtId="1" fontId="37" fillId="52" borderId="0" xfId="0" applyNumberFormat="1" applyFont="1" applyFill="1" applyAlignment="1">
      <alignment vertical="top" wrapText="1"/>
    </xf>
    <xf numFmtId="1" fontId="37" fillId="53" borderId="0" xfId="0" applyNumberFormat="1" applyFont="1" applyFill="1" applyAlignment="1">
      <alignment vertical="top" wrapText="1"/>
    </xf>
    <xf numFmtId="1" fontId="37" fillId="54" borderId="0" xfId="0" applyNumberFormat="1" applyFont="1" applyFill="1" applyAlignment="1">
      <alignment vertical="top" wrapText="1"/>
    </xf>
    <xf numFmtId="1" fontId="35" fillId="8" borderId="0" xfId="0" applyNumberFormat="1" applyFont="1" applyFill="1" applyAlignment="1">
      <alignment horizontal="center" vertical="top" shrinkToFit="1"/>
    </xf>
    <xf numFmtId="1" fontId="35" fillId="0" borderId="0" xfId="0" applyNumberFormat="1" applyFont="1" applyAlignment="1">
      <alignment horizontal="center" vertical="top" shrinkToFit="1"/>
    </xf>
    <xf numFmtId="1" fontId="35" fillId="41" borderId="0" xfId="0" applyNumberFormat="1" applyFont="1" applyFill="1" applyAlignment="1">
      <alignment horizontal="center" vertical="top" shrinkToFit="1"/>
    </xf>
    <xf numFmtId="1" fontId="37" fillId="55" borderId="0" xfId="0" applyNumberFormat="1" applyFont="1" applyFill="1" applyAlignment="1">
      <alignment vertical="top" wrapText="1"/>
    </xf>
    <xf numFmtId="1" fontId="44" fillId="56" borderId="0" xfId="0" applyNumberFormat="1" applyFont="1" applyFill="1" applyAlignment="1">
      <alignment vertical="top" wrapText="1"/>
    </xf>
    <xf numFmtId="1" fontId="40" fillId="57" borderId="0" xfId="0" applyNumberFormat="1" applyFont="1" applyFill="1" applyAlignment="1">
      <alignment vertical="top" wrapText="1"/>
    </xf>
    <xf numFmtId="1" fontId="35" fillId="42" borderId="0" xfId="0" applyNumberFormat="1" applyFont="1" applyFill="1" applyAlignment="1">
      <alignment horizontal="center" wrapText="1"/>
    </xf>
    <xf numFmtId="1" fontId="47" fillId="58" borderId="0" xfId="0" applyNumberFormat="1" applyFont="1" applyFill="1" applyAlignment="1">
      <alignment vertical="top"/>
    </xf>
    <xf numFmtId="1" fontId="36" fillId="41" borderId="0" xfId="0" applyNumberFormat="1" applyFont="1" applyFill="1" applyAlignment="1">
      <alignment horizontal="center" wrapText="1"/>
    </xf>
    <xf numFmtId="1" fontId="56" fillId="51" borderId="0" xfId="0" applyNumberFormat="1" applyFont="1" applyFill="1" applyAlignment="1">
      <alignment vertical="top" wrapText="1"/>
    </xf>
    <xf numFmtId="1" fontId="36" fillId="0" borderId="0" xfId="0" applyNumberFormat="1" applyFont="1" applyAlignment="1">
      <alignment horizontal="center" wrapText="1"/>
    </xf>
    <xf numFmtId="1" fontId="36" fillId="8" borderId="0" xfId="0" applyNumberFormat="1" applyFont="1" applyFill="1" applyAlignment="1">
      <alignment horizontal="center" wrapText="1"/>
    </xf>
    <xf numFmtId="1" fontId="36" fillId="42" borderId="0" xfId="0" applyNumberFormat="1" applyFont="1" applyFill="1" applyAlignment="1">
      <alignment horizontal="center" wrapText="1"/>
    </xf>
    <xf numFmtId="1" fontId="36" fillId="0" borderId="0" xfId="0" applyNumberFormat="1" applyFont="1" applyAlignment="1">
      <alignment horizontal="center" vertical="top"/>
    </xf>
    <xf numFmtId="0" fontId="41" fillId="41" borderId="0" xfId="0" applyFont="1" applyFill="1" applyAlignment="1">
      <alignment horizontal="left" vertical="top" wrapText="1"/>
    </xf>
    <xf numFmtId="0" fontId="40" fillId="0" borderId="0" xfId="0" applyFont="1" applyAlignment="1">
      <alignment vertical="top" wrapText="1"/>
    </xf>
    <xf numFmtId="0" fontId="0" fillId="41" borderId="0" xfId="0" applyFill="1" applyAlignment="1">
      <alignment wrapText="1"/>
    </xf>
    <xf numFmtId="0" fontId="37" fillId="51" borderId="0" xfId="0" applyFont="1" applyFill="1" applyAlignment="1">
      <alignment vertical="top" wrapText="1"/>
    </xf>
    <xf numFmtId="0" fontId="0" fillId="51" borderId="0" xfId="0" applyFill="1" applyAlignment="1">
      <alignment wrapText="1"/>
    </xf>
    <xf numFmtId="0" fontId="0" fillId="51" borderId="0" xfId="0" applyFill="1" applyAlignment="1">
      <alignment vertical="center" wrapText="1"/>
    </xf>
    <xf numFmtId="1" fontId="39" fillId="0" borderId="0" xfId="0" applyNumberFormat="1" applyFont="1" applyAlignment="1">
      <alignment vertical="top" shrinkToFit="1"/>
    </xf>
    <xf numFmtId="1" fontId="39" fillId="41" borderId="0" xfId="0" applyNumberFormat="1" applyFont="1" applyFill="1" applyAlignment="1">
      <alignment vertical="top" shrinkToFit="1"/>
    </xf>
    <xf numFmtId="0" fontId="40" fillId="8" borderId="0" xfId="0" applyFont="1" applyFill="1" applyAlignment="1">
      <alignment vertical="top" wrapText="1"/>
    </xf>
    <xf numFmtId="1" fontId="42" fillId="0" borderId="0" xfId="0" applyNumberFormat="1" applyFont="1" applyAlignment="1">
      <alignment vertical="top" shrinkToFit="1"/>
    </xf>
    <xf numFmtId="0" fontId="0" fillId="0" borderId="0" xfId="0" applyAlignment="1">
      <alignment wrapText="1"/>
    </xf>
    <xf numFmtId="0" fontId="40" fillId="41" borderId="0" xfId="0" applyFont="1" applyFill="1" applyAlignment="1">
      <alignment vertical="top" wrapText="1"/>
    </xf>
    <xf numFmtId="0" fontId="44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38" xfId="0" applyBorder="1" applyAlignment="1">
      <alignment horizontal="center" vertical="top" wrapText="1"/>
    </xf>
    <xf numFmtId="0" fontId="26" fillId="0" borderId="38" xfId="0" applyFont="1" applyBorder="1" applyAlignment="1">
      <alignment horizontal="center" vertical="top" wrapText="1"/>
    </xf>
    <xf numFmtId="167" fontId="25" fillId="0" borderId="38" xfId="0" applyNumberFormat="1" applyFont="1" applyBorder="1" applyAlignment="1">
      <alignment horizontal="center" vertical="top" shrinkToFit="1"/>
    </xf>
    <xf numFmtId="0" fontId="0" fillId="0" borderId="38" xfId="0" applyBorder="1" applyAlignment="1">
      <alignment horizontal="left" wrapText="1"/>
    </xf>
    <xf numFmtId="167" fontId="28" fillId="0" borderId="38" xfId="0" applyNumberFormat="1" applyFont="1" applyBorder="1" applyAlignment="1">
      <alignment horizontal="center" vertical="top" shrinkToFit="1"/>
    </xf>
    <xf numFmtId="168" fontId="28" fillId="0" borderId="38" xfId="0" applyNumberFormat="1" applyFont="1" applyBorder="1" applyAlignment="1">
      <alignment horizontal="center" vertical="top" shrinkToFit="1"/>
    </xf>
    <xf numFmtId="1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0" fontId="0" fillId="0" borderId="37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" fontId="39" fillId="2" borderId="0" xfId="0" applyNumberFormat="1" applyFont="1" applyFill="1" applyAlignment="1">
      <alignment vertical="top" shrinkToFit="1"/>
    </xf>
    <xf numFmtId="0" fontId="40" fillId="2" borderId="0" xfId="0" applyFont="1" applyFill="1" applyAlignment="1">
      <alignment horizontal="left" vertical="top" wrapText="1"/>
    </xf>
    <xf numFmtId="0" fontId="40" fillId="2" borderId="0" xfId="0" applyFont="1" applyFill="1" applyAlignment="1">
      <alignment vertical="top" wrapText="1"/>
    </xf>
    <xf numFmtId="1" fontId="35" fillId="2" borderId="0" xfId="0" applyNumberFormat="1" applyFont="1" applyFill="1" applyAlignment="1">
      <alignment horizontal="center" vertical="top"/>
    </xf>
    <xf numFmtId="1" fontId="35" fillId="2" borderId="0" xfId="0" applyNumberFormat="1" applyFont="1" applyFill="1" applyAlignment="1">
      <alignment horizontal="center" vertical="top" shrinkToFit="1"/>
    </xf>
    <xf numFmtId="171" fontId="39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horizontal="left" vertical="top"/>
    </xf>
    <xf numFmtId="0" fontId="48" fillId="2" borderId="0" xfId="0" applyFont="1" applyFill="1" applyAlignment="1">
      <alignment horizontal="left" vertical="top"/>
    </xf>
    <xf numFmtId="1" fontId="36" fillId="2" borderId="0" xfId="0" applyNumberFormat="1" applyFont="1" applyFill="1" applyAlignment="1">
      <alignment horizontal="center" vertical="top"/>
    </xf>
    <xf numFmtId="1" fontId="39" fillId="2" borderId="0" xfId="0" applyNumberFormat="1" applyFont="1" applyFill="1" applyAlignment="1">
      <alignment horizontal="left" vertical="top" shrinkToFit="1"/>
    </xf>
    <xf numFmtId="0" fontId="40" fillId="2" borderId="0" xfId="0" applyFont="1" applyFill="1" applyAlignment="1">
      <alignment horizontal="left" vertical="top" wrapText="1" indent="1"/>
    </xf>
    <xf numFmtId="171" fontId="39" fillId="2" borderId="0" xfId="0" applyNumberFormat="1" applyFont="1" applyFill="1" applyAlignment="1">
      <alignment horizontal="right" vertical="top" shrinkToFit="1"/>
    </xf>
    <xf numFmtId="0" fontId="1" fillId="3" borderId="1" xfId="0" applyFont="1" applyFill="1" applyBorder="1"/>
    <xf numFmtId="0" fontId="58" fillId="0" borderId="1" xfId="0" applyFont="1" applyBorder="1" applyAlignment="1">
      <alignment horizontal="left" vertical="center"/>
    </xf>
    <xf numFmtId="1" fontId="60" fillId="59" borderId="38" xfId="12" applyNumberFormat="1" applyFont="1" applyFill="1" applyBorder="1" applyAlignment="1">
      <alignment horizontal="center" wrapText="1"/>
    </xf>
    <xf numFmtId="0" fontId="59" fillId="59" borderId="0" xfId="0" applyFont="1" applyFill="1"/>
    <xf numFmtId="0" fontId="61" fillId="59" borderId="29" xfId="12" applyFont="1" applyFill="1" applyBorder="1" applyAlignment="1">
      <alignment horizontal="left" vertical="top" wrapText="1"/>
    </xf>
    <xf numFmtId="0" fontId="32" fillId="0" borderId="41" xfId="0" applyFont="1" applyBorder="1" applyAlignment="1">
      <alignment horizontal="left" vertical="top" wrapText="1"/>
    </xf>
    <xf numFmtId="169" fontId="34" fillId="0" borderId="41" xfId="0" applyNumberFormat="1" applyFont="1" applyBorder="1" applyAlignment="1">
      <alignment horizontal="center" vertical="top" shrinkToFit="1"/>
    </xf>
    <xf numFmtId="169" fontId="34" fillId="0" borderId="41" xfId="0" applyNumberFormat="1" applyFont="1" applyBorder="1" applyAlignment="1">
      <alignment horizontal="right" vertical="top" shrinkToFit="1"/>
    </xf>
    <xf numFmtId="0" fontId="0" fillId="0" borderId="41" xfId="0" applyBorder="1"/>
    <xf numFmtId="0" fontId="31" fillId="0" borderId="42" xfId="0" applyFont="1" applyBorder="1" applyAlignment="1">
      <alignment horizontal="left" vertical="top" wrapText="1"/>
    </xf>
    <xf numFmtId="0" fontId="31" fillId="0" borderId="43" xfId="0" applyFont="1" applyBorder="1" applyAlignment="1">
      <alignment horizontal="center" vertical="top" wrapText="1"/>
    </xf>
    <xf numFmtId="0" fontId="31" fillId="0" borderId="43" xfId="0" applyFont="1" applyBorder="1" applyAlignment="1">
      <alignment horizontal="right" vertical="top" wrapText="1"/>
    </xf>
    <xf numFmtId="0" fontId="18" fillId="0" borderId="43" xfId="0" applyFont="1" applyBorder="1" applyAlignment="1">
      <alignment horizontal="left" vertical="top"/>
    </xf>
    <xf numFmtId="0" fontId="18" fillId="0" borderId="44" xfId="0" applyFont="1" applyBorder="1" applyAlignment="1">
      <alignment horizontal="left" vertical="top"/>
    </xf>
    <xf numFmtId="0" fontId="32" fillId="0" borderId="45" xfId="0" applyFont="1" applyBorder="1" applyAlignment="1">
      <alignment horizontal="left" vertical="top" wrapText="1"/>
    </xf>
    <xf numFmtId="0" fontId="0" fillId="0" borderId="46" xfId="0" applyBorder="1"/>
    <xf numFmtId="0" fontId="32" fillId="0" borderId="47" xfId="0" applyFont="1" applyBorder="1" applyAlignment="1">
      <alignment horizontal="left" vertical="top" wrapText="1"/>
    </xf>
    <xf numFmtId="169" fontId="34" fillId="0" borderId="48" xfId="0" applyNumberFormat="1" applyFont="1" applyBorder="1" applyAlignment="1">
      <alignment horizontal="center" vertical="top" shrinkToFit="1"/>
    </xf>
    <xf numFmtId="169" fontId="34" fillId="0" borderId="48" xfId="0" applyNumberFormat="1" applyFont="1" applyBorder="1" applyAlignment="1">
      <alignment horizontal="right" vertical="top" shrinkToFit="1"/>
    </xf>
    <xf numFmtId="0" fontId="0" fillId="0" borderId="48" xfId="0" applyBorder="1"/>
    <xf numFmtId="0" fontId="23" fillId="0" borderId="1" xfId="0" applyFont="1" applyBorder="1"/>
    <xf numFmtId="0" fontId="26" fillId="0" borderId="40" xfId="0" applyFont="1" applyBorder="1" applyAlignment="1">
      <alignment horizontal="left" vertical="top" wrapText="1"/>
    </xf>
    <xf numFmtId="0" fontId="23" fillId="0" borderId="40" xfId="0" applyFont="1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30" fillId="0" borderId="3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43" borderId="27" xfId="0" applyFill="1" applyBorder="1" applyAlignment="1">
      <alignment horizontal="left" vertical="top" wrapText="1"/>
    </xf>
    <xf numFmtId="0" fontId="0" fillId="43" borderId="0" xfId="0" applyFill="1" applyAlignment="1">
      <alignment horizontal="left" vertical="top" wrapText="1"/>
    </xf>
    <xf numFmtId="0" fontId="0" fillId="38" borderId="27" xfId="0" applyFill="1" applyBorder="1" applyAlignment="1">
      <alignment horizontal="left" vertical="top" wrapText="1"/>
    </xf>
    <xf numFmtId="0" fontId="0" fillId="38" borderId="0" xfId="0" applyFill="1" applyAlignment="1">
      <alignment horizontal="left" vertical="top" wrapText="1"/>
    </xf>
    <xf numFmtId="0" fontId="0" fillId="39" borderId="27" xfId="0" applyFill="1" applyBorder="1" applyAlignment="1">
      <alignment horizontal="left" vertical="top" wrapText="1"/>
    </xf>
    <xf numFmtId="0" fontId="0" fillId="39" borderId="0" xfId="0" applyFill="1" applyAlignment="1">
      <alignment horizontal="left" vertical="top" wrapText="1"/>
    </xf>
    <xf numFmtId="0" fontId="0" fillId="40" borderId="27" xfId="0" applyFill="1" applyBorder="1" applyAlignment="1">
      <alignment horizontal="left" vertical="top" wrapText="1"/>
    </xf>
    <xf numFmtId="0" fontId="0" fillId="40" borderId="0" xfId="0" applyFill="1" applyAlignment="1">
      <alignment horizontal="left" vertical="top" wrapText="1"/>
    </xf>
    <xf numFmtId="0" fontId="0" fillId="41" borderId="33" xfId="0" applyFill="1" applyBorder="1" applyAlignment="1">
      <alignment horizontal="left" vertical="top" wrapText="1"/>
    </xf>
    <xf numFmtId="0" fontId="0" fillId="41" borderId="34" xfId="0" applyFill="1" applyBorder="1" applyAlignment="1">
      <alignment horizontal="left" vertical="top" wrapText="1"/>
    </xf>
    <xf numFmtId="0" fontId="0" fillId="42" borderId="27" xfId="0" applyFill="1" applyBorder="1" applyAlignment="1">
      <alignment horizontal="left" vertical="top" wrapText="1"/>
    </xf>
    <xf numFmtId="0" fontId="0" fillId="42" borderId="0" xfId="0" applyFill="1" applyAlignment="1">
      <alignment horizontal="left" vertical="top" wrapText="1"/>
    </xf>
    <xf numFmtId="0" fontId="0" fillId="35" borderId="0" xfId="0" applyFill="1" applyAlignment="1">
      <alignment horizontal="right" vertical="top" wrapText="1"/>
    </xf>
    <xf numFmtId="0" fontId="0" fillId="36" borderId="27" xfId="0" applyFill="1" applyBorder="1" applyAlignment="1">
      <alignment horizontal="left" vertical="top" wrapText="1"/>
    </xf>
    <xf numFmtId="0" fontId="0" fillId="36" borderId="0" xfId="0" applyFill="1" applyAlignment="1">
      <alignment horizontal="left" vertical="top" wrapText="1"/>
    </xf>
    <xf numFmtId="0" fontId="26" fillId="0" borderId="36" xfId="0" applyFont="1" applyBorder="1" applyAlignment="1">
      <alignment horizontal="left" vertical="top" wrapText="1" indent="1"/>
    </xf>
    <xf numFmtId="0" fontId="26" fillId="0" borderId="27" xfId="0" applyFont="1" applyBorder="1" applyAlignment="1">
      <alignment horizontal="left" vertical="top" wrapText="1" indent="1"/>
    </xf>
    <xf numFmtId="0" fontId="26" fillId="0" borderId="33" xfId="0" applyFont="1" applyBorder="1" applyAlignment="1">
      <alignment horizontal="left" vertical="top" wrapText="1" indent="1"/>
    </xf>
    <xf numFmtId="0" fontId="0" fillId="37" borderId="0" xfId="0" applyFill="1" applyAlignment="1">
      <alignment horizontal="left" vertical="top" wrapText="1"/>
    </xf>
    <xf numFmtId="0" fontId="62" fillId="0" borderId="1" xfId="0" applyFont="1" applyBorder="1"/>
    <xf numFmtId="0" fontId="50" fillId="0" borderId="30" xfId="12" applyBorder="1" applyAlignment="1">
      <alignment horizontal="center" vertical="center" wrapText="1"/>
    </xf>
    <xf numFmtId="0" fontId="50" fillId="59" borderId="1" xfId="12" applyFill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4" xfId="0" applyBorder="1" applyAlignment="1">
      <alignment horizontal="left" vertical="top"/>
    </xf>
    <xf numFmtId="1" fontId="0" fillId="0" borderId="1" xfId="0" applyNumberFormat="1" applyBorder="1" applyAlignment="1">
      <alignment horizontal="center" vertical="top"/>
    </xf>
    <xf numFmtId="0" fontId="63" fillId="0" borderId="1" xfId="0" applyFont="1" applyBorder="1" applyAlignment="1">
      <alignment vertical="center" wrapText="1"/>
    </xf>
    <xf numFmtId="0" fontId="64" fillId="0" borderId="0" xfId="13" applyAlignment="1">
      <alignment horizontal="left" vertical="top"/>
    </xf>
    <xf numFmtId="0" fontId="73" fillId="0" borderId="29" xfId="13" applyFont="1" applyBorder="1" applyAlignment="1">
      <alignment horizontal="left" vertical="top" wrapText="1"/>
    </xf>
    <xf numFmtId="1" fontId="39" fillId="0" borderId="29" xfId="13" applyNumberFormat="1" applyFont="1" applyBorder="1" applyAlignment="1">
      <alignment horizontal="left" vertical="top" shrinkToFit="1"/>
    </xf>
    <xf numFmtId="1" fontId="39" fillId="0" borderId="40" xfId="13" applyNumberFormat="1" applyFont="1" applyBorder="1" applyAlignment="1">
      <alignment horizontal="left" vertical="top" shrinkToFit="1"/>
    </xf>
    <xf numFmtId="0" fontId="73" fillId="0" borderId="40" xfId="13" applyFont="1" applyBorder="1" applyAlignment="1">
      <alignment horizontal="left" vertical="top" wrapText="1"/>
    </xf>
    <xf numFmtId="1" fontId="39" fillId="2" borderId="29" xfId="13" applyNumberFormat="1" applyFont="1" applyFill="1" applyBorder="1" applyAlignment="1">
      <alignment horizontal="left" vertical="top" shrinkToFit="1"/>
    </xf>
    <xf numFmtId="0" fontId="73" fillId="2" borderId="29" xfId="13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80" fillId="0" borderId="1" xfId="1" applyFont="1" applyBorder="1"/>
    <xf numFmtId="0" fontId="0" fillId="0" borderId="1" xfId="1" applyFont="1" applyBorder="1"/>
    <xf numFmtId="0" fontId="0" fillId="0" borderId="1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1" fillId="62" borderId="38" xfId="13" applyFont="1" applyFill="1" applyBorder="1" applyAlignment="1">
      <alignment horizontal="center" vertical="top" wrapText="1"/>
    </xf>
    <xf numFmtId="0" fontId="81" fillId="62" borderId="39" xfId="13" applyFont="1" applyFill="1" applyBorder="1" applyAlignment="1">
      <alignment horizontal="center" vertical="top" wrapText="1"/>
    </xf>
    <xf numFmtId="0" fontId="73" fillId="2" borderId="30" xfId="13" applyFont="1" applyFill="1" applyBorder="1" applyAlignment="1">
      <alignment horizontal="left" vertical="top" wrapText="1"/>
    </xf>
    <xf numFmtId="0" fontId="73" fillId="0" borderId="31" xfId="13" applyFont="1" applyBorder="1" applyAlignment="1">
      <alignment horizontal="left" vertical="top" wrapText="1"/>
    </xf>
    <xf numFmtId="0" fontId="64" fillId="64" borderId="30" xfId="13" applyFill="1" applyBorder="1" applyAlignment="1">
      <alignment horizontal="left" wrapText="1"/>
    </xf>
    <xf numFmtId="1" fontId="39" fillId="0" borderId="30" xfId="13" applyNumberFormat="1" applyFont="1" applyBorder="1" applyAlignment="1">
      <alignment horizontal="left" vertical="top" shrinkToFit="1"/>
    </xf>
    <xf numFmtId="1" fontId="39" fillId="0" borderId="31" xfId="13" applyNumberFormat="1" applyFont="1" applyBorder="1" applyAlignment="1">
      <alignment horizontal="left" vertical="top" shrinkToFit="1"/>
    </xf>
    <xf numFmtId="0" fontId="73" fillId="2" borderId="40" xfId="13" applyFont="1" applyFill="1" applyBorder="1" applyAlignment="1">
      <alignment horizontal="left" vertical="top" wrapText="1"/>
    </xf>
    <xf numFmtId="0" fontId="64" fillId="79" borderId="29" xfId="13" applyFill="1" applyBorder="1" applyAlignment="1">
      <alignment horizontal="left" textRotation="90" wrapText="1"/>
    </xf>
    <xf numFmtId="1" fontId="39" fillId="0" borderId="29" xfId="13" applyNumberFormat="1" applyFont="1" applyBorder="1" applyAlignment="1">
      <alignment horizontal="left" vertical="center" shrinkToFit="1"/>
    </xf>
    <xf numFmtId="0" fontId="39" fillId="0" borderId="0" xfId="13" applyFont="1" applyAlignment="1">
      <alignment horizontal="center" vertical="top" shrinkToFit="1"/>
    </xf>
    <xf numFmtId="0" fontId="39" fillId="0" borderId="0" xfId="13" applyFont="1" applyAlignment="1">
      <alignment horizontal="center" vertical="center" shrinkToFit="1"/>
    </xf>
    <xf numFmtId="0" fontId="64" fillId="0" borderId="0" xfId="13" applyAlignment="1">
      <alignment horizontal="center" vertical="top"/>
    </xf>
    <xf numFmtId="0" fontId="0" fillId="0" borderId="50" xfId="0" applyBorder="1" applyAlignment="1">
      <alignment horizontal="left" vertical="top"/>
    </xf>
    <xf numFmtId="0" fontId="63" fillId="0" borderId="50" xfId="0" applyFont="1" applyBorder="1" applyAlignment="1">
      <alignment vertical="center" wrapText="1"/>
    </xf>
    <xf numFmtId="1" fontId="0" fillId="0" borderId="50" xfId="0" applyNumberFormat="1" applyBorder="1" applyAlignment="1">
      <alignment horizontal="left"/>
    </xf>
    <xf numFmtId="0" fontId="0" fillId="10" borderId="0" xfId="0" applyFill="1" applyAlignment="1">
      <alignment vertical="center"/>
    </xf>
    <xf numFmtId="2" fontId="0" fillId="10" borderId="0" xfId="0" applyNumberForma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80" borderId="0" xfId="0" applyFont="1" applyFill="1" applyAlignment="1">
      <alignment horizontal="center" vertical="center"/>
    </xf>
    <xf numFmtId="0" fontId="85" fillId="80" borderId="0" xfId="0" applyFont="1" applyFill="1" applyAlignment="1">
      <alignment horizontal="center" vertical="center"/>
    </xf>
    <xf numFmtId="2" fontId="4" fillId="80" borderId="0" xfId="0" applyNumberFormat="1" applyFont="1" applyFill="1" applyAlignment="1">
      <alignment horizontal="center" vertical="center"/>
    </xf>
    <xf numFmtId="0" fontId="4" fillId="8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2" fontId="85" fillId="10" borderId="0" xfId="0" applyNumberFormat="1" applyFont="1" applyFill="1" applyAlignment="1">
      <alignment horizontal="center" vertical="center"/>
    </xf>
    <xf numFmtId="0" fontId="86" fillId="10" borderId="0" xfId="0" applyFont="1" applyFill="1" applyAlignment="1">
      <alignment vertical="center"/>
    </xf>
    <xf numFmtId="0" fontId="4" fillId="80" borderId="41" xfId="0" applyFont="1" applyFill="1" applyBorder="1" applyAlignment="1">
      <alignment horizontal="center" vertical="center"/>
    </xf>
    <xf numFmtId="0" fontId="85" fillId="80" borderId="23" xfId="0" applyFont="1" applyFill="1" applyBorder="1" applyAlignment="1">
      <alignment horizontal="center" vertical="center"/>
    </xf>
    <xf numFmtId="2" fontId="4" fillId="80" borderId="1" xfId="0" applyNumberFormat="1" applyFont="1" applyFill="1" applyBorder="1" applyAlignment="1">
      <alignment horizontal="center" vertical="center"/>
    </xf>
    <xf numFmtId="0" fontId="4" fillId="80" borderId="25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5" fillId="10" borderId="0" xfId="0" applyFont="1" applyFill="1" applyAlignment="1">
      <alignment vertical="center"/>
    </xf>
    <xf numFmtId="173" fontId="85" fillId="10" borderId="0" xfId="0" applyNumberFormat="1" applyFont="1" applyFill="1" applyAlignment="1">
      <alignment horizontal="center" vertical="center"/>
    </xf>
    <xf numFmtId="0" fontId="85" fillId="10" borderId="0" xfId="0" applyFont="1" applyFill="1" applyAlignment="1">
      <alignment horizontal="center" vertical="center"/>
    </xf>
    <xf numFmtId="0" fontId="85" fillId="10" borderId="0" xfId="0" applyFont="1" applyFill="1" applyAlignment="1">
      <alignment horizontal="left" vertical="center"/>
    </xf>
    <xf numFmtId="0" fontId="87" fillId="10" borderId="0" xfId="0" applyFont="1" applyFill="1" applyAlignment="1">
      <alignment horizontal="center" vertical="center"/>
    </xf>
    <xf numFmtId="0" fontId="88" fillId="10" borderId="0" xfId="0" applyFont="1" applyFill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85" fillId="80" borderId="1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4" fillId="80" borderId="23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73" fontId="88" fillId="10" borderId="1" xfId="0" applyNumberFormat="1" applyFont="1" applyFill="1" applyBorder="1" applyAlignment="1">
      <alignment horizontal="center" vertical="center"/>
    </xf>
    <xf numFmtId="0" fontId="93" fillId="84" borderId="1" xfId="0" applyFont="1" applyFill="1" applyBorder="1" applyAlignment="1">
      <alignment horizontal="left" vertical="center"/>
    </xf>
    <xf numFmtId="0" fontId="94" fillId="10" borderId="0" xfId="0" applyFont="1" applyFill="1" applyAlignment="1">
      <alignment vertical="center"/>
    </xf>
    <xf numFmtId="0" fontId="96" fillId="80" borderId="41" xfId="0" applyFont="1" applyFill="1" applyBorder="1" applyAlignment="1">
      <alignment horizontal="center" vertical="center"/>
    </xf>
    <xf numFmtId="174" fontId="88" fillId="10" borderId="41" xfId="0" applyNumberFormat="1" applyFont="1" applyFill="1" applyBorder="1" applyAlignment="1">
      <alignment horizontal="center" vertical="center"/>
    </xf>
    <xf numFmtId="0" fontId="93" fillId="84" borderId="41" xfId="0" applyFont="1" applyFill="1" applyBorder="1" applyAlignment="1">
      <alignment horizontal="left" vertical="center"/>
    </xf>
    <xf numFmtId="0" fontId="4" fillId="80" borderId="49" xfId="0" applyFont="1" applyFill="1" applyBorder="1" applyAlignment="1">
      <alignment horizontal="center" vertical="center"/>
    </xf>
    <xf numFmtId="2" fontId="4" fillId="80" borderId="50" xfId="0" applyNumberFormat="1" applyFont="1" applyFill="1" applyBorder="1" applyAlignment="1">
      <alignment horizontal="center" vertical="center"/>
    </xf>
    <xf numFmtId="173" fontId="4" fillId="10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99" fillId="10" borderId="0" xfId="0" applyFont="1" applyFill="1" applyAlignment="1">
      <alignment horizontal="center" vertical="center"/>
    </xf>
    <xf numFmtId="0" fontId="88" fillId="10" borderId="0" xfId="0" applyFont="1" applyFill="1" applyAlignment="1">
      <alignment vertical="center" wrapText="1"/>
    </xf>
    <xf numFmtId="0" fontId="100" fillId="10" borderId="0" xfId="0" applyFont="1" applyFill="1" applyAlignment="1">
      <alignment vertical="center"/>
    </xf>
    <xf numFmtId="0" fontId="19" fillId="10" borderId="0" xfId="0" applyFont="1" applyFill="1" applyAlignment="1">
      <alignment vertical="center"/>
    </xf>
    <xf numFmtId="0" fontId="0" fillId="10" borderId="0" xfId="0" applyFill="1"/>
    <xf numFmtId="0" fontId="19" fillId="10" borderId="0" xfId="0" applyFont="1" applyFill="1" applyAlignment="1">
      <alignment horizontal="center" vertical="center"/>
    </xf>
    <xf numFmtId="0" fontId="19" fillId="80" borderId="59" xfId="0" applyFont="1" applyFill="1" applyBorder="1" applyAlignment="1">
      <alignment horizontal="center" vertical="center"/>
    </xf>
    <xf numFmtId="0" fontId="99" fillId="80" borderId="7" xfId="0" applyFont="1" applyFill="1" applyBorder="1" applyAlignment="1">
      <alignment horizontal="center" vertical="center"/>
    </xf>
    <xf numFmtId="2" fontId="99" fillId="80" borderId="7" xfId="0" applyNumberFormat="1" applyFont="1" applyFill="1" applyBorder="1" applyAlignment="1">
      <alignment horizontal="center" vertical="center"/>
    </xf>
    <xf numFmtId="0" fontId="19" fillId="80" borderId="7" xfId="0" applyFont="1" applyFill="1" applyBorder="1" applyAlignment="1">
      <alignment horizontal="center" vertical="center"/>
    </xf>
    <xf numFmtId="0" fontId="19" fillId="80" borderId="60" xfId="0" applyFont="1" applyFill="1" applyBorder="1" applyAlignment="1">
      <alignment horizontal="center" vertical="center"/>
    </xf>
    <xf numFmtId="0" fontId="19" fillId="80" borderId="61" xfId="0" applyFont="1" applyFill="1" applyBorder="1" applyAlignment="1">
      <alignment horizontal="center" vertical="center"/>
    </xf>
    <xf numFmtId="2" fontId="19" fillId="80" borderId="7" xfId="0" applyNumberFormat="1" applyFont="1" applyFill="1" applyBorder="1" applyAlignment="1">
      <alignment horizontal="center" vertical="center"/>
    </xf>
    <xf numFmtId="0" fontId="85" fillId="88" borderId="22" xfId="0" applyFont="1" applyFill="1" applyBorder="1"/>
    <xf numFmtId="0" fontId="85" fillId="88" borderId="24" xfId="0" applyFont="1" applyFill="1" applyBorder="1"/>
    <xf numFmtId="2" fontId="85" fillId="88" borderId="24" xfId="0" applyNumberFormat="1" applyFont="1" applyFill="1" applyBorder="1"/>
    <xf numFmtId="0" fontId="86" fillId="88" borderId="24" xfId="0" applyFont="1" applyFill="1" applyBorder="1"/>
    <xf numFmtId="0" fontId="105" fillId="88" borderId="24" xfId="0" applyFont="1" applyFill="1" applyBorder="1" applyAlignment="1">
      <alignment horizontal="center"/>
    </xf>
    <xf numFmtId="2" fontId="105" fillId="88" borderId="24" xfId="0" applyNumberFormat="1" applyFont="1" applyFill="1" applyBorder="1" applyAlignment="1">
      <alignment horizontal="center"/>
    </xf>
    <xf numFmtId="0" fontId="105" fillId="88" borderId="24" xfId="0" applyFont="1" applyFill="1" applyBorder="1" applyAlignment="1">
      <alignment horizontal="left"/>
    </xf>
    <xf numFmtId="0" fontId="4" fillId="88" borderId="23" xfId="0" applyFont="1" applyFill="1" applyBorder="1"/>
    <xf numFmtId="0" fontId="85" fillId="80" borderId="0" xfId="0" applyFont="1" applyFill="1" applyAlignment="1">
      <alignment horizontal="left" vertical="top"/>
    </xf>
    <xf numFmtId="0" fontId="19" fillId="80" borderId="64" xfId="0" applyFont="1" applyFill="1" applyBorder="1" applyAlignment="1">
      <alignment vertical="top" wrapText="1"/>
    </xf>
    <xf numFmtId="0" fontId="16" fillId="80" borderId="0" xfId="0" applyFont="1" applyFill="1" applyAlignment="1">
      <alignment vertical="center"/>
    </xf>
    <xf numFmtId="2" fontId="16" fillId="80" borderId="0" xfId="0" applyNumberFormat="1" applyFont="1" applyFill="1" applyAlignment="1">
      <alignment vertical="center"/>
    </xf>
    <xf numFmtId="0" fontId="16" fillId="80" borderId="0" xfId="0" applyFont="1" applyFill="1" applyAlignment="1">
      <alignment wrapText="1"/>
    </xf>
    <xf numFmtId="0" fontId="19" fillId="80" borderId="23" xfId="0" applyFont="1" applyFill="1" applyBorder="1" applyAlignment="1">
      <alignment vertical="top"/>
    </xf>
    <xf numFmtId="0" fontId="19" fillId="80" borderId="21" xfId="0" applyFont="1" applyFill="1" applyBorder="1" applyAlignment="1">
      <alignment vertical="top"/>
    </xf>
    <xf numFmtId="2" fontId="19" fillId="80" borderId="21" xfId="0" applyNumberFormat="1" applyFont="1" applyFill="1" applyBorder="1" applyAlignment="1">
      <alignment vertical="top"/>
    </xf>
    <xf numFmtId="0" fontId="19" fillId="80" borderId="64" xfId="0" applyFont="1" applyFill="1" applyBorder="1" applyAlignment="1">
      <alignment vertical="top"/>
    </xf>
    <xf numFmtId="0" fontId="85" fillId="80" borderId="0" xfId="0" applyFont="1" applyFill="1" applyAlignment="1">
      <alignment horizontal="left" vertical="top" wrapText="1"/>
    </xf>
    <xf numFmtId="2" fontId="0" fillId="10" borderId="0" xfId="0" applyNumberFormat="1" applyFill="1"/>
    <xf numFmtId="0" fontId="30" fillId="2" borderId="2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left" vertical="center"/>
    </xf>
    <xf numFmtId="0" fontId="4" fillId="2" borderId="55" xfId="0" applyFont="1" applyFill="1" applyBorder="1" applyAlignment="1">
      <alignment horizontal="center" vertical="center"/>
    </xf>
    <xf numFmtId="0" fontId="101" fillId="2" borderId="57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left" vertical="center"/>
    </xf>
    <xf numFmtId="0" fontId="106" fillId="0" borderId="1" xfId="0" applyFont="1" applyBorder="1"/>
    <xf numFmtId="0" fontId="73" fillId="0" borderId="38" xfId="13" applyFont="1" applyBorder="1" applyAlignment="1">
      <alignment horizontal="left" vertical="top" wrapText="1"/>
    </xf>
    <xf numFmtId="0" fontId="73" fillId="2" borderId="38" xfId="13" applyFont="1" applyFill="1" applyBorder="1" applyAlignment="1">
      <alignment horizontal="left" vertical="top" wrapText="1"/>
    </xf>
    <xf numFmtId="0" fontId="73" fillId="2" borderId="36" xfId="13" applyFont="1" applyFill="1" applyBorder="1" applyAlignment="1">
      <alignment horizontal="left" vertical="top" wrapText="1"/>
    </xf>
    <xf numFmtId="0" fontId="64" fillId="0" borderId="1" xfId="13" applyBorder="1" applyAlignment="1">
      <alignment horizontal="center" vertical="center"/>
    </xf>
    <xf numFmtId="0" fontId="83" fillId="62" borderId="1" xfId="13" applyFont="1" applyFill="1" applyBorder="1" applyAlignment="1">
      <alignment horizontal="center" vertical="top"/>
    </xf>
    <xf numFmtId="0" fontId="39" fillId="0" borderId="1" xfId="13" applyFont="1" applyBorder="1" applyAlignment="1">
      <alignment horizontal="center" vertical="top" shrinkToFit="1"/>
    </xf>
    <xf numFmtId="0" fontId="39" fillId="2" borderId="1" xfId="13" applyFont="1" applyFill="1" applyBorder="1" applyAlignment="1">
      <alignment horizontal="center" vertical="top" shrinkToFit="1"/>
    </xf>
    <xf numFmtId="0" fontId="6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7" fillId="89" borderId="0" xfId="0" applyFont="1" applyFill="1"/>
    <xf numFmtId="0" fontId="108" fillId="89" borderId="0" xfId="0" applyFont="1" applyFill="1"/>
    <xf numFmtId="0" fontId="109" fillId="89" borderId="0" xfId="0" applyFont="1" applyFill="1" applyAlignment="1">
      <alignment horizontal="center"/>
    </xf>
    <xf numFmtId="0" fontId="107" fillId="89" borderId="1" xfId="0" applyFont="1" applyFill="1" applyBorder="1"/>
    <xf numFmtId="0" fontId="108" fillId="89" borderId="1" xfId="0" applyFont="1" applyFill="1" applyBorder="1"/>
    <xf numFmtId="0" fontId="109" fillId="89" borderId="1" xfId="0" applyFont="1" applyFill="1" applyBorder="1" applyAlignment="1">
      <alignment horizontal="center"/>
    </xf>
    <xf numFmtId="175" fontId="108" fillId="89" borderId="1" xfId="0" applyNumberFormat="1" applyFont="1" applyFill="1" applyBorder="1"/>
    <xf numFmtId="0" fontId="108" fillId="89" borderId="41" xfId="0" applyFont="1" applyFill="1" applyBorder="1"/>
    <xf numFmtId="175" fontId="108" fillId="89" borderId="41" xfId="0" applyNumberFormat="1" applyFont="1" applyFill="1" applyBorder="1"/>
    <xf numFmtId="0" fontId="108" fillId="89" borderId="0" xfId="0" applyFont="1" applyFill="1" applyAlignment="1">
      <alignment horizontal="center" vertical="center"/>
    </xf>
    <xf numFmtId="0" fontId="109" fillId="89" borderId="1" xfId="0" applyFont="1" applyFill="1" applyBorder="1" applyAlignment="1">
      <alignment horizontal="center" vertical="center"/>
    </xf>
    <xf numFmtId="0" fontId="108" fillId="89" borderId="1" xfId="0" applyFont="1" applyFill="1" applyBorder="1" applyAlignment="1">
      <alignment horizontal="center" vertical="center"/>
    </xf>
    <xf numFmtId="0" fontId="108" fillId="89" borderId="41" xfId="0" applyFont="1" applyFill="1" applyBorder="1" applyAlignment="1">
      <alignment horizontal="center" vertical="center"/>
    </xf>
    <xf numFmtId="0" fontId="62" fillId="0" borderId="0" xfId="0" applyFont="1"/>
    <xf numFmtId="0" fontId="62" fillId="0" borderId="1" xfId="0" applyFont="1" applyBorder="1" applyAlignment="1">
      <alignment horizontal="center"/>
    </xf>
    <xf numFmtId="0" fontId="62" fillId="0" borderId="0" xfId="0" applyFont="1" applyAlignment="1">
      <alignment horizontal="center" vertical="center"/>
    </xf>
    <xf numFmtId="0" fontId="62" fillId="59" borderId="1" xfId="0" applyFont="1" applyFill="1" applyBorder="1" applyAlignment="1">
      <alignment horizontal="center" vertical="center"/>
    </xf>
    <xf numFmtId="1" fontId="6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64" fillId="0" borderId="0" xfId="13" applyNumberFormat="1" applyAlignment="1">
      <alignment horizontal="left" vertical="top"/>
    </xf>
    <xf numFmtId="0" fontId="64" fillId="0" borderId="35" xfId="13" applyBorder="1" applyAlignment="1">
      <alignment horizontal="left" wrapText="1"/>
    </xf>
    <xf numFmtId="0" fontId="67" fillId="0" borderId="38" xfId="13" applyFont="1" applyBorder="1" applyAlignment="1">
      <alignment horizontal="center" vertical="top" wrapText="1"/>
    </xf>
    <xf numFmtId="0" fontId="67" fillId="0" borderId="39" xfId="13" applyFont="1" applyBorder="1" applyAlignment="1">
      <alignment horizontal="center" vertical="top" wrapText="1"/>
    </xf>
    <xf numFmtId="0" fontId="69" fillId="0" borderId="39" xfId="13" applyFont="1" applyBorder="1" applyAlignment="1">
      <alignment horizontal="right" vertical="top" wrapText="1" indent="1"/>
    </xf>
    <xf numFmtId="1" fontId="67" fillId="0" borderId="40" xfId="13" applyNumberFormat="1" applyFont="1" applyBorder="1" applyAlignment="1">
      <alignment horizontal="left" vertical="top" wrapText="1" indent="2"/>
    </xf>
    <xf numFmtId="0" fontId="73" fillId="0" borderId="29" xfId="13" applyFont="1" applyBorder="1" applyAlignment="1">
      <alignment horizontal="left" vertical="top" wrapText="1" indent="2"/>
    </xf>
    <xf numFmtId="1" fontId="39" fillId="0" borderId="29" xfId="13" applyNumberFormat="1" applyFont="1" applyBorder="1" applyAlignment="1">
      <alignment horizontal="right" vertical="top" shrinkToFit="1"/>
    </xf>
    <xf numFmtId="0" fontId="73" fillId="0" borderId="29" xfId="13" applyFont="1" applyBorder="1" applyAlignment="1">
      <alignment horizontal="right" vertical="top" wrapText="1" indent="1"/>
    </xf>
    <xf numFmtId="0" fontId="64" fillId="0" borderId="29" xfId="13" applyBorder="1" applyAlignment="1">
      <alignment horizontal="left" wrapText="1"/>
    </xf>
    <xf numFmtId="0" fontId="73" fillId="0" borderId="29" xfId="13" applyFont="1" applyBorder="1" applyAlignment="1">
      <alignment horizontal="center" vertical="top" wrapText="1"/>
    </xf>
    <xf numFmtId="1" fontId="43" fillId="0" borderId="29" xfId="13" applyNumberFormat="1" applyFont="1" applyBorder="1" applyAlignment="1">
      <alignment horizontal="left" vertical="top" shrinkToFit="1"/>
    </xf>
    <xf numFmtId="0" fontId="73" fillId="0" borderId="29" xfId="13" applyFont="1" applyBorder="1" applyAlignment="1">
      <alignment horizontal="left" vertical="top" wrapText="1" indent="1"/>
    </xf>
    <xf numFmtId="0" fontId="41" fillId="0" borderId="29" xfId="13" applyFont="1" applyBorder="1" applyAlignment="1">
      <alignment horizontal="center" vertical="top" wrapText="1"/>
    </xf>
    <xf numFmtId="0" fontId="64" fillId="0" borderId="29" xfId="13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84" fillId="90" borderId="1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10" fillId="0" borderId="1" xfId="0" applyFont="1" applyBorder="1" applyAlignment="1">
      <alignment horizontal="center" vertical="center" wrapText="1"/>
    </xf>
    <xf numFmtId="0" fontId="113" fillId="90" borderId="1" xfId="0" applyFont="1" applyFill="1" applyBorder="1" applyAlignment="1">
      <alignment horizontal="center" vertical="center" wrapText="1"/>
    </xf>
    <xf numFmtId="0" fontId="110" fillId="90" borderId="1" xfId="0" applyFont="1" applyFill="1" applyBorder="1" applyAlignment="1">
      <alignment horizontal="center" vertical="center" wrapText="1"/>
    </xf>
    <xf numFmtId="0" fontId="84" fillId="90" borderId="1" xfId="0" applyFont="1" applyFill="1" applyBorder="1" applyAlignment="1">
      <alignment horizontal="center" vertical="center" wrapText="1"/>
    </xf>
    <xf numFmtId="0" fontId="113" fillId="0" borderId="1" xfId="0" applyFont="1" applyBorder="1" applyAlignment="1">
      <alignment horizontal="left" vertical="center" wrapText="1"/>
    </xf>
    <xf numFmtId="0" fontId="113" fillId="0" borderId="1" xfId="0" applyFont="1" applyBorder="1" applyAlignment="1">
      <alignment horizontal="center" vertical="center" wrapText="1"/>
    </xf>
    <xf numFmtId="167" fontId="84" fillId="0" borderId="1" xfId="0" applyNumberFormat="1" applyFont="1" applyBorder="1" applyAlignment="1">
      <alignment horizontal="right" vertical="top" indent="1" shrinkToFit="1"/>
    </xf>
    <xf numFmtId="0" fontId="84" fillId="0" borderId="1" xfId="0" applyFont="1" applyBorder="1" applyAlignment="1">
      <alignment horizontal="center" vertical="center" shrinkToFit="1"/>
    </xf>
    <xf numFmtId="167" fontId="84" fillId="0" borderId="1" xfId="0" applyNumberFormat="1" applyFont="1" applyBorder="1" applyAlignment="1">
      <alignment horizontal="center" vertical="top" shrinkToFit="1"/>
    </xf>
    <xf numFmtId="0" fontId="113" fillId="0" borderId="1" xfId="0" applyFont="1" applyBorder="1" applyAlignment="1">
      <alignment vertical="top" wrapText="1"/>
    </xf>
    <xf numFmtId="0" fontId="84" fillId="0" borderId="1" xfId="0" applyFont="1" applyBorder="1" applyAlignment="1">
      <alignment horizontal="center" vertical="center" wrapText="1"/>
    </xf>
    <xf numFmtId="0" fontId="110" fillId="0" borderId="1" xfId="0" applyFont="1" applyBorder="1" applyAlignment="1">
      <alignment horizontal="left" wrapText="1"/>
    </xf>
    <xf numFmtId="168" fontId="84" fillId="0" borderId="1" xfId="0" applyNumberFormat="1" applyFont="1" applyBorder="1" applyAlignment="1">
      <alignment horizontal="center" vertical="top" shrinkToFit="1"/>
    </xf>
    <xf numFmtId="0" fontId="113" fillId="90" borderId="1" xfId="0" applyFont="1" applyFill="1" applyBorder="1" applyAlignment="1">
      <alignment horizontal="center" vertical="top" wrapText="1"/>
    </xf>
    <xf numFmtId="0" fontId="110" fillId="90" borderId="1" xfId="0" applyFont="1" applyFill="1" applyBorder="1" applyAlignment="1">
      <alignment horizontal="center" vertical="top" wrapText="1"/>
    </xf>
    <xf numFmtId="0" fontId="0" fillId="10" borderId="1" xfId="0" applyFill="1" applyBorder="1" applyAlignment="1">
      <alignment horizontal="left" vertical="top"/>
    </xf>
    <xf numFmtId="0" fontId="0" fillId="10" borderId="1" xfId="0" applyFill="1" applyBorder="1" applyAlignment="1">
      <alignment horizontal="center" vertical="center"/>
    </xf>
    <xf numFmtId="0" fontId="62" fillId="0" borderId="0" xfId="0" applyFont="1" applyAlignment="1">
      <alignment horizontal="center"/>
    </xf>
    <xf numFmtId="0" fontId="62" fillId="0" borderId="1" xfId="0" applyFont="1" applyBorder="1" applyAlignment="1">
      <alignment horizontal="center" vertical="center" wrapText="1"/>
    </xf>
    <xf numFmtId="0" fontId="114" fillId="91" borderId="1" xfId="16" applyBorder="1"/>
    <xf numFmtId="0" fontId="114" fillId="91" borderId="1" xfId="16" applyBorder="1" applyAlignment="1">
      <alignment horizontal="center" vertical="center"/>
    </xf>
    <xf numFmtId="1" fontId="114" fillId="91" borderId="1" xfId="16" applyNumberFormat="1" applyBorder="1" applyAlignment="1">
      <alignment horizontal="center" vertical="center" wrapText="1"/>
    </xf>
    <xf numFmtId="0" fontId="0" fillId="2" borderId="1" xfId="0" applyFill="1" applyBorder="1"/>
    <xf numFmtId="0" fontId="62" fillId="2" borderId="1" xfId="0" applyFont="1" applyFill="1" applyBorder="1" applyAlignment="1">
      <alignment horizontal="center"/>
    </xf>
    <xf numFmtId="0" fontId="8" fillId="12" borderId="6" xfId="7" applyFont="1" applyFill="1" applyBorder="1" applyAlignment="1">
      <alignment horizontal="center" vertical="center"/>
    </xf>
    <xf numFmtId="165" fontId="5" fillId="0" borderId="66" xfId="3" applyFont="1" applyFill="1" applyBorder="1" applyAlignment="1" applyProtection="1">
      <alignment vertical="center"/>
    </xf>
    <xf numFmtId="165" fontId="13" fillId="0" borderId="66" xfId="3" applyFont="1" applyFill="1" applyBorder="1" applyAlignment="1" applyProtection="1">
      <alignment vertical="center"/>
    </xf>
    <xf numFmtId="165" fontId="7" fillId="0" borderId="66" xfId="3" applyFont="1" applyFill="1" applyBorder="1" applyAlignment="1" applyProtection="1">
      <alignment vertical="center"/>
    </xf>
    <xf numFmtId="0" fontId="8" fillId="12" borderId="6" xfId="4" applyFont="1" applyFill="1" applyBorder="1" applyAlignment="1" applyProtection="1">
      <alignment vertical="center"/>
      <protection locked="0"/>
    </xf>
    <xf numFmtId="0" fontId="8" fillId="13" borderId="6" xfId="4" applyFont="1" applyFill="1" applyBorder="1" applyAlignment="1" applyProtection="1">
      <alignment vertical="center"/>
      <protection locked="0"/>
    </xf>
    <xf numFmtId="0" fontId="5" fillId="4" borderId="6" xfId="4" applyFont="1" applyFill="1" applyBorder="1" applyAlignment="1" applyProtection="1">
      <alignment horizontal="center" vertical="center"/>
      <protection locked="0"/>
    </xf>
    <xf numFmtId="0" fontId="8" fillId="14" borderId="6" xfId="4" applyFont="1" applyFill="1" applyBorder="1" applyAlignment="1" applyProtection="1">
      <alignment vertical="center"/>
      <protection locked="0"/>
    </xf>
    <xf numFmtId="0" fontId="8" fillId="15" borderId="6" xfId="4" applyFont="1" applyFill="1" applyBorder="1" applyAlignment="1" applyProtection="1">
      <alignment vertical="center"/>
      <protection locked="0"/>
    </xf>
    <xf numFmtId="0" fontId="8" fillId="16" borderId="6" xfId="4" applyFont="1" applyFill="1" applyBorder="1" applyAlignment="1" applyProtection="1">
      <alignment vertical="center"/>
      <protection locked="0"/>
    </xf>
    <xf numFmtId="0" fontId="8" fillId="17" borderId="6" xfId="7" applyFont="1" applyFill="1" applyBorder="1" applyAlignment="1" applyProtection="1">
      <alignment horizontal="center" vertical="center"/>
      <protection locked="0"/>
    </xf>
    <xf numFmtId="165" fontId="7" fillId="10" borderId="66" xfId="3" applyFont="1" applyFill="1" applyBorder="1" applyAlignment="1" applyProtection="1">
      <alignment vertical="center"/>
    </xf>
    <xf numFmtId="165" fontId="5" fillId="10" borderId="66" xfId="3" applyFont="1" applyFill="1" applyBorder="1" applyAlignment="1" applyProtection="1">
      <alignment vertical="center"/>
    </xf>
    <xf numFmtId="44" fontId="8" fillId="9" borderId="6" xfId="8" applyFont="1" applyFill="1" applyBorder="1" applyAlignment="1" applyProtection="1">
      <alignment vertical="center"/>
      <protection locked="0"/>
    </xf>
    <xf numFmtId="0" fontId="8" fillId="12" borderId="6" xfId="7" applyFont="1" applyFill="1" applyBorder="1" applyAlignment="1" applyProtection="1">
      <alignment horizontal="center" vertical="center"/>
      <protection locked="0"/>
    </xf>
    <xf numFmtId="0" fontId="8" fillId="18" borderId="6" xfId="9" applyFont="1" applyFill="1" applyBorder="1" applyAlignment="1" applyProtection="1">
      <alignment vertical="center" wrapText="1"/>
      <protection locked="0"/>
    </xf>
    <xf numFmtId="0" fontId="8" fillId="19" borderId="6" xfId="9" applyFont="1" applyFill="1" applyBorder="1" applyAlignment="1" applyProtection="1">
      <alignment vertical="center" wrapText="1"/>
      <protection locked="0"/>
    </xf>
    <xf numFmtId="0" fontId="8" fillId="20" borderId="6" xfId="9" applyFont="1" applyFill="1" applyBorder="1" applyAlignment="1" applyProtection="1">
      <alignment vertical="center" wrapText="1"/>
      <protection locked="0"/>
    </xf>
    <xf numFmtId="0" fontId="8" fillId="60" borderId="6" xfId="9" applyFont="1" applyFill="1" applyBorder="1" applyAlignment="1" applyProtection="1">
      <alignment vertical="center" wrapText="1"/>
      <protection locked="0"/>
    </xf>
    <xf numFmtId="0" fontId="8" fillId="22" borderId="6" xfId="9" applyFont="1" applyFill="1" applyBorder="1" applyAlignment="1" applyProtection="1">
      <alignment vertical="center" wrapText="1"/>
      <protection locked="0"/>
    </xf>
    <xf numFmtId="0" fontId="8" fillId="23" borderId="6" xfId="9" applyFont="1" applyFill="1" applyBorder="1" applyAlignment="1" applyProtection="1">
      <alignment vertical="center" wrapText="1"/>
      <protection locked="0"/>
    </xf>
    <xf numFmtId="0" fontId="8" fillId="24" borderId="6" xfId="9" applyFont="1" applyFill="1" applyBorder="1" applyAlignment="1" applyProtection="1">
      <alignment horizontal="left" vertical="center" wrapText="1"/>
      <protection locked="0"/>
    </xf>
    <xf numFmtId="0" fontId="8" fillId="25" borderId="6" xfId="9" applyFont="1" applyFill="1" applyBorder="1" applyAlignment="1" applyProtection="1">
      <alignment horizontal="left" vertical="center" wrapText="1"/>
      <protection locked="0"/>
    </xf>
    <xf numFmtId="1" fontId="7" fillId="26" borderId="6" xfId="0" applyNumberFormat="1" applyFont="1" applyFill="1" applyBorder="1" applyAlignment="1">
      <alignment horizontal="center" vertical="center"/>
    </xf>
    <xf numFmtId="1" fontId="7" fillId="27" borderId="6" xfId="0" applyNumberFormat="1" applyFont="1" applyFill="1" applyBorder="1" applyAlignment="1">
      <alignment horizontal="center" vertical="center"/>
    </xf>
    <xf numFmtId="0" fontId="8" fillId="8" borderId="6" xfId="9" applyFont="1" applyFill="1" applyBorder="1" applyAlignment="1" applyProtection="1">
      <alignment horizontal="left" vertical="center" wrapText="1"/>
      <protection locked="0"/>
    </xf>
    <xf numFmtId="0" fontId="8" fillId="28" borderId="6" xfId="9" applyFont="1" applyFill="1" applyBorder="1" applyAlignment="1" applyProtection="1">
      <alignment horizontal="left" vertical="center" wrapText="1"/>
      <protection locked="0"/>
    </xf>
    <xf numFmtId="0" fontId="8" fillId="16" borderId="6" xfId="9" applyFont="1" applyFill="1" applyBorder="1" applyAlignment="1" applyProtection="1">
      <alignment horizontal="left" vertical="center" wrapText="1"/>
      <protection locked="0"/>
    </xf>
    <xf numFmtId="165" fontId="5" fillId="2" borderId="66" xfId="3" applyFont="1" applyFill="1" applyBorder="1" applyAlignment="1" applyProtection="1">
      <alignment vertical="center"/>
    </xf>
    <xf numFmtId="0" fontId="8" fillId="29" borderId="6" xfId="9" applyFont="1" applyFill="1" applyBorder="1" applyAlignment="1" applyProtection="1">
      <alignment horizontal="left" vertical="center" wrapText="1"/>
      <protection locked="0"/>
    </xf>
    <xf numFmtId="0" fontId="8" fillId="30" borderId="6" xfId="9" applyFont="1" applyFill="1" applyBorder="1" applyAlignment="1" applyProtection="1">
      <alignment horizontal="left" vertical="center" wrapText="1"/>
      <protection locked="0"/>
    </xf>
    <xf numFmtId="0" fontId="8" fillId="31" borderId="6" xfId="10" applyFont="1" applyFill="1" applyBorder="1" applyAlignment="1" applyProtection="1">
      <alignment horizontal="center" vertical="center"/>
      <protection locked="0"/>
    </xf>
    <xf numFmtId="0" fontId="6" fillId="6" borderId="8" xfId="6" applyFont="1" applyFill="1" applyBorder="1" applyAlignment="1">
      <alignment horizontal="center" vertical="center" wrapText="1"/>
    </xf>
    <xf numFmtId="0" fontId="8" fillId="31" borderId="14" xfId="10" applyFont="1" applyFill="1" applyBorder="1" applyAlignment="1" applyProtection="1">
      <alignment horizontal="center" vertical="center"/>
      <protection locked="0"/>
    </xf>
    <xf numFmtId="0" fontId="6" fillId="12" borderId="1" xfId="7" applyFont="1" applyFill="1" applyBorder="1" applyAlignment="1">
      <alignment horizontal="center" vertical="center"/>
    </xf>
    <xf numFmtId="0" fontId="7" fillId="0" borderId="1" xfId="0" applyFont="1" applyBorder="1"/>
    <xf numFmtId="0" fontId="8" fillId="5" borderId="1" xfId="5" applyFont="1" applyFill="1" applyBorder="1" applyAlignment="1" applyProtection="1">
      <alignment horizontal="center" vertical="center" wrapText="1"/>
      <protection locked="0"/>
    </xf>
    <xf numFmtId="0" fontId="8" fillId="12" borderId="1" xfId="4" applyFont="1" applyFill="1" applyBorder="1" applyAlignment="1" applyProtection="1">
      <alignment vertical="center"/>
      <protection locked="0"/>
    </xf>
    <xf numFmtId="0" fontId="8" fillId="13" borderId="1" xfId="4" applyFont="1" applyFill="1" applyBorder="1" applyAlignment="1" applyProtection="1">
      <alignment vertical="center"/>
      <protection locked="0"/>
    </xf>
    <xf numFmtId="0" fontId="5" fillId="4" borderId="1" xfId="4" applyFont="1" applyFill="1" applyBorder="1" applyAlignment="1" applyProtection="1">
      <alignment horizontal="center" vertical="center"/>
      <protection locked="0"/>
    </xf>
    <xf numFmtId="0" fontId="8" fillId="14" borderId="1" xfId="4" applyFont="1" applyFill="1" applyBorder="1" applyAlignment="1" applyProtection="1">
      <alignment vertical="center"/>
      <protection locked="0"/>
    </xf>
    <xf numFmtId="0" fontId="8" fillId="15" borderId="1" xfId="4" applyFont="1" applyFill="1" applyBorder="1" applyAlignment="1" applyProtection="1">
      <alignment vertical="center"/>
      <protection locked="0"/>
    </xf>
    <xf numFmtId="0" fontId="8" fillId="16" borderId="1" xfId="4" applyFont="1" applyFill="1" applyBorder="1" applyAlignment="1" applyProtection="1">
      <alignment vertical="center"/>
      <protection locked="0"/>
    </xf>
    <xf numFmtId="0" fontId="8" fillId="17" borderId="1" xfId="7" applyFont="1" applyFill="1" applyBorder="1" applyAlignment="1" applyProtection="1">
      <alignment horizontal="center" vertical="center"/>
      <protection locked="0"/>
    </xf>
    <xf numFmtId="44" fontId="8" fillId="9" borderId="1" xfId="8" applyFont="1" applyFill="1" applyBorder="1" applyAlignment="1" applyProtection="1">
      <alignment vertical="center"/>
      <protection locked="0"/>
    </xf>
    <xf numFmtId="0" fontId="8" fillId="12" borderId="1" xfId="7" applyFont="1" applyFill="1" applyBorder="1" applyAlignment="1" applyProtection="1">
      <alignment horizontal="center" vertical="center"/>
      <protection locked="0"/>
    </xf>
    <xf numFmtId="0" fontId="9" fillId="5" borderId="1" xfId="5" applyFont="1" applyFill="1" applyBorder="1" applyAlignment="1" applyProtection="1">
      <alignment horizontal="center" vertical="center" wrapText="1"/>
      <protection locked="0"/>
    </xf>
    <xf numFmtId="0" fontId="8" fillId="18" borderId="1" xfId="9" applyFont="1" applyFill="1" applyBorder="1" applyAlignment="1" applyProtection="1">
      <alignment vertical="center" wrapText="1"/>
      <protection locked="0"/>
    </xf>
    <xf numFmtId="0" fontId="8" fillId="19" borderId="1" xfId="9" applyFont="1" applyFill="1" applyBorder="1" applyAlignment="1" applyProtection="1">
      <alignment vertical="center" wrapText="1"/>
      <protection locked="0"/>
    </xf>
    <xf numFmtId="0" fontId="8" fillId="20" borderId="1" xfId="9" applyFont="1" applyFill="1" applyBorder="1" applyAlignment="1" applyProtection="1">
      <alignment vertical="center" wrapText="1"/>
      <protection locked="0"/>
    </xf>
    <xf numFmtId="0" fontId="8" fillId="60" borderId="1" xfId="9" applyFont="1" applyFill="1" applyBorder="1" applyAlignment="1" applyProtection="1">
      <alignment vertical="center" wrapText="1"/>
      <protection locked="0"/>
    </xf>
    <xf numFmtId="0" fontId="7" fillId="60" borderId="1" xfId="0" applyFont="1" applyFill="1" applyBorder="1"/>
    <xf numFmtId="0" fontId="8" fillId="22" borderId="1" xfId="9" applyFont="1" applyFill="1" applyBorder="1" applyAlignment="1" applyProtection="1">
      <alignment vertical="center" wrapText="1"/>
      <protection locked="0"/>
    </xf>
    <xf numFmtId="0" fontId="8" fillId="23" borderId="1" xfId="9" applyFont="1" applyFill="1" applyBorder="1" applyAlignment="1" applyProtection="1">
      <alignment vertical="center" wrapText="1"/>
      <protection locked="0"/>
    </xf>
    <xf numFmtId="0" fontId="8" fillId="24" borderId="1" xfId="9" applyFont="1" applyFill="1" applyBorder="1" applyAlignment="1" applyProtection="1">
      <alignment horizontal="left" vertical="center" wrapText="1"/>
      <protection locked="0"/>
    </xf>
    <xf numFmtId="0" fontId="8" fillId="25" borderId="1" xfId="9" applyFont="1" applyFill="1" applyBorder="1" applyAlignment="1" applyProtection="1">
      <alignment horizontal="left" vertical="center" wrapText="1"/>
      <protection locked="0"/>
    </xf>
    <xf numFmtId="1" fontId="7" fillId="26" borderId="1" xfId="0" applyNumberFormat="1" applyFont="1" applyFill="1" applyBorder="1" applyAlignment="1" applyProtection="1">
      <alignment horizontal="center" vertical="center"/>
      <protection locked="0"/>
    </xf>
    <xf numFmtId="1" fontId="7" fillId="27" borderId="1" xfId="0" applyNumberFormat="1" applyFont="1" applyFill="1" applyBorder="1" applyAlignment="1" applyProtection="1">
      <alignment horizontal="center" vertical="center"/>
      <protection locked="0"/>
    </xf>
    <xf numFmtId="0" fontId="8" fillId="8" borderId="1" xfId="9" applyFont="1" applyFill="1" applyBorder="1" applyAlignment="1" applyProtection="1">
      <alignment horizontal="left" vertical="center" wrapText="1"/>
      <protection locked="0"/>
    </xf>
    <xf numFmtId="0" fontId="8" fillId="28" borderId="1" xfId="9" applyFont="1" applyFill="1" applyBorder="1" applyAlignment="1" applyProtection="1">
      <alignment horizontal="left" vertical="center" wrapText="1"/>
      <protection locked="0"/>
    </xf>
    <xf numFmtId="0" fontId="8" fillId="16" borderId="1" xfId="9" applyFont="1" applyFill="1" applyBorder="1" applyAlignment="1" applyProtection="1">
      <alignment horizontal="left" vertical="center" wrapText="1"/>
      <protection locked="0"/>
    </xf>
    <xf numFmtId="0" fontId="8" fillId="2" borderId="1" xfId="5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/>
    <xf numFmtId="0" fontId="8" fillId="29" borderId="1" xfId="9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8" fillId="30" borderId="1" xfId="9" applyFont="1" applyFill="1" applyBorder="1" applyAlignment="1" applyProtection="1">
      <alignment horizontal="left" vertical="center" wrapText="1"/>
      <protection locked="0"/>
    </xf>
    <xf numFmtId="0" fontId="8" fillId="31" borderId="1" xfId="10" applyFont="1" applyFill="1" applyBorder="1" applyAlignment="1" applyProtection="1">
      <alignment horizontal="center" vertical="center"/>
      <protection locked="0"/>
    </xf>
    <xf numFmtId="1" fontId="0" fillId="2" borderId="1" xfId="0" applyNumberFormat="1" applyFill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41" fillId="0" borderId="29" xfId="13" applyFont="1" applyBorder="1" applyAlignment="1">
      <alignment horizontal="left" vertical="top" wrapText="1"/>
    </xf>
    <xf numFmtId="0" fontId="30" fillId="0" borderId="29" xfId="0" applyFont="1" applyBorder="1" applyAlignment="1">
      <alignment horizontal="left" vertical="top" wrapText="1"/>
    </xf>
    <xf numFmtId="0" fontId="73" fillId="2" borderId="33" xfId="13" applyFont="1" applyFill="1" applyBorder="1" applyAlignment="1">
      <alignment horizontal="left" vertical="top" wrapText="1"/>
    </xf>
    <xf numFmtId="0" fontId="73" fillId="2" borderId="31" xfId="13" applyFont="1" applyFill="1" applyBorder="1" applyAlignment="1">
      <alignment horizontal="left" vertical="top" wrapText="1"/>
    </xf>
    <xf numFmtId="0" fontId="73" fillId="2" borderId="29" xfId="13" applyFont="1" applyFill="1" applyBorder="1" applyAlignment="1">
      <alignment horizontal="left" vertical="center" wrapText="1"/>
    </xf>
    <xf numFmtId="0" fontId="64" fillId="2" borderId="0" xfId="13" applyFill="1" applyAlignment="1">
      <alignment horizontal="left" vertical="top"/>
    </xf>
    <xf numFmtId="49" fontId="7" fillId="2" borderId="5" xfId="0" applyNumberFormat="1" applyFont="1" applyFill="1" applyBorder="1"/>
    <xf numFmtId="0" fontId="7" fillId="2" borderId="5" xfId="9" applyFont="1" applyFill="1" applyBorder="1" applyAlignment="1">
      <alignment horizontal="left" vertical="center" wrapText="1"/>
    </xf>
    <xf numFmtId="165" fontId="7" fillId="2" borderId="66" xfId="3" applyFont="1" applyFill="1" applyBorder="1" applyAlignment="1" applyProtection="1">
      <alignment vertical="center"/>
    </xf>
    <xf numFmtId="0" fontId="9" fillId="2" borderId="1" xfId="5" applyFont="1" applyFill="1" applyBorder="1" applyAlignment="1" applyProtection="1">
      <alignment horizontal="center" vertical="center" wrapText="1"/>
      <protection locked="0"/>
    </xf>
    <xf numFmtId="0" fontId="0" fillId="0" borderId="49" xfId="0" applyBorder="1"/>
    <xf numFmtId="1" fontId="67" fillId="0" borderId="38" xfId="13" applyNumberFormat="1" applyFont="1" applyBorder="1" applyAlignment="1">
      <alignment horizontal="center" vertical="top" wrapText="1"/>
    </xf>
    <xf numFmtId="1" fontId="43" fillId="0" borderId="38" xfId="13" applyNumberFormat="1" applyFont="1" applyBorder="1" applyAlignment="1">
      <alignment horizontal="center" vertical="top" shrinkToFit="1"/>
    </xf>
    <xf numFmtId="1" fontId="88" fillId="0" borderId="1" xfId="13" applyNumberFormat="1" applyFont="1" applyBorder="1" applyAlignment="1">
      <alignment horizontal="center" vertical="center" wrapText="1"/>
    </xf>
    <xf numFmtId="1" fontId="118" fillId="0" borderId="1" xfId="13" applyNumberFormat="1" applyFont="1" applyBorder="1" applyAlignment="1">
      <alignment horizontal="center" vertical="center" shrinkToFit="1"/>
    </xf>
    <xf numFmtId="0" fontId="119" fillId="0" borderId="1" xfId="0" applyFont="1" applyBorder="1" applyAlignment="1">
      <alignment horizontal="center" vertical="center"/>
    </xf>
    <xf numFmtId="0" fontId="71" fillId="0" borderId="30" xfId="13" applyFont="1" applyBorder="1" applyAlignment="1">
      <alignment horizontal="left" textRotation="90" wrapText="1"/>
    </xf>
    <xf numFmtId="0" fontId="71" fillId="0" borderId="28" xfId="13" applyFont="1" applyBorder="1" applyAlignment="1">
      <alignment horizontal="left" textRotation="90" wrapText="1"/>
    </xf>
    <xf numFmtId="0" fontId="71" fillId="0" borderId="31" xfId="13" applyFont="1" applyBorder="1" applyAlignment="1">
      <alignment horizontal="left" textRotation="90" wrapText="1"/>
    </xf>
    <xf numFmtId="0" fontId="64" fillId="42" borderId="28" xfId="13" applyFill="1" applyBorder="1" applyAlignment="1">
      <alignment horizontal="left" textRotation="90" wrapText="1"/>
    </xf>
    <xf numFmtId="0" fontId="64" fillId="42" borderId="31" xfId="13" applyFill="1" applyBorder="1" applyAlignment="1">
      <alignment horizontal="left" textRotation="90" wrapText="1"/>
    </xf>
    <xf numFmtId="0" fontId="64" fillId="0" borderId="32" xfId="13" applyBorder="1" applyAlignment="1">
      <alignment horizontal="left" vertical="top" wrapText="1"/>
    </xf>
    <xf numFmtId="0" fontId="64" fillId="0" borderId="35" xfId="13" applyBorder="1" applyAlignment="1">
      <alignment horizontal="left" vertical="top" wrapText="1"/>
    </xf>
    <xf numFmtId="0" fontId="65" fillId="69" borderId="38" xfId="13" applyFont="1" applyFill="1" applyBorder="1" applyAlignment="1">
      <alignment horizontal="center" vertical="top" wrapText="1"/>
    </xf>
    <xf numFmtId="0" fontId="65" fillId="69" borderId="39" xfId="13" applyFont="1" applyFill="1" applyBorder="1" applyAlignment="1">
      <alignment horizontal="center" vertical="top" wrapText="1"/>
    </xf>
    <xf numFmtId="0" fontId="71" fillId="70" borderId="30" xfId="13" applyFont="1" applyFill="1" applyBorder="1" applyAlignment="1">
      <alignment horizontal="center" vertical="center" textRotation="90" wrapText="1"/>
    </xf>
    <xf numFmtId="0" fontId="71" fillId="70" borderId="28" xfId="13" applyFont="1" applyFill="1" applyBorder="1" applyAlignment="1">
      <alignment horizontal="center" vertical="center" textRotation="90" wrapText="1"/>
    </xf>
    <xf numFmtId="0" fontId="71" fillId="70" borderId="31" xfId="13" applyFont="1" applyFill="1" applyBorder="1" applyAlignment="1">
      <alignment horizontal="center" vertical="center" textRotation="90" wrapText="1"/>
    </xf>
    <xf numFmtId="0" fontId="71" fillId="69" borderId="30" xfId="13" applyFont="1" applyFill="1" applyBorder="1" applyAlignment="1">
      <alignment horizontal="center" vertical="center" textRotation="90" wrapText="1"/>
    </xf>
    <xf numFmtId="0" fontId="71" fillId="69" borderId="28" xfId="13" applyFont="1" applyFill="1" applyBorder="1" applyAlignment="1">
      <alignment horizontal="center" vertical="center" textRotation="90" wrapText="1"/>
    </xf>
    <xf numFmtId="0" fontId="71" fillId="69" borderId="31" xfId="13" applyFont="1" applyFill="1" applyBorder="1" applyAlignment="1">
      <alignment horizontal="center" vertical="center" textRotation="90" wrapText="1"/>
    </xf>
    <xf numFmtId="0" fontId="64" fillId="42" borderId="30" xfId="13" applyFill="1" applyBorder="1" applyAlignment="1">
      <alignment horizontal="left" vertical="top" wrapText="1"/>
    </xf>
    <xf numFmtId="0" fontId="64" fillId="42" borderId="28" xfId="13" applyFill="1" applyBorder="1" applyAlignment="1">
      <alignment horizontal="left" vertical="top" wrapText="1"/>
    </xf>
    <xf numFmtId="0" fontId="71" fillId="64" borderId="30" xfId="13" applyFont="1" applyFill="1" applyBorder="1" applyAlignment="1">
      <alignment horizontal="left" textRotation="90" wrapText="1"/>
    </xf>
    <xf numFmtId="0" fontId="71" fillId="64" borderId="28" xfId="13" applyFont="1" applyFill="1" applyBorder="1" applyAlignment="1">
      <alignment horizontal="left" textRotation="90" wrapText="1"/>
    </xf>
    <xf numFmtId="0" fontId="71" fillId="64" borderId="31" xfId="13" applyFont="1" applyFill="1" applyBorder="1" applyAlignment="1">
      <alignment horizontal="left" textRotation="90" wrapText="1"/>
    </xf>
    <xf numFmtId="0" fontId="71" fillId="63" borderId="30" xfId="13" applyFont="1" applyFill="1" applyBorder="1" applyAlignment="1">
      <alignment horizontal="left" textRotation="90" wrapText="1"/>
    </xf>
    <xf numFmtId="0" fontId="71" fillId="63" borderId="28" xfId="13" applyFont="1" applyFill="1" applyBorder="1" applyAlignment="1">
      <alignment horizontal="left" textRotation="90" wrapText="1"/>
    </xf>
    <xf numFmtId="0" fontId="71" fillId="63" borderId="31" xfId="13" applyFont="1" applyFill="1" applyBorder="1" applyAlignment="1">
      <alignment horizontal="left" textRotation="90" wrapText="1"/>
    </xf>
    <xf numFmtId="0" fontId="71" fillId="65" borderId="30" xfId="13" applyFont="1" applyFill="1" applyBorder="1" applyAlignment="1">
      <alignment horizontal="left" textRotation="90" wrapText="1"/>
    </xf>
    <xf numFmtId="0" fontId="71" fillId="65" borderId="28" xfId="13" applyFont="1" applyFill="1" applyBorder="1" applyAlignment="1">
      <alignment horizontal="left" textRotation="90" wrapText="1"/>
    </xf>
    <xf numFmtId="0" fontId="71" fillId="65" borderId="31" xfId="13" applyFont="1" applyFill="1" applyBorder="1" applyAlignment="1">
      <alignment horizontal="left" textRotation="90" wrapText="1"/>
    </xf>
    <xf numFmtId="0" fontId="64" fillId="71" borderId="30" xfId="13" applyFill="1" applyBorder="1" applyAlignment="1">
      <alignment horizontal="left" textRotation="90" wrapText="1"/>
    </xf>
    <xf numFmtId="0" fontId="64" fillId="71" borderId="28" xfId="13" applyFill="1" applyBorder="1" applyAlignment="1">
      <alignment horizontal="left" textRotation="90" wrapText="1"/>
    </xf>
    <xf numFmtId="0" fontId="64" fillId="71" borderId="31" xfId="13" applyFill="1" applyBorder="1" applyAlignment="1">
      <alignment horizontal="left" textRotation="90" wrapText="1"/>
    </xf>
    <xf numFmtId="0" fontId="64" fillId="68" borderId="30" xfId="13" applyFill="1" applyBorder="1" applyAlignment="1">
      <alignment horizontal="center" vertical="center" textRotation="90" wrapText="1"/>
    </xf>
    <xf numFmtId="0" fontId="64" fillId="68" borderId="28" xfId="13" applyFill="1" applyBorder="1" applyAlignment="1">
      <alignment horizontal="center" vertical="center" textRotation="90" wrapText="1"/>
    </xf>
    <xf numFmtId="0" fontId="64" fillId="68" borderId="31" xfId="13" applyFill="1" applyBorder="1" applyAlignment="1">
      <alignment horizontal="center" vertical="center" textRotation="90" wrapText="1"/>
    </xf>
    <xf numFmtId="0" fontId="64" fillId="72" borderId="30" xfId="13" applyFill="1" applyBorder="1" applyAlignment="1">
      <alignment horizontal="left" textRotation="90" wrapText="1"/>
    </xf>
    <xf numFmtId="0" fontId="64" fillId="72" borderId="28" xfId="13" applyFill="1" applyBorder="1" applyAlignment="1">
      <alignment horizontal="left" textRotation="90" wrapText="1"/>
    </xf>
    <xf numFmtId="0" fontId="64" fillId="72" borderId="31" xfId="13" applyFill="1" applyBorder="1" applyAlignment="1">
      <alignment horizontal="left" textRotation="90" wrapText="1"/>
    </xf>
    <xf numFmtId="0" fontId="64" fillId="64" borderId="28" xfId="13" applyFill="1" applyBorder="1" applyAlignment="1">
      <alignment horizontal="left" textRotation="90" wrapText="1"/>
    </xf>
    <xf numFmtId="0" fontId="64" fillId="64" borderId="31" xfId="13" applyFill="1" applyBorder="1" applyAlignment="1">
      <alignment horizontal="left" textRotation="90" wrapText="1"/>
    </xf>
    <xf numFmtId="0" fontId="64" fillId="73" borderId="30" xfId="13" applyFill="1" applyBorder="1" applyAlignment="1">
      <alignment horizontal="center" vertical="center" textRotation="90" wrapText="1"/>
    </xf>
    <xf numFmtId="0" fontId="64" fillId="73" borderId="28" xfId="13" applyFill="1" applyBorder="1" applyAlignment="1">
      <alignment horizontal="center" vertical="center" textRotation="90" wrapText="1"/>
    </xf>
    <xf numFmtId="0" fontId="64" fillId="73" borderId="31" xfId="13" applyFill="1" applyBorder="1" applyAlignment="1">
      <alignment horizontal="center" vertical="center" textRotation="90" wrapText="1"/>
    </xf>
    <xf numFmtId="0" fontId="71" fillId="66" borderId="30" xfId="13" applyFont="1" applyFill="1" applyBorder="1" applyAlignment="1">
      <alignment horizontal="left" textRotation="90" wrapText="1"/>
    </xf>
    <xf numFmtId="0" fontId="71" fillId="66" borderId="28" xfId="13" applyFont="1" applyFill="1" applyBorder="1" applyAlignment="1">
      <alignment horizontal="left" textRotation="90" wrapText="1"/>
    </xf>
    <xf numFmtId="0" fontId="71" fillId="66" borderId="31" xfId="13" applyFont="1" applyFill="1" applyBorder="1" applyAlignment="1">
      <alignment horizontal="left" textRotation="90" wrapText="1"/>
    </xf>
    <xf numFmtId="0" fontId="64" fillId="67" borderId="30" xfId="13" applyFill="1" applyBorder="1" applyAlignment="1">
      <alignment horizontal="center" vertical="center" textRotation="90" wrapText="1"/>
    </xf>
    <xf numFmtId="0" fontId="64" fillId="67" borderId="28" xfId="13" applyFill="1" applyBorder="1" applyAlignment="1">
      <alignment horizontal="center" vertical="center" textRotation="90" wrapText="1"/>
    </xf>
    <xf numFmtId="0" fontId="64" fillId="67" borderId="31" xfId="13" applyFill="1" applyBorder="1" applyAlignment="1">
      <alignment horizontal="center" vertical="center" textRotation="90" wrapText="1"/>
    </xf>
    <xf numFmtId="0" fontId="64" fillId="74" borderId="30" xfId="13" applyFill="1" applyBorder="1" applyAlignment="1">
      <alignment horizontal="left" textRotation="90" wrapText="1"/>
    </xf>
    <xf numFmtId="0" fontId="64" fillId="74" borderId="28" xfId="13" applyFill="1" applyBorder="1" applyAlignment="1">
      <alignment horizontal="left" textRotation="90" wrapText="1"/>
    </xf>
    <xf numFmtId="0" fontId="64" fillId="74" borderId="31" xfId="13" applyFill="1" applyBorder="1" applyAlignment="1">
      <alignment horizontal="left" textRotation="90" wrapText="1"/>
    </xf>
    <xf numFmtId="0" fontId="71" fillId="75" borderId="30" xfId="13" applyFont="1" applyFill="1" applyBorder="1" applyAlignment="1">
      <alignment horizontal="left" textRotation="90" wrapText="1"/>
    </xf>
    <xf numFmtId="0" fontId="71" fillId="75" borderId="28" xfId="13" applyFont="1" applyFill="1" applyBorder="1" applyAlignment="1">
      <alignment horizontal="left" textRotation="90" wrapText="1"/>
    </xf>
    <xf numFmtId="0" fontId="71" fillId="75" borderId="31" xfId="13" applyFont="1" applyFill="1" applyBorder="1" applyAlignment="1">
      <alignment horizontal="left" textRotation="90" wrapText="1"/>
    </xf>
    <xf numFmtId="0" fontId="71" fillId="76" borderId="30" xfId="13" applyFont="1" applyFill="1" applyBorder="1" applyAlignment="1">
      <alignment horizontal="left" textRotation="90" wrapText="1"/>
    </xf>
    <xf numFmtId="0" fontId="71" fillId="76" borderId="28" xfId="13" applyFont="1" applyFill="1" applyBorder="1" applyAlignment="1">
      <alignment horizontal="left" textRotation="90" wrapText="1"/>
    </xf>
    <xf numFmtId="0" fontId="71" fillId="76" borderId="31" xfId="13" applyFont="1" applyFill="1" applyBorder="1" applyAlignment="1">
      <alignment horizontal="left" textRotation="90" wrapText="1"/>
    </xf>
    <xf numFmtId="0" fontId="71" fillId="77" borderId="30" xfId="13" applyFont="1" applyFill="1" applyBorder="1" applyAlignment="1">
      <alignment horizontal="left" textRotation="90" wrapText="1"/>
    </xf>
    <xf numFmtId="0" fontId="71" fillId="77" borderId="28" xfId="13" applyFont="1" applyFill="1" applyBorder="1" applyAlignment="1">
      <alignment horizontal="left" textRotation="90" wrapText="1"/>
    </xf>
    <xf numFmtId="0" fontId="71" fillId="47" borderId="0" xfId="13" applyFont="1" applyFill="1" applyAlignment="1">
      <alignment horizontal="center" vertical="center" textRotation="90" wrapText="1"/>
    </xf>
    <xf numFmtId="0" fontId="0" fillId="10" borderId="0" xfId="0" applyFill="1" applyAlignment="1">
      <alignment horizontal="center" vertical="center"/>
    </xf>
    <xf numFmtId="0" fontId="120" fillId="0" borderId="0" xfId="0" applyFont="1" applyAlignment="1">
      <alignment horizontal="left" vertical="top"/>
    </xf>
    <xf numFmtId="0" fontId="120" fillId="0" borderId="1" xfId="0" applyFont="1" applyBorder="1" applyAlignment="1">
      <alignment horizontal="center" vertical="center"/>
    </xf>
    <xf numFmtId="0" fontId="120" fillId="0" borderId="1" xfId="0" applyFont="1" applyBorder="1" applyAlignment="1">
      <alignment horizontal="left" wrapText="1"/>
    </xf>
    <xf numFmtId="0" fontId="120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left" vertical="top"/>
    </xf>
    <xf numFmtId="0" fontId="121" fillId="0" borderId="1" xfId="0" applyFont="1" applyBorder="1" applyAlignment="1">
      <alignment horizontal="center" vertical="center"/>
    </xf>
    <xf numFmtId="0" fontId="122" fillId="0" borderId="0" xfId="0" applyFont="1" applyAlignment="1">
      <alignment horizontal="left" vertical="top"/>
    </xf>
    <xf numFmtId="0" fontId="120" fillId="0" borderId="1" xfId="0" applyFont="1" applyBorder="1" applyAlignment="1">
      <alignment horizontal="left" vertical="center" wrapText="1"/>
    </xf>
    <xf numFmtId="0" fontId="113" fillId="0" borderId="1" xfId="0" applyFont="1" applyBorder="1" applyAlignment="1">
      <alignment horizontal="left" vertical="top" wrapText="1" indent="1"/>
    </xf>
    <xf numFmtId="0" fontId="120" fillId="0" borderId="1" xfId="0" applyFont="1" applyBorder="1" applyAlignment="1">
      <alignment horizontal="left" vertical="top" wrapText="1" indent="1"/>
    </xf>
    <xf numFmtId="0" fontId="120" fillId="0" borderId="1" xfId="0" applyFont="1" applyBorder="1" applyAlignment="1">
      <alignment vertical="top" wrapText="1"/>
    </xf>
    <xf numFmtId="0" fontId="123" fillId="0" borderId="1" xfId="0" applyFont="1" applyBorder="1" applyAlignment="1">
      <alignment horizontal="left" vertical="center" wrapText="1"/>
    </xf>
    <xf numFmtId="0" fontId="123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vertical="top" wrapText="1"/>
    </xf>
    <xf numFmtId="0" fontId="83" fillId="0" borderId="1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/>
    </xf>
    <xf numFmtId="0" fontId="113" fillId="0" borderId="0" xfId="0" applyFont="1" applyAlignment="1">
      <alignment horizontal="left" vertical="center" wrapText="1"/>
    </xf>
    <xf numFmtId="0" fontId="113" fillId="0" borderId="0" xfId="0" applyFont="1" applyAlignment="1">
      <alignment horizontal="center" vertical="center" wrapText="1"/>
    </xf>
    <xf numFmtId="167" fontId="84" fillId="0" borderId="0" xfId="0" applyNumberFormat="1" applyFont="1" applyAlignment="1">
      <alignment horizontal="right" vertical="top" indent="1" shrinkToFit="1"/>
    </xf>
    <xf numFmtId="0" fontId="84" fillId="0" borderId="0" xfId="0" applyFont="1" applyAlignment="1">
      <alignment horizontal="center" vertical="center" shrinkToFit="1"/>
    </xf>
    <xf numFmtId="0" fontId="113" fillId="0" borderId="0" xfId="0" applyFont="1" applyAlignment="1">
      <alignment vertical="top" wrapText="1"/>
    </xf>
    <xf numFmtId="0" fontId="113" fillId="0" borderId="0" xfId="0" applyFont="1" applyAlignment="1">
      <alignment horizontal="left" vertical="top" wrapText="1" indent="1"/>
    </xf>
    <xf numFmtId="0" fontId="120" fillId="0" borderId="0" xfId="0" applyFont="1" applyAlignment="1">
      <alignment horizontal="left" vertical="top" wrapText="1" indent="1"/>
    </xf>
    <xf numFmtId="0" fontId="120" fillId="0" borderId="0" xfId="0" applyFont="1" applyAlignment="1">
      <alignment horizontal="center" vertical="center" wrapText="1"/>
    </xf>
    <xf numFmtId="0" fontId="120" fillId="0" borderId="0" xfId="0" applyFont="1" applyAlignment="1">
      <alignment horizontal="left" wrapText="1"/>
    </xf>
    <xf numFmtId="167" fontId="84" fillId="0" borderId="0" xfId="0" applyNumberFormat="1" applyFont="1" applyAlignment="1">
      <alignment horizontal="center" vertical="top" shrinkToFit="1"/>
    </xf>
    <xf numFmtId="0" fontId="141" fillId="0" borderId="0" xfId="0" applyFont="1" applyAlignment="1">
      <alignment horizontal="left" vertical="center" wrapText="1"/>
    </xf>
    <xf numFmtId="0" fontId="141" fillId="0" borderId="0" xfId="0" applyFont="1" applyAlignment="1">
      <alignment horizontal="center" vertical="center" wrapText="1"/>
    </xf>
    <xf numFmtId="167" fontId="142" fillId="0" borderId="0" xfId="0" applyNumberFormat="1" applyFont="1" applyAlignment="1">
      <alignment horizontal="center" vertical="top" shrinkToFit="1"/>
    </xf>
    <xf numFmtId="167" fontId="142" fillId="0" borderId="0" xfId="0" applyNumberFormat="1" applyFont="1" applyAlignment="1">
      <alignment horizontal="right" vertical="top" indent="1" shrinkToFit="1"/>
    </xf>
    <xf numFmtId="0" fontId="142" fillId="0" borderId="0" xfId="0" applyFont="1" applyAlignment="1">
      <alignment horizontal="center" vertical="center" shrinkToFit="1"/>
    </xf>
    <xf numFmtId="0" fontId="120" fillId="0" borderId="0" xfId="0" applyFont="1" applyAlignment="1">
      <alignment horizontal="left" vertical="center" wrapText="1"/>
    </xf>
    <xf numFmtId="0" fontId="120" fillId="0" borderId="0" xfId="0" applyFont="1"/>
    <xf numFmtId="1" fontId="62" fillId="0" borderId="1" xfId="0" applyNumberFormat="1" applyFont="1" applyBorder="1" applyAlignment="1">
      <alignment horizontal="center" wrapText="1"/>
    </xf>
    <xf numFmtId="1" fontId="62" fillId="0" borderId="1" xfId="0" applyNumberFormat="1" applyFont="1" applyBorder="1" applyAlignment="1">
      <alignment horizontal="center" vertical="top"/>
    </xf>
    <xf numFmtId="1" fontId="62" fillId="0" borderId="1" xfId="0" applyNumberFormat="1" applyFont="1" applyBorder="1" applyAlignment="1">
      <alignment horizontal="center"/>
    </xf>
    <xf numFmtId="1" fontId="62" fillId="0" borderId="50" xfId="0" applyNumberFormat="1" applyFont="1" applyBorder="1" applyAlignment="1">
      <alignment horizontal="center"/>
    </xf>
    <xf numFmtId="1" fontId="62" fillId="0" borderId="0" xfId="0" applyNumberFormat="1" applyFont="1" applyAlignment="1">
      <alignment horizontal="center"/>
    </xf>
    <xf numFmtId="0" fontId="114" fillId="10" borderId="1" xfId="16" applyFill="1" applyBorder="1" applyAlignment="1">
      <alignment horizontal="center" vertical="center"/>
    </xf>
    <xf numFmtId="0" fontId="116" fillId="93" borderId="1" xfId="17" applyBorder="1"/>
    <xf numFmtId="0" fontId="116" fillId="93" borderId="1" xfId="17" applyBorder="1" applyAlignment="1">
      <alignment horizont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7" fillId="47" borderId="1" xfId="0" applyFont="1" applyFill="1" applyBorder="1" applyAlignment="1">
      <alignment horizontal="center" vertical="center" wrapText="1"/>
    </xf>
    <xf numFmtId="0" fontId="0" fillId="47" borderId="1" xfId="0" applyFill="1" applyBorder="1" applyAlignment="1">
      <alignment horizontal="left" vertical="top" wrapText="1"/>
    </xf>
    <xf numFmtId="0" fontId="37" fillId="47" borderId="1" xfId="0" applyFont="1" applyFill="1" applyBorder="1" applyAlignment="1">
      <alignment horizontal="left" vertical="top" wrapText="1" indent="1"/>
    </xf>
    <xf numFmtId="0" fontId="40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69" fontId="43" fillId="0" borderId="1" xfId="0" applyNumberFormat="1" applyFont="1" applyBorder="1" applyAlignment="1">
      <alignment horizontal="right" vertical="top" shrinkToFit="1"/>
    </xf>
    <xf numFmtId="169" fontId="4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41" borderId="1" xfId="0" applyFill="1" applyBorder="1" applyAlignment="1">
      <alignment horizontal="left" vertical="center" wrapText="1"/>
    </xf>
    <xf numFmtId="170" fontId="43" fillId="0" borderId="1" xfId="0" applyNumberFormat="1" applyFont="1" applyBorder="1" applyAlignment="1">
      <alignment horizontal="center" vertical="top" shrinkToFit="1"/>
    </xf>
    <xf numFmtId="0" fontId="0" fillId="48" borderId="1" xfId="0" applyFill="1" applyBorder="1" applyAlignment="1">
      <alignment horizontal="left" vertical="center" wrapText="1"/>
    </xf>
    <xf numFmtId="0" fontId="37" fillId="48" borderId="1" xfId="0" applyFont="1" applyFill="1" applyBorder="1" applyAlignment="1">
      <alignment horizontal="left" vertical="top" wrapText="1"/>
    </xf>
    <xf numFmtId="0" fontId="40" fillId="50" borderId="1" xfId="0" applyFont="1" applyFill="1" applyBorder="1" applyAlignment="1">
      <alignment horizontal="left" vertical="top" wrapText="1"/>
    </xf>
    <xf numFmtId="1" fontId="39" fillId="50" borderId="1" xfId="0" applyNumberFormat="1" applyFont="1" applyFill="1" applyBorder="1" applyAlignment="1">
      <alignment horizontal="center" vertical="top" shrinkToFit="1"/>
    </xf>
    <xf numFmtId="0" fontId="0" fillId="48" borderId="1" xfId="0" applyFill="1" applyBorder="1" applyAlignment="1">
      <alignment horizontal="left" wrapText="1"/>
    </xf>
    <xf numFmtId="0" fontId="0" fillId="49" borderId="1" xfId="0" applyFill="1" applyBorder="1" applyAlignment="1">
      <alignment horizontal="left" vertical="center" wrapText="1"/>
    </xf>
    <xf numFmtId="0" fontId="37" fillId="49" borderId="1" xfId="0" applyFont="1" applyFill="1" applyBorder="1" applyAlignment="1">
      <alignment horizontal="left" vertical="top" wrapText="1"/>
    </xf>
    <xf numFmtId="0" fontId="40" fillId="48" borderId="1" xfId="0" applyFont="1" applyFill="1" applyBorder="1" applyAlignment="1">
      <alignment horizontal="center" vertical="top" wrapText="1"/>
    </xf>
    <xf numFmtId="0" fontId="0" fillId="50" borderId="1" xfId="0" applyFill="1" applyBorder="1" applyAlignment="1">
      <alignment horizontal="left" vertical="center" wrapText="1"/>
    </xf>
    <xf numFmtId="169" fontId="43" fillId="50" borderId="1" xfId="0" applyNumberFormat="1" applyFont="1" applyFill="1" applyBorder="1" applyAlignment="1">
      <alignment horizontal="right" vertical="top" shrinkToFit="1"/>
    </xf>
    <xf numFmtId="0" fontId="40" fillId="49" borderId="1" xfId="0" applyFont="1" applyFill="1" applyBorder="1" applyAlignment="1">
      <alignment horizontal="center" vertical="top" wrapText="1"/>
    </xf>
    <xf numFmtId="0" fontId="37" fillId="49" borderId="1" xfId="0" applyFont="1" applyFill="1" applyBorder="1" applyAlignment="1">
      <alignment horizontal="center" vertical="top" wrapText="1"/>
    </xf>
    <xf numFmtId="0" fontId="40" fillId="50" borderId="1" xfId="0" applyFont="1" applyFill="1" applyBorder="1" applyAlignment="1">
      <alignment horizontal="center" vertical="top" wrapText="1"/>
    </xf>
    <xf numFmtId="0" fontId="37" fillId="0" borderId="1" xfId="0" applyFont="1" applyBorder="1" applyAlignment="1">
      <alignment horizontal="left" vertical="top" wrapText="1"/>
    </xf>
    <xf numFmtId="0" fontId="107" fillId="8" borderId="1" xfId="0" applyFont="1" applyFill="1" applyBorder="1"/>
    <xf numFmtId="0" fontId="108" fillId="8" borderId="0" xfId="0" applyFont="1" applyFill="1"/>
    <xf numFmtId="0" fontId="108" fillId="8" borderId="0" xfId="0" applyFont="1" applyFill="1" applyAlignment="1">
      <alignment horizontal="center" vertical="center"/>
    </xf>
    <xf numFmtId="0" fontId="109" fillId="8" borderId="1" xfId="0" applyFont="1" applyFill="1" applyBorder="1" applyAlignment="1">
      <alignment horizontal="center"/>
    </xf>
    <xf numFmtId="0" fontId="109" fillId="8" borderId="1" xfId="0" applyFont="1" applyFill="1" applyBorder="1" applyAlignment="1">
      <alignment horizontal="center" vertical="center"/>
    </xf>
    <xf numFmtId="0" fontId="108" fillId="8" borderId="1" xfId="0" applyFont="1" applyFill="1" applyBorder="1"/>
    <xf numFmtId="175" fontId="108" fillId="8" borderId="1" xfId="0" applyNumberFormat="1" applyFont="1" applyFill="1" applyBorder="1"/>
    <xf numFmtId="0" fontId="108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14" fontId="0" fillId="0" borderId="0" xfId="0" applyNumberFormat="1"/>
    <xf numFmtId="0" fontId="73" fillId="0" borderId="30" xfId="13" applyFont="1" applyBorder="1" applyAlignment="1">
      <alignment horizontal="left" vertical="top" wrapText="1"/>
    </xf>
    <xf numFmtId="0" fontId="73" fillId="0" borderId="30" xfId="13" applyFont="1" applyBorder="1" applyAlignment="1">
      <alignment horizontal="left" vertical="top" wrapText="1" indent="1"/>
    </xf>
    <xf numFmtId="1" fontId="39" fillId="0" borderId="30" xfId="13" applyNumberFormat="1" applyFont="1" applyBorder="1" applyAlignment="1">
      <alignment horizontal="right" vertical="top" shrinkToFit="1"/>
    </xf>
    <xf numFmtId="0" fontId="64" fillId="0" borderId="1" xfId="13" applyBorder="1" applyAlignment="1">
      <alignment horizontal="left" vertical="top"/>
    </xf>
    <xf numFmtId="1" fontId="64" fillId="0" borderId="1" xfId="13" applyNumberFormat="1" applyBorder="1" applyAlignment="1">
      <alignment horizontal="left" vertical="top"/>
    </xf>
    <xf numFmtId="0" fontId="144" fillId="0" borderId="1" xfId="13" applyFont="1" applyBorder="1" applyAlignment="1">
      <alignment horizontal="left" vertical="top"/>
    </xf>
    <xf numFmtId="0" fontId="39" fillId="0" borderId="1" xfId="13" applyFont="1" applyBorder="1" applyAlignment="1">
      <alignment horizontal="left" vertical="top"/>
    </xf>
    <xf numFmtId="0" fontId="145" fillId="0" borderId="0" xfId="13" applyFont="1" applyAlignment="1">
      <alignment horizontal="center" vertical="center"/>
    </xf>
    <xf numFmtId="1" fontId="145" fillId="0" borderId="0" xfId="13" applyNumberFormat="1" applyFont="1" applyAlignment="1">
      <alignment horizontal="center" vertical="center"/>
    </xf>
    <xf numFmtId="0" fontId="35" fillId="0" borderId="1" xfId="13" applyFont="1" applyBorder="1" applyAlignment="1">
      <alignment horizontal="left" vertical="top"/>
    </xf>
    <xf numFmtId="1" fontId="35" fillId="0" borderId="1" xfId="0" applyNumberFormat="1" applyFont="1" applyBorder="1" applyAlignment="1">
      <alignment horizontal="left" vertical="top" shrinkToFit="1"/>
    </xf>
    <xf numFmtId="0" fontId="80" fillId="0" borderId="1" xfId="0" applyFont="1" applyBorder="1" applyAlignment="1">
      <alignment horizontal="left" vertical="top" wrapText="1" indent="2"/>
    </xf>
    <xf numFmtId="1" fontId="43" fillId="0" borderId="36" xfId="13" applyNumberFormat="1" applyFont="1" applyBorder="1" applyAlignment="1">
      <alignment horizontal="center" vertical="top" shrinkToFit="1"/>
    </xf>
    <xf numFmtId="1" fontId="64" fillId="0" borderId="23" xfId="13" applyNumberFormat="1" applyBorder="1" applyAlignment="1">
      <alignment horizontal="left" vertical="top"/>
    </xf>
    <xf numFmtId="1" fontId="146" fillId="0" borderId="1" xfId="13" applyNumberFormat="1" applyFont="1" applyBorder="1" applyAlignment="1">
      <alignment horizontal="center" vertical="center"/>
    </xf>
    <xf numFmtId="0" fontId="0" fillId="0" borderId="22" xfId="0" applyBorder="1"/>
    <xf numFmtId="0" fontId="0" fillId="0" borderId="49" xfId="0" applyBorder="1" applyAlignment="1">
      <alignment horizontal="center" vertical="center"/>
    </xf>
    <xf numFmtId="0" fontId="147" fillId="0" borderId="1" xfId="0" applyFont="1" applyBorder="1" applyAlignment="1">
      <alignment horizontal="center" vertical="center"/>
    </xf>
    <xf numFmtId="1" fontId="147" fillId="0" borderId="1" xfId="0" applyNumberFormat="1" applyFont="1" applyBorder="1" applyAlignment="1">
      <alignment horizontal="center" vertical="center" shrinkToFit="1"/>
    </xf>
    <xf numFmtId="1" fontId="147" fillId="0" borderId="67" xfId="0" applyNumberFormat="1" applyFont="1" applyBorder="1" applyAlignment="1">
      <alignment horizontal="center" vertical="center" shrinkToFit="1"/>
    </xf>
    <xf numFmtId="0" fontId="147" fillId="0" borderId="0" xfId="0" applyFont="1" applyAlignment="1">
      <alignment horizontal="center" vertical="center"/>
    </xf>
    <xf numFmtId="0" fontId="48" fillId="0" borderId="0" xfId="11" applyAlignment="1">
      <alignment horizontal="left" vertical="top"/>
    </xf>
    <xf numFmtId="0" fontId="150" fillId="0" borderId="0" xfId="11" applyFont="1" applyAlignment="1">
      <alignment horizontal="center" vertical="center"/>
    </xf>
    <xf numFmtId="0" fontId="150" fillId="0" borderId="1" xfId="11" applyFont="1" applyBorder="1" applyAlignment="1">
      <alignment horizontal="center" vertical="center"/>
    </xf>
    <xf numFmtId="167" fontId="25" fillId="0" borderId="38" xfId="11" applyNumberFormat="1" applyFont="1" applyBorder="1" applyAlignment="1">
      <alignment horizontal="center" vertical="top" shrinkToFit="1"/>
    </xf>
    <xf numFmtId="167" fontId="25" fillId="0" borderId="29" xfId="11" applyNumberFormat="1" applyFont="1" applyBorder="1" applyAlignment="1">
      <alignment horizontal="center" vertical="top" shrinkToFit="1"/>
    </xf>
    <xf numFmtId="0" fontId="23" fillId="0" borderId="29" xfId="11" applyFont="1" applyBorder="1" applyAlignment="1">
      <alignment horizontal="left" vertical="top" wrapText="1"/>
    </xf>
    <xf numFmtId="168" fontId="25" fillId="0" borderId="38" xfId="11" applyNumberFormat="1" applyFont="1" applyBorder="1" applyAlignment="1">
      <alignment horizontal="center" vertical="top" shrinkToFit="1"/>
    </xf>
    <xf numFmtId="168" fontId="25" fillId="0" borderId="29" xfId="11" applyNumberFormat="1" applyFont="1" applyBorder="1" applyAlignment="1">
      <alignment horizontal="center" vertical="top" shrinkToFit="1"/>
    </xf>
    <xf numFmtId="0" fontId="23" fillId="0" borderId="38" xfId="11" applyFont="1" applyBorder="1" applyAlignment="1">
      <alignment horizontal="center" vertical="top" wrapText="1"/>
    </xf>
    <xf numFmtId="0" fontId="48" fillId="0" borderId="29" xfId="11" applyBorder="1" applyAlignment="1">
      <alignment horizontal="left" vertical="center" wrapText="1"/>
    </xf>
    <xf numFmtId="0" fontId="23" fillId="0" borderId="33" xfId="11" applyFont="1" applyBorder="1" applyAlignment="1">
      <alignment horizontal="center" vertical="top" wrapText="1"/>
    </xf>
    <xf numFmtId="167" fontId="25" fillId="0" borderId="31" xfId="11" applyNumberFormat="1" applyFont="1" applyBorder="1" applyAlignment="1">
      <alignment horizontal="center" vertical="top" shrinkToFit="1"/>
    </xf>
    <xf numFmtId="0" fontId="23" fillId="0" borderId="27" xfId="11" applyFont="1" applyBorder="1" applyAlignment="1">
      <alignment horizontal="center" vertical="top" wrapText="1"/>
    </xf>
    <xf numFmtId="167" fontId="25" fillId="0" borderId="28" xfId="11" applyNumberFormat="1" applyFont="1" applyBorder="1" applyAlignment="1">
      <alignment horizontal="center" vertical="top" shrinkToFit="1"/>
    </xf>
    <xf numFmtId="0" fontId="48" fillId="0" borderId="36" xfId="11" applyBorder="1" applyAlignment="1">
      <alignment horizontal="left" vertical="center" wrapText="1"/>
    </xf>
    <xf numFmtId="167" fontId="25" fillId="0" borderId="30" xfId="11" applyNumberFormat="1" applyFont="1" applyBorder="1" applyAlignment="1">
      <alignment horizontal="center" vertical="top" shrinkToFit="1"/>
    </xf>
    <xf numFmtId="0" fontId="48" fillId="0" borderId="31" xfId="11" applyBorder="1" applyAlignment="1">
      <alignment vertical="top" wrapText="1"/>
    </xf>
    <xf numFmtId="0" fontId="48" fillId="0" borderId="28" xfId="11" applyBorder="1" applyAlignment="1">
      <alignment vertical="top" wrapText="1"/>
    </xf>
    <xf numFmtId="0" fontId="48" fillId="0" borderId="29" xfId="11" applyBorder="1" applyAlignment="1">
      <alignment vertical="center" wrapText="1"/>
    </xf>
    <xf numFmtId="0" fontId="23" fillId="0" borderId="38" xfId="11" applyFont="1" applyBorder="1" applyAlignment="1">
      <alignment horizontal="center" vertical="center" wrapText="1"/>
    </xf>
    <xf numFmtId="167" fontId="25" fillId="0" borderId="29" xfId="11" applyNumberFormat="1" applyFont="1" applyBorder="1" applyAlignment="1">
      <alignment vertical="top" shrinkToFit="1"/>
    </xf>
    <xf numFmtId="0" fontId="23" fillId="0" borderId="29" xfId="11" applyFont="1" applyBorder="1" applyAlignment="1">
      <alignment vertical="top" wrapText="1"/>
    </xf>
    <xf numFmtId="0" fontId="48" fillId="0" borderId="30" xfId="11" applyBorder="1" applyAlignment="1">
      <alignment vertical="top" wrapText="1"/>
    </xf>
    <xf numFmtId="0" fontId="88" fillId="94" borderId="33" xfId="11" applyFont="1" applyFill="1" applyBorder="1" applyAlignment="1">
      <alignment horizontal="center" vertical="top" wrapText="1"/>
    </xf>
    <xf numFmtId="0" fontId="88" fillId="94" borderId="31" xfId="11" applyFont="1" applyFill="1" applyBorder="1" applyAlignment="1">
      <alignment horizontal="center" vertical="top" wrapText="1"/>
    </xf>
    <xf numFmtId="0" fontId="88" fillId="94" borderId="36" xfId="11" applyFont="1" applyFill="1" applyBorder="1" applyAlignment="1">
      <alignment horizontal="center" vertical="top" wrapText="1"/>
    </xf>
    <xf numFmtId="0" fontId="88" fillId="94" borderId="30" xfId="11" applyFont="1" applyFill="1" applyBorder="1" applyAlignment="1">
      <alignment horizontal="center" vertical="top" wrapText="1"/>
    </xf>
    <xf numFmtId="0" fontId="48" fillId="0" borderId="34" xfId="11" applyBorder="1" applyAlignment="1">
      <alignment horizontal="left" wrapText="1"/>
    </xf>
    <xf numFmtId="1" fontId="152" fillId="0" borderId="34" xfId="11" applyNumberFormat="1" applyFont="1" applyBorder="1" applyAlignment="1">
      <alignment horizontal="left" vertical="top" shrinkToFit="1"/>
    </xf>
    <xf numFmtId="0" fontId="20" fillId="0" borderId="27" xfId="11" applyFont="1" applyBorder="1" applyAlignment="1">
      <alignment horizontal="left" vertical="top" wrapText="1" indent="6"/>
    </xf>
    <xf numFmtId="0" fontId="48" fillId="0" borderId="0" xfId="11" applyAlignment="1">
      <alignment horizontal="left" vertical="center" wrapText="1"/>
    </xf>
    <xf numFmtId="1" fontId="151" fillId="0" borderId="27" xfId="11" applyNumberFormat="1" applyFont="1" applyBorder="1" applyAlignment="1">
      <alignment horizontal="left" vertical="top" indent="10" shrinkToFit="1"/>
    </xf>
    <xf numFmtId="0" fontId="62" fillId="0" borderId="1" xfId="0" applyFont="1" applyBorder="1" applyAlignment="1">
      <alignment horizontal="left" vertical="top"/>
    </xf>
    <xf numFmtId="0" fontId="154" fillId="71" borderId="38" xfId="11" applyFont="1" applyFill="1" applyBorder="1" applyAlignment="1">
      <alignment vertical="top" wrapText="1"/>
    </xf>
    <xf numFmtId="0" fontId="154" fillId="71" borderId="39" xfId="11" applyFont="1" applyFill="1" applyBorder="1" applyAlignment="1">
      <alignment vertical="top" wrapText="1"/>
    </xf>
    <xf numFmtId="0" fontId="154" fillId="104" borderId="38" xfId="11" applyFont="1" applyFill="1" applyBorder="1" applyAlignment="1">
      <alignment vertical="top" wrapText="1"/>
    </xf>
    <xf numFmtId="0" fontId="154" fillId="104" borderId="39" xfId="11" applyFont="1" applyFill="1" applyBorder="1" applyAlignment="1">
      <alignment vertical="top" wrapText="1"/>
    </xf>
    <xf numFmtId="0" fontId="154" fillId="107" borderId="38" xfId="11" applyFont="1" applyFill="1" applyBorder="1" applyAlignment="1">
      <alignment vertical="top" wrapText="1"/>
    </xf>
    <xf numFmtId="0" fontId="154" fillId="107" borderId="39" xfId="11" applyFont="1" applyFill="1" applyBorder="1" applyAlignment="1">
      <alignment vertical="top" wrapText="1"/>
    </xf>
    <xf numFmtId="0" fontId="154" fillId="106" borderId="38" xfId="11" applyFont="1" applyFill="1" applyBorder="1" applyAlignment="1">
      <alignment vertical="top" wrapText="1"/>
    </xf>
    <xf numFmtId="0" fontId="154" fillId="106" borderId="39" xfId="11" applyFont="1" applyFill="1" applyBorder="1" applyAlignment="1">
      <alignment vertical="top" wrapText="1"/>
    </xf>
    <xf numFmtId="0" fontId="154" fillId="65" borderId="38" xfId="11" applyFont="1" applyFill="1" applyBorder="1" applyAlignment="1">
      <alignment vertical="top" wrapText="1"/>
    </xf>
    <xf numFmtId="0" fontId="154" fillId="65" borderId="39" xfId="11" applyFont="1" applyFill="1" applyBorder="1" applyAlignment="1">
      <alignment vertical="top" wrapText="1"/>
    </xf>
    <xf numFmtId="0" fontId="154" fillId="105" borderId="38" xfId="11" applyFont="1" applyFill="1" applyBorder="1" applyAlignment="1">
      <alignment vertical="top" wrapText="1"/>
    </xf>
    <xf numFmtId="0" fontId="154" fillId="105" borderId="39" xfId="11" applyFont="1" applyFill="1" applyBorder="1" applyAlignment="1">
      <alignment vertical="top" wrapText="1"/>
    </xf>
    <xf numFmtId="0" fontId="154" fillId="63" borderId="38" xfId="11" applyFont="1" applyFill="1" applyBorder="1" applyAlignment="1">
      <alignment vertical="top" wrapText="1"/>
    </xf>
    <xf numFmtId="0" fontId="154" fillId="63" borderId="39" xfId="11" applyFont="1" applyFill="1" applyBorder="1" applyAlignment="1">
      <alignment vertical="top" wrapText="1"/>
    </xf>
    <xf numFmtId="0" fontId="154" fillId="103" borderId="38" xfId="11" applyFont="1" applyFill="1" applyBorder="1" applyAlignment="1">
      <alignment vertical="top" wrapText="1"/>
    </xf>
    <xf numFmtId="0" fontId="154" fillId="103" borderId="39" xfId="11" applyFont="1" applyFill="1" applyBorder="1" applyAlignment="1">
      <alignment vertical="top" wrapText="1"/>
    </xf>
    <xf numFmtId="0" fontId="154" fillId="102" borderId="38" xfId="11" applyFont="1" applyFill="1" applyBorder="1" applyAlignment="1">
      <alignment vertical="top" wrapText="1"/>
    </xf>
    <xf numFmtId="0" fontId="154" fillId="102" borderId="39" xfId="11" applyFont="1" applyFill="1" applyBorder="1" applyAlignment="1">
      <alignment vertical="top" wrapText="1"/>
    </xf>
    <xf numFmtId="0" fontId="154" fillId="101" borderId="38" xfId="11" applyFont="1" applyFill="1" applyBorder="1" applyAlignment="1">
      <alignment vertical="top" wrapText="1"/>
    </xf>
    <xf numFmtId="0" fontId="154" fillId="101" borderId="39" xfId="11" applyFont="1" applyFill="1" applyBorder="1" applyAlignment="1">
      <alignment vertical="top" wrapText="1"/>
    </xf>
    <xf numFmtId="0" fontId="154" fillId="100" borderId="38" xfId="11" applyFont="1" applyFill="1" applyBorder="1" applyAlignment="1">
      <alignment vertical="top" wrapText="1"/>
    </xf>
    <xf numFmtId="0" fontId="154" fillId="100" borderId="39" xfId="11" applyFont="1" applyFill="1" applyBorder="1" applyAlignment="1">
      <alignment vertical="top" wrapText="1"/>
    </xf>
    <xf numFmtId="0" fontId="154" fillId="99" borderId="38" xfId="11" applyFont="1" applyFill="1" applyBorder="1" applyAlignment="1">
      <alignment vertical="top" wrapText="1"/>
    </xf>
    <xf numFmtId="0" fontId="154" fillId="99" borderId="39" xfId="11" applyFont="1" applyFill="1" applyBorder="1" applyAlignment="1">
      <alignment vertical="top" wrapText="1"/>
    </xf>
    <xf numFmtId="0" fontId="154" fillId="73" borderId="38" xfId="11" applyFont="1" applyFill="1" applyBorder="1" applyAlignment="1">
      <alignment vertical="top" wrapText="1"/>
    </xf>
    <xf numFmtId="0" fontId="154" fillId="73" borderId="39" xfId="11" applyFont="1" applyFill="1" applyBorder="1" applyAlignment="1">
      <alignment vertical="top" wrapText="1"/>
    </xf>
    <xf numFmtId="0" fontId="154" fillId="98" borderId="38" xfId="11" applyFont="1" applyFill="1" applyBorder="1" applyAlignment="1">
      <alignment vertical="top" wrapText="1"/>
    </xf>
    <xf numFmtId="0" fontId="154" fillId="98" borderId="39" xfId="11" applyFont="1" applyFill="1" applyBorder="1" applyAlignment="1">
      <alignment vertical="top" wrapText="1"/>
    </xf>
    <xf numFmtId="0" fontId="154" fillId="48" borderId="38" xfId="11" applyFont="1" applyFill="1" applyBorder="1" applyAlignment="1">
      <alignment vertical="top" wrapText="1"/>
    </xf>
    <xf numFmtId="0" fontId="154" fillId="48" borderId="39" xfId="11" applyFont="1" applyFill="1" applyBorder="1" applyAlignment="1">
      <alignment vertical="top" wrapText="1"/>
    </xf>
    <xf numFmtId="0" fontId="154" fillId="42" borderId="38" xfId="11" applyFont="1" applyFill="1" applyBorder="1" applyAlignment="1">
      <alignment vertical="top" wrapText="1"/>
    </xf>
    <xf numFmtId="0" fontId="154" fillId="42" borderId="39" xfId="11" applyFont="1" applyFill="1" applyBorder="1" applyAlignment="1">
      <alignment vertical="top" wrapText="1"/>
    </xf>
    <xf numFmtId="0" fontId="154" fillId="41" borderId="38" xfId="11" applyFont="1" applyFill="1" applyBorder="1" applyAlignment="1">
      <alignment vertical="top" wrapText="1"/>
    </xf>
    <xf numFmtId="0" fontId="154" fillId="41" borderId="39" xfId="11" applyFont="1" applyFill="1" applyBorder="1" applyAlignment="1">
      <alignment vertical="top" wrapText="1"/>
    </xf>
    <xf numFmtId="0" fontId="154" fillId="97" borderId="38" xfId="11" applyFont="1" applyFill="1" applyBorder="1" applyAlignment="1">
      <alignment vertical="top" wrapText="1"/>
    </xf>
    <xf numFmtId="0" fontId="154" fillId="97" borderId="39" xfId="11" applyFont="1" applyFill="1" applyBorder="1" applyAlignment="1">
      <alignment vertical="top" wrapText="1"/>
    </xf>
    <xf numFmtId="0" fontId="154" fillId="96" borderId="38" xfId="11" applyFont="1" applyFill="1" applyBorder="1" applyAlignment="1">
      <alignment vertical="top" wrapText="1"/>
    </xf>
    <xf numFmtId="0" fontId="154" fillId="96" borderId="39" xfId="11" applyFont="1" applyFill="1" applyBorder="1" applyAlignment="1">
      <alignment vertical="top" wrapText="1"/>
    </xf>
    <xf numFmtId="0" fontId="154" fillId="38" borderId="38" xfId="11" applyFont="1" applyFill="1" applyBorder="1" applyAlignment="1">
      <alignment vertical="top" wrapText="1"/>
    </xf>
    <xf numFmtId="0" fontId="154" fillId="38" borderId="39" xfId="11" applyFont="1" applyFill="1" applyBorder="1" applyAlignment="1">
      <alignment vertical="top" wrapText="1"/>
    </xf>
    <xf numFmtId="0" fontId="154" fillId="76" borderId="38" xfId="11" applyFont="1" applyFill="1" applyBorder="1" applyAlignment="1">
      <alignment vertical="top" wrapText="1"/>
    </xf>
    <xf numFmtId="0" fontId="154" fillId="76" borderId="39" xfId="11" applyFont="1" applyFill="1" applyBorder="1" applyAlignment="1">
      <alignment vertical="top" wrapText="1"/>
    </xf>
    <xf numFmtId="0" fontId="154" fillId="95" borderId="38" xfId="11" applyFont="1" applyFill="1" applyBorder="1" applyAlignment="1">
      <alignment vertical="top" wrapText="1"/>
    </xf>
    <xf numFmtId="0" fontId="154" fillId="95" borderId="39" xfId="11" applyFont="1" applyFill="1" applyBorder="1" applyAlignment="1">
      <alignment vertical="top" wrapText="1"/>
    </xf>
    <xf numFmtId="0" fontId="48" fillId="0" borderId="30" xfId="11" applyBorder="1" applyAlignment="1">
      <alignment horizontal="left" vertical="center" wrapText="1"/>
    </xf>
    <xf numFmtId="0" fontId="48" fillId="0" borderId="31" xfId="11" applyBorder="1" applyAlignment="1">
      <alignment horizontal="left" vertical="center" wrapText="1"/>
    </xf>
    <xf numFmtId="0" fontId="48" fillId="0" borderId="30" xfId="11" applyBorder="1" applyAlignment="1">
      <alignment horizontal="left" vertical="top" wrapText="1"/>
    </xf>
    <xf numFmtId="0" fontId="48" fillId="0" borderId="28" xfId="11" applyBorder="1" applyAlignment="1">
      <alignment horizontal="left" vertical="top" wrapText="1"/>
    </xf>
    <xf numFmtId="0" fontId="48" fillId="0" borderId="31" xfId="11" applyBorder="1" applyAlignment="1">
      <alignment horizontal="left" vertical="top" wrapText="1"/>
    </xf>
    <xf numFmtId="0" fontId="52" fillId="0" borderId="30" xfId="12" applyFont="1" applyBorder="1" applyAlignment="1">
      <alignment horizontal="left" vertical="top" wrapText="1"/>
    </xf>
    <xf numFmtId="1" fontId="53" fillId="0" borderId="36" xfId="12" applyNumberFormat="1" applyFont="1" applyBorder="1" applyAlignment="1">
      <alignment horizontal="center" vertical="top" shrinkToFit="1"/>
    </xf>
    <xf numFmtId="1" fontId="62" fillId="0" borderId="50" xfId="0" applyNumberFormat="1" applyFont="1" applyBorder="1" applyAlignment="1">
      <alignment horizontal="center" vertical="center"/>
    </xf>
    <xf numFmtId="0" fontId="157" fillId="0" borderId="1" xfId="0" applyFont="1" applyBorder="1" applyAlignment="1">
      <alignment wrapText="1"/>
    </xf>
    <xf numFmtId="1" fontId="53" fillId="0" borderId="1" xfId="12" applyNumberFormat="1" applyFont="1" applyBorder="1" applyAlignment="1">
      <alignment horizontal="center" vertical="top" shrinkToFit="1"/>
    </xf>
    <xf numFmtId="2" fontId="48" fillId="0" borderId="0" xfId="11" applyNumberFormat="1" applyAlignment="1">
      <alignment horizontal="left" vertical="top"/>
    </xf>
    <xf numFmtId="0" fontId="52" fillId="0" borderId="1" xfId="12" applyFont="1" applyBorder="1" applyAlignment="1">
      <alignment horizontal="left" vertical="top" wrapText="1"/>
    </xf>
    <xf numFmtId="0" fontId="48" fillId="0" borderId="30" xfId="11" applyBorder="1" applyAlignment="1">
      <alignment horizontal="left" vertical="center" wrapText="1"/>
    </xf>
    <xf numFmtId="0" fontId="48" fillId="0" borderId="31" xfId="11" applyBorder="1" applyAlignment="1">
      <alignment horizontal="left" vertical="center" wrapText="1"/>
    </xf>
    <xf numFmtId="0" fontId="149" fillId="0" borderId="36" xfId="11" applyFont="1" applyBorder="1" applyAlignment="1">
      <alignment horizontal="left" vertical="top" wrapText="1" indent="2"/>
    </xf>
    <xf numFmtId="0" fontId="148" fillId="0" borderId="37" xfId="11" applyFont="1" applyBorder="1" applyAlignment="1">
      <alignment horizontal="left" vertical="top" wrapText="1" indent="2"/>
    </xf>
    <xf numFmtId="0" fontId="20" fillId="0" borderId="28" xfId="11" applyFont="1" applyBorder="1" applyAlignment="1">
      <alignment horizontal="left" vertical="top" wrapText="1" indent="6"/>
    </xf>
    <xf numFmtId="0" fontId="20" fillId="0" borderId="31" xfId="11" applyFont="1" applyBorder="1" applyAlignment="1">
      <alignment horizontal="left" vertical="top" wrapText="1" indent="6"/>
    </xf>
    <xf numFmtId="0" fontId="88" fillId="94" borderId="30" xfId="11" applyFont="1" applyFill="1" applyBorder="1" applyAlignment="1">
      <alignment horizontal="left" vertical="top" wrapText="1"/>
    </xf>
    <xf numFmtId="0" fontId="88" fillId="94" borderId="31" xfId="11" applyFont="1" applyFill="1" applyBorder="1" applyAlignment="1">
      <alignment horizontal="left" vertical="top" wrapText="1"/>
    </xf>
    <xf numFmtId="0" fontId="48" fillId="0" borderId="30" xfId="11" applyBorder="1" applyAlignment="1">
      <alignment horizontal="left" vertical="top" wrapText="1"/>
    </xf>
    <xf numFmtId="0" fontId="48" fillId="0" borderId="28" xfId="11" applyBorder="1" applyAlignment="1">
      <alignment horizontal="left" vertical="top" wrapText="1"/>
    </xf>
    <xf numFmtId="0" fontId="48" fillId="0" borderId="31" xfId="11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70" xfId="0" applyBorder="1" applyAlignment="1">
      <alignment horizontal="left" vertical="top" wrapText="1"/>
    </xf>
    <xf numFmtId="0" fontId="57" fillId="44" borderId="33" xfId="0" applyFont="1" applyFill="1" applyBorder="1" applyAlignment="1">
      <alignment horizontal="left" vertical="top" wrapText="1"/>
    </xf>
    <xf numFmtId="0" fontId="57" fillId="44" borderId="34" xfId="0" applyFont="1" applyFill="1" applyBorder="1" applyAlignment="1">
      <alignment horizontal="left" vertical="top" wrapText="1"/>
    </xf>
    <xf numFmtId="0" fontId="57" fillId="44" borderId="69" xfId="0" applyFont="1" applyFill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45" borderId="36" xfId="0" applyFill="1" applyBorder="1" applyAlignment="1">
      <alignment horizontal="left" vertical="top" wrapText="1"/>
    </xf>
    <xf numFmtId="0" fontId="0" fillId="45" borderId="37" xfId="0" applyFill="1" applyBorder="1" applyAlignment="1">
      <alignment horizontal="left" vertical="top" wrapText="1"/>
    </xf>
    <xf numFmtId="0" fontId="0" fillId="45" borderId="68" xfId="0" applyFill="1" applyBorder="1" applyAlignment="1">
      <alignment horizontal="left" vertical="top" wrapText="1"/>
    </xf>
    <xf numFmtId="0" fontId="0" fillId="46" borderId="0" xfId="0" applyFill="1" applyAlignment="1">
      <alignment horizontal="left" vertical="top" wrapText="1" indent="2"/>
    </xf>
    <xf numFmtId="0" fontId="0" fillId="46" borderId="63" xfId="0" applyFill="1" applyBorder="1" applyAlignment="1">
      <alignment horizontal="left" vertical="top" wrapText="1" indent="2"/>
    </xf>
    <xf numFmtId="0" fontId="110" fillId="0" borderId="26" xfId="0" applyFont="1" applyBorder="1" applyAlignment="1">
      <alignment horizontal="center" vertical="center" wrapText="1"/>
    </xf>
    <xf numFmtId="0" fontId="110" fillId="0" borderId="58" xfId="0" applyFont="1" applyBorder="1" applyAlignment="1">
      <alignment horizontal="center" vertical="center" wrapText="1"/>
    </xf>
    <xf numFmtId="0" fontId="64" fillId="0" borderId="30" xfId="13" applyBorder="1" applyAlignment="1">
      <alignment horizontal="left" vertical="top" wrapText="1"/>
    </xf>
    <xf numFmtId="0" fontId="64" fillId="0" borderId="28" xfId="13" applyBorder="1" applyAlignment="1">
      <alignment horizontal="left" vertical="top" wrapText="1"/>
    </xf>
    <xf numFmtId="0" fontId="71" fillId="0" borderId="28" xfId="13" applyFont="1" applyBorder="1" applyAlignment="1">
      <alignment horizontal="center" vertical="center" textRotation="90" wrapText="1"/>
    </xf>
    <xf numFmtId="0" fontId="64" fillId="0" borderId="31" xfId="13" applyBorder="1" applyAlignment="1">
      <alignment horizontal="left" vertical="top" wrapText="1"/>
    </xf>
    <xf numFmtId="0" fontId="71" fillId="0" borderId="30" xfId="13" applyFont="1" applyBorder="1" applyAlignment="1">
      <alignment horizontal="left" textRotation="90" wrapText="1"/>
    </xf>
    <xf numFmtId="0" fontId="71" fillId="0" borderId="28" xfId="13" applyFont="1" applyBorder="1" applyAlignment="1">
      <alignment horizontal="left" textRotation="90" wrapText="1"/>
    </xf>
    <xf numFmtId="0" fontId="71" fillId="0" borderId="31" xfId="13" applyFont="1" applyBorder="1" applyAlignment="1">
      <alignment horizontal="left" textRotation="90" wrapText="1"/>
    </xf>
    <xf numFmtId="0" fontId="71" fillId="0" borderId="28" xfId="13" applyFont="1" applyBorder="1" applyAlignment="1">
      <alignment horizontal="right" vertical="top" textRotation="90" wrapText="1"/>
    </xf>
    <xf numFmtId="0" fontId="71" fillId="0" borderId="31" xfId="13" applyFont="1" applyBorder="1" applyAlignment="1">
      <alignment horizontal="right" vertical="top" textRotation="90" wrapText="1"/>
    </xf>
    <xf numFmtId="0" fontId="78" fillId="0" borderId="30" xfId="13" applyFont="1" applyBorder="1" applyAlignment="1">
      <alignment horizontal="left" textRotation="90" wrapText="1"/>
    </xf>
    <xf numFmtId="0" fontId="78" fillId="0" borderId="28" xfId="13" applyFont="1" applyBorder="1" applyAlignment="1">
      <alignment horizontal="left" textRotation="90" wrapText="1"/>
    </xf>
    <xf numFmtId="0" fontId="78" fillId="0" borderId="31" xfId="13" applyFont="1" applyBorder="1" applyAlignment="1">
      <alignment horizontal="left" textRotation="90" wrapText="1"/>
    </xf>
    <xf numFmtId="0" fontId="71" fillId="0" borderId="30" xfId="13" applyFont="1" applyBorder="1" applyAlignment="1">
      <alignment horizontal="center" vertical="center" textRotation="90" wrapText="1"/>
    </xf>
    <xf numFmtId="0" fontId="71" fillId="0" borderId="31" xfId="13" applyFont="1" applyBorder="1" applyAlignment="1">
      <alignment horizontal="center" vertical="center" textRotation="90" wrapText="1"/>
    </xf>
    <xf numFmtId="0" fontId="71" fillId="0" borderId="0" xfId="13" applyFont="1" applyAlignment="1">
      <alignment horizontal="center" vertical="center" textRotation="90" wrapText="1"/>
    </xf>
    <xf numFmtId="0" fontId="64" fillId="0" borderId="0" xfId="13" applyAlignment="1">
      <alignment horizontal="left" vertical="top" wrapText="1"/>
    </xf>
    <xf numFmtId="0" fontId="75" fillId="0" borderId="30" xfId="13" applyFont="1" applyBorder="1" applyAlignment="1">
      <alignment horizontal="left" textRotation="90" wrapText="1"/>
    </xf>
    <xf numFmtId="0" fontId="75" fillId="0" borderId="28" xfId="13" applyFont="1" applyBorder="1" applyAlignment="1">
      <alignment horizontal="left" textRotation="90" wrapText="1"/>
    </xf>
    <xf numFmtId="0" fontId="75" fillId="0" borderId="31" xfId="13" applyFont="1" applyBorder="1" applyAlignment="1">
      <alignment horizontal="left" textRotation="90" wrapText="1"/>
    </xf>
    <xf numFmtId="0" fontId="71" fillId="0" borderId="0" xfId="13" applyFont="1" applyAlignment="1">
      <alignment horizontal="left" textRotation="90" wrapText="1"/>
    </xf>
    <xf numFmtId="0" fontId="145" fillId="0" borderId="0" xfId="13" applyFont="1" applyAlignment="1">
      <alignment horizontal="center" vertical="center"/>
    </xf>
    <xf numFmtId="0" fontId="64" fillId="0" borderId="0" xfId="13" applyAlignment="1">
      <alignment horizontal="left" vertical="center" wrapText="1"/>
    </xf>
    <xf numFmtId="0" fontId="64" fillId="0" borderId="32" xfId="13" applyBorder="1" applyAlignment="1">
      <alignment horizontal="left" vertical="center" wrapText="1"/>
    </xf>
    <xf numFmtId="0" fontId="65" fillId="0" borderId="38" xfId="13" applyFont="1" applyBorder="1" applyAlignment="1">
      <alignment horizontal="left" vertical="top" wrapText="1" indent="1"/>
    </xf>
    <xf numFmtId="0" fontId="65" fillId="0" borderId="40" xfId="13" applyFont="1" applyBorder="1" applyAlignment="1">
      <alignment horizontal="left" vertical="top" wrapText="1" indent="1"/>
    </xf>
    <xf numFmtId="1" fontId="64" fillId="0" borderId="33" xfId="13" applyNumberFormat="1" applyBorder="1" applyAlignment="1">
      <alignment horizontal="left" vertical="center" wrapText="1"/>
    </xf>
    <xf numFmtId="1" fontId="64" fillId="0" borderId="34" xfId="13" applyNumberFormat="1" applyBorder="1" applyAlignment="1">
      <alignment horizontal="left" vertical="center" wrapText="1"/>
    </xf>
    <xf numFmtId="0" fontId="71" fillId="61" borderId="30" xfId="13" applyFont="1" applyFill="1" applyBorder="1" applyAlignment="1">
      <alignment horizontal="left" textRotation="90" wrapText="1"/>
    </xf>
    <xf numFmtId="0" fontId="71" fillId="61" borderId="28" xfId="13" applyFont="1" applyFill="1" applyBorder="1" applyAlignment="1">
      <alignment horizontal="left" textRotation="90" wrapText="1"/>
    </xf>
    <xf numFmtId="0" fontId="71" fillId="61" borderId="31" xfId="13" applyFont="1" applyFill="1" applyBorder="1" applyAlignment="1">
      <alignment horizontal="left" textRotation="90" wrapText="1"/>
    </xf>
    <xf numFmtId="0" fontId="71" fillId="78" borderId="30" xfId="13" applyFont="1" applyFill="1" applyBorder="1" applyAlignment="1">
      <alignment horizontal="center" vertical="center" textRotation="90" wrapText="1"/>
    </xf>
    <xf numFmtId="0" fontId="71" fillId="78" borderId="28" xfId="13" applyFont="1" applyFill="1" applyBorder="1" applyAlignment="1">
      <alignment horizontal="center" vertical="center" textRotation="90" wrapText="1"/>
    </xf>
    <xf numFmtId="0" fontId="71" fillId="78" borderId="31" xfId="13" applyFont="1" applyFill="1" applyBorder="1" applyAlignment="1">
      <alignment horizontal="center" vertical="center" textRotation="90" wrapText="1"/>
    </xf>
    <xf numFmtId="0" fontId="115" fillId="0" borderId="1" xfId="0" applyFont="1" applyBorder="1" applyAlignment="1">
      <alignment horizontal="center" vertical="center"/>
    </xf>
    <xf numFmtId="0" fontId="0" fillId="92" borderId="1" xfId="0" applyFill="1" applyBorder="1" applyAlignment="1">
      <alignment horizontal="center"/>
    </xf>
    <xf numFmtId="0" fontId="98" fillId="58" borderId="6" xfId="0" applyFont="1" applyFill="1" applyBorder="1" applyAlignment="1">
      <alignment horizontal="center" vertical="center"/>
    </xf>
    <xf numFmtId="0" fontId="98" fillId="58" borderId="56" xfId="0" applyFont="1" applyFill="1" applyBorder="1" applyAlignment="1">
      <alignment horizontal="center" vertical="center"/>
    </xf>
    <xf numFmtId="0" fontId="16" fillId="80" borderId="0" xfId="0" applyFont="1" applyFill="1" applyAlignment="1">
      <alignment horizontal="left" vertical="center" wrapText="1"/>
    </xf>
    <xf numFmtId="0" fontId="16" fillId="80" borderId="63" xfId="0" applyFont="1" applyFill="1" applyBorder="1" applyAlignment="1">
      <alignment horizontal="left" vertical="center" wrapText="1"/>
    </xf>
    <xf numFmtId="0" fontId="16" fillId="80" borderId="26" xfId="0" applyFont="1" applyFill="1" applyBorder="1" applyAlignment="1">
      <alignment horizontal="left" vertical="center" wrapText="1"/>
    </xf>
    <xf numFmtId="0" fontId="16" fillId="80" borderId="58" xfId="0" applyFont="1" applyFill="1" applyBorder="1" applyAlignment="1">
      <alignment horizontal="left" vertical="center" wrapText="1"/>
    </xf>
    <xf numFmtId="0" fontId="19" fillId="80" borderId="23" xfId="0" applyFont="1" applyFill="1" applyBorder="1" applyAlignment="1">
      <alignment horizontal="left" vertical="top"/>
    </xf>
    <xf numFmtId="0" fontId="19" fillId="80" borderId="24" xfId="0" applyFont="1" applyFill="1" applyBorder="1" applyAlignment="1">
      <alignment horizontal="left" vertical="top"/>
    </xf>
    <xf numFmtId="0" fontId="19" fillId="80" borderId="22" xfId="0" applyFont="1" applyFill="1" applyBorder="1" applyAlignment="1">
      <alignment horizontal="left" vertical="top"/>
    </xf>
    <xf numFmtId="0" fontId="19" fillId="80" borderId="23" xfId="0" applyFont="1" applyFill="1" applyBorder="1" applyAlignment="1">
      <alignment horizontal="left" vertical="top" wrapText="1"/>
    </xf>
    <xf numFmtId="0" fontId="19" fillId="80" borderId="22" xfId="0" applyFont="1" applyFill="1" applyBorder="1" applyAlignment="1">
      <alignment horizontal="left" vertical="top" wrapText="1"/>
    </xf>
    <xf numFmtId="0" fontId="85" fillId="80" borderId="55" xfId="0" applyFont="1" applyFill="1" applyBorder="1" applyAlignment="1">
      <alignment horizontal="left" vertical="center" wrapText="1"/>
    </xf>
    <xf numFmtId="0" fontId="85" fillId="80" borderId="0" xfId="0" applyFont="1" applyFill="1" applyAlignment="1">
      <alignment horizontal="left" vertical="center" wrapText="1"/>
    </xf>
    <xf numFmtId="0" fontId="85" fillId="80" borderId="62" xfId="0" applyFont="1" applyFill="1" applyBorder="1" applyAlignment="1">
      <alignment horizontal="left" vertical="center" wrapText="1"/>
    </xf>
    <xf numFmtId="0" fontId="19" fillId="80" borderId="50" xfId="0" applyFont="1" applyFill="1" applyBorder="1" applyAlignment="1">
      <alignment horizontal="left" vertical="justify" wrapText="1"/>
    </xf>
    <xf numFmtId="0" fontId="19" fillId="0" borderId="50" xfId="0" applyFont="1" applyBorder="1" applyAlignment="1">
      <alignment horizontal="left" vertical="top"/>
    </xf>
    <xf numFmtId="0" fontId="19" fillId="80" borderId="64" xfId="0" applyFont="1" applyFill="1" applyBorder="1" applyAlignment="1">
      <alignment horizontal="left" vertical="top"/>
    </xf>
    <xf numFmtId="0" fontId="19" fillId="80" borderId="0" xfId="0" applyFont="1" applyFill="1" applyAlignment="1">
      <alignment horizontal="left" vertical="top"/>
    </xf>
    <xf numFmtId="0" fontId="19" fillId="80" borderId="63" xfId="0" applyFont="1" applyFill="1" applyBorder="1" applyAlignment="1">
      <alignment horizontal="left" vertical="top"/>
    </xf>
    <xf numFmtId="0" fontId="88" fillId="80" borderId="21" xfId="0" applyFont="1" applyFill="1" applyBorder="1" applyAlignment="1">
      <alignment horizontal="center"/>
    </xf>
    <xf numFmtId="0" fontId="104" fillId="87" borderId="25" xfId="0" applyFont="1" applyFill="1" applyBorder="1" applyAlignment="1">
      <alignment horizontal="center" vertical="center"/>
    </xf>
    <xf numFmtId="0" fontId="104" fillId="87" borderId="26" xfId="0" applyFont="1" applyFill="1" applyBorder="1" applyAlignment="1">
      <alignment horizontal="center" vertical="center"/>
    </xf>
    <xf numFmtId="0" fontId="104" fillId="87" borderId="58" xfId="0" applyFont="1" applyFill="1" applyBorder="1" applyAlignment="1">
      <alignment horizontal="center" vertical="center"/>
    </xf>
    <xf numFmtId="0" fontId="103" fillId="86" borderId="23" xfId="0" applyFont="1" applyFill="1" applyBorder="1" applyAlignment="1">
      <alignment horizontal="center" vertical="center"/>
    </xf>
    <xf numFmtId="0" fontId="103" fillId="86" borderId="24" xfId="0" applyFont="1" applyFill="1" applyBorder="1" applyAlignment="1">
      <alignment horizontal="center" vertical="center"/>
    </xf>
    <xf numFmtId="0" fontId="103" fillId="86" borderId="16" xfId="0" applyFont="1" applyFill="1" applyBorder="1" applyAlignment="1">
      <alignment horizontal="center" vertical="center"/>
    </xf>
    <xf numFmtId="0" fontId="102" fillId="85" borderId="23" xfId="0" applyFont="1" applyFill="1" applyBorder="1" applyAlignment="1">
      <alignment horizontal="center" vertical="center"/>
    </xf>
    <xf numFmtId="0" fontId="102" fillId="85" borderId="24" xfId="0" applyFont="1" applyFill="1" applyBorder="1" applyAlignment="1">
      <alignment horizontal="center" vertical="center"/>
    </xf>
    <xf numFmtId="0" fontId="102" fillId="85" borderId="22" xfId="0" applyFont="1" applyFill="1" applyBorder="1" applyAlignment="1">
      <alignment horizontal="center" vertical="center"/>
    </xf>
    <xf numFmtId="0" fontId="91" fillId="10" borderId="0" xfId="0" applyFont="1" applyFill="1" applyAlignment="1">
      <alignment horizontal="center" vertical="center"/>
    </xf>
    <xf numFmtId="0" fontId="97" fillId="7" borderId="54" xfId="0" applyFont="1" applyFill="1" applyBorder="1" applyAlignment="1">
      <alignment horizontal="center" vertical="center"/>
    </xf>
    <xf numFmtId="0" fontId="97" fillId="7" borderId="24" xfId="0" applyFont="1" applyFill="1" applyBorder="1" applyAlignment="1">
      <alignment horizontal="center" vertical="center"/>
    </xf>
    <xf numFmtId="0" fontId="97" fillId="7" borderId="22" xfId="0" applyFont="1" applyFill="1" applyBorder="1" applyAlignment="1">
      <alignment horizontal="center" vertical="center"/>
    </xf>
    <xf numFmtId="0" fontId="95" fillId="8" borderId="23" xfId="0" applyFont="1" applyFill="1" applyBorder="1" applyAlignment="1">
      <alignment horizontal="center" vertical="center"/>
    </xf>
    <xf numFmtId="0" fontId="95" fillId="8" borderId="24" xfId="0" applyFont="1" applyFill="1" applyBorder="1" applyAlignment="1">
      <alignment horizontal="center" vertical="center"/>
    </xf>
    <xf numFmtId="0" fontId="95" fillId="8" borderId="22" xfId="0" applyFont="1" applyFill="1" applyBorder="1" applyAlignment="1">
      <alignment horizontal="center" vertical="center"/>
    </xf>
    <xf numFmtId="0" fontId="92" fillId="83" borderId="1" xfId="0" applyFont="1" applyFill="1" applyBorder="1" applyAlignment="1">
      <alignment horizontal="center" vertical="center"/>
    </xf>
    <xf numFmtId="0" fontId="91" fillId="82" borderId="23" xfId="0" applyFont="1" applyFill="1" applyBorder="1" applyAlignment="1">
      <alignment horizontal="center" vertical="center"/>
    </xf>
    <xf numFmtId="0" fontId="91" fillId="82" borderId="24" xfId="0" applyFont="1" applyFill="1" applyBorder="1" applyAlignment="1">
      <alignment horizontal="center" vertical="center"/>
    </xf>
    <xf numFmtId="0" fontId="91" fillId="82" borderId="16" xfId="0" applyFont="1" applyFill="1" applyBorder="1" applyAlignment="1">
      <alignment horizontal="center" vertical="center"/>
    </xf>
    <xf numFmtId="0" fontId="90" fillId="81" borderId="53" xfId="0" applyFont="1" applyFill="1" applyBorder="1" applyAlignment="1">
      <alignment horizontal="center" vertical="center"/>
    </xf>
    <xf numFmtId="0" fontId="89" fillId="81" borderId="52" xfId="0" applyFont="1" applyFill="1" applyBorder="1" applyAlignment="1">
      <alignment horizontal="center" vertical="center"/>
    </xf>
    <xf numFmtId="0" fontId="89" fillId="81" borderId="51" xfId="0" applyFont="1" applyFill="1" applyBorder="1" applyAlignment="1">
      <alignment horizontal="center" vertical="center"/>
    </xf>
    <xf numFmtId="0" fontId="117" fillId="91" borderId="1" xfId="16" applyFont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10" fillId="6" borderId="6" xfId="5" applyFont="1" applyFill="1" applyBorder="1" applyAlignment="1">
      <alignment horizontal="center" vertical="center"/>
    </xf>
    <xf numFmtId="0" fontId="10" fillId="6" borderId="7" xfId="5" applyFont="1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 wrapText="1"/>
    </xf>
    <xf numFmtId="0" fontId="0" fillId="16" borderId="24" xfId="0" applyFill="1" applyBorder="1" applyAlignment="1">
      <alignment horizontal="center" vertical="center" wrapText="1"/>
    </xf>
  </cellXfs>
  <cellStyles count="18">
    <cellStyle name="          _x000d__x000a_386grabber=VGA.3GR_x000d__x000a_" xfId="5" xr:uid="{00000000-0005-0000-0000-000000000000}"/>
    <cellStyle name="          _x000d__x000a_386grabber=VGA.3GR_x000d__x000a_ 2" xfId="7" xr:uid="{00000000-0005-0000-0000-000001000000}"/>
    <cellStyle name="Bueno" xfId="16" builtinId="26"/>
    <cellStyle name="Celda de comprobación" xfId="17" builtinId="23"/>
    <cellStyle name="Currency_Precios SP checar (2)" xfId="8" xr:uid="{00000000-0005-0000-0000-000004000000}"/>
    <cellStyle name="Hipervínculo" xfId="1" builtinId="8"/>
    <cellStyle name="Millares" xfId="2" builtinId="3"/>
    <cellStyle name="Millares 2" xfId="14" xr:uid="{00000000-0005-0000-0000-000007000000}"/>
    <cellStyle name="Moneda" xfId="3" builtinId="4"/>
    <cellStyle name="Moneda 2" xfId="15" xr:uid="{00000000-0005-0000-0000-000009000000}"/>
    <cellStyle name="Normal" xfId="0" builtinId="0"/>
    <cellStyle name="Normal 2" xfId="4" xr:uid="{00000000-0005-0000-0000-00000B000000}"/>
    <cellStyle name="Normal 3" xfId="9" xr:uid="{00000000-0005-0000-0000-00000C000000}"/>
    <cellStyle name="Normal 4" xfId="11" xr:uid="{00000000-0005-0000-0000-00000D000000}"/>
    <cellStyle name="Normal 5" xfId="12" xr:uid="{00000000-0005-0000-0000-00000E000000}"/>
    <cellStyle name="Normal 6" xfId="13" xr:uid="{00000000-0005-0000-0000-00000F000000}"/>
    <cellStyle name="Normal_Lista de precios Helena - Final" xfId="10" xr:uid="{00000000-0005-0000-0000-000010000000}"/>
    <cellStyle name="Normal_LISTA PRECIOS 2002" xfId="6" xr:uid="{00000000-0005-0000-0000-000011000000}"/>
  </cellStyles>
  <dxfs count="9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tabla 1" pivot="0" count="1" xr9:uid="{00000000-0011-0000-FFFF-FFFF00000000}">
      <tableStyleElement type="wholeTable" dxfId="8"/>
    </tableStyle>
  </tableStyles>
  <colors>
    <mruColors>
      <color rgb="FFFFCCFF"/>
      <color rgb="FFFF3399"/>
      <color rgb="FFFF00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52.png"/><Relationship Id="rId18" Type="http://schemas.openxmlformats.org/officeDocument/2006/relationships/image" Target="../media/image57.jpeg"/><Relationship Id="rId26" Type="http://schemas.openxmlformats.org/officeDocument/2006/relationships/image" Target="../media/image65.png"/><Relationship Id="rId3" Type="http://schemas.openxmlformats.org/officeDocument/2006/relationships/image" Target="../media/image42.jpeg"/><Relationship Id="rId21" Type="http://schemas.openxmlformats.org/officeDocument/2006/relationships/image" Target="../media/image60.jpeg"/><Relationship Id="rId7" Type="http://schemas.openxmlformats.org/officeDocument/2006/relationships/image" Target="../media/image46.jpeg"/><Relationship Id="rId12" Type="http://schemas.openxmlformats.org/officeDocument/2006/relationships/image" Target="../media/image51.png"/><Relationship Id="rId17" Type="http://schemas.openxmlformats.org/officeDocument/2006/relationships/image" Target="../media/image56.jpeg"/><Relationship Id="rId25" Type="http://schemas.openxmlformats.org/officeDocument/2006/relationships/image" Target="../media/image64.png"/><Relationship Id="rId2" Type="http://schemas.openxmlformats.org/officeDocument/2006/relationships/image" Target="../media/image41.jpeg"/><Relationship Id="rId16" Type="http://schemas.openxmlformats.org/officeDocument/2006/relationships/image" Target="../media/image55.jpeg"/><Relationship Id="rId20" Type="http://schemas.openxmlformats.org/officeDocument/2006/relationships/image" Target="../media/image59.jpeg"/><Relationship Id="rId29" Type="http://schemas.openxmlformats.org/officeDocument/2006/relationships/image" Target="../media/image68.jpeg"/><Relationship Id="rId1" Type="http://schemas.openxmlformats.org/officeDocument/2006/relationships/image" Target="../media/image40.jpeg"/><Relationship Id="rId6" Type="http://schemas.openxmlformats.org/officeDocument/2006/relationships/image" Target="../media/image45.jpeg"/><Relationship Id="rId11" Type="http://schemas.openxmlformats.org/officeDocument/2006/relationships/image" Target="../media/image50.jpeg"/><Relationship Id="rId24" Type="http://schemas.openxmlformats.org/officeDocument/2006/relationships/image" Target="../media/image63.jpeg"/><Relationship Id="rId5" Type="http://schemas.openxmlformats.org/officeDocument/2006/relationships/image" Target="../media/image44.jpeg"/><Relationship Id="rId15" Type="http://schemas.openxmlformats.org/officeDocument/2006/relationships/image" Target="../media/image54.png"/><Relationship Id="rId23" Type="http://schemas.openxmlformats.org/officeDocument/2006/relationships/image" Target="../media/image62.jpeg"/><Relationship Id="rId28" Type="http://schemas.openxmlformats.org/officeDocument/2006/relationships/image" Target="../media/image67.png"/><Relationship Id="rId10" Type="http://schemas.openxmlformats.org/officeDocument/2006/relationships/image" Target="../media/image49.jpeg"/><Relationship Id="rId19" Type="http://schemas.openxmlformats.org/officeDocument/2006/relationships/image" Target="../media/image58.jpeg"/><Relationship Id="rId4" Type="http://schemas.openxmlformats.org/officeDocument/2006/relationships/image" Target="../media/image43.jpeg"/><Relationship Id="rId9" Type="http://schemas.openxmlformats.org/officeDocument/2006/relationships/image" Target="../media/image48.png"/><Relationship Id="rId14" Type="http://schemas.openxmlformats.org/officeDocument/2006/relationships/image" Target="../media/image53.png"/><Relationship Id="rId22" Type="http://schemas.openxmlformats.org/officeDocument/2006/relationships/image" Target="../media/image61.png"/><Relationship Id="rId27" Type="http://schemas.openxmlformats.org/officeDocument/2006/relationships/image" Target="../media/image6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2" Type="http://schemas.openxmlformats.org/officeDocument/2006/relationships/image" Target="../media/image76.png"/><Relationship Id="rId1" Type="http://schemas.openxmlformats.org/officeDocument/2006/relationships/image" Target="../media/image75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2.jpeg"/><Relationship Id="rId1" Type="http://schemas.openxmlformats.org/officeDocument/2006/relationships/image" Target="../media/image8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300799</xdr:colOff>
      <xdr:row>15</xdr:row>
      <xdr:rowOff>97448</xdr:rowOff>
    </xdr:from>
    <xdr:ext cx="955203" cy="229258"/>
    <xdr:pic>
      <xdr:nvPicPr>
        <xdr:cNvPr id="2" name="image1.jpeg">
          <a:extLst>
            <a:ext uri="{FF2B5EF4-FFF2-40B4-BE49-F238E27FC236}">
              <a16:creationId xmlns:a16="http://schemas.microsoft.com/office/drawing/2014/main" id="{2514E6A2-42B5-4E04-9924-E94A833B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99" y="3183548"/>
          <a:ext cx="955203" cy="229258"/>
        </a:xfrm>
        <a:prstGeom prst="rect">
          <a:avLst/>
        </a:prstGeom>
      </xdr:spPr>
    </xdr:pic>
    <xdr:clientData/>
  </xdr:oneCellAnchor>
  <xdr:oneCellAnchor>
    <xdr:from>
      <xdr:col>0</xdr:col>
      <xdr:colOff>155130</xdr:colOff>
      <xdr:row>23</xdr:row>
      <xdr:rowOff>114655</xdr:rowOff>
    </xdr:from>
    <xdr:ext cx="1271016" cy="299808"/>
    <xdr:pic>
      <xdr:nvPicPr>
        <xdr:cNvPr id="3" name="image2.jpeg">
          <a:extLst>
            <a:ext uri="{FF2B5EF4-FFF2-40B4-BE49-F238E27FC236}">
              <a16:creationId xmlns:a16="http://schemas.microsoft.com/office/drawing/2014/main" id="{140DDB0B-FF1F-4DCC-BA44-960DF15D8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130" y="4667605"/>
          <a:ext cx="1271016" cy="299808"/>
        </a:xfrm>
        <a:prstGeom prst="rect">
          <a:avLst/>
        </a:prstGeom>
      </xdr:spPr>
    </xdr:pic>
    <xdr:clientData/>
  </xdr:oneCellAnchor>
  <xdr:oneCellAnchor>
    <xdr:from>
      <xdr:col>0</xdr:col>
      <xdr:colOff>151320</xdr:colOff>
      <xdr:row>39</xdr:row>
      <xdr:rowOff>37655</xdr:rowOff>
    </xdr:from>
    <xdr:ext cx="1261872" cy="361188"/>
    <xdr:pic>
      <xdr:nvPicPr>
        <xdr:cNvPr id="4" name="image3.png">
          <a:extLst>
            <a:ext uri="{FF2B5EF4-FFF2-40B4-BE49-F238E27FC236}">
              <a16:creationId xmlns:a16="http://schemas.microsoft.com/office/drawing/2014/main" id="{4370F728-AAD0-4CA6-AE9B-E341811A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20" y="7514780"/>
          <a:ext cx="1261872" cy="361188"/>
        </a:xfrm>
        <a:prstGeom prst="rect">
          <a:avLst/>
        </a:prstGeom>
      </xdr:spPr>
    </xdr:pic>
    <xdr:clientData/>
  </xdr:oneCellAnchor>
  <xdr:absoluteAnchor>
    <xdr:pos x="60540" y="9850205"/>
    <xdr:ext cx="1491996" cy="708012"/>
    <xdr:pic>
      <xdr:nvPicPr>
        <xdr:cNvPr id="5" name="image4.png">
          <a:extLst>
            <a:ext uri="{FF2B5EF4-FFF2-40B4-BE49-F238E27FC236}">
              <a16:creationId xmlns:a16="http://schemas.microsoft.com/office/drawing/2014/main" id="{13E83FCA-63A7-416C-B892-52C967D46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0" y="9850205"/>
          <a:ext cx="1491996" cy="708012"/>
        </a:xfrm>
        <a:prstGeom prst="rect">
          <a:avLst/>
        </a:prstGeom>
      </xdr:spPr>
    </xdr:pic>
    <xdr:clientData/>
  </xdr:absoluteAnchor>
  <xdr:oneCellAnchor>
    <xdr:from>
      <xdr:col>0</xdr:col>
      <xdr:colOff>19050</xdr:colOff>
      <xdr:row>45</xdr:row>
      <xdr:rowOff>48577</xdr:rowOff>
    </xdr:from>
    <xdr:ext cx="1562100" cy="1095756"/>
    <xdr:pic>
      <xdr:nvPicPr>
        <xdr:cNvPr id="6" name="image5.png">
          <a:extLst>
            <a:ext uri="{FF2B5EF4-FFF2-40B4-BE49-F238E27FC236}">
              <a16:creationId xmlns:a16="http://schemas.microsoft.com/office/drawing/2014/main" id="{00093E62-BC6D-4D0A-ABF9-CF1618F30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621077"/>
          <a:ext cx="1562100" cy="1095756"/>
        </a:xfrm>
        <a:prstGeom prst="rect">
          <a:avLst/>
        </a:prstGeom>
      </xdr:spPr>
    </xdr:pic>
    <xdr:clientData/>
  </xdr:oneCellAnchor>
  <xdr:oneCellAnchor>
    <xdr:from>
      <xdr:col>0</xdr:col>
      <xdr:colOff>469361</xdr:colOff>
      <xdr:row>74</xdr:row>
      <xdr:rowOff>171132</xdr:rowOff>
    </xdr:from>
    <xdr:ext cx="560913" cy="379475"/>
    <xdr:pic>
      <xdr:nvPicPr>
        <xdr:cNvPr id="7" name="image6.jpeg">
          <a:extLst>
            <a:ext uri="{FF2B5EF4-FFF2-40B4-BE49-F238E27FC236}">
              <a16:creationId xmlns:a16="http://schemas.microsoft.com/office/drawing/2014/main" id="{CBD6575E-864A-4007-865F-DAD0C775D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361" y="14010957"/>
          <a:ext cx="560913" cy="379475"/>
        </a:xfrm>
        <a:prstGeom prst="rect">
          <a:avLst/>
        </a:prstGeom>
      </xdr:spPr>
    </xdr:pic>
    <xdr:clientData/>
  </xdr:oneCellAnchor>
  <xdr:oneCellAnchor>
    <xdr:from>
      <xdr:col>0</xdr:col>
      <xdr:colOff>33591</xdr:colOff>
      <xdr:row>82</xdr:row>
      <xdr:rowOff>103949</xdr:rowOff>
    </xdr:from>
    <xdr:ext cx="1472183" cy="818832"/>
    <xdr:pic>
      <xdr:nvPicPr>
        <xdr:cNvPr id="8" name="image7.jpeg">
          <a:extLst>
            <a:ext uri="{FF2B5EF4-FFF2-40B4-BE49-F238E27FC236}">
              <a16:creationId xmlns:a16="http://schemas.microsoft.com/office/drawing/2014/main" id="{1FEC4A7A-CFD4-4AC6-B5F1-16F597E09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91" y="13381799"/>
          <a:ext cx="1472183" cy="818832"/>
        </a:xfrm>
        <a:prstGeom prst="rect">
          <a:avLst/>
        </a:prstGeom>
      </xdr:spPr>
    </xdr:pic>
    <xdr:clientData/>
  </xdr:oneCellAnchor>
  <xdr:oneCellAnchor>
    <xdr:from>
      <xdr:col>0</xdr:col>
      <xdr:colOff>224472</xdr:colOff>
      <xdr:row>69</xdr:row>
      <xdr:rowOff>28638</xdr:rowOff>
    </xdr:from>
    <xdr:ext cx="1117299" cy="587517"/>
    <xdr:pic>
      <xdr:nvPicPr>
        <xdr:cNvPr id="9" name="image8.jpeg">
          <a:extLst>
            <a:ext uri="{FF2B5EF4-FFF2-40B4-BE49-F238E27FC236}">
              <a16:creationId xmlns:a16="http://schemas.microsoft.com/office/drawing/2014/main" id="{1112E16B-6365-4632-AD7A-88E6EAEE4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472" y="12954063"/>
          <a:ext cx="1117299" cy="587517"/>
        </a:xfrm>
        <a:prstGeom prst="rect">
          <a:avLst/>
        </a:prstGeom>
      </xdr:spPr>
    </xdr:pic>
    <xdr:clientData/>
  </xdr:oneCellAnchor>
  <xdr:oneCellAnchor>
    <xdr:from>
      <xdr:col>0</xdr:col>
      <xdr:colOff>201925</xdr:colOff>
      <xdr:row>34</xdr:row>
      <xdr:rowOff>26224</xdr:rowOff>
    </xdr:from>
    <xdr:ext cx="526051" cy="523197"/>
    <xdr:pic>
      <xdr:nvPicPr>
        <xdr:cNvPr id="10" name="image9.png">
          <a:extLst>
            <a:ext uri="{FF2B5EF4-FFF2-40B4-BE49-F238E27FC236}">
              <a16:creationId xmlns:a16="http://schemas.microsoft.com/office/drawing/2014/main" id="{3471801F-F2C3-4273-BCBE-6718A03EA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25" y="6588949"/>
          <a:ext cx="526051" cy="523197"/>
        </a:xfrm>
        <a:prstGeom prst="rect">
          <a:avLst/>
        </a:prstGeom>
      </xdr:spPr>
    </xdr:pic>
    <xdr:clientData/>
  </xdr:oneCellAnchor>
  <xdr:oneCellAnchor>
    <xdr:from>
      <xdr:col>0</xdr:col>
      <xdr:colOff>867399</xdr:colOff>
      <xdr:row>34</xdr:row>
      <xdr:rowOff>21874</xdr:rowOff>
    </xdr:from>
    <xdr:ext cx="559494" cy="545831"/>
    <xdr:pic>
      <xdr:nvPicPr>
        <xdr:cNvPr id="11" name="image10.png">
          <a:extLst>
            <a:ext uri="{FF2B5EF4-FFF2-40B4-BE49-F238E27FC236}">
              <a16:creationId xmlns:a16="http://schemas.microsoft.com/office/drawing/2014/main" id="{35B75E2F-B259-49D0-9BDB-87FBD7A7A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399" y="6584599"/>
          <a:ext cx="559494" cy="545831"/>
        </a:xfrm>
        <a:prstGeom prst="rect">
          <a:avLst/>
        </a:prstGeom>
      </xdr:spPr>
    </xdr:pic>
    <xdr:clientData/>
  </xdr:oneCellAnchor>
  <xdr:oneCellAnchor>
    <xdr:from>
      <xdr:col>0</xdr:col>
      <xdr:colOff>965136</xdr:colOff>
      <xdr:row>18</xdr:row>
      <xdr:rowOff>142811</xdr:rowOff>
    </xdr:from>
    <xdr:ext cx="560832" cy="384048"/>
    <xdr:pic>
      <xdr:nvPicPr>
        <xdr:cNvPr id="12" name="image11.jpeg">
          <a:extLst>
            <a:ext uri="{FF2B5EF4-FFF2-40B4-BE49-F238E27FC236}">
              <a16:creationId xmlns:a16="http://schemas.microsoft.com/office/drawing/2014/main" id="{688BEF4B-1378-4F4A-8D97-EFE16939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136" y="3781361"/>
          <a:ext cx="560832" cy="384048"/>
        </a:xfrm>
        <a:prstGeom prst="rect">
          <a:avLst/>
        </a:prstGeom>
      </xdr:spPr>
    </xdr:pic>
    <xdr:clientData/>
  </xdr:oneCellAnchor>
  <xdr:oneCellAnchor>
    <xdr:from>
      <xdr:col>0</xdr:col>
      <xdr:colOff>90360</xdr:colOff>
      <xdr:row>18</xdr:row>
      <xdr:rowOff>154241</xdr:rowOff>
    </xdr:from>
    <xdr:ext cx="842111" cy="339851"/>
    <xdr:pic>
      <xdr:nvPicPr>
        <xdr:cNvPr id="13" name="image12.jpeg">
          <a:extLst>
            <a:ext uri="{FF2B5EF4-FFF2-40B4-BE49-F238E27FC236}">
              <a16:creationId xmlns:a16="http://schemas.microsoft.com/office/drawing/2014/main" id="{D2579172-E7F5-4FEF-870E-101E87008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60" y="3792791"/>
          <a:ext cx="842111" cy="339851"/>
        </a:xfrm>
        <a:prstGeom prst="rect">
          <a:avLst/>
        </a:prstGeom>
      </xdr:spPr>
    </xdr:pic>
    <xdr:clientData/>
  </xdr:oneCellAnchor>
  <xdr:oneCellAnchor>
    <xdr:from>
      <xdr:col>0</xdr:col>
      <xdr:colOff>243903</xdr:colOff>
      <xdr:row>28</xdr:row>
      <xdr:rowOff>168516</xdr:rowOff>
    </xdr:from>
    <xdr:ext cx="1042415" cy="359359"/>
    <xdr:pic>
      <xdr:nvPicPr>
        <xdr:cNvPr id="14" name="image13.jpeg">
          <a:extLst>
            <a:ext uri="{FF2B5EF4-FFF2-40B4-BE49-F238E27FC236}">
              <a16:creationId xmlns:a16="http://schemas.microsoft.com/office/drawing/2014/main" id="{CD107302-3DFD-4046-8AC7-BE14EF046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03" y="5635866"/>
          <a:ext cx="1042415" cy="359359"/>
        </a:xfrm>
        <a:prstGeom prst="rect">
          <a:avLst/>
        </a:prstGeom>
      </xdr:spPr>
    </xdr:pic>
    <xdr:clientData/>
  </xdr:oneCellAnchor>
  <xdr:absoluteAnchor>
    <xdr:pos x="100647" y="11858040"/>
    <xdr:ext cx="1431290" cy="580390"/>
    <xdr:grpSp>
      <xdr:nvGrpSpPr>
        <xdr:cNvPr id="15" name="Group 15">
          <a:extLst>
            <a:ext uri="{FF2B5EF4-FFF2-40B4-BE49-F238E27FC236}">
              <a16:creationId xmlns:a16="http://schemas.microsoft.com/office/drawing/2014/main" id="{CDE3B99F-6112-4F99-9492-E14FF0BC9BEE}"/>
            </a:ext>
          </a:extLst>
        </xdr:cNvPr>
        <xdr:cNvGrpSpPr/>
      </xdr:nvGrpSpPr>
      <xdr:grpSpPr>
        <a:xfrm>
          <a:off x="100647" y="11858040"/>
          <a:ext cx="1431290" cy="580390"/>
          <a:chOff x="0" y="0"/>
          <a:chExt cx="1431290" cy="580390"/>
        </a:xfrm>
      </xdr:grpSpPr>
      <xdr:pic>
        <xdr:nvPicPr>
          <xdr:cNvPr id="16" name="image14.png">
            <a:extLst>
              <a:ext uri="{FF2B5EF4-FFF2-40B4-BE49-F238E27FC236}">
                <a16:creationId xmlns:a16="http://schemas.microsoft.com/office/drawing/2014/main" id="{EC53D5ED-66AE-296E-E696-9ECE6AE2DB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4336" y="348970"/>
            <a:ext cx="266661" cy="208191"/>
          </a:xfrm>
          <a:prstGeom prst="rect">
            <a:avLst/>
          </a:prstGeom>
        </xdr:spPr>
      </xdr:pic>
      <xdr:pic>
        <xdr:nvPicPr>
          <xdr:cNvPr id="17" name="image15.png">
            <a:extLst>
              <a:ext uri="{FF2B5EF4-FFF2-40B4-BE49-F238E27FC236}">
                <a16:creationId xmlns:a16="http://schemas.microsoft.com/office/drawing/2014/main" id="{3D70C751-0CCD-5753-7A19-04E7B433D0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3353" y="221043"/>
            <a:ext cx="230162" cy="343230"/>
          </a:xfrm>
          <a:prstGeom prst="rect">
            <a:avLst/>
          </a:prstGeom>
        </xdr:spPr>
      </xdr:pic>
      <xdr:pic>
        <xdr:nvPicPr>
          <xdr:cNvPr id="18" name="image16.png">
            <a:extLst>
              <a:ext uri="{FF2B5EF4-FFF2-40B4-BE49-F238E27FC236}">
                <a16:creationId xmlns:a16="http://schemas.microsoft.com/office/drawing/2014/main" id="{9D61D080-49AD-E0F3-6490-75CEDD60D1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406" y="109728"/>
            <a:ext cx="235305" cy="462800"/>
          </a:xfrm>
          <a:prstGeom prst="rect">
            <a:avLst/>
          </a:prstGeom>
        </xdr:spPr>
      </xdr:pic>
      <xdr:pic>
        <xdr:nvPicPr>
          <xdr:cNvPr id="19" name="image17.png">
            <a:extLst>
              <a:ext uri="{FF2B5EF4-FFF2-40B4-BE49-F238E27FC236}">
                <a16:creationId xmlns:a16="http://schemas.microsoft.com/office/drawing/2014/main" id="{D89E3706-02B3-B1F5-1EF1-6F8D1881D8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095"/>
            <a:ext cx="356692" cy="573925"/>
          </a:xfrm>
          <a:prstGeom prst="rect">
            <a:avLst/>
          </a:prstGeom>
        </xdr:spPr>
      </xdr:pic>
      <xdr:pic>
        <xdr:nvPicPr>
          <xdr:cNvPr id="20" name="image18.png">
            <a:extLst>
              <a:ext uri="{FF2B5EF4-FFF2-40B4-BE49-F238E27FC236}">
                <a16:creationId xmlns:a16="http://schemas.microsoft.com/office/drawing/2014/main" id="{BC70B3EA-E0A5-9003-2B05-73D46C455D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9135" y="0"/>
            <a:ext cx="356692" cy="57392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360870</xdr:colOff>
      <xdr:row>9</xdr:row>
      <xdr:rowOff>7556</xdr:rowOff>
    </xdr:from>
    <xdr:ext cx="805581" cy="338327"/>
    <xdr:pic>
      <xdr:nvPicPr>
        <xdr:cNvPr id="21" name="image19.jpeg">
          <a:extLst>
            <a:ext uri="{FF2B5EF4-FFF2-40B4-BE49-F238E27FC236}">
              <a16:creationId xmlns:a16="http://schemas.microsoft.com/office/drawing/2014/main" id="{CD1BADC7-462C-48B0-AEA6-75B858541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870" y="1998281"/>
          <a:ext cx="805581" cy="338327"/>
        </a:xfrm>
        <a:prstGeom prst="rect">
          <a:avLst/>
        </a:prstGeom>
      </xdr:spPr>
    </xdr:pic>
    <xdr:clientData/>
  </xdr:oneCellAnchor>
  <xdr:oneCellAnchor>
    <xdr:from>
      <xdr:col>2</xdr:col>
      <xdr:colOff>1325361</xdr:colOff>
      <xdr:row>0</xdr:row>
      <xdr:rowOff>124576</xdr:rowOff>
    </xdr:from>
    <xdr:ext cx="2155944" cy="521291"/>
    <xdr:pic>
      <xdr:nvPicPr>
        <xdr:cNvPr id="22" name="image20.png">
          <a:extLst>
            <a:ext uri="{FF2B5EF4-FFF2-40B4-BE49-F238E27FC236}">
              <a16:creationId xmlns:a16="http://schemas.microsoft.com/office/drawing/2014/main" id="{1E260472-E3FB-40AB-8F2D-4343DC90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586" y="124576"/>
          <a:ext cx="2155944" cy="521291"/>
        </a:xfrm>
        <a:prstGeom prst="rect">
          <a:avLst/>
        </a:prstGeom>
      </xdr:spPr>
    </xdr:pic>
    <xdr:clientData/>
  </xdr:oneCellAnchor>
  <xdr:oneCellAnchor>
    <xdr:from>
      <xdr:col>0</xdr:col>
      <xdr:colOff>353250</xdr:colOff>
      <xdr:row>157</xdr:row>
      <xdr:rowOff>42989</xdr:rowOff>
    </xdr:from>
    <xdr:ext cx="871728" cy="667512"/>
    <xdr:pic>
      <xdr:nvPicPr>
        <xdr:cNvPr id="23" name="image22.jpeg">
          <a:extLst>
            <a:ext uri="{FF2B5EF4-FFF2-40B4-BE49-F238E27FC236}">
              <a16:creationId xmlns:a16="http://schemas.microsoft.com/office/drawing/2014/main" id="{4C4B2FBA-0D2C-4E9D-B0D2-CBF11BB21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250" y="27817889"/>
          <a:ext cx="871728" cy="667512"/>
        </a:xfrm>
        <a:prstGeom prst="rect">
          <a:avLst/>
        </a:prstGeom>
      </xdr:spPr>
    </xdr:pic>
    <xdr:clientData/>
  </xdr:oneCellAnchor>
  <xdr:oneCellAnchor>
    <xdr:from>
      <xdr:col>0</xdr:col>
      <xdr:colOff>224091</xdr:colOff>
      <xdr:row>127</xdr:row>
      <xdr:rowOff>139636</xdr:rowOff>
    </xdr:from>
    <xdr:ext cx="1021080" cy="886968"/>
    <xdr:pic>
      <xdr:nvPicPr>
        <xdr:cNvPr id="24" name="image23.jpeg">
          <a:extLst>
            <a:ext uri="{FF2B5EF4-FFF2-40B4-BE49-F238E27FC236}">
              <a16:creationId xmlns:a16="http://schemas.microsoft.com/office/drawing/2014/main" id="{E6006E55-9AFE-4559-BDFC-B82EF2C2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91" y="20704111"/>
          <a:ext cx="1021080" cy="886968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94</xdr:row>
      <xdr:rowOff>28575</xdr:rowOff>
    </xdr:from>
    <xdr:ext cx="1691639" cy="2047875"/>
    <xdr:grpSp>
      <xdr:nvGrpSpPr>
        <xdr:cNvPr id="25" name="Group 26">
          <a:extLst>
            <a:ext uri="{FF2B5EF4-FFF2-40B4-BE49-F238E27FC236}">
              <a16:creationId xmlns:a16="http://schemas.microsoft.com/office/drawing/2014/main" id="{4185C2D3-65D7-43CC-AD9C-EC466A4ED4E6}"/>
            </a:ext>
          </a:extLst>
        </xdr:cNvPr>
        <xdr:cNvGrpSpPr/>
      </xdr:nvGrpSpPr>
      <xdr:grpSpPr>
        <a:xfrm>
          <a:off x="38100" y="17468850"/>
          <a:ext cx="1691639" cy="2047875"/>
          <a:chOff x="0" y="0"/>
          <a:chExt cx="1691639" cy="2047875"/>
        </a:xfrm>
      </xdr:grpSpPr>
      <xdr:pic>
        <xdr:nvPicPr>
          <xdr:cNvPr id="26" name="image24.png">
            <a:extLst>
              <a:ext uri="{FF2B5EF4-FFF2-40B4-BE49-F238E27FC236}">
                <a16:creationId xmlns:a16="http://schemas.microsoft.com/office/drawing/2014/main" id="{1B10EB5C-84CB-03BA-E2BD-BD2BEE68CA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4742" y="45719"/>
            <a:ext cx="360053" cy="786383"/>
          </a:xfrm>
          <a:prstGeom prst="rect">
            <a:avLst/>
          </a:prstGeom>
        </xdr:spPr>
      </xdr:pic>
      <xdr:pic>
        <xdr:nvPicPr>
          <xdr:cNvPr id="27" name="image25.jpeg">
            <a:extLst>
              <a:ext uri="{FF2B5EF4-FFF2-40B4-BE49-F238E27FC236}">
                <a16:creationId xmlns:a16="http://schemas.microsoft.com/office/drawing/2014/main" id="{430C44C7-C3DC-396C-5A33-41E657D993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91540" cy="804672"/>
          </a:xfrm>
          <a:prstGeom prst="rect">
            <a:avLst/>
          </a:prstGeom>
        </xdr:spPr>
      </xdr:pic>
      <xdr:pic>
        <xdr:nvPicPr>
          <xdr:cNvPr id="28" name="image26.jpeg">
            <a:extLst>
              <a:ext uri="{FF2B5EF4-FFF2-40B4-BE49-F238E27FC236}">
                <a16:creationId xmlns:a16="http://schemas.microsoft.com/office/drawing/2014/main" id="{705BBB84-4261-E842-262D-F9438655D5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0936" y="742200"/>
            <a:ext cx="306679" cy="595871"/>
          </a:xfrm>
          <a:prstGeom prst="rect">
            <a:avLst/>
          </a:prstGeom>
        </xdr:spPr>
      </xdr:pic>
      <xdr:pic>
        <xdr:nvPicPr>
          <xdr:cNvPr id="29" name="image27.jpeg">
            <a:extLst>
              <a:ext uri="{FF2B5EF4-FFF2-40B4-BE49-F238E27FC236}">
                <a16:creationId xmlns:a16="http://schemas.microsoft.com/office/drawing/2014/main" id="{730C1ACB-FE28-61E1-1A15-90EF85A23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1080" y="768095"/>
            <a:ext cx="306679" cy="561975"/>
          </a:xfrm>
          <a:prstGeom prst="rect">
            <a:avLst/>
          </a:prstGeom>
        </xdr:spPr>
      </xdr:pic>
      <xdr:pic>
        <xdr:nvPicPr>
          <xdr:cNvPr id="30" name="image28.jpeg">
            <a:extLst>
              <a:ext uri="{FF2B5EF4-FFF2-40B4-BE49-F238E27FC236}">
                <a16:creationId xmlns:a16="http://schemas.microsoft.com/office/drawing/2014/main" id="{EB874360-6DEB-2E65-181C-460CF7523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124" y="768095"/>
            <a:ext cx="306679" cy="580008"/>
          </a:xfrm>
          <a:prstGeom prst="rect">
            <a:avLst/>
          </a:prstGeom>
        </xdr:spPr>
      </xdr:pic>
      <xdr:pic>
        <xdr:nvPicPr>
          <xdr:cNvPr id="31" name="image29.png">
            <a:extLst>
              <a:ext uri="{FF2B5EF4-FFF2-40B4-BE49-F238E27FC236}">
                <a16:creationId xmlns:a16="http://schemas.microsoft.com/office/drawing/2014/main" id="{A0395E30-DD56-95B0-5F77-0D8FBA0858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2039" y="17792"/>
            <a:ext cx="609599" cy="878319"/>
          </a:xfrm>
          <a:prstGeom prst="rect">
            <a:avLst/>
          </a:prstGeom>
        </xdr:spPr>
      </xdr:pic>
      <xdr:pic>
        <xdr:nvPicPr>
          <xdr:cNvPr id="32" name="image30.png">
            <a:extLst>
              <a:ext uri="{FF2B5EF4-FFF2-40B4-BE49-F238E27FC236}">
                <a16:creationId xmlns:a16="http://schemas.microsoft.com/office/drawing/2014/main" id="{EAA942CF-EEA1-2C7A-D9D5-DEBCE72604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4030" y="1390891"/>
            <a:ext cx="140544" cy="65642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42354</xdr:colOff>
      <xdr:row>146</xdr:row>
      <xdr:rowOff>134048</xdr:rowOff>
    </xdr:from>
    <xdr:ext cx="1472183" cy="995172"/>
    <xdr:pic>
      <xdr:nvPicPr>
        <xdr:cNvPr id="33" name="image32.jpeg">
          <a:extLst>
            <a:ext uri="{FF2B5EF4-FFF2-40B4-BE49-F238E27FC236}">
              <a16:creationId xmlns:a16="http://schemas.microsoft.com/office/drawing/2014/main" id="{8E4A013A-9628-4332-8384-08559ABFF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4" y="26108723"/>
          <a:ext cx="1472183" cy="995172"/>
        </a:xfrm>
        <a:prstGeom prst="rect">
          <a:avLst/>
        </a:prstGeom>
      </xdr:spPr>
    </xdr:pic>
    <xdr:clientData/>
  </xdr:oneCellAnchor>
  <xdr:oneCellAnchor>
    <xdr:from>
      <xdr:col>0</xdr:col>
      <xdr:colOff>236590</xdr:colOff>
      <xdr:row>164</xdr:row>
      <xdr:rowOff>150510</xdr:rowOff>
    </xdr:from>
    <xdr:ext cx="1175945" cy="1025560"/>
    <xdr:pic>
      <xdr:nvPicPr>
        <xdr:cNvPr id="34" name="image33.png">
          <a:extLst>
            <a:ext uri="{FF2B5EF4-FFF2-40B4-BE49-F238E27FC236}">
              <a16:creationId xmlns:a16="http://schemas.microsoft.com/office/drawing/2014/main" id="{9CD0D37A-C558-45F8-A30E-9BD5B3A23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590" y="29077935"/>
          <a:ext cx="1175945" cy="1025560"/>
        </a:xfrm>
        <a:prstGeom prst="rect">
          <a:avLst/>
        </a:prstGeom>
      </xdr:spPr>
    </xdr:pic>
    <xdr:clientData/>
  </xdr:oneCellAnchor>
  <xdr:oneCellAnchor>
    <xdr:from>
      <xdr:col>0</xdr:col>
      <xdr:colOff>694245</xdr:colOff>
      <xdr:row>110</xdr:row>
      <xdr:rowOff>156379</xdr:rowOff>
    </xdr:from>
    <xdr:ext cx="697230" cy="586740"/>
    <xdr:grpSp>
      <xdr:nvGrpSpPr>
        <xdr:cNvPr id="35" name="Group 38">
          <a:extLst>
            <a:ext uri="{FF2B5EF4-FFF2-40B4-BE49-F238E27FC236}">
              <a16:creationId xmlns:a16="http://schemas.microsoft.com/office/drawing/2014/main" id="{8550DC6B-469F-4344-BF86-FB6CBE2EA8D6}"/>
            </a:ext>
          </a:extLst>
        </xdr:cNvPr>
        <xdr:cNvGrpSpPr/>
      </xdr:nvGrpSpPr>
      <xdr:grpSpPr>
        <a:xfrm>
          <a:off x="694245" y="20206504"/>
          <a:ext cx="697230" cy="586740"/>
          <a:chOff x="0" y="0"/>
          <a:chExt cx="697230" cy="586740"/>
        </a:xfrm>
      </xdr:grpSpPr>
      <xdr:pic>
        <xdr:nvPicPr>
          <xdr:cNvPr id="36" name="image35.png">
            <a:extLst>
              <a:ext uri="{FF2B5EF4-FFF2-40B4-BE49-F238E27FC236}">
                <a16:creationId xmlns:a16="http://schemas.microsoft.com/office/drawing/2014/main" id="{AD5981A2-3A3E-19B9-D400-BE1D7C6C60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4104" y="177787"/>
            <a:ext cx="422579" cy="408538"/>
          </a:xfrm>
          <a:prstGeom prst="rect">
            <a:avLst/>
          </a:prstGeom>
        </xdr:spPr>
      </xdr:pic>
      <xdr:pic>
        <xdr:nvPicPr>
          <xdr:cNvPr id="37" name="image36.png">
            <a:extLst>
              <a:ext uri="{FF2B5EF4-FFF2-40B4-BE49-F238E27FC236}">
                <a16:creationId xmlns:a16="http://schemas.microsoft.com/office/drawing/2014/main" id="{F65408E2-F1DF-925C-AABC-9E14BC1C04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33465" cy="52058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202429</xdr:colOff>
      <xdr:row>111</xdr:row>
      <xdr:rowOff>1496</xdr:rowOff>
    </xdr:from>
    <xdr:ext cx="365928" cy="590072"/>
    <xdr:pic>
      <xdr:nvPicPr>
        <xdr:cNvPr id="38" name="image37.png">
          <a:extLst>
            <a:ext uri="{FF2B5EF4-FFF2-40B4-BE49-F238E27FC236}">
              <a16:creationId xmlns:a16="http://schemas.microsoft.com/office/drawing/2014/main" id="{965ACE95-DC6B-4972-87EA-19BCCCE9B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29" y="17975171"/>
          <a:ext cx="365928" cy="590072"/>
        </a:xfrm>
        <a:prstGeom prst="rect">
          <a:avLst/>
        </a:prstGeom>
      </xdr:spPr>
    </xdr:pic>
    <xdr:clientData/>
  </xdr:oneCellAnchor>
  <xdr:oneCellAnchor>
    <xdr:from>
      <xdr:col>0</xdr:col>
      <xdr:colOff>354012</xdr:colOff>
      <xdr:row>141</xdr:row>
      <xdr:rowOff>93027</xdr:rowOff>
    </xdr:from>
    <xdr:ext cx="801624" cy="458724"/>
    <xdr:pic>
      <xdr:nvPicPr>
        <xdr:cNvPr id="39" name="image38.jpeg">
          <a:extLst>
            <a:ext uri="{FF2B5EF4-FFF2-40B4-BE49-F238E27FC236}">
              <a16:creationId xmlns:a16="http://schemas.microsoft.com/office/drawing/2014/main" id="{086AFA61-3359-4D6C-9A20-99107AA4C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012" y="25239027"/>
          <a:ext cx="801624" cy="458724"/>
        </a:xfrm>
        <a:prstGeom prst="rect">
          <a:avLst/>
        </a:prstGeom>
      </xdr:spPr>
    </xdr:pic>
    <xdr:clientData/>
  </xdr:oneCellAnchor>
  <xdr:oneCellAnchor>
    <xdr:from>
      <xdr:col>0</xdr:col>
      <xdr:colOff>422211</xdr:colOff>
      <xdr:row>137</xdr:row>
      <xdr:rowOff>45148</xdr:rowOff>
    </xdr:from>
    <xdr:ext cx="751332" cy="405384"/>
    <xdr:pic>
      <xdr:nvPicPr>
        <xdr:cNvPr id="40" name="image39.png">
          <a:extLst>
            <a:ext uri="{FF2B5EF4-FFF2-40B4-BE49-F238E27FC236}">
              <a16:creationId xmlns:a16="http://schemas.microsoft.com/office/drawing/2014/main" id="{F532A322-4F9F-4347-BA4E-09B206890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11" y="24524398"/>
          <a:ext cx="751332" cy="405384"/>
        </a:xfrm>
        <a:prstGeom prst="rect">
          <a:avLst/>
        </a:prstGeom>
      </xdr:spPr>
    </xdr:pic>
    <xdr:clientData/>
  </xdr:oneCellAnchor>
  <xdr:oneCellAnchor>
    <xdr:from>
      <xdr:col>0</xdr:col>
      <xdr:colOff>72072</xdr:colOff>
      <xdr:row>175</xdr:row>
      <xdr:rowOff>101790</xdr:rowOff>
    </xdr:from>
    <xdr:ext cx="1501140" cy="2123440"/>
    <xdr:grpSp>
      <xdr:nvGrpSpPr>
        <xdr:cNvPr id="41" name="Group 45">
          <a:extLst>
            <a:ext uri="{FF2B5EF4-FFF2-40B4-BE49-F238E27FC236}">
              <a16:creationId xmlns:a16="http://schemas.microsoft.com/office/drawing/2014/main" id="{27273A69-416A-4F82-9676-A83FB0B2CFC1}"/>
            </a:ext>
          </a:extLst>
        </xdr:cNvPr>
        <xdr:cNvGrpSpPr/>
      </xdr:nvGrpSpPr>
      <xdr:grpSpPr>
        <a:xfrm>
          <a:off x="72072" y="30829440"/>
          <a:ext cx="1501140" cy="2123440"/>
          <a:chOff x="0" y="0"/>
          <a:chExt cx="1501140" cy="2123440"/>
        </a:xfrm>
      </xdr:grpSpPr>
      <xdr:pic>
        <xdr:nvPicPr>
          <xdr:cNvPr id="42" name="image40.jpeg">
            <a:extLst>
              <a:ext uri="{FF2B5EF4-FFF2-40B4-BE49-F238E27FC236}">
                <a16:creationId xmlns:a16="http://schemas.microsoft.com/office/drawing/2014/main" id="{5327ECF2-FDC8-E9BB-B139-BDBCDA6659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6579" y="1113561"/>
            <a:ext cx="970104" cy="1009370"/>
          </a:xfrm>
          <a:prstGeom prst="rect">
            <a:avLst/>
          </a:prstGeom>
        </xdr:spPr>
      </xdr:pic>
      <xdr:pic>
        <xdr:nvPicPr>
          <xdr:cNvPr id="43" name="image41.jpeg">
            <a:extLst>
              <a:ext uri="{FF2B5EF4-FFF2-40B4-BE49-F238E27FC236}">
                <a16:creationId xmlns:a16="http://schemas.microsoft.com/office/drawing/2014/main" id="{8CBAF1D8-88D3-6012-27EB-F855014631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01139" cy="132333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517347</xdr:colOff>
      <xdr:row>194</xdr:row>
      <xdr:rowOff>30112</xdr:rowOff>
    </xdr:from>
    <xdr:ext cx="728421" cy="679952"/>
    <xdr:pic>
      <xdr:nvPicPr>
        <xdr:cNvPr id="44" name="image42.jpeg">
          <a:extLst>
            <a:ext uri="{FF2B5EF4-FFF2-40B4-BE49-F238E27FC236}">
              <a16:creationId xmlns:a16="http://schemas.microsoft.com/office/drawing/2014/main" id="{C607A032-63ED-49B6-9F6A-2A02DEE96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47" y="33853387"/>
          <a:ext cx="728421" cy="679952"/>
        </a:xfrm>
        <a:prstGeom prst="rect">
          <a:avLst/>
        </a:prstGeom>
      </xdr:spPr>
    </xdr:pic>
    <xdr:clientData/>
  </xdr:oneCellAnchor>
  <xdr:oneCellAnchor>
    <xdr:from>
      <xdr:col>0</xdr:col>
      <xdr:colOff>469361</xdr:colOff>
      <xdr:row>74</xdr:row>
      <xdr:rowOff>171132</xdr:rowOff>
    </xdr:from>
    <xdr:ext cx="560913" cy="379475"/>
    <xdr:pic>
      <xdr:nvPicPr>
        <xdr:cNvPr id="45" name="image6.jpeg">
          <a:extLst>
            <a:ext uri="{FF2B5EF4-FFF2-40B4-BE49-F238E27FC236}">
              <a16:creationId xmlns:a16="http://schemas.microsoft.com/office/drawing/2014/main" id="{793019C7-FC1E-461C-ACBC-E15E3C45D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361" y="14010957"/>
          <a:ext cx="560913" cy="379475"/>
        </a:xfrm>
        <a:prstGeom prst="rect">
          <a:avLst/>
        </a:prstGeom>
      </xdr:spPr>
    </xdr:pic>
    <xdr:clientData/>
  </xdr:oneCellAnchor>
  <xdr:oneCellAnchor>
    <xdr:from>
      <xdr:col>0</xdr:col>
      <xdr:colOff>33591</xdr:colOff>
      <xdr:row>82</xdr:row>
      <xdr:rowOff>103949</xdr:rowOff>
    </xdr:from>
    <xdr:ext cx="1472183" cy="818832"/>
    <xdr:pic>
      <xdr:nvPicPr>
        <xdr:cNvPr id="46" name="image7.jpeg">
          <a:extLst>
            <a:ext uri="{FF2B5EF4-FFF2-40B4-BE49-F238E27FC236}">
              <a16:creationId xmlns:a16="http://schemas.microsoft.com/office/drawing/2014/main" id="{3C541266-9245-4A5B-A653-C7582D4B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91" y="15410624"/>
          <a:ext cx="1472183" cy="818832"/>
        </a:xfrm>
        <a:prstGeom prst="rect">
          <a:avLst/>
        </a:prstGeom>
      </xdr:spPr>
    </xdr:pic>
    <xdr:clientData/>
  </xdr:oneCellAnchor>
  <xdr:oneCellAnchor>
    <xdr:from>
      <xdr:col>0</xdr:col>
      <xdr:colOff>224472</xdr:colOff>
      <xdr:row>69</xdr:row>
      <xdr:rowOff>28638</xdr:rowOff>
    </xdr:from>
    <xdr:ext cx="1117299" cy="587517"/>
    <xdr:pic>
      <xdr:nvPicPr>
        <xdr:cNvPr id="47" name="image8.jpeg">
          <a:extLst>
            <a:ext uri="{FF2B5EF4-FFF2-40B4-BE49-F238E27FC236}">
              <a16:creationId xmlns:a16="http://schemas.microsoft.com/office/drawing/2014/main" id="{B78911F3-58E7-43B7-AC9D-0478C0766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472" y="12954063"/>
          <a:ext cx="1117299" cy="58751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300799</xdr:colOff>
      <xdr:row>15</xdr:row>
      <xdr:rowOff>97448</xdr:rowOff>
    </xdr:from>
    <xdr:ext cx="955203" cy="229258"/>
    <xdr:pic>
      <xdr:nvPicPr>
        <xdr:cNvPr id="2" name="image1.jpeg">
          <a:extLst>
            <a:ext uri="{FF2B5EF4-FFF2-40B4-BE49-F238E27FC236}">
              <a16:creationId xmlns:a16="http://schemas.microsoft.com/office/drawing/2014/main" id="{2813155C-A2ED-4525-B642-DAA11494E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99" y="3183548"/>
          <a:ext cx="955203" cy="229258"/>
        </a:xfrm>
        <a:prstGeom prst="rect">
          <a:avLst/>
        </a:prstGeom>
      </xdr:spPr>
    </xdr:pic>
    <xdr:clientData/>
  </xdr:oneCellAnchor>
  <xdr:oneCellAnchor>
    <xdr:from>
      <xdr:col>0</xdr:col>
      <xdr:colOff>155130</xdr:colOff>
      <xdr:row>23</xdr:row>
      <xdr:rowOff>114655</xdr:rowOff>
    </xdr:from>
    <xdr:ext cx="1271016" cy="299808"/>
    <xdr:pic>
      <xdr:nvPicPr>
        <xdr:cNvPr id="3" name="image2.jpeg">
          <a:extLst>
            <a:ext uri="{FF2B5EF4-FFF2-40B4-BE49-F238E27FC236}">
              <a16:creationId xmlns:a16="http://schemas.microsoft.com/office/drawing/2014/main" id="{3C2E9C5F-5EBF-409F-B8EF-2A17401B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130" y="4667605"/>
          <a:ext cx="1271016" cy="299808"/>
        </a:xfrm>
        <a:prstGeom prst="rect">
          <a:avLst/>
        </a:prstGeom>
      </xdr:spPr>
    </xdr:pic>
    <xdr:clientData/>
  </xdr:oneCellAnchor>
  <xdr:oneCellAnchor>
    <xdr:from>
      <xdr:col>0</xdr:col>
      <xdr:colOff>151320</xdr:colOff>
      <xdr:row>39</xdr:row>
      <xdr:rowOff>37655</xdr:rowOff>
    </xdr:from>
    <xdr:ext cx="1261872" cy="361188"/>
    <xdr:pic>
      <xdr:nvPicPr>
        <xdr:cNvPr id="4" name="image3.png">
          <a:extLst>
            <a:ext uri="{FF2B5EF4-FFF2-40B4-BE49-F238E27FC236}">
              <a16:creationId xmlns:a16="http://schemas.microsoft.com/office/drawing/2014/main" id="{08329E7E-B6CE-430C-8501-191C67F4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20" y="7514780"/>
          <a:ext cx="1261872" cy="361188"/>
        </a:xfrm>
        <a:prstGeom prst="rect">
          <a:avLst/>
        </a:prstGeom>
      </xdr:spPr>
    </xdr:pic>
    <xdr:clientData/>
  </xdr:oneCellAnchor>
  <xdr:absoluteAnchor>
    <xdr:pos x="60540" y="9850205"/>
    <xdr:ext cx="1491996" cy="708012"/>
    <xdr:pic>
      <xdr:nvPicPr>
        <xdr:cNvPr id="5" name="image4.png">
          <a:extLst>
            <a:ext uri="{FF2B5EF4-FFF2-40B4-BE49-F238E27FC236}">
              <a16:creationId xmlns:a16="http://schemas.microsoft.com/office/drawing/2014/main" id="{4BFE06AD-7979-40C6-A51F-B2C9A48F2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0" y="9850205"/>
          <a:ext cx="1491996" cy="708012"/>
        </a:xfrm>
        <a:prstGeom prst="rect">
          <a:avLst/>
        </a:prstGeom>
      </xdr:spPr>
    </xdr:pic>
    <xdr:clientData/>
  </xdr:absoluteAnchor>
  <xdr:oneCellAnchor>
    <xdr:from>
      <xdr:col>0</xdr:col>
      <xdr:colOff>19050</xdr:colOff>
      <xdr:row>45</xdr:row>
      <xdr:rowOff>48577</xdr:rowOff>
    </xdr:from>
    <xdr:ext cx="1562100" cy="1095756"/>
    <xdr:pic>
      <xdr:nvPicPr>
        <xdr:cNvPr id="6" name="image5.png">
          <a:extLst>
            <a:ext uri="{FF2B5EF4-FFF2-40B4-BE49-F238E27FC236}">
              <a16:creationId xmlns:a16="http://schemas.microsoft.com/office/drawing/2014/main" id="{0AB4DA60-0CB0-40AB-BB01-C1D2A07D1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621077"/>
          <a:ext cx="1562100" cy="1095756"/>
        </a:xfrm>
        <a:prstGeom prst="rect">
          <a:avLst/>
        </a:prstGeom>
      </xdr:spPr>
    </xdr:pic>
    <xdr:clientData/>
  </xdr:oneCellAnchor>
  <xdr:oneCellAnchor>
    <xdr:from>
      <xdr:col>0</xdr:col>
      <xdr:colOff>469361</xdr:colOff>
      <xdr:row>74</xdr:row>
      <xdr:rowOff>171132</xdr:rowOff>
    </xdr:from>
    <xdr:ext cx="560913" cy="379475"/>
    <xdr:pic>
      <xdr:nvPicPr>
        <xdr:cNvPr id="7" name="image6.jpeg">
          <a:extLst>
            <a:ext uri="{FF2B5EF4-FFF2-40B4-BE49-F238E27FC236}">
              <a16:creationId xmlns:a16="http://schemas.microsoft.com/office/drawing/2014/main" id="{73792B4A-919D-4A83-A40A-527F4EBB4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361" y="14010957"/>
          <a:ext cx="560913" cy="379475"/>
        </a:xfrm>
        <a:prstGeom prst="rect">
          <a:avLst/>
        </a:prstGeom>
      </xdr:spPr>
    </xdr:pic>
    <xdr:clientData/>
  </xdr:oneCellAnchor>
  <xdr:oneCellAnchor>
    <xdr:from>
      <xdr:col>0</xdr:col>
      <xdr:colOff>33591</xdr:colOff>
      <xdr:row>82</xdr:row>
      <xdr:rowOff>103949</xdr:rowOff>
    </xdr:from>
    <xdr:ext cx="1472183" cy="818832"/>
    <xdr:pic>
      <xdr:nvPicPr>
        <xdr:cNvPr id="8" name="image7.jpeg">
          <a:extLst>
            <a:ext uri="{FF2B5EF4-FFF2-40B4-BE49-F238E27FC236}">
              <a16:creationId xmlns:a16="http://schemas.microsoft.com/office/drawing/2014/main" id="{CBEC0CD0-1840-4C78-A701-C0916A302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91" y="15410624"/>
          <a:ext cx="1472183" cy="818832"/>
        </a:xfrm>
        <a:prstGeom prst="rect">
          <a:avLst/>
        </a:prstGeom>
      </xdr:spPr>
    </xdr:pic>
    <xdr:clientData/>
  </xdr:oneCellAnchor>
  <xdr:oneCellAnchor>
    <xdr:from>
      <xdr:col>0</xdr:col>
      <xdr:colOff>224472</xdr:colOff>
      <xdr:row>69</xdr:row>
      <xdr:rowOff>28638</xdr:rowOff>
    </xdr:from>
    <xdr:ext cx="1117299" cy="587517"/>
    <xdr:pic>
      <xdr:nvPicPr>
        <xdr:cNvPr id="9" name="image8.jpeg">
          <a:extLst>
            <a:ext uri="{FF2B5EF4-FFF2-40B4-BE49-F238E27FC236}">
              <a16:creationId xmlns:a16="http://schemas.microsoft.com/office/drawing/2014/main" id="{CE557CBB-FEF3-4D4D-94A9-BD4672D5C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472" y="12954063"/>
          <a:ext cx="1117299" cy="587517"/>
        </a:xfrm>
        <a:prstGeom prst="rect">
          <a:avLst/>
        </a:prstGeom>
      </xdr:spPr>
    </xdr:pic>
    <xdr:clientData/>
  </xdr:oneCellAnchor>
  <xdr:oneCellAnchor>
    <xdr:from>
      <xdr:col>0</xdr:col>
      <xdr:colOff>201925</xdr:colOff>
      <xdr:row>34</xdr:row>
      <xdr:rowOff>26224</xdr:rowOff>
    </xdr:from>
    <xdr:ext cx="526051" cy="523197"/>
    <xdr:pic>
      <xdr:nvPicPr>
        <xdr:cNvPr id="10" name="image9.png">
          <a:extLst>
            <a:ext uri="{FF2B5EF4-FFF2-40B4-BE49-F238E27FC236}">
              <a16:creationId xmlns:a16="http://schemas.microsoft.com/office/drawing/2014/main" id="{50CC17C5-217D-41A5-88F7-E64381BA1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25" y="6588949"/>
          <a:ext cx="526051" cy="523197"/>
        </a:xfrm>
        <a:prstGeom prst="rect">
          <a:avLst/>
        </a:prstGeom>
      </xdr:spPr>
    </xdr:pic>
    <xdr:clientData/>
  </xdr:oneCellAnchor>
  <xdr:oneCellAnchor>
    <xdr:from>
      <xdr:col>0</xdr:col>
      <xdr:colOff>867399</xdr:colOff>
      <xdr:row>34</xdr:row>
      <xdr:rowOff>21874</xdr:rowOff>
    </xdr:from>
    <xdr:ext cx="559494" cy="545831"/>
    <xdr:pic>
      <xdr:nvPicPr>
        <xdr:cNvPr id="11" name="image10.png">
          <a:extLst>
            <a:ext uri="{FF2B5EF4-FFF2-40B4-BE49-F238E27FC236}">
              <a16:creationId xmlns:a16="http://schemas.microsoft.com/office/drawing/2014/main" id="{E703B541-D9FD-4023-8B50-57AADB0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399" y="6584599"/>
          <a:ext cx="559494" cy="545831"/>
        </a:xfrm>
        <a:prstGeom prst="rect">
          <a:avLst/>
        </a:prstGeom>
      </xdr:spPr>
    </xdr:pic>
    <xdr:clientData/>
  </xdr:oneCellAnchor>
  <xdr:oneCellAnchor>
    <xdr:from>
      <xdr:col>0</xdr:col>
      <xdr:colOff>965136</xdr:colOff>
      <xdr:row>18</xdr:row>
      <xdr:rowOff>142811</xdr:rowOff>
    </xdr:from>
    <xdr:ext cx="560832" cy="384048"/>
    <xdr:pic>
      <xdr:nvPicPr>
        <xdr:cNvPr id="12" name="image11.jpeg">
          <a:extLst>
            <a:ext uri="{FF2B5EF4-FFF2-40B4-BE49-F238E27FC236}">
              <a16:creationId xmlns:a16="http://schemas.microsoft.com/office/drawing/2014/main" id="{1C20F91F-D2D3-42F8-A333-6AF5426A6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136" y="3781361"/>
          <a:ext cx="560832" cy="384048"/>
        </a:xfrm>
        <a:prstGeom prst="rect">
          <a:avLst/>
        </a:prstGeom>
      </xdr:spPr>
    </xdr:pic>
    <xdr:clientData/>
  </xdr:oneCellAnchor>
  <xdr:oneCellAnchor>
    <xdr:from>
      <xdr:col>0</xdr:col>
      <xdr:colOff>90360</xdr:colOff>
      <xdr:row>18</xdr:row>
      <xdr:rowOff>154241</xdr:rowOff>
    </xdr:from>
    <xdr:ext cx="842111" cy="339851"/>
    <xdr:pic>
      <xdr:nvPicPr>
        <xdr:cNvPr id="13" name="image12.jpeg">
          <a:extLst>
            <a:ext uri="{FF2B5EF4-FFF2-40B4-BE49-F238E27FC236}">
              <a16:creationId xmlns:a16="http://schemas.microsoft.com/office/drawing/2014/main" id="{8A5828D3-D279-4AD1-B547-08A41174C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60" y="3792791"/>
          <a:ext cx="842111" cy="339851"/>
        </a:xfrm>
        <a:prstGeom prst="rect">
          <a:avLst/>
        </a:prstGeom>
      </xdr:spPr>
    </xdr:pic>
    <xdr:clientData/>
  </xdr:oneCellAnchor>
  <xdr:oneCellAnchor>
    <xdr:from>
      <xdr:col>0</xdr:col>
      <xdr:colOff>243903</xdr:colOff>
      <xdr:row>28</xdr:row>
      <xdr:rowOff>168516</xdr:rowOff>
    </xdr:from>
    <xdr:ext cx="1042415" cy="359359"/>
    <xdr:pic>
      <xdr:nvPicPr>
        <xdr:cNvPr id="14" name="image13.jpeg">
          <a:extLst>
            <a:ext uri="{FF2B5EF4-FFF2-40B4-BE49-F238E27FC236}">
              <a16:creationId xmlns:a16="http://schemas.microsoft.com/office/drawing/2014/main" id="{37E4DED7-577E-40EC-8C2B-E4F6CA591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03" y="5635866"/>
          <a:ext cx="1042415" cy="359359"/>
        </a:xfrm>
        <a:prstGeom prst="rect">
          <a:avLst/>
        </a:prstGeom>
      </xdr:spPr>
    </xdr:pic>
    <xdr:clientData/>
  </xdr:oneCellAnchor>
  <xdr:absoluteAnchor>
    <xdr:pos x="100647" y="11858040"/>
    <xdr:ext cx="1431290" cy="580390"/>
    <xdr:grpSp>
      <xdr:nvGrpSpPr>
        <xdr:cNvPr id="15" name="Group 15">
          <a:extLst>
            <a:ext uri="{FF2B5EF4-FFF2-40B4-BE49-F238E27FC236}">
              <a16:creationId xmlns:a16="http://schemas.microsoft.com/office/drawing/2014/main" id="{9F8F64FE-4A19-46BB-8F33-D4D0E3D4016D}"/>
            </a:ext>
          </a:extLst>
        </xdr:cNvPr>
        <xdr:cNvGrpSpPr/>
      </xdr:nvGrpSpPr>
      <xdr:grpSpPr>
        <a:xfrm>
          <a:off x="100647" y="11858040"/>
          <a:ext cx="1431290" cy="580390"/>
          <a:chOff x="0" y="0"/>
          <a:chExt cx="1431290" cy="580390"/>
        </a:xfrm>
      </xdr:grpSpPr>
      <xdr:pic>
        <xdr:nvPicPr>
          <xdr:cNvPr id="16" name="image14.png">
            <a:extLst>
              <a:ext uri="{FF2B5EF4-FFF2-40B4-BE49-F238E27FC236}">
                <a16:creationId xmlns:a16="http://schemas.microsoft.com/office/drawing/2014/main" id="{E9A587AB-FCD5-B311-E29F-EF2F12FF08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4336" y="348970"/>
            <a:ext cx="266661" cy="208191"/>
          </a:xfrm>
          <a:prstGeom prst="rect">
            <a:avLst/>
          </a:prstGeom>
        </xdr:spPr>
      </xdr:pic>
      <xdr:pic>
        <xdr:nvPicPr>
          <xdr:cNvPr id="17" name="image15.png">
            <a:extLst>
              <a:ext uri="{FF2B5EF4-FFF2-40B4-BE49-F238E27FC236}">
                <a16:creationId xmlns:a16="http://schemas.microsoft.com/office/drawing/2014/main" id="{7287BE53-5C9A-9A3F-841C-5F3A724256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3353" y="221043"/>
            <a:ext cx="230162" cy="343230"/>
          </a:xfrm>
          <a:prstGeom prst="rect">
            <a:avLst/>
          </a:prstGeom>
        </xdr:spPr>
      </xdr:pic>
      <xdr:pic>
        <xdr:nvPicPr>
          <xdr:cNvPr id="18" name="image16.png">
            <a:extLst>
              <a:ext uri="{FF2B5EF4-FFF2-40B4-BE49-F238E27FC236}">
                <a16:creationId xmlns:a16="http://schemas.microsoft.com/office/drawing/2014/main" id="{D52D816E-9122-43D1-0987-B29AD15FFA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406" y="109728"/>
            <a:ext cx="235305" cy="462800"/>
          </a:xfrm>
          <a:prstGeom prst="rect">
            <a:avLst/>
          </a:prstGeom>
        </xdr:spPr>
      </xdr:pic>
      <xdr:pic>
        <xdr:nvPicPr>
          <xdr:cNvPr id="19" name="image17.png">
            <a:extLst>
              <a:ext uri="{FF2B5EF4-FFF2-40B4-BE49-F238E27FC236}">
                <a16:creationId xmlns:a16="http://schemas.microsoft.com/office/drawing/2014/main" id="{70CEDC6F-BC37-3671-365C-F36056741F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095"/>
            <a:ext cx="356692" cy="573925"/>
          </a:xfrm>
          <a:prstGeom prst="rect">
            <a:avLst/>
          </a:prstGeom>
        </xdr:spPr>
      </xdr:pic>
      <xdr:pic>
        <xdr:nvPicPr>
          <xdr:cNvPr id="20" name="image18.png">
            <a:extLst>
              <a:ext uri="{FF2B5EF4-FFF2-40B4-BE49-F238E27FC236}">
                <a16:creationId xmlns:a16="http://schemas.microsoft.com/office/drawing/2014/main" id="{967211F1-4654-936B-242A-3E4A07E886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9135" y="0"/>
            <a:ext cx="356692" cy="57392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360870</xdr:colOff>
      <xdr:row>9</xdr:row>
      <xdr:rowOff>7556</xdr:rowOff>
    </xdr:from>
    <xdr:ext cx="805581" cy="338327"/>
    <xdr:pic>
      <xdr:nvPicPr>
        <xdr:cNvPr id="21" name="image19.jpeg">
          <a:extLst>
            <a:ext uri="{FF2B5EF4-FFF2-40B4-BE49-F238E27FC236}">
              <a16:creationId xmlns:a16="http://schemas.microsoft.com/office/drawing/2014/main" id="{CF20B5B9-44CA-4470-9A83-C2232CC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870" y="1998281"/>
          <a:ext cx="805581" cy="338327"/>
        </a:xfrm>
        <a:prstGeom prst="rect">
          <a:avLst/>
        </a:prstGeom>
      </xdr:spPr>
    </xdr:pic>
    <xdr:clientData/>
  </xdr:oneCellAnchor>
  <xdr:oneCellAnchor>
    <xdr:from>
      <xdr:col>2</xdr:col>
      <xdr:colOff>1325361</xdr:colOff>
      <xdr:row>0</xdr:row>
      <xdr:rowOff>124576</xdr:rowOff>
    </xdr:from>
    <xdr:ext cx="2155944" cy="521291"/>
    <xdr:pic>
      <xdr:nvPicPr>
        <xdr:cNvPr id="22" name="image20.png">
          <a:extLst>
            <a:ext uri="{FF2B5EF4-FFF2-40B4-BE49-F238E27FC236}">
              <a16:creationId xmlns:a16="http://schemas.microsoft.com/office/drawing/2014/main" id="{CA4FDE40-D59D-4E0D-8606-F1805BA2D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9486" y="124576"/>
          <a:ext cx="2155944" cy="521291"/>
        </a:xfrm>
        <a:prstGeom prst="rect">
          <a:avLst/>
        </a:prstGeom>
      </xdr:spPr>
    </xdr:pic>
    <xdr:clientData/>
  </xdr:oneCellAnchor>
  <xdr:oneCellAnchor>
    <xdr:from>
      <xdr:col>0</xdr:col>
      <xdr:colOff>353250</xdr:colOff>
      <xdr:row>157</xdr:row>
      <xdr:rowOff>42989</xdr:rowOff>
    </xdr:from>
    <xdr:ext cx="871728" cy="667512"/>
    <xdr:pic>
      <xdr:nvPicPr>
        <xdr:cNvPr id="23" name="image22.jpeg">
          <a:extLst>
            <a:ext uri="{FF2B5EF4-FFF2-40B4-BE49-F238E27FC236}">
              <a16:creationId xmlns:a16="http://schemas.microsoft.com/office/drawing/2014/main" id="{A4E90035-699C-4DA1-A5A7-AEB34A3A8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250" y="27817889"/>
          <a:ext cx="871728" cy="667512"/>
        </a:xfrm>
        <a:prstGeom prst="rect">
          <a:avLst/>
        </a:prstGeom>
      </xdr:spPr>
    </xdr:pic>
    <xdr:clientData/>
  </xdr:oneCellAnchor>
  <xdr:oneCellAnchor>
    <xdr:from>
      <xdr:col>0</xdr:col>
      <xdr:colOff>224091</xdr:colOff>
      <xdr:row>127</xdr:row>
      <xdr:rowOff>139636</xdr:rowOff>
    </xdr:from>
    <xdr:ext cx="1021080" cy="886968"/>
    <xdr:pic>
      <xdr:nvPicPr>
        <xdr:cNvPr id="24" name="image23.jpeg">
          <a:extLst>
            <a:ext uri="{FF2B5EF4-FFF2-40B4-BE49-F238E27FC236}">
              <a16:creationId xmlns:a16="http://schemas.microsoft.com/office/drawing/2014/main" id="{EBF52347-3BC6-4B5B-B25C-9FB39C162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91" y="22980586"/>
          <a:ext cx="1021080" cy="886968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94</xdr:row>
      <xdr:rowOff>28575</xdr:rowOff>
    </xdr:from>
    <xdr:ext cx="1691639" cy="2047875"/>
    <xdr:grpSp>
      <xdr:nvGrpSpPr>
        <xdr:cNvPr id="25" name="Group 26">
          <a:extLst>
            <a:ext uri="{FF2B5EF4-FFF2-40B4-BE49-F238E27FC236}">
              <a16:creationId xmlns:a16="http://schemas.microsoft.com/office/drawing/2014/main" id="{1C4EEF26-1C58-4C3A-9956-F01535DEFE96}"/>
            </a:ext>
          </a:extLst>
        </xdr:cNvPr>
        <xdr:cNvGrpSpPr/>
      </xdr:nvGrpSpPr>
      <xdr:grpSpPr>
        <a:xfrm>
          <a:off x="38100" y="17468850"/>
          <a:ext cx="1691639" cy="2047875"/>
          <a:chOff x="0" y="0"/>
          <a:chExt cx="1691639" cy="2047875"/>
        </a:xfrm>
      </xdr:grpSpPr>
      <xdr:pic>
        <xdr:nvPicPr>
          <xdr:cNvPr id="26" name="image24.png">
            <a:extLst>
              <a:ext uri="{FF2B5EF4-FFF2-40B4-BE49-F238E27FC236}">
                <a16:creationId xmlns:a16="http://schemas.microsoft.com/office/drawing/2014/main" id="{5568CFD2-0CFA-64BB-A62E-F654D66CD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4742" y="45719"/>
            <a:ext cx="360053" cy="786383"/>
          </a:xfrm>
          <a:prstGeom prst="rect">
            <a:avLst/>
          </a:prstGeom>
        </xdr:spPr>
      </xdr:pic>
      <xdr:pic>
        <xdr:nvPicPr>
          <xdr:cNvPr id="27" name="image25.jpeg">
            <a:extLst>
              <a:ext uri="{FF2B5EF4-FFF2-40B4-BE49-F238E27FC236}">
                <a16:creationId xmlns:a16="http://schemas.microsoft.com/office/drawing/2014/main" id="{0AFE9766-432D-7670-D347-198159726C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91540" cy="804672"/>
          </a:xfrm>
          <a:prstGeom prst="rect">
            <a:avLst/>
          </a:prstGeom>
        </xdr:spPr>
      </xdr:pic>
      <xdr:pic>
        <xdr:nvPicPr>
          <xdr:cNvPr id="28" name="image26.jpeg">
            <a:extLst>
              <a:ext uri="{FF2B5EF4-FFF2-40B4-BE49-F238E27FC236}">
                <a16:creationId xmlns:a16="http://schemas.microsoft.com/office/drawing/2014/main" id="{CABA102A-15DE-2128-B9CE-8C06342F9B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0936" y="742200"/>
            <a:ext cx="306679" cy="595871"/>
          </a:xfrm>
          <a:prstGeom prst="rect">
            <a:avLst/>
          </a:prstGeom>
        </xdr:spPr>
      </xdr:pic>
      <xdr:pic>
        <xdr:nvPicPr>
          <xdr:cNvPr id="29" name="image27.jpeg">
            <a:extLst>
              <a:ext uri="{FF2B5EF4-FFF2-40B4-BE49-F238E27FC236}">
                <a16:creationId xmlns:a16="http://schemas.microsoft.com/office/drawing/2014/main" id="{3183DE48-61B7-8D44-F3D4-69531D3FB9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1080" y="768095"/>
            <a:ext cx="306679" cy="561975"/>
          </a:xfrm>
          <a:prstGeom prst="rect">
            <a:avLst/>
          </a:prstGeom>
        </xdr:spPr>
      </xdr:pic>
      <xdr:pic>
        <xdr:nvPicPr>
          <xdr:cNvPr id="30" name="image28.jpeg">
            <a:extLst>
              <a:ext uri="{FF2B5EF4-FFF2-40B4-BE49-F238E27FC236}">
                <a16:creationId xmlns:a16="http://schemas.microsoft.com/office/drawing/2014/main" id="{C18E6FB5-C37C-FCC3-9579-3745210E12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124" y="768095"/>
            <a:ext cx="306679" cy="580008"/>
          </a:xfrm>
          <a:prstGeom prst="rect">
            <a:avLst/>
          </a:prstGeom>
        </xdr:spPr>
      </xdr:pic>
      <xdr:pic>
        <xdr:nvPicPr>
          <xdr:cNvPr id="31" name="image29.png">
            <a:extLst>
              <a:ext uri="{FF2B5EF4-FFF2-40B4-BE49-F238E27FC236}">
                <a16:creationId xmlns:a16="http://schemas.microsoft.com/office/drawing/2014/main" id="{128E3C78-738D-2604-50FB-85B0812D25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2039" y="17792"/>
            <a:ext cx="609599" cy="878319"/>
          </a:xfrm>
          <a:prstGeom prst="rect">
            <a:avLst/>
          </a:prstGeom>
        </xdr:spPr>
      </xdr:pic>
      <xdr:pic>
        <xdr:nvPicPr>
          <xdr:cNvPr id="32" name="image30.png">
            <a:extLst>
              <a:ext uri="{FF2B5EF4-FFF2-40B4-BE49-F238E27FC236}">
                <a16:creationId xmlns:a16="http://schemas.microsoft.com/office/drawing/2014/main" id="{8A9B2E96-CCF4-17CF-8267-62A7221F5D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4030" y="1390891"/>
            <a:ext cx="140544" cy="65642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42354</xdr:colOff>
      <xdr:row>146</xdr:row>
      <xdr:rowOff>134048</xdr:rowOff>
    </xdr:from>
    <xdr:ext cx="1472183" cy="995172"/>
    <xdr:pic>
      <xdr:nvPicPr>
        <xdr:cNvPr id="33" name="image32.jpeg">
          <a:extLst>
            <a:ext uri="{FF2B5EF4-FFF2-40B4-BE49-F238E27FC236}">
              <a16:creationId xmlns:a16="http://schemas.microsoft.com/office/drawing/2014/main" id="{3250DB36-3DD8-45B1-BE81-F1924889D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4" y="26108723"/>
          <a:ext cx="1472183" cy="995172"/>
        </a:xfrm>
        <a:prstGeom prst="rect">
          <a:avLst/>
        </a:prstGeom>
      </xdr:spPr>
    </xdr:pic>
    <xdr:clientData/>
  </xdr:oneCellAnchor>
  <xdr:oneCellAnchor>
    <xdr:from>
      <xdr:col>0</xdr:col>
      <xdr:colOff>236590</xdr:colOff>
      <xdr:row>164</xdr:row>
      <xdr:rowOff>150510</xdr:rowOff>
    </xdr:from>
    <xdr:ext cx="1175945" cy="1025560"/>
    <xdr:pic>
      <xdr:nvPicPr>
        <xdr:cNvPr id="34" name="image33.png">
          <a:extLst>
            <a:ext uri="{FF2B5EF4-FFF2-40B4-BE49-F238E27FC236}">
              <a16:creationId xmlns:a16="http://schemas.microsoft.com/office/drawing/2014/main" id="{4C87FB98-168A-4388-91FD-BD585A3A4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590" y="29077935"/>
          <a:ext cx="1175945" cy="1025560"/>
        </a:xfrm>
        <a:prstGeom prst="rect">
          <a:avLst/>
        </a:prstGeom>
      </xdr:spPr>
    </xdr:pic>
    <xdr:clientData/>
  </xdr:oneCellAnchor>
  <xdr:oneCellAnchor>
    <xdr:from>
      <xdr:col>0</xdr:col>
      <xdr:colOff>694245</xdr:colOff>
      <xdr:row>110</xdr:row>
      <xdr:rowOff>156379</xdr:rowOff>
    </xdr:from>
    <xdr:ext cx="697230" cy="586740"/>
    <xdr:grpSp>
      <xdr:nvGrpSpPr>
        <xdr:cNvPr id="35" name="Group 38">
          <a:extLst>
            <a:ext uri="{FF2B5EF4-FFF2-40B4-BE49-F238E27FC236}">
              <a16:creationId xmlns:a16="http://schemas.microsoft.com/office/drawing/2014/main" id="{31734B3C-B571-47B3-9828-87274CCCA52A}"/>
            </a:ext>
          </a:extLst>
        </xdr:cNvPr>
        <xdr:cNvGrpSpPr/>
      </xdr:nvGrpSpPr>
      <xdr:grpSpPr>
        <a:xfrm>
          <a:off x="694245" y="20206504"/>
          <a:ext cx="697230" cy="586740"/>
          <a:chOff x="0" y="0"/>
          <a:chExt cx="697230" cy="586740"/>
        </a:xfrm>
      </xdr:grpSpPr>
      <xdr:pic>
        <xdr:nvPicPr>
          <xdr:cNvPr id="36" name="image35.png">
            <a:extLst>
              <a:ext uri="{FF2B5EF4-FFF2-40B4-BE49-F238E27FC236}">
                <a16:creationId xmlns:a16="http://schemas.microsoft.com/office/drawing/2014/main" id="{B5243ED5-912A-0893-C7DC-A59A250A42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4104" y="177787"/>
            <a:ext cx="422579" cy="408538"/>
          </a:xfrm>
          <a:prstGeom prst="rect">
            <a:avLst/>
          </a:prstGeom>
        </xdr:spPr>
      </xdr:pic>
      <xdr:pic>
        <xdr:nvPicPr>
          <xdr:cNvPr id="37" name="image36.png">
            <a:extLst>
              <a:ext uri="{FF2B5EF4-FFF2-40B4-BE49-F238E27FC236}">
                <a16:creationId xmlns:a16="http://schemas.microsoft.com/office/drawing/2014/main" id="{6C27E60B-6C77-7B96-51B6-B0DF954829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33465" cy="52058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202429</xdr:colOff>
      <xdr:row>111</xdr:row>
      <xdr:rowOff>1496</xdr:rowOff>
    </xdr:from>
    <xdr:ext cx="365928" cy="590072"/>
    <xdr:pic>
      <xdr:nvPicPr>
        <xdr:cNvPr id="38" name="image37.png">
          <a:extLst>
            <a:ext uri="{FF2B5EF4-FFF2-40B4-BE49-F238E27FC236}">
              <a16:creationId xmlns:a16="http://schemas.microsoft.com/office/drawing/2014/main" id="{2DAA38F6-DF08-42A5-A922-259A9ED4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29" y="20213546"/>
          <a:ext cx="365928" cy="590072"/>
        </a:xfrm>
        <a:prstGeom prst="rect">
          <a:avLst/>
        </a:prstGeom>
      </xdr:spPr>
    </xdr:pic>
    <xdr:clientData/>
  </xdr:oneCellAnchor>
  <xdr:oneCellAnchor>
    <xdr:from>
      <xdr:col>0</xdr:col>
      <xdr:colOff>354012</xdr:colOff>
      <xdr:row>141</xdr:row>
      <xdr:rowOff>93027</xdr:rowOff>
    </xdr:from>
    <xdr:ext cx="801624" cy="458724"/>
    <xdr:pic>
      <xdr:nvPicPr>
        <xdr:cNvPr id="39" name="image38.jpeg">
          <a:extLst>
            <a:ext uri="{FF2B5EF4-FFF2-40B4-BE49-F238E27FC236}">
              <a16:creationId xmlns:a16="http://schemas.microsoft.com/office/drawing/2014/main" id="{BD279485-7A83-4849-B2E4-5F01B2141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012" y="25239027"/>
          <a:ext cx="801624" cy="458724"/>
        </a:xfrm>
        <a:prstGeom prst="rect">
          <a:avLst/>
        </a:prstGeom>
      </xdr:spPr>
    </xdr:pic>
    <xdr:clientData/>
  </xdr:oneCellAnchor>
  <xdr:oneCellAnchor>
    <xdr:from>
      <xdr:col>0</xdr:col>
      <xdr:colOff>422211</xdr:colOff>
      <xdr:row>137</xdr:row>
      <xdr:rowOff>45148</xdr:rowOff>
    </xdr:from>
    <xdr:ext cx="751332" cy="405384"/>
    <xdr:pic>
      <xdr:nvPicPr>
        <xdr:cNvPr id="40" name="image39.png">
          <a:extLst>
            <a:ext uri="{FF2B5EF4-FFF2-40B4-BE49-F238E27FC236}">
              <a16:creationId xmlns:a16="http://schemas.microsoft.com/office/drawing/2014/main" id="{7D805FA1-B219-4EE8-9631-EE165F04C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11" y="24524398"/>
          <a:ext cx="751332" cy="405384"/>
        </a:xfrm>
        <a:prstGeom prst="rect">
          <a:avLst/>
        </a:prstGeom>
      </xdr:spPr>
    </xdr:pic>
    <xdr:clientData/>
  </xdr:oneCellAnchor>
  <xdr:oneCellAnchor>
    <xdr:from>
      <xdr:col>0</xdr:col>
      <xdr:colOff>72072</xdr:colOff>
      <xdr:row>175</xdr:row>
      <xdr:rowOff>101790</xdr:rowOff>
    </xdr:from>
    <xdr:ext cx="1501140" cy="2123440"/>
    <xdr:grpSp>
      <xdr:nvGrpSpPr>
        <xdr:cNvPr id="41" name="Group 45">
          <a:extLst>
            <a:ext uri="{FF2B5EF4-FFF2-40B4-BE49-F238E27FC236}">
              <a16:creationId xmlns:a16="http://schemas.microsoft.com/office/drawing/2014/main" id="{DE8FFF2A-68D9-4339-AF55-03296E04E98A}"/>
            </a:ext>
          </a:extLst>
        </xdr:cNvPr>
        <xdr:cNvGrpSpPr/>
      </xdr:nvGrpSpPr>
      <xdr:grpSpPr>
        <a:xfrm>
          <a:off x="72072" y="30829440"/>
          <a:ext cx="1501140" cy="2123440"/>
          <a:chOff x="0" y="0"/>
          <a:chExt cx="1501140" cy="2123440"/>
        </a:xfrm>
      </xdr:grpSpPr>
      <xdr:pic>
        <xdr:nvPicPr>
          <xdr:cNvPr id="42" name="image40.jpeg">
            <a:extLst>
              <a:ext uri="{FF2B5EF4-FFF2-40B4-BE49-F238E27FC236}">
                <a16:creationId xmlns:a16="http://schemas.microsoft.com/office/drawing/2014/main" id="{03EA888F-DC39-8B29-7175-B3FAEECAA7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6579" y="1113561"/>
            <a:ext cx="970104" cy="1009370"/>
          </a:xfrm>
          <a:prstGeom prst="rect">
            <a:avLst/>
          </a:prstGeom>
        </xdr:spPr>
      </xdr:pic>
      <xdr:pic>
        <xdr:nvPicPr>
          <xdr:cNvPr id="43" name="image41.jpeg">
            <a:extLst>
              <a:ext uri="{FF2B5EF4-FFF2-40B4-BE49-F238E27FC236}">
                <a16:creationId xmlns:a16="http://schemas.microsoft.com/office/drawing/2014/main" id="{EEE74ED5-43C0-BCD4-0269-E73C2B2851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01139" cy="132333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517347</xdr:colOff>
      <xdr:row>194</xdr:row>
      <xdr:rowOff>30112</xdr:rowOff>
    </xdr:from>
    <xdr:ext cx="728421" cy="679952"/>
    <xdr:pic>
      <xdr:nvPicPr>
        <xdr:cNvPr id="44" name="image42.jpeg">
          <a:extLst>
            <a:ext uri="{FF2B5EF4-FFF2-40B4-BE49-F238E27FC236}">
              <a16:creationId xmlns:a16="http://schemas.microsoft.com/office/drawing/2014/main" id="{17AC86CF-B78F-48B1-8E5F-F85E86E29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47" y="33853387"/>
          <a:ext cx="728421" cy="679952"/>
        </a:xfrm>
        <a:prstGeom prst="rect">
          <a:avLst/>
        </a:prstGeom>
      </xdr:spPr>
    </xdr:pic>
    <xdr:clientData/>
  </xdr:oneCellAnchor>
  <xdr:oneCellAnchor>
    <xdr:from>
      <xdr:col>0</xdr:col>
      <xdr:colOff>469361</xdr:colOff>
      <xdr:row>74</xdr:row>
      <xdr:rowOff>171132</xdr:rowOff>
    </xdr:from>
    <xdr:ext cx="560913" cy="379475"/>
    <xdr:pic>
      <xdr:nvPicPr>
        <xdr:cNvPr id="45" name="image6.jpeg">
          <a:extLst>
            <a:ext uri="{FF2B5EF4-FFF2-40B4-BE49-F238E27FC236}">
              <a16:creationId xmlns:a16="http://schemas.microsoft.com/office/drawing/2014/main" id="{720D0193-71CF-4B6D-AC9E-B98F1806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361" y="14010957"/>
          <a:ext cx="560913" cy="379475"/>
        </a:xfrm>
        <a:prstGeom prst="rect">
          <a:avLst/>
        </a:prstGeom>
      </xdr:spPr>
    </xdr:pic>
    <xdr:clientData/>
  </xdr:oneCellAnchor>
  <xdr:oneCellAnchor>
    <xdr:from>
      <xdr:col>0</xdr:col>
      <xdr:colOff>33591</xdr:colOff>
      <xdr:row>82</xdr:row>
      <xdr:rowOff>103949</xdr:rowOff>
    </xdr:from>
    <xdr:ext cx="1472183" cy="818832"/>
    <xdr:pic>
      <xdr:nvPicPr>
        <xdr:cNvPr id="46" name="image7.jpeg">
          <a:extLst>
            <a:ext uri="{FF2B5EF4-FFF2-40B4-BE49-F238E27FC236}">
              <a16:creationId xmlns:a16="http://schemas.microsoft.com/office/drawing/2014/main" id="{EC1388CF-1AB9-44BF-BA48-3680E747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91" y="15410624"/>
          <a:ext cx="1472183" cy="818832"/>
        </a:xfrm>
        <a:prstGeom prst="rect">
          <a:avLst/>
        </a:prstGeom>
      </xdr:spPr>
    </xdr:pic>
    <xdr:clientData/>
  </xdr:oneCellAnchor>
  <xdr:oneCellAnchor>
    <xdr:from>
      <xdr:col>0</xdr:col>
      <xdr:colOff>224472</xdr:colOff>
      <xdr:row>69</xdr:row>
      <xdr:rowOff>28638</xdr:rowOff>
    </xdr:from>
    <xdr:ext cx="1117299" cy="587517"/>
    <xdr:pic>
      <xdr:nvPicPr>
        <xdr:cNvPr id="47" name="image8.jpeg">
          <a:extLst>
            <a:ext uri="{FF2B5EF4-FFF2-40B4-BE49-F238E27FC236}">
              <a16:creationId xmlns:a16="http://schemas.microsoft.com/office/drawing/2014/main" id="{5C4F8742-341C-4D01-9F5F-375FA7B04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472" y="12954063"/>
          <a:ext cx="1117299" cy="58751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2673095</xdr:colOff>
      <xdr:row>0</xdr:row>
      <xdr:rowOff>0</xdr:rowOff>
    </xdr:from>
    <xdr:ext cx="2085339" cy="12700"/>
    <xdr:sp macro="" textlink="">
      <xdr:nvSpPr>
        <xdr:cNvPr id="17" name="Shape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073395" y="0"/>
          <a:ext cx="2085339" cy="12700"/>
        </a:xfrm>
        <a:custGeom>
          <a:avLst/>
          <a:gdLst/>
          <a:ahLst/>
          <a:cxnLst/>
          <a:rect l="0" t="0" r="0" b="0"/>
          <a:pathLst>
            <a:path w="2085339" h="12700">
              <a:moveTo>
                <a:pt x="2084831" y="0"/>
              </a:moveTo>
              <a:lnTo>
                <a:pt x="0" y="0"/>
              </a:lnTo>
              <a:lnTo>
                <a:pt x="0" y="12191"/>
              </a:lnTo>
              <a:lnTo>
                <a:pt x="2084831" y="12191"/>
              </a:lnTo>
              <a:lnTo>
                <a:pt x="208483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16854</xdr:colOff>
      <xdr:row>0</xdr:row>
      <xdr:rowOff>33618</xdr:rowOff>
    </xdr:from>
    <xdr:ext cx="3232852" cy="710183"/>
    <xdr:pic>
      <xdr:nvPicPr>
        <xdr:cNvPr id="18" name="image1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707" y="33618"/>
          <a:ext cx="3232852" cy="710183"/>
        </a:xfrm>
        <a:prstGeom prst="rect">
          <a:avLst/>
        </a:prstGeom>
      </xdr:spPr>
    </xdr:pic>
    <xdr:clientData/>
  </xdr:oneCellAnchor>
  <xdr:oneCellAnchor>
    <xdr:from>
      <xdr:col>0</xdr:col>
      <xdr:colOff>137320</xdr:colOff>
      <xdr:row>2</xdr:row>
      <xdr:rowOff>53339</xdr:rowOff>
    </xdr:from>
    <xdr:ext cx="1388745" cy="832485"/>
    <xdr:grpSp>
      <xdr:nvGrpSpPr>
        <xdr:cNvPr id="19" name="Group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137320" y="1015364"/>
          <a:ext cx="1388745" cy="832485"/>
          <a:chOff x="0" y="0"/>
          <a:chExt cx="1388745" cy="832485"/>
        </a:xfrm>
      </xdr:grpSpPr>
      <xdr:pic>
        <xdr:nvPicPr>
          <xdr:cNvPr id="20" name="image2.jpe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39613" cy="812292"/>
          </a:xfrm>
          <a:prstGeom prst="rect">
            <a:avLst/>
          </a:prstGeom>
        </xdr:spPr>
      </xdr:pic>
      <xdr:pic>
        <xdr:nvPicPr>
          <xdr:cNvPr id="21" name="image3.jpeg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6544" y="16764"/>
            <a:ext cx="1082040" cy="81534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393572</xdr:colOff>
      <xdr:row>18</xdr:row>
      <xdr:rowOff>79247</xdr:rowOff>
    </xdr:from>
    <xdr:ext cx="783336" cy="243840"/>
    <xdr:pic>
      <xdr:nvPicPr>
        <xdr:cNvPr id="22" name="image4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572" y="2736722"/>
          <a:ext cx="783336" cy="243840"/>
        </a:xfrm>
        <a:prstGeom prst="rect">
          <a:avLst/>
        </a:prstGeom>
      </xdr:spPr>
    </xdr:pic>
    <xdr:clientData/>
  </xdr:oneCellAnchor>
  <xdr:oneCellAnchor>
    <xdr:from>
      <xdr:col>0</xdr:col>
      <xdr:colOff>104013</xdr:colOff>
      <xdr:row>22</xdr:row>
      <xdr:rowOff>94113</xdr:rowOff>
    </xdr:from>
    <xdr:ext cx="1130507" cy="418378"/>
    <xdr:pic>
      <xdr:nvPicPr>
        <xdr:cNvPr id="23" name="image5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" y="3475488"/>
          <a:ext cx="1130507" cy="418378"/>
        </a:xfrm>
        <a:prstGeom prst="rect">
          <a:avLst/>
        </a:prstGeom>
      </xdr:spPr>
    </xdr:pic>
    <xdr:clientData/>
  </xdr:oneCellAnchor>
  <xdr:oneCellAnchor>
    <xdr:from>
      <xdr:col>0</xdr:col>
      <xdr:colOff>253365</xdr:colOff>
      <xdr:row>13</xdr:row>
      <xdr:rowOff>138684</xdr:rowOff>
    </xdr:from>
    <xdr:ext cx="939346" cy="364235"/>
    <xdr:pic>
      <xdr:nvPicPr>
        <xdr:cNvPr id="24" name="image6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" y="1948434"/>
          <a:ext cx="939346" cy="364235"/>
        </a:xfrm>
        <a:prstGeom prst="rect">
          <a:avLst/>
        </a:prstGeom>
      </xdr:spPr>
    </xdr:pic>
    <xdr:clientData/>
  </xdr:oneCellAnchor>
  <xdr:oneCellAnchor>
    <xdr:from>
      <xdr:col>0</xdr:col>
      <xdr:colOff>129165</xdr:colOff>
      <xdr:row>27</xdr:row>
      <xdr:rowOff>53339</xdr:rowOff>
    </xdr:from>
    <xdr:ext cx="1265675" cy="339852"/>
    <xdr:pic>
      <xdr:nvPicPr>
        <xdr:cNvPr id="25" name="image7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65" y="4339589"/>
          <a:ext cx="1265675" cy="339852"/>
        </a:xfrm>
        <a:prstGeom prst="rect">
          <a:avLst/>
        </a:prstGeom>
      </xdr:spPr>
    </xdr:pic>
    <xdr:clientData/>
  </xdr:oneCellAnchor>
  <xdr:oneCellAnchor>
    <xdr:from>
      <xdr:col>0</xdr:col>
      <xdr:colOff>256413</xdr:colOff>
      <xdr:row>36</xdr:row>
      <xdr:rowOff>67055</xdr:rowOff>
    </xdr:from>
    <xdr:ext cx="731519" cy="411480"/>
    <xdr:pic>
      <xdr:nvPicPr>
        <xdr:cNvPr id="26" name="image9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13" y="5982080"/>
          <a:ext cx="731519" cy="411480"/>
        </a:xfrm>
        <a:prstGeom prst="rect">
          <a:avLst/>
        </a:prstGeom>
      </xdr:spPr>
    </xdr:pic>
    <xdr:clientData/>
  </xdr:oneCellAnchor>
  <xdr:oneCellAnchor>
    <xdr:from>
      <xdr:col>0</xdr:col>
      <xdr:colOff>142113</xdr:colOff>
      <xdr:row>40</xdr:row>
      <xdr:rowOff>164592</xdr:rowOff>
    </xdr:from>
    <xdr:ext cx="1321308" cy="932688"/>
    <xdr:pic>
      <xdr:nvPicPr>
        <xdr:cNvPr id="27" name="image24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13" y="6746367"/>
          <a:ext cx="1321308" cy="932688"/>
        </a:xfrm>
        <a:prstGeom prst="rect">
          <a:avLst/>
        </a:prstGeom>
      </xdr:spPr>
    </xdr:pic>
    <xdr:clientData/>
  </xdr:oneCellAnchor>
  <xdr:oneCellAnchor>
    <xdr:from>
      <xdr:col>0</xdr:col>
      <xdr:colOff>23241</xdr:colOff>
      <xdr:row>61</xdr:row>
      <xdr:rowOff>1524</xdr:rowOff>
    </xdr:from>
    <xdr:ext cx="1542415" cy="1310640"/>
    <xdr:grpSp>
      <xdr:nvGrpSpPr>
        <xdr:cNvPr id="28" name="Group 22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23241" y="10726674"/>
          <a:ext cx="1542415" cy="1310640"/>
          <a:chOff x="0" y="0"/>
          <a:chExt cx="1542415" cy="1310640"/>
        </a:xfrm>
      </xdr:grpSpPr>
      <xdr:pic>
        <xdr:nvPicPr>
          <xdr:cNvPr id="29" name="image25.jpeg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42287" cy="612647"/>
          </a:xfrm>
          <a:prstGeom prst="rect">
            <a:avLst/>
          </a:prstGeom>
        </xdr:spPr>
      </xdr:pic>
      <xdr:pic>
        <xdr:nvPicPr>
          <xdr:cNvPr id="30" name="image26.jpe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11123"/>
            <a:ext cx="1542287" cy="69951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311277</xdr:colOff>
      <xdr:row>31</xdr:row>
      <xdr:rowOff>68579</xdr:rowOff>
    </xdr:from>
    <xdr:ext cx="905510" cy="393700"/>
    <xdr:grpSp>
      <xdr:nvGrpSpPr>
        <xdr:cNvPr id="31" name="Group 22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311277" y="5850254"/>
          <a:ext cx="905510" cy="393700"/>
          <a:chOff x="0" y="0"/>
          <a:chExt cx="905510" cy="393700"/>
        </a:xfrm>
      </xdr:grpSpPr>
      <xdr:pic>
        <xdr:nvPicPr>
          <xdr:cNvPr id="32" name="image27.png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05256" cy="388620"/>
          </a:xfrm>
          <a:prstGeom prst="rect">
            <a:avLst/>
          </a:prstGeom>
        </xdr:spPr>
      </xdr:pic>
      <xdr:pic>
        <xdr:nvPicPr>
          <xdr:cNvPr id="33" name="image28.png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" y="388620"/>
            <a:ext cx="233172" cy="4572"/>
          </a:xfrm>
          <a:prstGeom prst="rect">
            <a:avLst/>
          </a:prstGeom>
        </xdr:spPr>
      </xdr:pic>
      <xdr:pic>
        <xdr:nvPicPr>
          <xdr:cNvPr id="34" name="image29.png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036" y="388620"/>
            <a:ext cx="251459" cy="4572"/>
          </a:xfrm>
          <a:prstGeom prst="rect">
            <a:avLst/>
          </a:prstGeom>
        </xdr:spPr>
      </xdr:pic>
      <xdr:pic>
        <xdr:nvPicPr>
          <xdr:cNvPr id="35" name="image30.pn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4359" y="388620"/>
            <a:ext cx="251459" cy="457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303656</xdr:colOff>
      <xdr:row>73</xdr:row>
      <xdr:rowOff>143255</xdr:rowOff>
    </xdr:from>
    <xdr:ext cx="950976" cy="606551"/>
    <xdr:pic>
      <xdr:nvPicPr>
        <xdr:cNvPr id="36" name="image31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656" y="12697205"/>
          <a:ext cx="950976" cy="606551"/>
        </a:xfrm>
        <a:prstGeom prst="rect">
          <a:avLst/>
        </a:prstGeom>
      </xdr:spPr>
    </xdr:pic>
    <xdr:clientData/>
  </xdr:oneCellAnchor>
  <xdr:oneCellAnchor>
    <xdr:from>
      <xdr:col>0</xdr:col>
      <xdr:colOff>41529</xdr:colOff>
      <xdr:row>80</xdr:row>
      <xdr:rowOff>115441</xdr:rowOff>
    </xdr:from>
    <xdr:ext cx="1562100" cy="850392"/>
    <xdr:pic>
      <xdr:nvPicPr>
        <xdr:cNvPr id="37" name="image32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" y="13869541"/>
          <a:ext cx="1562100" cy="850392"/>
        </a:xfrm>
        <a:prstGeom prst="rect">
          <a:avLst/>
        </a:prstGeom>
      </xdr:spPr>
    </xdr:pic>
    <xdr:clientData/>
  </xdr:oneCellAnchor>
  <xdr:twoCellAnchor editAs="oneCell">
    <xdr:from>
      <xdr:col>0</xdr:col>
      <xdr:colOff>202826</xdr:colOff>
      <xdr:row>102</xdr:row>
      <xdr:rowOff>163606</xdr:rowOff>
    </xdr:from>
    <xdr:to>
      <xdr:col>0</xdr:col>
      <xdr:colOff>1205617</xdr:colOff>
      <xdr:row>107</xdr:row>
      <xdr:rowOff>34065</xdr:rowOff>
    </xdr:to>
    <xdr:pic>
      <xdr:nvPicPr>
        <xdr:cNvPr id="54" name="image34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26" y="17846488"/>
          <a:ext cx="1002791" cy="822959"/>
        </a:xfrm>
        <a:prstGeom prst="rect">
          <a:avLst/>
        </a:prstGeom>
      </xdr:spPr>
    </xdr:pic>
    <xdr:clientData/>
  </xdr:twoCellAnchor>
  <xdr:twoCellAnchor editAs="oneCell">
    <xdr:from>
      <xdr:col>0</xdr:col>
      <xdr:colOff>43736</xdr:colOff>
      <xdr:row>91</xdr:row>
      <xdr:rowOff>26223</xdr:rowOff>
    </xdr:from>
    <xdr:to>
      <xdr:col>0</xdr:col>
      <xdr:colOff>1541827</xdr:colOff>
      <xdr:row>100</xdr:row>
      <xdr:rowOff>30404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43736" y="15466248"/>
          <a:ext cx="1498091" cy="1423406"/>
          <a:chOff x="0" y="0"/>
          <a:chExt cx="1498091" cy="1449740"/>
        </a:xfrm>
      </xdr:grpSpPr>
      <xdr:pic>
        <xdr:nvPicPr>
          <xdr:cNvPr id="56" name="image35.jpe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0" y="510540"/>
            <a:ext cx="486156" cy="939200"/>
          </a:xfrm>
          <a:prstGeom prst="rect">
            <a:avLst/>
          </a:prstGeom>
        </xdr:spPr>
      </xdr:pic>
      <xdr:pic>
        <xdr:nvPicPr>
          <xdr:cNvPr id="57" name="image36.jpeg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3460" y="25907"/>
            <a:ext cx="484631" cy="891540"/>
          </a:xfrm>
          <a:prstGeom prst="rect">
            <a:avLst/>
          </a:prstGeom>
        </xdr:spPr>
      </xdr:pic>
      <xdr:pic>
        <xdr:nvPicPr>
          <xdr:cNvPr id="58" name="image37.jpe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86156" cy="91065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381000</xdr:colOff>
      <xdr:row>109</xdr:row>
      <xdr:rowOff>28575</xdr:rowOff>
    </xdr:from>
    <xdr:to>
      <xdr:col>0</xdr:col>
      <xdr:colOff>1242059</xdr:colOff>
      <xdr:row>114</xdr:row>
      <xdr:rowOff>1142</xdr:rowOff>
    </xdr:to>
    <xdr:pic>
      <xdr:nvPicPr>
        <xdr:cNvPr id="59" name="image38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612" y="4226432"/>
          <a:ext cx="861059" cy="925067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118</xdr:row>
      <xdr:rowOff>152400</xdr:rowOff>
    </xdr:from>
    <xdr:to>
      <xdr:col>0</xdr:col>
      <xdr:colOff>1192856</xdr:colOff>
      <xdr:row>121</xdr:row>
      <xdr:rowOff>188829</xdr:rowOff>
    </xdr:to>
    <xdr:pic>
      <xdr:nvPicPr>
        <xdr:cNvPr id="60" name="image39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39" y="5832013"/>
          <a:ext cx="697556" cy="607929"/>
        </a:xfrm>
        <a:prstGeom prst="rect">
          <a:avLst/>
        </a:prstGeom>
      </xdr:spPr>
    </xdr:pic>
    <xdr:clientData/>
  </xdr:twoCellAnchor>
  <xdr:twoCellAnchor editAs="oneCell">
    <xdr:from>
      <xdr:col>0</xdr:col>
      <xdr:colOff>6689</xdr:colOff>
      <xdr:row>145</xdr:row>
      <xdr:rowOff>91414</xdr:rowOff>
    </xdr:from>
    <xdr:to>
      <xdr:col>0</xdr:col>
      <xdr:colOff>1506304</xdr:colOff>
      <xdr:row>157</xdr:row>
      <xdr:rowOff>164516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6689" y="25523164"/>
          <a:ext cx="1499615" cy="2359102"/>
          <a:chOff x="0" y="0"/>
          <a:chExt cx="1499615" cy="2359102"/>
        </a:xfrm>
      </xdr:grpSpPr>
      <xdr:pic>
        <xdr:nvPicPr>
          <xdr:cNvPr id="62" name="image40.jpeg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5422" y="0"/>
            <a:ext cx="733192" cy="944831"/>
          </a:xfrm>
          <a:prstGeom prst="rect">
            <a:avLst/>
          </a:prstGeom>
        </xdr:spPr>
      </xdr:pic>
      <xdr:pic>
        <xdr:nvPicPr>
          <xdr:cNvPr id="63" name="image41.png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2827"/>
            <a:ext cx="1499615" cy="32004"/>
          </a:xfrm>
          <a:prstGeom prst="rect">
            <a:avLst/>
          </a:prstGeom>
        </xdr:spPr>
      </xdr:pic>
      <xdr:pic>
        <xdr:nvPicPr>
          <xdr:cNvPr id="64" name="image42.png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0716" y="943307"/>
            <a:ext cx="821175" cy="179831"/>
          </a:xfrm>
          <a:prstGeom prst="rect">
            <a:avLst/>
          </a:prstGeom>
        </xdr:spPr>
      </xdr:pic>
      <xdr:pic>
        <xdr:nvPicPr>
          <xdr:cNvPr id="65" name="image43.jpe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43307"/>
            <a:ext cx="1499615" cy="1415795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133763</xdr:colOff>
      <xdr:row>130</xdr:row>
      <xdr:rowOff>24019</xdr:rowOff>
    </xdr:from>
    <xdr:to>
      <xdr:col>0</xdr:col>
      <xdr:colOff>1016158</xdr:colOff>
      <xdr:row>133</xdr:row>
      <xdr:rowOff>174895</xdr:rowOff>
    </xdr:to>
    <xdr:grpSp>
      <xdr:nvGrpSpPr>
        <xdr:cNvPr id="66" name="Grup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33763" y="22598269"/>
          <a:ext cx="882395" cy="722376"/>
          <a:chOff x="0" y="0"/>
          <a:chExt cx="882395" cy="722376"/>
        </a:xfrm>
      </xdr:grpSpPr>
      <xdr:sp macro="" textlink="">
        <xdr:nvSpPr>
          <xdr:cNvPr id="67" name="Shape 249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272034" y="182879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-2285" y="2286"/>
                </a:moveTo>
                <a:lnTo>
                  <a:pt x="2285" y="2286"/>
                </a:lnTo>
              </a:path>
            </a:pathLst>
          </a:custGeom>
          <a:ln w="4572">
            <a:solidFill>
              <a:srgbClr val="F6F7F7"/>
            </a:solidFill>
          </a:ln>
        </xdr:spPr>
        <xdr:txBody>
          <a:bodyPr/>
          <a:lstStyle/>
          <a:p>
            <a:endParaRPr lang="es-MX"/>
          </a:p>
        </xdr:txBody>
      </xdr:sp>
      <xdr:pic>
        <xdr:nvPicPr>
          <xdr:cNvPr id="68" name="image44.png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82395" cy="722376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123825</xdr:colOff>
      <xdr:row>162</xdr:row>
      <xdr:rowOff>40902</xdr:rowOff>
    </xdr:from>
    <xdr:to>
      <xdr:col>0</xdr:col>
      <xdr:colOff>1439037</xdr:colOff>
      <xdr:row>166</xdr:row>
      <xdr:rowOff>170442</xdr:rowOff>
    </xdr:to>
    <xdr:pic>
      <xdr:nvPicPr>
        <xdr:cNvPr id="69" name="image45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9153784"/>
          <a:ext cx="1315212" cy="891540"/>
        </a:xfrm>
        <a:prstGeom prst="rect">
          <a:avLst/>
        </a:prstGeom>
      </xdr:spPr>
    </xdr:pic>
    <xdr:clientData/>
  </xdr:twoCellAnchor>
  <xdr:oneCellAnchor>
    <xdr:from>
      <xdr:col>2</xdr:col>
      <xdr:colOff>2673095</xdr:colOff>
      <xdr:row>0</xdr:row>
      <xdr:rowOff>0</xdr:rowOff>
    </xdr:from>
    <xdr:ext cx="2085339" cy="12700"/>
    <xdr:sp macro="" textlink="">
      <xdr:nvSpPr>
        <xdr:cNvPr id="39" name="Shape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297948" y="0"/>
          <a:ext cx="2085339" cy="12700"/>
        </a:xfrm>
        <a:custGeom>
          <a:avLst/>
          <a:gdLst/>
          <a:ahLst/>
          <a:cxnLst/>
          <a:rect l="0" t="0" r="0" b="0"/>
          <a:pathLst>
            <a:path w="2085339" h="12700">
              <a:moveTo>
                <a:pt x="2084831" y="0"/>
              </a:moveTo>
              <a:lnTo>
                <a:pt x="0" y="0"/>
              </a:lnTo>
              <a:lnTo>
                <a:pt x="0" y="12191"/>
              </a:lnTo>
              <a:lnTo>
                <a:pt x="2084831" y="12191"/>
              </a:lnTo>
              <a:lnTo>
                <a:pt x="208483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393572</xdr:colOff>
      <xdr:row>18</xdr:row>
      <xdr:rowOff>79247</xdr:rowOff>
    </xdr:from>
    <xdr:ext cx="783336" cy="243840"/>
    <xdr:pic>
      <xdr:nvPicPr>
        <xdr:cNvPr id="44" name="image4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572" y="3620306"/>
          <a:ext cx="783336" cy="243840"/>
        </a:xfrm>
        <a:prstGeom prst="rect">
          <a:avLst/>
        </a:prstGeom>
      </xdr:spPr>
    </xdr:pic>
    <xdr:clientData/>
  </xdr:oneCellAnchor>
  <xdr:oneCellAnchor>
    <xdr:from>
      <xdr:col>0</xdr:col>
      <xdr:colOff>104013</xdr:colOff>
      <xdr:row>22</xdr:row>
      <xdr:rowOff>94113</xdr:rowOff>
    </xdr:from>
    <xdr:ext cx="1130507" cy="418378"/>
    <xdr:pic>
      <xdr:nvPicPr>
        <xdr:cNvPr id="45" name="image5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" y="4408378"/>
          <a:ext cx="1130507" cy="418378"/>
        </a:xfrm>
        <a:prstGeom prst="rect">
          <a:avLst/>
        </a:prstGeom>
      </xdr:spPr>
    </xdr:pic>
    <xdr:clientData/>
  </xdr:oneCellAnchor>
  <xdr:oneCellAnchor>
    <xdr:from>
      <xdr:col>0</xdr:col>
      <xdr:colOff>253365</xdr:colOff>
      <xdr:row>13</xdr:row>
      <xdr:rowOff>138684</xdr:rowOff>
    </xdr:from>
    <xdr:ext cx="939346" cy="364235"/>
    <xdr:pic>
      <xdr:nvPicPr>
        <xdr:cNvPr id="46" name="image6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" y="2895331"/>
          <a:ext cx="939346" cy="364235"/>
        </a:xfrm>
        <a:prstGeom prst="rect">
          <a:avLst/>
        </a:prstGeom>
      </xdr:spPr>
    </xdr:pic>
    <xdr:clientData/>
  </xdr:oneCellAnchor>
  <xdr:oneCellAnchor>
    <xdr:from>
      <xdr:col>0</xdr:col>
      <xdr:colOff>129165</xdr:colOff>
      <xdr:row>27</xdr:row>
      <xdr:rowOff>53339</xdr:rowOff>
    </xdr:from>
    <xdr:ext cx="1265675" cy="339852"/>
    <xdr:pic>
      <xdr:nvPicPr>
        <xdr:cNvPr id="47" name="image7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65" y="5241663"/>
          <a:ext cx="1265675" cy="339852"/>
        </a:xfrm>
        <a:prstGeom prst="rect">
          <a:avLst/>
        </a:prstGeom>
      </xdr:spPr>
    </xdr:pic>
    <xdr:clientData/>
  </xdr:oneCellAnchor>
  <xdr:oneCellAnchor>
    <xdr:from>
      <xdr:col>0</xdr:col>
      <xdr:colOff>256413</xdr:colOff>
      <xdr:row>36</xdr:row>
      <xdr:rowOff>67055</xdr:rowOff>
    </xdr:from>
    <xdr:ext cx="731519" cy="411480"/>
    <xdr:pic>
      <xdr:nvPicPr>
        <xdr:cNvPr id="48" name="image9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13" y="6734555"/>
          <a:ext cx="731519" cy="411480"/>
        </a:xfrm>
        <a:prstGeom prst="rect">
          <a:avLst/>
        </a:prstGeom>
      </xdr:spPr>
    </xdr:pic>
    <xdr:clientData/>
  </xdr:oneCellAnchor>
  <xdr:oneCellAnchor>
    <xdr:from>
      <xdr:col>0</xdr:col>
      <xdr:colOff>199263</xdr:colOff>
      <xdr:row>41</xdr:row>
      <xdr:rowOff>2667</xdr:rowOff>
    </xdr:from>
    <xdr:ext cx="1321308" cy="932688"/>
    <xdr:pic>
      <xdr:nvPicPr>
        <xdr:cNvPr id="49" name="image24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63" y="7317867"/>
          <a:ext cx="1321308" cy="932688"/>
        </a:xfrm>
        <a:prstGeom prst="rect">
          <a:avLst/>
        </a:prstGeom>
      </xdr:spPr>
    </xdr:pic>
    <xdr:clientData/>
  </xdr:oneCellAnchor>
  <xdr:oneCellAnchor>
    <xdr:from>
      <xdr:col>0</xdr:col>
      <xdr:colOff>311277</xdr:colOff>
      <xdr:row>31</xdr:row>
      <xdr:rowOff>68579</xdr:rowOff>
    </xdr:from>
    <xdr:ext cx="905510" cy="393700"/>
    <xdr:grpSp>
      <xdr:nvGrpSpPr>
        <xdr:cNvPr id="50" name="Group 22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311277" y="5850254"/>
          <a:ext cx="905510" cy="393700"/>
          <a:chOff x="0" y="0"/>
          <a:chExt cx="905510" cy="393700"/>
        </a:xfrm>
      </xdr:grpSpPr>
      <xdr:pic>
        <xdr:nvPicPr>
          <xdr:cNvPr id="51" name="image27.pn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05256" cy="388620"/>
          </a:xfrm>
          <a:prstGeom prst="rect">
            <a:avLst/>
          </a:prstGeom>
        </xdr:spPr>
      </xdr:pic>
      <xdr:pic>
        <xdr:nvPicPr>
          <xdr:cNvPr id="52" name="image28.pn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" y="388620"/>
            <a:ext cx="233172" cy="4572"/>
          </a:xfrm>
          <a:prstGeom prst="rect">
            <a:avLst/>
          </a:prstGeom>
        </xdr:spPr>
      </xdr:pic>
      <xdr:pic>
        <xdr:nvPicPr>
          <xdr:cNvPr id="53" name="image29.pn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036" y="388620"/>
            <a:ext cx="251459" cy="4572"/>
          </a:xfrm>
          <a:prstGeom prst="rect">
            <a:avLst/>
          </a:prstGeom>
        </xdr:spPr>
      </xdr:pic>
      <xdr:pic>
        <xdr:nvPicPr>
          <xdr:cNvPr id="70" name="image30.png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4359" y="388620"/>
            <a:ext cx="251459" cy="457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495300</xdr:colOff>
      <xdr:row>118</xdr:row>
      <xdr:rowOff>152400</xdr:rowOff>
    </xdr:from>
    <xdr:ext cx="697556" cy="607929"/>
    <xdr:pic>
      <xdr:nvPicPr>
        <xdr:cNvPr id="71" name="image39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0883282"/>
          <a:ext cx="697556" cy="607929"/>
        </a:xfrm>
        <a:prstGeom prst="rect">
          <a:avLst/>
        </a:prstGeom>
      </xdr:spPr>
    </xdr:pic>
    <xdr:clientData/>
  </xdr:oneCellAnchor>
  <xdr:oneCellAnchor>
    <xdr:from>
      <xdr:col>0</xdr:col>
      <xdr:colOff>6689</xdr:colOff>
      <xdr:row>145</xdr:row>
      <xdr:rowOff>91414</xdr:rowOff>
    </xdr:from>
    <xdr:ext cx="1499615" cy="2359102"/>
    <xdr:grpSp>
      <xdr:nvGrpSpPr>
        <xdr:cNvPr id="72" name="Grup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6689" y="25523164"/>
          <a:ext cx="1499615" cy="2359102"/>
          <a:chOff x="0" y="0"/>
          <a:chExt cx="1499615" cy="2359102"/>
        </a:xfrm>
      </xdr:grpSpPr>
      <xdr:pic>
        <xdr:nvPicPr>
          <xdr:cNvPr id="73" name="image40.jpeg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5422" y="0"/>
            <a:ext cx="733192" cy="944831"/>
          </a:xfrm>
          <a:prstGeom prst="rect">
            <a:avLst/>
          </a:prstGeom>
        </xdr:spPr>
      </xdr:pic>
      <xdr:pic>
        <xdr:nvPicPr>
          <xdr:cNvPr id="74" name="image41.png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2827"/>
            <a:ext cx="1499615" cy="32004"/>
          </a:xfrm>
          <a:prstGeom prst="rect">
            <a:avLst/>
          </a:prstGeom>
        </xdr:spPr>
      </xdr:pic>
      <xdr:pic>
        <xdr:nvPicPr>
          <xdr:cNvPr id="75" name="image42.png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0716" y="943307"/>
            <a:ext cx="821175" cy="179831"/>
          </a:xfrm>
          <a:prstGeom prst="rect">
            <a:avLst/>
          </a:prstGeom>
        </xdr:spPr>
      </xdr:pic>
      <xdr:pic>
        <xdr:nvPicPr>
          <xdr:cNvPr id="76" name="image43.jpeg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43307"/>
            <a:ext cx="1499615" cy="1415795"/>
          </a:xfrm>
          <a:prstGeom prst="rect">
            <a:avLst/>
          </a:prstGeom>
        </xdr:spPr>
      </xdr:pic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125249</xdr:rowOff>
    </xdr:from>
    <xdr:ext cx="1206500" cy="911860"/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0" y="6583199"/>
          <a:ext cx="1206500" cy="911860"/>
          <a:chOff x="0" y="0"/>
          <a:chExt cx="1206500" cy="911860"/>
        </a:xfrm>
      </xdr:grpSpPr>
      <xdr:pic>
        <xdr:nvPicPr>
          <xdr:cNvPr id="3" name="image5.png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4367"/>
            <a:ext cx="291394" cy="182293"/>
          </a:xfrm>
          <a:prstGeom prst="rect">
            <a:avLst/>
          </a:prstGeom>
        </xdr:spPr>
      </xdr:pic>
      <xdr:pic>
        <xdr:nvPicPr>
          <xdr:cNvPr id="4" name="image6.png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736" y="0"/>
            <a:ext cx="1044274" cy="594435"/>
          </a:xfrm>
          <a:prstGeom prst="rect">
            <a:avLst/>
          </a:prstGeom>
        </xdr:spPr>
      </xdr:pic>
      <xdr:pic>
        <xdr:nvPicPr>
          <xdr:cNvPr id="5" name="image7.png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1167" y="317033"/>
            <a:ext cx="884843" cy="59443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1530985</xdr:colOff>
      <xdr:row>0</xdr:row>
      <xdr:rowOff>0</xdr:rowOff>
    </xdr:from>
    <xdr:ext cx="2214244" cy="55689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8785" y="0"/>
          <a:ext cx="2214244" cy="55689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352405" cy="1400559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28" y="14849475"/>
          <a:ext cx="1352405" cy="140055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3</xdr:row>
      <xdr:rowOff>26610</xdr:rowOff>
    </xdr:from>
    <xdr:to>
      <xdr:col>16</xdr:col>
      <xdr:colOff>257175</xdr:colOff>
      <xdr:row>4</xdr:row>
      <xdr:rowOff>180976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D909CD-BB86-45A1-5C58-71024DBE5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3933825" y="598110"/>
          <a:ext cx="1133475" cy="3448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397940</xdr:colOff>
      <xdr:row>6</xdr:row>
      <xdr:rowOff>19050</xdr:rowOff>
    </xdr:from>
    <xdr:ext cx="676034" cy="1011884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7865" b="15844"/>
        <a:stretch/>
      </xdr:blipFill>
      <xdr:spPr>
        <a:xfrm rot="16200000">
          <a:off x="19822412" y="6054903"/>
          <a:ext cx="10118840" cy="676034"/>
        </a:xfrm>
        <a:prstGeom prst="rect">
          <a:avLst/>
        </a:prstGeom>
      </xdr:spPr>
    </xdr:pic>
    <xdr:clientData/>
  </xdr:oneCellAnchor>
  <xdr:oneCellAnchor>
    <xdr:from>
      <xdr:col>2</xdr:col>
      <xdr:colOff>1224633</xdr:colOff>
      <xdr:row>1</xdr:row>
      <xdr:rowOff>125199</xdr:rowOff>
    </xdr:from>
    <xdr:ext cx="1333278" cy="450011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8558" y="315699"/>
          <a:ext cx="1333278" cy="450011"/>
        </a:xfrm>
        <a:prstGeom prst="rect">
          <a:avLst/>
        </a:prstGeom>
      </xdr:spPr>
    </xdr:pic>
    <xdr:clientData/>
  </xdr:oneCellAnchor>
  <xdr:oneCellAnchor>
    <xdr:from>
      <xdr:col>1</xdr:col>
      <xdr:colOff>208643</xdr:colOff>
      <xdr:row>1</xdr:row>
      <xdr:rowOff>245687</xdr:rowOff>
    </xdr:from>
    <xdr:ext cx="1539933" cy="252891"/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68" y="436187"/>
          <a:ext cx="1539933" cy="252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1</xdr:row>
      <xdr:rowOff>209551</xdr:rowOff>
    </xdr:from>
    <xdr:to>
      <xdr:col>2</xdr:col>
      <xdr:colOff>2225675</xdr:colOff>
      <xdr:row>8</xdr:row>
      <xdr:rowOff>214255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6" y="400051"/>
          <a:ext cx="2197099" cy="1671579"/>
        </a:xfrm>
        <a:prstGeom prst="rect">
          <a:avLst/>
        </a:prstGeom>
      </xdr:spPr>
    </xdr:pic>
    <xdr:clientData/>
  </xdr:twoCellAnchor>
  <xdr:twoCellAnchor editAs="oneCell">
    <xdr:from>
      <xdr:col>2</xdr:col>
      <xdr:colOff>79376</xdr:colOff>
      <xdr:row>43</xdr:row>
      <xdr:rowOff>196851</xdr:rowOff>
    </xdr:from>
    <xdr:to>
      <xdr:col>2</xdr:col>
      <xdr:colOff>2263776</xdr:colOff>
      <xdr:row>51</xdr:row>
      <xdr:rowOff>128625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3376" y="9197976"/>
          <a:ext cx="2184400" cy="1636749"/>
        </a:xfrm>
        <a:prstGeom prst="rect">
          <a:avLst/>
        </a:prstGeom>
      </xdr:spPr>
    </xdr:pic>
    <xdr:clientData/>
  </xdr:twoCellAnchor>
  <xdr:twoCellAnchor editAs="oneCell">
    <xdr:from>
      <xdr:col>9</xdr:col>
      <xdr:colOff>336551</xdr:colOff>
      <xdr:row>2</xdr:row>
      <xdr:rowOff>145476</xdr:rowOff>
    </xdr:from>
    <xdr:to>
      <xdr:col>10</xdr:col>
      <xdr:colOff>1495426</xdr:colOff>
      <xdr:row>9</xdr:row>
      <xdr:rowOff>201817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551" y="1107501"/>
          <a:ext cx="2111375" cy="15231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1845468</xdr:colOff>
      <xdr:row>12</xdr:row>
      <xdr:rowOff>23813</xdr:rowOff>
    </xdr:from>
    <xdr:to>
      <xdr:col>4</xdr:col>
      <xdr:colOff>630129</xdr:colOff>
      <xdr:row>17</xdr:row>
      <xdr:rowOff>117550</xdr:rowOff>
    </xdr:to>
    <xdr:pic>
      <xdr:nvPicPr>
        <xdr:cNvPr id="2" name="5 Imagen" descr="Logotipo Recepción - Studio WELLA baja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21602" b="7786"/>
        <a:stretch>
          <a:fillRect/>
        </a:stretch>
      </xdr:blipFill>
      <xdr:spPr>
        <a:xfrm>
          <a:off x="2931318" y="2147888"/>
          <a:ext cx="2785161" cy="998612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178593</xdr:colOff>
      <xdr:row>12</xdr:row>
      <xdr:rowOff>107155</xdr:rowOff>
    </xdr:from>
    <xdr:to>
      <xdr:col>1</xdr:col>
      <xdr:colOff>1871661</xdr:colOff>
      <xdr:row>17</xdr:row>
      <xdr:rowOff>102392</xdr:rowOff>
    </xdr:to>
    <xdr:pic>
      <xdr:nvPicPr>
        <xdr:cNvPr id="3" name="Imagen 2" descr="Resultado de imagen para BEAUTY 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3" y="2231230"/>
          <a:ext cx="2455068" cy="9001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bre.com.mx/publicaciones/MLM1342125434/modificar?callback_url=https%3A%2F%2Fwww.mercadolibre.com.mx%2Fpublicaciones%2Flistado%3Ffilters%253DCHANNEL_ONLY_MARKETPLACE%257CCHANNEL_MARKETPLACE_MSHOPS%257CWITHOUT_STOCK%257CSUSPENDED_BY_USER%257CEXCLUSIVE_CHANNEL_NOPROXIMITY%2526search%253D%2526sort%253DDEFAULT%2526page%253D1&amp;from_subview=marketplace" TargetMode="External"/><Relationship Id="rId2" Type="http://schemas.openxmlformats.org/officeDocument/2006/relationships/hyperlink" Target="https://www.mercadolibre.com.mx/publicaciones/MLM1335171067/modificar?callback_url=https%3A%2F%2Fwww.mercadolibre.com.mx%2Fpublicaciones%2Flistado%3Ffilters%253DCHANNEL_ONLY_MARKETPLACE%257CCHANNEL_MARKETPLACE_MSHOPS%257CWITHOUT_STOCK%257CSUSPENDED_BY_USER%257CEXCLUSIVE_CHANNEL_NOPROXIMITY%2526search%253D%2526sort%253DDEFAULT%2526page%253D1&amp;from_subview=marketplace" TargetMode="External"/><Relationship Id="rId1" Type="http://schemas.openxmlformats.org/officeDocument/2006/relationships/hyperlink" Target="https://www.mercadolibre.com.mx/publicaciones/MLM1308619798/modificar?callback_url=https%3A%2F%2Fwww.mercadolibre.com.mx%2Fpublicaciones%2Flistado%3Ffilters%253DCHANNEL_ONLY_MARKETPLACE%257CCHANNEL_MARKETPLACE_MSHOPS%257CWITHOUT_STOCK%257CSUSPENDED_BY_USER%257CEXCLUSIVE_CHANNEL_NOPROXIMITY%2526search%253D%2526sort%253DDEFAULT%2526page%253D1&amp;from_subview=marketplace" TargetMode="External"/><Relationship Id="rId4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://www.amazon.com.mx/dp/B002RS6L10?ref=myi_title_dp" TargetMode="External"/><Relationship Id="rId1" Type="http://schemas.openxmlformats.org/officeDocument/2006/relationships/hyperlink" Target="http://www.amazon.com.mx/dp/B011BCI87W?ref=myi_title_d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"/>
  <sheetViews>
    <sheetView workbookViewId="0">
      <selection activeCell="A174" sqref="A174:G191"/>
    </sheetView>
  </sheetViews>
  <sheetFormatPr baseColWidth="10" defaultColWidth="8" defaultRowHeight="12.75"/>
  <cols>
    <col min="1" max="1" width="24.5703125" style="823" customWidth="1"/>
    <col min="2" max="2" width="13.28515625" style="823" customWidth="1"/>
    <col min="3" max="3" width="58.5703125" style="823" bestFit="1" customWidth="1"/>
    <col min="4" max="4" width="8.5703125" style="823" customWidth="1"/>
    <col min="5" max="5" width="12.5703125" style="823" hidden="1" customWidth="1"/>
    <col min="6" max="6" width="13" style="823" hidden="1" customWidth="1"/>
    <col min="7" max="7" width="8" style="824"/>
    <col min="8" max="16384" width="8" style="823"/>
  </cols>
  <sheetData>
    <row r="1" spans="1:7" ht="32.25" customHeight="1">
      <c r="A1" s="914" t="s">
        <v>3560</v>
      </c>
      <c r="B1" s="915"/>
      <c r="C1" s="915"/>
      <c r="D1" s="915"/>
      <c r="E1" s="915"/>
      <c r="F1" s="915"/>
      <c r="G1" s="825"/>
    </row>
    <row r="2" spans="1:7" ht="25.5" customHeight="1">
      <c r="A2" s="854">
        <v>2025</v>
      </c>
      <c r="B2" s="853"/>
      <c r="C2" s="853"/>
      <c r="D2" s="853"/>
      <c r="E2" s="853"/>
      <c r="F2" s="853"/>
      <c r="G2" s="825"/>
    </row>
    <row r="3" spans="1:7" ht="12.75" customHeight="1">
      <c r="A3" s="852" t="s">
        <v>3212</v>
      </c>
      <c r="B3" s="851">
        <v>6622106342</v>
      </c>
      <c r="C3" s="850"/>
      <c r="D3" s="850"/>
      <c r="E3" s="850"/>
      <c r="F3" s="850"/>
      <c r="G3" s="825"/>
    </row>
    <row r="4" spans="1:7" ht="14.25" customHeight="1">
      <c r="A4" s="916" t="s">
        <v>668</v>
      </c>
      <c r="B4" s="918" t="s">
        <v>3213</v>
      </c>
      <c r="C4" s="918" t="s">
        <v>3214</v>
      </c>
      <c r="D4" s="918" t="s">
        <v>3215</v>
      </c>
      <c r="E4" s="849" t="s">
        <v>3216</v>
      </c>
      <c r="F4" s="848" t="s">
        <v>3216</v>
      </c>
      <c r="G4" s="825"/>
    </row>
    <row r="5" spans="1:7" ht="14.25" customHeight="1">
      <c r="A5" s="917"/>
      <c r="B5" s="919"/>
      <c r="C5" s="919"/>
      <c r="D5" s="919"/>
      <c r="E5" s="847" t="s">
        <v>3217</v>
      </c>
      <c r="F5" s="846" t="s">
        <v>3218</v>
      </c>
      <c r="G5" s="825"/>
    </row>
    <row r="6" spans="1:7" ht="15" customHeight="1">
      <c r="A6" s="898" t="s">
        <v>3219</v>
      </c>
      <c r="B6" s="899"/>
      <c r="C6" s="899"/>
      <c r="D6" s="899"/>
      <c r="E6" s="899"/>
      <c r="F6" s="899"/>
      <c r="G6" s="825"/>
    </row>
    <row r="7" spans="1:7" ht="14.25" customHeight="1">
      <c r="A7" s="845"/>
      <c r="B7" s="841"/>
      <c r="C7" s="844" t="s">
        <v>3220</v>
      </c>
      <c r="D7" s="844" t="s">
        <v>3221</v>
      </c>
      <c r="E7" s="843">
        <v>250.79</v>
      </c>
      <c r="F7" s="842" t="s">
        <v>669</v>
      </c>
      <c r="G7" s="825"/>
    </row>
    <row r="8" spans="1:7" ht="14.25" customHeight="1">
      <c r="A8" s="840"/>
      <c r="B8" s="841"/>
      <c r="C8" s="828" t="s">
        <v>3222</v>
      </c>
      <c r="D8" s="828" t="s">
        <v>3223</v>
      </c>
      <c r="E8" s="827">
        <v>285.48</v>
      </c>
      <c r="F8" s="831" t="s">
        <v>669</v>
      </c>
      <c r="G8" s="825"/>
    </row>
    <row r="9" spans="1:7" ht="14.25" customHeight="1">
      <c r="A9" s="840"/>
      <c r="B9" s="841"/>
      <c r="C9" s="828" t="s">
        <v>3224</v>
      </c>
      <c r="D9" s="828" t="s">
        <v>3223</v>
      </c>
      <c r="E9" s="827">
        <v>285.48</v>
      </c>
      <c r="F9" s="831" t="s">
        <v>669</v>
      </c>
      <c r="G9" s="825"/>
    </row>
    <row r="10" spans="1:7" ht="14.25" customHeight="1">
      <c r="A10" s="840"/>
      <c r="B10" s="841"/>
      <c r="C10" s="828" t="s">
        <v>3225</v>
      </c>
      <c r="D10" s="828" t="s">
        <v>3223</v>
      </c>
      <c r="E10" s="827">
        <v>285.48</v>
      </c>
      <c r="F10" s="831" t="s">
        <v>669</v>
      </c>
      <c r="G10" s="825"/>
    </row>
    <row r="11" spans="1:7" ht="14.25" customHeight="1">
      <c r="A11" s="840"/>
      <c r="B11" s="841"/>
      <c r="C11" s="828" t="s">
        <v>3226</v>
      </c>
      <c r="D11" s="828" t="s">
        <v>3223</v>
      </c>
      <c r="E11" s="827">
        <v>285.48</v>
      </c>
      <c r="F11" s="831" t="s">
        <v>669</v>
      </c>
      <c r="G11" s="825"/>
    </row>
    <row r="12" spans="1:7" ht="14.25" customHeight="1">
      <c r="A12" s="840"/>
      <c r="B12" s="832"/>
      <c r="C12" s="828" t="s">
        <v>3227</v>
      </c>
      <c r="D12" s="828" t="s">
        <v>3223</v>
      </c>
      <c r="E12" s="827">
        <v>285.48</v>
      </c>
      <c r="F12" s="831" t="s">
        <v>669</v>
      </c>
      <c r="G12" s="825"/>
    </row>
    <row r="13" spans="1:7" ht="14.25" customHeight="1">
      <c r="A13" s="840"/>
      <c r="B13" s="832"/>
      <c r="C13" s="828" t="s">
        <v>3228</v>
      </c>
      <c r="D13" s="828" t="s">
        <v>3229</v>
      </c>
      <c r="E13" s="827">
        <v>50.69</v>
      </c>
      <c r="F13" s="831" t="s">
        <v>669</v>
      </c>
      <c r="G13" s="825"/>
    </row>
    <row r="14" spans="1:7" ht="14.25" customHeight="1">
      <c r="A14" s="839"/>
      <c r="B14" s="832"/>
      <c r="C14" s="828" t="s">
        <v>3230</v>
      </c>
      <c r="D14" s="828" t="s">
        <v>3231</v>
      </c>
      <c r="E14" s="827">
        <v>40.69</v>
      </c>
      <c r="F14" s="831" t="s">
        <v>669</v>
      </c>
      <c r="G14" s="825"/>
    </row>
    <row r="15" spans="1:7" ht="15" customHeight="1">
      <c r="A15" s="896" t="s">
        <v>3232</v>
      </c>
      <c r="B15" s="897"/>
      <c r="C15" s="897"/>
      <c r="D15" s="897"/>
      <c r="E15" s="897"/>
      <c r="F15" s="897"/>
      <c r="G15" s="825"/>
    </row>
    <row r="16" spans="1:7" ht="14.25" customHeight="1">
      <c r="A16" s="912"/>
      <c r="B16" s="832"/>
      <c r="C16" s="828" t="s">
        <v>3233</v>
      </c>
      <c r="D16" s="828" t="s">
        <v>3221</v>
      </c>
      <c r="E16" s="827">
        <v>259.45999999999998</v>
      </c>
      <c r="F16" s="831" t="s">
        <v>669</v>
      </c>
      <c r="G16" s="825"/>
    </row>
    <row r="17" spans="1:7" ht="14.25" customHeight="1">
      <c r="A17" s="913"/>
      <c r="B17" s="832"/>
      <c r="C17" s="828" t="s">
        <v>3234</v>
      </c>
      <c r="D17" s="828" t="s">
        <v>3235</v>
      </c>
      <c r="E17" s="827">
        <v>416.88</v>
      </c>
      <c r="F17" s="831" t="s">
        <v>669</v>
      </c>
      <c r="G17" s="825"/>
    </row>
    <row r="18" spans="1:7" ht="15" customHeight="1">
      <c r="A18" s="894" t="s">
        <v>3236</v>
      </c>
      <c r="B18" s="895"/>
      <c r="C18" s="895"/>
      <c r="D18" s="895"/>
      <c r="E18" s="895"/>
      <c r="F18" s="895"/>
      <c r="G18" s="825"/>
    </row>
    <row r="19" spans="1:7" ht="14.25" customHeight="1">
      <c r="A19" s="920"/>
      <c r="B19" s="832"/>
      <c r="C19" s="828" t="s">
        <v>3237</v>
      </c>
      <c r="D19" s="828" t="s">
        <v>3221</v>
      </c>
      <c r="E19" s="827">
        <v>250.79</v>
      </c>
      <c r="F19" s="831" t="s">
        <v>669</v>
      </c>
      <c r="G19" s="825"/>
    </row>
    <row r="20" spans="1:7" ht="14.25" customHeight="1">
      <c r="A20" s="921"/>
      <c r="B20" s="832"/>
      <c r="C20" s="828" t="s">
        <v>3238</v>
      </c>
      <c r="D20" s="828" t="s">
        <v>3221</v>
      </c>
      <c r="E20" s="827">
        <v>250.79</v>
      </c>
      <c r="F20" s="831" t="s">
        <v>669</v>
      </c>
      <c r="G20" s="825"/>
    </row>
    <row r="21" spans="1:7" ht="14.25" customHeight="1">
      <c r="A21" s="921"/>
      <c r="B21" s="828" t="s">
        <v>3239</v>
      </c>
      <c r="C21" s="828" t="s">
        <v>3240</v>
      </c>
      <c r="D21" s="828" t="s">
        <v>3223</v>
      </c>
      <c r="E21" s="827">
        <v>260.64999999999998</v>
      </c>
      <c r="F21" s="831" t="s">
        <v>669</v>
      </c>
      <c r="G21" s="825"/>
    </row>
    <row r="22" spans="1:7" ht="14.25" customHeight="1">
      <c r="A22" s="922"/>
      <c r="B22" s="828" t="s">
        <v>3241</v>
      </c>
      <c r="C22" s="828" t="s">
        <v>3240</v>
      </c>
      <c r="D22" s="828" t="s">
        <v>3229</v>
      </c>
      <c r="E22" s="827">
        <v>52.03</v>
      </c>
      <c r="F22" s="831" t="s">
        <v>669</v>
      </c>
      <c r="G22" s="825"/>
    </row>
    <row r="23" spans="1:7" ht="15" customHeight="1">
      <c r="A23" s="892" t="s">
        <v>3242</v>
      </c>
      <c r="B23" s="893"/>
      <c r="C23" s="893"/>
      <c r="D23" s="893"/>
      <c r="E23" s="893"/>
      <c r="F23" s="893"/>
      <c r="G23" s="825"/>
    </row>
    <row r="24" spans="1:7" ht="14.25" customHeight="1">
      <c r="A24" s="920"/>
      <c r="B24" s="832"/>
      <c r="C24" s="828" t="s">
        <v>3243</v>
      </c>
      <c r="D24" s="828" t="s">
        <v>3231</v>
      </c>
      <c r="E24" s="838">
        <v>216.78</v>
      </c>
      <c r="F24" s="837"/>
      <c r="G24" s="825"/>
    </row>
    <row r="25" spans="1:7" ht="14.25" customHeight="1">
      <c r="A25" s="921"/>
      <c r="B25" s="832"/>
      <c r="C25" s="828" t="s">
        <v>3244</v>
      </c>
      <c r="D25" s="828" t="s">
        <v>3231</v>
      </c>
      <c r="E25" s="836">
        <v>29.9</v>
      </c>
      <c r="F25" s="835" t="s">
        <v>669</v>
      </c>
      <c r="G25" s="825"/>
    </row>
    <row r="26" spans="1:7" ht="14.25" customHeight="1">
      <c r="A26" s="922"/>
      <c r="B26" s="832"/>
      <c r="C26" s="828" t="s">
        <v>3245</v>
      </c>
      <c r="D26" s="828" t="s">
        <v>3231</v>
      </c>
      <c r="E26" s="834">
        <v>216.78</v>
      </c>
      <c r="F26" s="833" t="s">
        <v>669</v>
      </c>
      <c r="G26" s="825"/>
    </row>
    <row r="27" spans="1:7" ht="15" customHeight="1">
      <c r="A27" s="890" t="s">
        <v>3246</v>
      </c>
      <c r="B27" s="891"/>
      <c r="C27" s="891"/>
      <c r="D27" s="891"/>
      <c r="E27" s="891"/>
      <c r="F27" s="891"/>
      <c r="G27" s="825"/>
    </row>
    <row r="28" spans="1:7" ht="14.25" customHeight="1">
      <c r="A28" s="920"/>
      <c r="B28" s="832"/>
      <c r="C28" s="828" t="s">
        <v>3247</v>
      </c>
      <c r="D28" s="828" t="s">
        <v>3248</v>
      </c>
      <c r="E28" s="827">
        <v>139.74</v>
      </c>
      <c r="F28" s="831" t="s">
        <v>669</v>
      </c>
      <c r="G28" s="825"/>
    </row>
    <row r="29" spans="1:7" ht="14.25" customHeight="1">
      <c r="A29" s="921"/>
      <c r="B29" s="832"/>
      <c r="C29" s="828" t="s">
        <v>3249</v>
      </c>
      <c r="D29" s="828" t="s">
        <v>3250</v>
      </c>
      <c r="E29" s="827">
        <v>25.35</v>
      </c>
      <c r="F29" s="831" t="s">
        <v>669</v>
      </c>
      <c r="G29" s="825"/>
    </row>
    <row r="30" spans="1:7" ht="14.25" customHeight="1">
      <c r="A30" s="921"/>
      <c r="B30" s="832"/>
      <c r="C30" s="828" t="s">
        <v>3251</v>
      </c>
      <c r="D30" s="828" t="s">
        <v>3223</v>
      </c>
      <c r="E30" s="827">
        <v>114.06</v>
      </c>
      <c r="F30" s="831" t="s">
        <v>669</v>
      </c>
      <c r="G30" s="825"/>
    </row>
    <row r="31" spans="1:7" ht="14.25" customHeight="1">
      <c r="A31" s="921"/>
      <c r="B31" s="828" t="s">
        <v>3252</v>
      </c>
      <c r="C31" s="828" t="s">
        <v>3253</v>
      </c>
      <c r="D31" s="828" t="s">
        <v>3254</v>
      </c>
      <c r="E31" s="827">
        <v>301.3</v>
      </c>
      <c r="F31" s="831" t="s">
        <v>669</v>
      </c>
      <c r="G31" s="825"/>
    </row>
    <row r="32" spans="1:7" ht="14.25" customHeight="1">
      <c r="A32" s="922"/>
      <c r="B32" s="828" t="s">
        <v>3255</v>
      </c>
      <c r="C32" s="828" t="s">
        <v>3256</v>
      </c>
      <c r="D32" s="828" t="s">
        <v>3257</v>
      </c>
      <c r="E32" s="827">
        <v>556.28</v>
      </c>
      <c r="F32" s="831" t="s">
        <v>669</v>
      </c>
      <c r="G32" s="825"/>
    </row>
    <row r="33" spans="1:7" ht="15" customHeight="1">
      <c r="A33" s="888" t="s">
        <v>3258</v>
      </c>
      <c r="B33" s="889"/>
      <c r="C33" s="889"/>
      <c r="D33" s="889"/>
      <c r="E33" s="889"/>
      <c r="F33" s="889"/>
      <c r="G33" s="825"/>
    </row>
    <row r="34" spans="1:7" ht="14.25" customHeight="1">
      <c r="A34" s="920"/>
      <c r="B34" s="828" t="s">
        <v>3259</v>
      </c>
      <c r="C34" s="828" t="s">
        <v>3260</v>
      </c>
      <c r="D34" s="828" t="s">
        <v>3261</v>
      </c>
      <c r="E34" s="827">
        <v>701.02</v>
      </c>
      <c r="F34" s="831" t="s">
        <v>669</v>
      </c>
      <c r="G34" s="825"/>
    </row>
    <row r="35" spans="1:7" ht="14.25" customHeight="1">
      <c r="A35" s="921"/>
      <c r="B35" s="828" t="s">
        <v>3262</v>
      </c>
      <c r="C35" s="828" t="s">
        <v>3263</v>
      </c>
      <c r="D35" s="828" t="s">
        <v>3257</v>
      </c>
      <c r="E35" s="830">
        <v>1010.51</v>
      </c>
      <c r="F35" s="831" t="s">
        <v>669</v>
      </c>
      <c r="G35" s="825"/>
    </row>
    <row r="36" spans="1:7" ht="14.25" customHeight="1">
      <c r="A36" s="921"/>
      <c r="B36" s="828" t="s">
        <v>670</v>
      </c>
      <c r="C36" s="828" t="s">
        <v>3264</v>
      </c>
      <c r="D36" s="828" t="s">
        <v>3261</v>
      </c>
      <c r="E36" s="827">
        <v>800.4</v>
      </c>
      <c r="F36" s="831" t="s">
        <v>669</v>
      </c>
      <c r="G36" s="825"/>
    </row>
    <row r="37" spans="1:7" ht="14.25" customHeight="1">
      <c r="A37" s="921"/>
      <c r="B37" s="828" t="s">
        <v>3265</v>
      </c>
      <c r="C37" s="828" t="s">
        <v>3266</v>
      </c>
      <c r="D37" s="828" t="s">
        <v>3261</v>
      </c>
      <c r="E37" s="827">
        <v>800.4</v>
      </c>
      <c r="F37" s="831" t="s">
        <v>669</v>
      </c>
      <c r="G37" s="825"/>
    </row>
    <row r="38" spans="1:7" ht="14.25" customHeight="1">
      <c r="A38" s="922"/>
      <c r="B38" s="828" t="s">
        <v>3267</v>
      </c>
      <c r="C38" s="828" t="s">
        <v>3268</v>
      </c>
      <c r="D38" s="828" t="s">
        <v>3257</v>
      </c>
      <c r="E38" s="830">
        <v>1151.9100000000001</v>
      </c>
      <c r="F38" s="831" t="s">
        <v>669</v>
      </c>
      <c r="G38" s="825"/>
    </row>
    <row r="39" spans="1:7" ht="15" customHeight="1">
      <c r="A39" s="886" t="s">
        <v>3269</v>
      </c>
      <c r="B39" s="887"/>
      <c r="C39" s="887"/>
      <c r="D39" s="887"/>
      <c r="E39" s="887"/>
      <c r="F39" s="887"/>
      <c r="G39" s="825"/>
    </row>
    <row r="40" spans="1:7" ht="14.25" customHeight="1">
      <c r="A40" s="920"/>
      <c r="B40" s="828" t="s">
        <v>671</v>
      </c>
      <c r="C40" s="828" t="s">
        <v>3270</v>
      </c>
      <c r="D40" s="828" t="s">
        <v>3271</v>
      </c>
      <c r="E40" s="830">
        <v>1083.8800000000001</v>
      </c>
      <c r="F40" s="831" t="s">
        <v>669</v>
      </c>
      <c r="G40" s="825"/>
    </row>
    <row r="41" spans="1:7" ht="14.25" customHeight="1">
      <c r="A41" s="921"/>
      <c r="B41" s="828" t="s">
        <v>672</v>
      </c>
      <c r="C41" s="828" t="s">
        <v>3272</v>
      </c>
      <c r="D41" s="828" t="s">
        <v>3273</v>
      </c>
      <c r="E41" s="830">
        <v>2716.02</v>
      </c>
      <c r="F41" s="831" t="s">
        <v>669</v>
      </c>
      <c r="G41" s="825"/>
    </row>
    <row r="42" spans="1:7" ht="14.25" customHeight="1">
      <c r="A42" s="922"/>
      <c r="B42" s="828" t="s">
        <v>673</v>
      </c>
      <c r="C42" s="828" t="s">
        <v>3274</v>
      </c>
      <c r="D42" s="828" t="s">
        <v>3275</v>
      </c>
      <c r="E42" s="830">
        <v>1972.32</v>
      </c>
      <c r="F42" s="831" t="s">
        <v>669</v>
      </c>
      <c r="G42" s="825"/>
    </row>
    <row r="43" spans="1:7" ht="15" customHeight="1">
      <c r="A43" s="884" t="s">
        <v>3276</v>
      </c>
      <c r="B43" s="885"/>
      <c r="C43" s="885"/>
      <c r="D43" s="885"/>
      <c r="E43" s="885"/>
      <c r="F43" s="885"/>
      <c r="G43" s="825"/>
    </row>
    <row r="44" spans="1:7" ht="14.25" customHeight="1">
      <c r="A44" s="920"/>
      <c r="B44" s="828" t="s">
        <v>674</v>
      </c>
      <c r="C44" s="828" t="s">
        <v>3277</v>
      </c>
      <c r="D44" s="828" t="s">
        <v>3278</v>
      </c>
      <c r="E44" s="827">
        <v>344.17</v>
      </c>
      <c r="F44" s="826">
        <v>426.6</v>
      </c>
      <c r="G44" s="825"/>
    </row>
    <row r="45" spans="1:7" ht="14.25" customHeight="1">
      <c r="A45" s="921"/>
      <c r="B45" s="828" t="s">
        <v>675</v>
      </c>
      <c r="C45" s="828" t="s">
        <v>3279</v>
      </c>
      <c r="D45" s="828" t="s">
        <v>3278</v>
      </c>
      <c r="E45" s="827">
        <v>560.28</v>
      </c>
      <c r="F45" s="826">
        <v>696.6</v>
      </c>
      <c r="G45" s="825"/>
    </row>
    <row r="46" spans="1:7" ht="14.25" customHeight="1">
      <c r="A46" s="921"/>
      <c r="B46" s="828" t="s">
        <v>676</v>
      </c>
      <c r="C46" s="828" t="s">
        <v>3280</v>
      </c>
      <c r="D46" s="828" t="s">
        <v>3278</v>
      </c>
      <c r="E46" s="827">
        <v>344.17</v>
      </c>
      <c r="F46" s="826">
        <v>426.6</v>
      </c>
      <c r="G46" s="825"/>
    </row>
    <row r="47" spans="1:7" ht="14.25" customHeight="1">
      <c r="A47" s="921"/>
      <c r="B47" s="828" t="s">
        <v>677</v>
      </c>
      <c r="C47" s="828" t="s">
        <v>3281</v>
      </c>
      <c r="D47" s="828" t="s">
        <v>3278</v>
      </c>
      <c r="E47" s="827">
        <v>560.28</v>
      </c>
      <c r="F47" s="826">
        <v>696.6</v>
      </c>
      <c r="G47" s="825"/>
    </row>
    <row r="48" spans="1:7" ht="14.25" customHeight="1">
      <c r="A48" s="921"/>
      <c r="B48" s="828" t="s">
        <v>678</v>
      </c>
      <c r="C48" s="828" t="s">
        <v>3282</v>
      </c>
      <c r="D48" s="828" t="s">
        <v>3278</v>
      </c>
      <c r="E48" s="827">
        <v>344.17</v>
      </c>
      <c r="F48" s="826">
        <v>426.6</v>
      </c>
      <c r="G48" s="825"/>
    </row>
    <row r="49" spans="1:7" ht="14.25" customHeight="1">
      <c r="A49" s="921"/>
      <c r="B49" s="828" t="s">
        <v>679</v>
      </c>
      <c r="C49" s="828" t="s">
        <v>3283</v>
      </c>
      <c r="D49" s="828" t="s">
        <v>3278</v>
      </c>
      <c r="E49" s="827">
        <v>560.28</v>
      </c>
      <c r="F49" s="826">
        <v>696.6</v>
      </c>
      <c r="G49" s="825"/>
    </row>
    <row r="50" spans="1:7" ht="14.25" customHeight="1">
      <c r="A50" s="921"/>
      <c r="B50" s="828" t="s">
        <v>680</v>
      </c>
      <c r="C50" s="828" t="s">
        <v>3284</v>
      </c>
      <c r="D50" s="828" t="s">
        <v>3231</v>
      </c>
      <c r="E50" s="827">
        <v>738.37</v>
      </c>
      <c r="F50" s="826">
        <v>995.76</v>
      </c>
      <c r="G50" s="825"/>
    </row>
    <row r="51" spans="1:7" ht="14.25" customHeight="1">
      <c r="A51" s="921"/>
      <c r="B51" s="828" t="s">
        <v>681</v>
      </c>
      <c r="C51" s="828" t="s">
        <v>3285</v>
      </c>
      <c r="D51" s="828" t="s">
        <v>3231</v>
      </c>
      <c r="E51" s="827">
        <v>738.37</v>
      </c>
      <c r="F51" s="826">
        <v>995.76</v>
      </c>
      <c r="G51" s="825"/>
    </row>
    <row r="52" spans="1:7" ht="14.25" customHeight="1">
      <c r="A52" s="921"/>
      <c r="B52" s="828" t="s">
        <v>682</v>
      </c>
      <c r="C52" s="828" t="s">
        <v>3286</v>
      </c>
      <c r="D52" s="828" t="s">
        <v>3231</v>
      </c>
      <c r="E52" s="827">
        <v>738.37</v>
      </c>
      <c r="F52" s="826">
        <v>995.76</v>
      </c>
      <c r="G52" s="825"/>
    </row>
    <row r="53" spans="1:7" ht="14.25" customHeight="1">
      <c r="A53" s="921"/>
      <c r="B53" s="828" t="s">
        <v>683</v>
      </c>
      <c r="C53" s="828" t="s">
        <v>3287</v>
      </c>
      <c r="D53" s="828" t="s">
        <v>3231</v>
      </c>
      <c r="E53" s="827">
        <v>738.37</v>
      </c>
      <c r="F53" s="826">
        <v>995.76</v>
      </c>
      <c r="G53" s="825"/>
    </row>
    <row r="54" spans="1:7" ht="14.25" customHeight="1">
      <c r="A54" s="921"/>
      <c r="B54" s="828" t="s">
        <v>684</v>
      </c>
      <c r="C54" s="828" t="s">
        <v>3288</v>
      </c>
      <c r="D54" s="828" t="s">
        <v>3231</v>
      </c>
      <c r="E54" s="827">
        <v>738.37</v>
      </c>
      <c r="F54" s="826">
        <v>995.76</v>
      </c>
      <c r="G54" s="825"/>
    </row>
    <row r="55" spans="1:7" ht="14.25" customHeight="1">
      <c r="A55" s="921"/>
      <c r="B55" s="828" t="s">
        <v>685</v>
      </c>
      <c r="C55" s="828" t="s">
        <v>3289</v>
      </c>
      <c r="D55" s="828" t="s">
        <v>3231</v>
      </c>
      <c r="E55" s="827">
        <v>738.37</v>
      </c>
      <c r="F55" s="826">
        <v>995.76</v>
      </c>
      <c r="G55" s="825"/>
    </row>
    <row r="56" spans="1:7" ht="14.25" customHeight="1">
      <c r="A56" s="921"/>
      <c r="B56" s="828" t="s">
        <v>686</v>
      </c>
      <c r="C56" s="828" t="s">
        <v>3290</v>
      </c>
      <c r="D56" s="828" t="s">
        <v>3231</v>
      </c>
      <c r="E56" s="827">
        <v>738.37</v>
      </c>
      <c r="F56" s="826">
        <v>995.76</v>
      </c>
      <c r="G56" s="825"/>
    </row>
    <row r="57" spans="1:7" ht="14.25" customHeight="1">
      <c r="A57" s="921"/>
      <c r="B57" s="828" t="s">
        <v>687</v>
      </c>
      <c r="C57" s="828" t="s">
        <v>3291</v>
      </c>
      <c r="D57" s="828" t="s">
        <v>3231</v>
      </c>
      <c r="E57" s="827">
        <v>738.37</v>
      </c>
      <c r="F57" s="826">
        <v>995.76</v>
      </c>
      <c r="G57" s="825"/>
    </row>
    <row r="58" spans="1:7" ht="14.25" customHeight="1">
      <c r="A58" s="921"/>
      <c r="B58" s="828" t="s">
        <v>688</v>
      </c>
      <c r="C58" s="828" t="s">
        <v>3292</v>
      </c>
      <c r="D58" s="828" t="s">
        <v>3231</v>
      </c>
      <c r="E58" s="827">
        <v>738.37</v>
      </c>
      <c r="F58" s="826">
        <v>995.76</v>
      </c>
      <c r="G58" s="825"/>
    </row>
    <row r="59" spans="1:7" ht="14.25" customHeight="1">
      <c r="A59" s="921"/>
      <c r="B59" s="828" t="s">
        <v>689</v>
      </c>
      <c r="C59" s="828" t="s">
        <v>3293</v>
      </c>
      <c r="D59" s="828" t="s">
        <v>3231</v>
      </c>
      <c r="E59" s="827">
        <v>738.37</v>
      </c>
      <c r="F59" s="826">
        <v>995.76</v>
      </c>
      <c r="G59" s="825"/>
    </row>
    <row r="60" spans="1:7" ht="14.25" customHeight="1">
      <c r="A60" s="921"/>
      <c r="B60" s="828" t="s">
        <v>690</v>
      </c>
      <c r="C60" s="828" t="s">
        <v>3294</v>
      </c>
      <c r="D60" s="828" t="s">
        <v>3231</v>
      </c>
      <c r="E60" s="827">
        <v>738.37</v>
      </c>
      <c r="F60" s="826">
        <v>995.76</v>
      </c>
      <c r="G60" s="825"/>
    </row>
    <row r="61" spans="1:7" ht="14.25" customHeight="1">
      <c r="A61" s="922"/>
      <c r="B61" s="828" t="s">
        <v>691</v>
      </c>
      <c r="C61" s="828" t="s">
        <v>3295</v>
      </c>
      <c r="D61" s="828" t="s">
        <v>3231</v>
      </c>
      <c r="E61" s="827">
        <v>738.37</v>
      </c>
      <c r="F61" s="826">
        <v>995.76</v>
      </c>
      <c r="G61" s="825"/>
    </row>
    <row r="62" spans="1:7" ht="15" customHeight="1">
      <c r="A62" s="882" t="s">
        <v>3296</v>
      </c>
      <c r="B62" s="883"/>
      <c r="C62" s="883"/>
      <c r="D62" s="883"/>
      <c r="E62" s="883"/>
      <c r="F62" s="883"/>
      <c r="G62" s="825"/>
    </row>
    <row r="63" spans="1:7" ht="14.25" customHeight="1">
      <c r="A63" s="902"/>
      <c r="B63" s="828" t="s">
        <v>3297</v>
      </c>
      <c r="C63" s="828" t="s">
        <v>3298</v>
      </c>
      <c r="D63" s="828" t="s">
        <v>3299</v>
      </c>
      <c r="E63" s="827">
        <v>733.7</v>
      </c>
      <c r="F63" s="831" t="s">
        <v>669</v>
      </c>
      <c r="G63" s="825">
        <v>24</v>
      </c>
    </row>
    <row r="64" spans="1:7" ht="14.25" customHeight="1">
      <c r="A64" s="903"/>
      <c r="B64" s="828" t="s">
        <v>3300</v>
      </c>
      <c r="C64" s="828" t="s">
        <v>3301</v>
      </c>
      <c r="D64" s="828" t="s">
        <v>3299</v>
      </c>
      <c r="E64" s="830">
        <v>2026.35</v>
      </c>
      <c r="F64" s="831" t="s">
        <v>669</v>
      </c>
      <c r="G64" s="825">
        <v>24</v>
      </c>
    </row>
    <row r="65" spans="1:7" ht="14.25" customHeight="1">
      <c r="A65" s="903"/>
      <c r="B65" s="828" t="s">
        <v>3302</v>
      </c>
      <c r="C65" s="828" t="s">
        <v>3303</v>
      </c>
      <c r="D65" s="828" t="s">
        <v>3304</v>
      </c>
      <c r="E65" s="827">
        <v>482.91</v>
      </c>
      <c r="F65" s="831" t="s">
        <v>669</v>
      </c>
      <c r="G65" s="825"/>
    </row>
    <row r="66" spans="1:7" ht="14.25" customHeight="1">
      <c r="A66" s="903"/>
      <c r="B66" s="828" t="s">
        <v>3305</v>
      </c>
      <c r="C66" s="828" t="s">
        <v>3306</v>
      </c>
      <c r="D66" s="828" t="s">
        <v>3299</v>
      </c>
      <c r="E66" s="827">
        <v>733.7</v>
      </c>
      <c r="F66" s="831" t="s">
        <v>669</v>
      </c>
      <c r="G66" s="825"/>
    </row>
    <row r="67" spans="1:7" ht="14.25" customHeight="1">
      <c r="A67" s="903"/>
      <c r="B67" s="828" t="s">
        <v>3307</v>
      </c>
      <c r="C67" s="828" t="s">
        <v>3308</v>
      </c>
      <c r="D67" s="828" t="s">
        <v>3309</v>
      </c>
      <c r="E67" s="830">
        <v>1031.8499999999999</v>
      </c>
      <c r="F67" s="831" t="s">
        <v>669</v>
      </c>
      <c r="G67" s="825"/>
    </row>
    <row r="68" spans="1:7" ht="14.25" customHeight="1">
      <c r="A68" s="903"/>
      <c r="B68" s="828" t="s">
        <v>3310</v>
      </c>
      <c r="C68" s="828" t="s">
        <v>3311</v>
      </c>
      <c r="D68" s="828" t="s">
        <v>3275</v>
      </c>
      <c r="E68" s="827">
        <v>450.89</v>
      </c>
      <c r="F68" s="826">
        <v>542.70000000000005</v>
      </c>
      <c r="G68" s="825"/>
    </row>
    <row r="69" spans="1:7" ht="14.25" customHeight="1">
      <c r="A69" s="903"/>
      <c r="B69" s="828" t="s">
        <v>3312</v>
      </c>
      <c r="C69" s="828" t="s">
        <v>3313</v>
      </c>
      <c r="D69" s="828" t="s">
        <v>3275</v>
      </c>
      <c r="E69" s="827">
        <v>538.94000000000005</v>
      </c>
      <c r="F69" s="826">
        <v>649.08000000000004</v>
      </c>
      <c r="G69" s="825"/>
    </row>
    <row r="70" spans="1:7" ht="14.25" customHeight="1">
      <c r="A70" s="903"/>
      <c r="B70" s="828" t="s">
        <v>3314</v>
      </c>
      <c r="C70" s="828" t="s">
        <v>3315</v>
      </c>
      <c r="D70" s="828" t="s">
        <v>3316</v>
      </c>
      <c r="E70" s="827">
        <v>508.25</v>
      </c>
      <c r="F70" s="826">
        <v>612.9</v>
      </c>
      <c r="G70" s="825"/>
    </row>
    <row r="71" spans="1:7" ht="14.25" customHeight="1">
      <c r="A71" s="903"/>
      <c r="B71" s="828" t="s">
        <v>3317</v>
      </c>
      <c r="C71" s="828" t="s">
        <v>3318</v>
      </c>
      <c r="D71" s="828" t="s">
        <v>3304</v>
      </c>
      <c r="E71" s="827">
        <v>424.21</v>
      </c>
      <c r="F71" s="826">
        <v>511.92</v>
      </c>
      <c r="G71" s="825"/>
    </row>
    <row r="72" spans="1:7" ht="14.25" customHeight="1">
      <c r="A72" s="903"/>
      <c r="B72" s="828" t="s">
        <v>3319</v>
      </c>
      <c r="C72" s="828" t="s">
        <v>3320</v>
      </c>
      <c r="D72" s="828" t="s">
        <v>3278</v>
      </c>
      <c r="E72" s="827">
        <v>546.94000000000005</v>
      </c>
      <c r="F72" s="826">
        <v>659.34</v>
      </c>
      <c r="G72" s="825"/>
    </row>
    <row r="73" spans="1:7" ht="14.25" customHeight="1">
      <c r="A73" s="904"/>
      <c r="B73" s="828" t="s">
        <v>3321</v>
      </c>
      <c r="C73" s="828" t="s">
        <v>3322</v>
      </c>
      <c r="D73" s="828" t="s">
        <v>3299</v>
      </c>
      <c r="E73" s="827">
        <v>889.11</v>
      </c>
      <c r="F73" s="829">
        <v>1070.28</v>
      </c>
      <c r="G73" s="825">
        <v>12</v>
      </c>
    </row>
    <row r="74" spans="1:7" ht="15" customHeight="1">
      <c r="A74" s="880" t="s">
        <v>3323</v>
      </c>
      <c r="B74" s="881"/>
      <c r="C74" s="881"/>
      <c r="D74" s="881"/>
      <c r="E74" s="881"/>
      <c r="F74" s="881"/>
      <c r="G74" s="825"/>
    </row>
    <row r="75" spans="1:7" ht="14.25" customHeight="1">
      <c r="A75" s="902"/>
      <c r="B75" s="828" t="s">
        <v>694</v>
      </c>
      <c r="C75" s="828" t="s">
        <v>3324</v>
      </c>
      <c r="D75" s="828" t="s">
        <v>3299</v>
      </c>
      <c r="E75" s="827">
        <v>965.15</v>
      </c>
      <c r="F75" s="831" t="s">
        <v>669</v>
      </c>
      <c r="G75" s="825"/>
    </row>
    <row r="76" spans="1:7" ht="14.25" customHeight="1">
      <c r="A76" s="903"/>
      <c r="B76" s="828" t="s">
        <v>695</v>
      </c>
      <c r="C76" s="828" t="s">
        <v>3325</v>
      </c>
      <c r="D76" s="828" t="s">
        <v>3223</v>
      </c>
      <c r="E76" s="827">
        <v>482.91</v>
      </c>
      <c r="F76" s="831" t="s">
        <v>669</v>
      </c>
      <c r="G76" s="825"/>
    </row>
    <row r="77" spans="1:7" ht="14.25" customHeight="1">
      <c r="A77" s="903"/>
      <c r="B77" s="828" t="s">
        <v>696</v>
      </c>
      <c r="C77" s="828" t="s">
        <v>3326</v>
      </c>
      <c r="D77" s="828" t="s">
        <v>3273</v>
      </c>
      <c r="E77" s="827">
        <v>578.29</v>
      </c>
      <c r="F77" s="831" t="s">
        <v>669</v>
      </c>
      <c r="G77" s="825"/>
    </row>
    <row r="78" spans="1:7" ht="14.25" customHeight="1">
      <c r="A78" s="904"/>
      <c r="B78" s="828" t="s">
        <v>697</v>
      </c>
      <c r="C78" s="828" t="s">
        <v>3327</v>
      </c>
      <c r="D78" s="828" t="s">
        <v>3328</v>
      </c>
      <c r="E78" s="827">
        <v>617.64</v>
      </c>
      <c r="F78" s="831" t="s">
        <v>669</v>
      </c>
      <c r="G78" s="825"/>
    </row>
    <row r="79" spans="1:7" ht="15" customHeight="1">
      <c r="A79" s="878" t="s">
        <v>3329</v>
      </c>
      <c r="B79" s="879"/>
      <c r="C79" s="879"/>
      <c r="D79" s="879"/>
      <c r="E79" s="879"/>
      <c r="F79" s="879"/>
      <c r="G79" s="825"/>
    </row>
    <row r="80" spans="1:7" ht="14.25" customHeight="1">
      <c r="A80" s="900"/>
      <c r="B80" s="828" t="s">
        <v>3330</v>
      </c>
      <c r="C80" s="828" t="s">
        <v>3331</v>
      </c>
      <c r="D80" s="828" t="s">
        <v>3275</v>
      </c>
      <c r="E80" s="827">
        <v>266.8</v>
      </c>
      <c r="F80" s="826">
        <v>321.83999999999997</v>
      </c>
      <c r="G80" s="825"/>
    </row>
    <row r="81" spans="1:7" ht="14.25" customHeight="1">
      <c r="A81" s="901"/>
      <c r="B81" s="828" t="s">
        <v>3332</v>
      </c>
      <c r="C81" s="828" t="s">
        <v>3333</v>
      </c>
      <c r="D81" s="828" t="s">
        <v>3334</v>
      </c>
      <c r="E81" s="827">
        <v>232.78</v>
      </c>
      <c r="F81" s="826">
        <v>280.26</v>
      </c>
      <c r="G81" s="825"/>
    </row>
    <row r="82" spans="1:7" ht="15" customHeight="1">
      <c r="A82" s="876" t="s">
        <v>3335</v>
      </c>
      <c r="B82" s="877"/>
      <c r="C82" s="877"/>
      <c r="D82" s="877"/>
      <c r="E82" s="877"/>
      <c r="F82" s="877"/>
      <c r="G82" s="825"/>
    </row>
    <row r="83" spans="1:7" ht="14.25" customHeight="1">
      <c r="A83" s="902"/>
      <c r="B83" s="828" t="s">
        <v>3336</v>
      </c>
      <c r="C83" s="828" t="s">
        <v>3337</v>
      </c>
      <c r="D83" s="828" t="s">
        <v>3275</v>
      </c>
      <c r="E83" s="827">
        <v>355.51</v>
      </c>
      <c r="F83" s="826">
        <v>514.08000000000004</v>
      </c>
      <c r="G83" s="825">
        <v>12</v>
      </c>
    </row>
    <row r="84" spans="1:7" ht="14.25" customHeight="1">
      <c r="A84" s="903"/>
      <c r="B84" s="828" t="s">
        <v>3338</v>
      </c>
      <c r="C84" s="828" t="s">
        <v>3337</v>
      </c>
      <c r="D84" s="828" t="s">
        <v>3223</v>
      </c>
      <c r="E84" s="827">
        <v>800.4</v>
      </c>
      <c r="F84" s="829">
        <v>1157.76</v>
      </c>
      <c r="G84" s="825"/>
    </row>
    <row r="85" spans="1:7" ht="14.25" customHeight="1">
      <c r="A85" s="903"/>
      <c r="B85" s="828" t="s">
        <v>3339</v>
      </c>
      <c r="C85" s="828" t="s">
        <v>3340</v>
      </c>
      <c r="D85" s="828" t="s">
        <v>3341</v>
      </c>
      <c r="E85" s="830">
        <v>1054.53</v>
      </c>
      <c r="F85" s="829">
        <v>1515.24</v>
      </c>
      <c r="G85" s="825"/>
    </row>
    <row r="86" spans="1:7" ht="14.25" customHeight="1">
      <c r="A86" s="903"/>
      <c r="B86" s="828" t="s">
        <v>3342</v>
      </c>
      <c r="C86" s="828" t="s">
        <v>3343</v>
      </c>
      <c r="D86" s="828" t="s">
        <v>3304</v>
      </c>
      <c r="E86" s="827">
        <v>557.61</v>
      </c>
      <c r="F86" s="826">
        <v>716.58</v>
      </c>
      <c r="G86" s="825"/>
    </row>
    <row r="87" spans="1:7" ht="14.25" customHeight="1">
      <c r="A87" s="903"/>
      <c r="B87" s="828" t="s">
        <v>3344</v>
      </c>
      <c r="C87" s="828" t="s">
        <v>3345</v>
      </c>
      <c r="D87" s="828" t="s">
        <v>3346</v>
      </c>
      <c r="E87" s="827">
        <v>578.29</v>
      </c>
      <c r="F87" s="826">
        <v>743.04</v>
      </c>
      <c r="G87" s="825"/>
    </row>
    <row r="88" spans="1:7" ht="14.25" customHeight="1">
      <c r="A88" s="903"/>
      <c r="B88" s="828" t="s">
        <v>3347</v>
      </c>
      <c r="C88" s="828" t="s">
        <v>3348</v>
      </c>
      <c r="D88" s="828" t="s">
        <v>3275</v>
      </c>
      <c r="E88" s="827">
        <v>355.51</v>
      </c>
      <c r="F88" s="826">
        <v>514.08000000000004</v>
      </c>
      <c r="G88" s="825"/>
    </row>
    <row r="89" spans="1:7" ht="14.25" customHeight="1">
      <c r="A89" s="903"/>
      <c r="B89" s="828" t="s">
        <v>3349</v>
      </c>
      <c r="C89" s="828" t="s">
        <v>3350</v>
      </c>
      <c r="D89" s="828" t="s">
        <v>3275</v>
      </c>
      <c r="E89" s="827">
        <v>355.51</v>
      </c>
      <c r="F89" s="826">
        <v>514.08000000000004</v>
      </c>
      <c r="G89" s="825"/>
    </row>
    <row r="90" spans="1:7" ht="14.25" customHeight="1">
      <c r="A90" s="903"/>
      <c r="B90" s="828" t="s">
        <v>3351</v>
      </c>
      <c r="C90" s="828" t="s">
        <v>3352</v>
      </c>
      <c r="D90" s="828" t="s">
        <v>3275</v>
      </c>
      <c r="E90" s="827">
        <v>355.51</v>
      </c>
      <c r="F90" s="826">
        <v>514.08000000000004</v>
      </c>
      <c r="G90" s="825"/>
    </row>
    <row r="91" spans="1:7" ht="14.25" customHeight="1">
      <c r="A91" s="904"/>
      <c r="B91" s="828" t="s">
        <v>3353</v>
      </c>
      <c r="C91" s="828" t="s">
        <v>3354</v>
      </c>
      <c r="D91" s="828" t="s">
        <v>3304</v>
      </c>
      <c r="E91" s="827">
        <v>753.71</v>
      </c>
      <c r="F91" s="826">
        <v>909.36</v>
      </c>
      <c r="G91" s="825"/>
    </row>
    <row r="92" spans="1:7" ht="14.25">
      <c r="A92" s="874" t="s">
        <v>3355</v>
      </c>
      <c r="B92" s="875"/>
      <c r="C92" s="875"/>
      <c r="D92" s="875"/>
      <c r="E92" s="875"/>
      <c r="F92" s="875"/>
      <c r="G92" s="825"/>
    </row>
    <row r="93" spans="1:7">
      <c r="A93" s="920"/>
      <c r="B93" s="828" t="s">
        <v>3356</v>
      </c>
      <c r="C93" s="828" t="s">
        <v>3357</v>
      </c>
      <c r="D93" s="828" t="s">
        <v>3271</v>
      </c>
      <c r="E93" s="830">
        <v>1125.23</v>
      </c>
      <c r="F93" s="829">
        <v>1627.56</v>
      </c>
      <c r="G93" s="825"/>
    </row>
    <row r="94" spans="1:7">
      <c r="A94" s="921"/>
      <c r="B94" s="828" t="s">
        <v>3358</v>
      </c>
      <c r="C94" s="828" t="s">
        <v>3359</v>
      </c>
      <c r="D94" s="828" t="s">
        <v>3346</v>
      </c>
      <c r="E94" s="827">
        <v>557.61</v>
      </c>
      <c r="F94" s="826">
        <v>806.76</v>
      </c>
      <c r="G94" s="825">
        <v>12</v>
      </c>
    </row>
    <row r="95" spans="1:7">
      <c r="A95" s="921"/>
      <c r="B95" s="828" t="s">
        <v>3360</v>
      </c>
      <c r="C95" s="828" t="s">
        <v>3361</v>
      </c>
      <c r="D95" s="828" t="s">
        <v>3346</v>
      </c>
      <c r="E95" s="827">
        <v>557.61</v>
      </c>
      <c r="F95" s="826">
        <v>806.76</v>
      </c>
      <c r="G95" s="825">
        <v>12</v>
      </c>
    </row>
    <row r="96" spans="1:7">
      <c r="A96" s="921"/>
      <c r="B96" s="828" t="s">
        <v>3362</v>
      </c>
      <c r="C96" s="828" t="s">
        <v>3363</v>
      </c>
      <c r="D96" s="828" t="s">
        <v>3346</v>
      </c>
      <c r="E96" s="827">
        <v>557.61</v>
      </c>
      <c r="F96" s="826">
        <v>806.76</v>
      </c>
      <c r="G96" s="825">
        <v>24</v>
      </c>
    </row>
    <row r="97" spans="1:7">
      <c r="A97" s="921"/>
      <c r="B97" s="828" t="s">
        <v>3364</v>
      </c>
      <c r="C97" s="828" t="s">
        <v>3365</v>
      </c>
      <c r="D97" s="828" t="s">
        <v>3346</v>
      </c>
      <c r="E97" s="827">
        <v>557.61</v>
      </c>
      <c r="F97" s="826">
        <v>806.76</v>
      </c>
      <c r="G97" s="825"/>
    </row>
    <row r="98" spans="1:7">
      <c r="A98" s="921"/>
      <c r="B98" s="828" t="s">
        <v>3366</v>
      </c>
      <c r="C98" s="828" t="s">
        <v>3367</v>
      </c>
      <c r="D98" s="828" t="s">
        <v>3346</v>
      </c>
      <c r="E98" s="827">
        <v>557.61</v>
      </c>
      <c r="F98" s="826">
        <v>806.76</v>
      </c>
      <c r="G98" s="825"/>
    </row>
    <row r="99" spans="1:7">
      <c r="A99" s="921"/>
      <c r="B99" s="828" t="s">
        <v>3368</v>
      </c>
      <c r="C99" s="828" t="s">
        <v>3369</v>
      </c>
      <c r="D99" s="828" t="s">
        <v>3346</v>
      </c>
      <c r="E99" s="827">
        <v>557.61</v>
      </c>
      <c r="F99" s="826">
        <v>806.76</v>
      </c>
      <c r="G99" s="825"/>
    </row>
    <row r="100" spans="1:7">
      <c r="A100" s="921"/>
      <c r="B100" s="828" t="s">
        <v>3370</v>
      </c>
      <c r="C100" s="828" t="s">
        <v>3371</v>
      </c>
      <c r="D100" s="828" t="s">
        <v>3275</v>
      </c>
      <c r="E100" s="827">
        <v>336.84</v>
      </c>
      <c r="F100" s="826">
        <v>486.54</v>
      </c>
      <c r="G100" s="825"/>
    </row>
    <row r="101" spans="1:7">
      <c r="A101" s="921"/>
      <c r="B101" s="828" t="s">
        <v>3372</v>
      </c>
      <c r="C101" s="828" t="s">
        <v>3373</v>
      </c>
      <c r="D101" s="828" t="s">
        <v>3299</v>
      </c>
      <c r="E101" s="830">
        <v>1010.51</v>
      </c>
      <c r="F101" s="829">
        <v>1461.24</v>
      </c>
      <c r="G101" s="825"/>
    </row>
    <row r="102" spans="1:7">
      <c r="A102" s="921"/>
      <c r="B102" s="828" t="s">
        <v>3374</v>
      </c>
      <c r="C102" s="828" t="s">
        <v>3375</v>
      </c>
      <c r="D102" s="828" t="s">
        <v>3316</v>
      </c>
      <c r="E102" s="827">
        <v>695.68</v>
      </c>
      <c r="F102" s="826">
        <v>839.16</v>
      </c>
      <c r="G102" s="825"/>
    </row>
    <row r="103" spans="1:7">
      <c r="A103" s="921"/>
      <c r="B103" s="828" t="s">
        <v>3376</v>
      </c>
      <c r="C103" s="828" t="s">
        <v>3377</v>
      </c>
      <c r="D103" s="828" t="s">
        <v>3378</v>
      </c>
      <c r="E103" s="827">
        <v>620.98</v>
      </c>
      <c r="F103" s="826">
        <v>839.16</v>
      </c>
      <c r="G103" s="825"/>
    </row>
    <row r="104" spans="1:7">
      <c r="A104" s="921"/>
      <c r="B104" s="828" t="s">
        <v>3379</v>
      </c>
      <c r="C104" s="828" t="s">
        <v>3380</v>
      </c>
      <c r="D104" s="828" t="s">
        <v>3304</v>
      </c>
      <c r="E104" s="827">
        <v>496.92</v>
      </c>
      <c r="F104" s="826">
        <v>639.9</v>
      </c>
      <c r="G104" s="825">
        <v>12</v>
      </c>
    </row>
    <row r="105" spans="1:7">
      <c r="A105" s="921"/>
      <c r="B105" s="828" t="s">
        <v>3381</v>
      </c>
      <c r="C105" s="828" t="s">
        <v>3382</v>
      </c>
      <c r="D105" s="828" t="s">
        <v>3316</v>
      </c>
      <c r="E105" s="827">
        <v>620.98</v>
      </c>
      <c r="F105" s="826">
        <v>839.16</v>
      </c>
      <c r="G105" s="825"/>
    </row>
    <row r="106" spans="1:7">
      <c r="A106" s="921"/>
      <c r="B106" s="828" t="s">
        <v>3383</v>
      </c>
      <c r="C106" s="828" t="s">
        <v>3384</v>
      </c>
      <c r="D106" s="828" t="s">
        <v>3385</v>
      </c>
      <c r="E106" s="827">
        <v>496.92</v>
      </c>
      <c r="F106" s="826">
        <v>639.9</v>
      </c>
      <c r="G106" s="825"/>
    </row>
    <row r="107" spans="1:7">
      <c r="A107" s="921"/>
      <c r="B107" s="828" t="s">
        <v>3386</v>
      </c>
      <c r="C107" s="828" t="s">
        <v>3382</v>
      </c>
      <c r="D107" s="828" t="s">
        <v>3387</v>
      </c>
      <c r="E107" s="827">
        <v>313.49</v>
      </c>
      <c r="F107" s="826">
        <v>294.3</v>
      </c>
      <c r="G107" s="825"/>
    </row>
    <row r="108" spans="1:7">
      <c r="A108" s="921"/>
      <c r="B108" s="828" t="s">
        <v>3388</v>
      </c>
      <c r="C108" s="828" t="s">
        <v>3389</v>
      </c>
      <c r="D108" s="828" t="s">
        <v>3271</v>
      </c>
      <c r="E108" s="827">
        <v>981.16</v>
      </c>
      <c r="F108" s="826">
        <v>118.26</v>
      </c>
      <c r="G108" s="825"/>
    </row>
    <row r="109" spans="1:7">
      <c r="A109" s="922"/>
      <c r="B109" s="828" t="s">
        <v>3390</v>
      </c>
      <c r="C109" s="828" t="s">
        <v>3391</v>
      </c>
      <c r="D109" s="828" t="s">
        <v>3271</v>
      </c>
      <c r="E109" s="827">
        <v>981.16</v>
      </c>
      <c r="F109" s="826">
        <v>118.26</v>
      </c>
      <c r="G109" s="825"/>
    </row>
    <row r="110" spans="1:7" ht="14.25" customHeight="1">
      <c r="A110" s="872" t="s">
        <v>3557</v>
      </c>
      <c r="B110" s="873"/>
      <c r="C110" s="873"/>
      <c r="D110" s="873"/>
      <c r="E110" s="873"/>
      <c r="F110" s="873"/>
      <c r="G110" s="825"/>
    </row>
    <row r="111" spans="1:7">
      <c r="A111" s="920"/>
      <c r="B111" s="828" t="s">
        <v>3392</v>
      </c>
      <c r="C111" s="828" t="s">
        <v>3393</v>
      </c>
      <c r="D111" s="828" t="s">
        <v>3275</v>
      </c>
      <c r="E111" s="827">
        <v>336.84</v>
      </c>
      <c r="F111" s="826">
        <v>486.54</v>
      </c>
      <c r="G111" s="825"/>
    </row>
    <row r="112" spans="1:7">
      <c r="A112" s="921"/>
      <c r="B112" s="828" t="s">
        <v>3394</v>
      </c>
      <c r="C112" s="828" t="s">
        <v>3393</v>
      </c>
      <c r="D112" s="828" t="s">
        <v>3223</v>
      </c>
      <c r="E112" s="827">
        <v>758.38</v>
      </c>
      <c r="F112" s="829">
        <v>1096.74</v>
      </c>
      <c r="G112" s="825"/>
    </row>
    <row r="113" spans="1:7">
      <c r="A113" s="921"/>
      <c r="B113" s="828" t="s">
        <v>3395</v>
      </c>
      <c r="C113" s="828" t="s">
        <v>3396</v>
      </c>
      <c r="D113" s="828" t="s">
        <v>3278</v>
      </c>
      <c r="E113" s="827">
        <v>546.94000000000005</v>
      </c>
      <c r="F113" s="826">
        <v>659.34</v>
      </c>
      <c r="G113" s="825"/>
    </row>
    <row r="114" spans="1:7">
      <c r="A114" s="921"/>
      <c r="B114" s="828" t="s">
        <v>3397</v>
      </c>
      <c r="C114" s="828" t="s">
        <v>3396</v>
      </c>
      <c r="D114" s="828" t="s">
        <v>3299</v>
      </c>
      <c r="E114" s="827">
        <v>823.75</v>
      </c>
      <c r="F114" s="829">
        <v>1191.24</v>
      </c>
      <c r="G114" s="825"/>
    </row>
    <row r="115" spans="1:7">
      <c r="A115" s="921"/>
      <c r="B115" s="828" t="s">
        <v>3398</v>
      </c>
      <c r="C115" s="828" t="s">
        <v>3399</v>
      </c>
      <c r="D115" s="828" t="s">
        <v>3304</v>
      </c>
      <c r="E115" s="827">
        <v>496.92</v>
      </c>
      <c r="F115" s="826">
        <v>599.94000000000005</v>
      </c>
      <c r="G115" s="825"/>
    </row>
    <row r="116" spans="1:7">
      <c r="A116" s="922"/>
      <c r="B116" s="828" t="s">
        <v>3400</v>
      </c>
      <c r="C116" s="828" t="s">
        <v>3393</v>
      </c>
      <c r="D116" s="828" t="s">
        <v>3401</v>
      </c>
      <c r="E116" s="827">
        <v>133.4</v>
      </c>
      <c r="F116" s="826">
        <v>192.78</v>
      </c>
      <c r="G116" s="825"/>
    </row>
    <row r="117" spans="1:7" ht="14.25" customHeight="1">
      <c r="A117" s="870" t="s">
        <v>3402</v>
      </c>
      <c r="B117" s="871"/>
      <c r="C117" s="871"/>
      <c r="D117" s="871"/>
      <c r="E117" s="871"/>
      <c r="F117" s="871"/>
      <c r="G117" s="825"/>
    </row>
    <row r="118" spans="1:7">
      <c r="A118" s="920"/>
      <c r="B118" s="828" t="s">
        <v>3403</v>
      </c>
      <c r="C118" s="828" t="s">
        <v>3404</v>
      </c>
      <c r="D118" s="828" t="s">
        <v>3275</v>
      </c>
      <c r="E118" s="827">
        <v>336.84</v>
      </c>
      <c r="F118" s="826">
        <v>486.54</v>
      </c>
      <c r="G118" s="825"/>
    </row>
    <row r="119" spans="1:7">
      <c r="A119" s="921"/>
      <c r="B119" s="828" t="s">
        <v>3405</v>
      </c>
      <c r="C119" s="828" t="s">
        <v>3404</v>
      </c>
      <c r="D119" s="828" t="s">
        <v>3223</v>
      </c>
      <c r="E119" s="827">
        <v>758.38</v>
      </c>
      <c r="F119" s="829">
        <v>1096.74</v>
      </c>
      <c r="G119" s="825">
        <v>48</v>
      </c>
    </row>
    <row r="120" spans="1:7">
      <c r="A120" s="921"/>
      <c r="B120" s="828" t="s">
        <v>3406</v>
      </c>
      <c r="C120" s="828" t="s">
        <v>3407</v>
      </c>
      <c r="D120" s="828" t="s">
        <v>3278</v>
      </c>
      <c r="E120" s="827">
        <v>546.94000000000005</v>
      </c>
      <c r="F120" s="826">
        <v>659.34</v>
      </c>
      <c r="G120" s="825">
        <v>48</v>
      </c>
    </row>
    <row r="121" spans="1:7">
      <c r="A121" s="921"/>
      <c r="B121" s="828" t="s">
        <v>3408</v>
      </c>
      <c r="C121" s="828" t="s">
        <v>3407</v>
      </c>
      <c r="D121" s="828" t="s">
        <v>3299</v>
      </c>
      <c r="E121" s="827">
        <v>823.75</v>
      </c>
      <c r="F121" s="829">
        <v>1191.24</v>
      </c>
      <c r="G121" s="825"/>
    </row>
    <row r="122" spans="1:7">
      <c r="A122" s="921"/>
      <c r="B122" s="828" t="s">
        <v>3409</v>
      </c>
      <c r="C122" s="828" t="s">
        <v>3410</v>
      </c>
      <c r="D122" s="828" t="s">
        <v>3304</v>
      </c>
      <c r="E122" s="827">
        <v>496.92</v>
      </c>
      <c r="F122" s="826">
        <v>599.94000000000005</v>
      </c>
      <c r="G122" s="825"/>
    </row>
    <row r="123" spans="1:7">
      <c r="A123" s="921"/>
      <c r="B123" s="828" t="s">
        <v>3411</v>
      </c>
      <c r="C123" s="828" t="s">
        <v>3412</v>
      </c>
      <c r="D123" s="828" t="s">
        <v>3278</v>
      </c>
      <c r="E123" s="827">
        <v>410.87</v>
      </c>
      <c r="F123" s="826">
        <v>718.2</v>
      </c>
      <c r="G123" s="825"/>
    </row>
    <row r="124" spans="1:7">
      <c r="A124" s="921"/>
      <c r="B124" s="828" t="s">
        <v>3413</v>
      </c>
      <c r="C124" s="828" t="s">
        <v>3414</v>
      </c>
      <c r="D124" s="828" t="s">
        <v>3415</v>
      </c>
      <c r="E124" s="827">
        <v>557.61</v>
      </c>
      <c r="F124" s="826">
        <v>134.46</v>
      </c>
      <c r="G124" s="825"/>
    </row>
    <row r="125" spans="1:7">
      <c r="A125" s="921"/>
      <c r="B125" s="828" t="s">
        <v>3416</v>
      </c>
      <c r="C125" s="828" t="s">
        <v>3404</v>
      </c>
      <c r="D125" s="828" t="s">
        <v>3401</v>
      </c>
      <c r="E125" s="827">
        <v>133.4</v>
      </c>
      <c r="F125" s="826">
        <v>192.78</v>
      </c>
      <c r="G125" s="825"/>
    </row>
    <row r="126" spans="1:7">
      <c r="A126" s="922"/>
      <c r="B126" s="828" t="s">
        <v>3417</v>
      </c>
      <c r="C126" s="828" t="s">
        <v>3407</v>
      </c>
      <c r="D126" s="828" t="s">
        <v>3316</v>
      </c>
      <c r="E126" s="827">
        <v>133.4</v>
      </c>
      <c r="F126" s="826">
        <v>192.78</v>
      </c>
      <c r="G126" s="825"/>
    </row>
    <row r="127" spans="1:7" ht="14.25" customHeight="1">
      <c r="A127" s="858" t="s">
        <v>3418</v>
      </c>
      <c r="B127" s="859"/>
      <c r="C127" s="859"/>
      <c r="D127" s="859"/>
      <c r="E127" s="859"/>
      <c r="F127" s="859"/>
      <c r="G127" s="825"/>
    </row>
    <row r="128" spans="1:7">
      <c r="A128" s="920"/>
      <c r="B128" s="828" t="s">
        <v>3419</v>
      </c>
      <c r="C128" s="828" t="s">
        <v>3420</v>
      </c>
      <c r="D128" s="828" t="s">
        <v>3275</v>
      </c>
      <c r="E128" s="827">
        <v>336.84</v>
      </c>
      <c r="F128" s="826">
        <v>486.54</v>
      </c>
      <c r="G128" s="825"/>
    </row>
    <row r="129" spans="1:7">
      <c r="A129" s="921"/>
      <c r="B129" s="828" t="s">
        <v>3421</v>
      </c>
      <c r="C129" s="828" t="s">
        <v>3420</v>
      </c>
      <c r="D129" s="828" t="s">
        <v>3223</v>
      </c>
      <c r="E129" s="827">
        <v>758.38</v>
      </c>
      <c r="F129" s="829">
        <v>1096.74</v>
      </c>
      <c r="G129" s="825">
        <v>48</v>
      </c>
    </row>
    <row r="130" spans="1:7">
      <c r="A130" s="921"/>
      <c r="B130" s="828" t="s">
        <v>3422</v>
      </c>
      <c r="C130" s="828" t="s">
        <v>3423</v>
      </c>
      <c r="D130" s="828" t="s">
        <v>3278</v>
      </c>
      <c r="E130" s="827">
        <v>546.94000000000005</v>
      </c>
      <c r="F130" s="826">
        <v>659.34</v>
      </c>
      <c r="G130" s="825"/>
    </row>
    <row r="131" spans="1:7">
      <c r="A131" s="921"/>
      <c r="B131" s="828" t="s">
        <v>3424</v>
      </c>
      <c r="C131" s="828" t="s">
        <v>3423</v>
      </c>
      <c r="D131" s="828" t="s">
        <v>3299</v>
      </c>
      <c r="E131" s="827">
        <v>823.75</v>
      </c>
      <c r="F131" s="829">
        <v>1191.24</v>
      </c>
      <c r="G131" s="825"/>
    </row>
    <row r="132" spans="1:7">
      <c r="A132" s="921"/>
      <c r="B132" s="828" t="s">
        <v>3425</v>
      </c>
      <c r="C132" s="828" t="s">
        <v>3426</v>
      </c>
      <c r="D132" s="828" t="s">
        <v>3304</v>
      </c>
      <c r="E132" s="827">
        <v>496.92</v>
      </c>
      <c r="F132" s="826">
        <v>599.94000000000005</v>
      </c>
      <c r="G132" s="825"/>
    </row>
    <row r="133" spans="1:7">
      <c r="A133" s="921"/>
      <c r="B133" s="828" t="s">
        <v>3427</v>
      </c>
      <c r="C133" s="828" t="s">
        <v>3428</v>
      </c>
      <c r="D133" s="828" t="s">
        <v>3415</v>
      </c>
      <c r="E133" s="827">
        <v>557.61</v>
      </c>
      <c r="F133" s="826">
        <v>134.46</v>
      </c>
      <c r="G133" s="825"/>
    </row>
    <row r="134" spans="1:7">
      <c r="A134" s="921"/>
      <c r="B134" s="828" t="s">
        <v>3429</v>
      </c>
      <c r="C134" s="828" t="s">
        <v>3430</v>
      </c>
      <c r="D134" s="828" t="s">
        <v>3415</v>
      </c>
      <c r="E134" s="827">
        <v>557.61</v>
      </c>
      <c r="F134" s="826">
        <v>134.46</v>
      </c>
      <c r="G134" s="825"/>
    </row>
    <row r="135" spans="1:7">
      <c r="A135" s="921"/>
      <c r="B135" s="828" t="s">
        <v>3431</v>
      </c>
      <c r="C135" s="828" t="s">
        <v>3420</v>
      </c>
      <c r="D135" s="828" t="s">
        <v>3401</v>
      </c>
      <c r="E135" s="827">
        <v>133.4</v>
      </c>
      <c r="F135" s="826">
        <v>192.78</v>
      </c>
      <c r="G135" s="825"/>
    </row>
    <row r="136" spans="1:7">
      <c r="A136" s="922"/>
      <c r="B136" s="828" t="s">
        <v>3432</v>
      </c>
      <c r="C136" s="828" t="s">
        <v>3423</v>
      </c>
      <c r="D136" s="828" t="s">
        <v>3316</v>
      </c>
      <c r="E136" s="827">
        <v>133.4</v>
      </c>
      <c r="F136" s="826">
        <v>192.78</v>
      </c>
      <c r="G136" s="825"/>
    </row>
    <row r="137" spans="1:7" ht="14.25" customHeight="1">
      <c r="A137" s="868" t="s">
        <v>3433</v>
      </c>
      <c r="B137" s="869"/>
      <c r="C137" s="869"/>
      <c r="D137" s="869"/>
      <c r="E137" s="869"/>
      <c r="F137" s="869"/>
      <c r="G137" s="825"/>
    </row>
    <row r="138" spans="1:7">
      <c r="A138" s="920"/>
      <c r="B138" s="828" t="s">
        <v>3434</v>
      </c>
      <c r="C138" s="828" t="s">
        <v>3435</v>
      </c>
      <c r="D138" s="828" t="s">
        <v>3275</v>
      </c>
      <c r="E138" s="827">
        <v>336.84</v>
      </c>
      <c r="F138" s="826">
        <v>486.54</v>
      </c>
      <c r="G138" s="825"/>
    </row>
    <row r="139" spans="1:7">
      <c r="A139" s="921"/>
      <c r="B139" s="828" t="s">
        <v>3436</v>
      </c>
      <c r="C139" s="828" t="s">
        <v>3437</v>
      </c>
      <c r="D139" s="828" t="s">
        <v>3278</v>
      </c>
      <c r="E139" s="827">
        <v>410.87</v>
      </c>
      <c r="F139" s="826">
        <v>529.20000000000005</v>
      </c>
      <c r="G139" s="825"/>
    </row>
    <row r="140" spans="1:7">
      <c r="A140" s="922"/>
      <c r="B140" s="828" t="s">
        <v>3438</v>
      </c>
      <c r="C140" s="828" t="s">
        <v>3439</v>
      </c>
      <c r="D140" s="828" t="s">
        <v>3304</v>
      </c>
      <c r="E140" s="827">
        <v>496.92</v>
      </c>
      <c r="F140" s="826">
        <v>599.94000000000005</v>
      </c>
      <c r="G140" s="825"/>
    </row>
    <row r="141" spans="1:7" ht="14.25">
      <c r="A141" s="866" t="s">
        <v>3440</v>
      </c>
      <c r="B141" s="867"/>
      <c r="C141" s="867"/>
      <c r="D141" s="867"/>
      <c r="E141" s="867"/>
      <c r="F141" s="867"/>
      <c r="G141" s="825"/>
    </row>
    <row r="142" spans="1:7">
      <c r="A142" s="920"/>
      <c r="B142" s="828" t="s">
        <v>3441</v>
      </c>
      <c r="C142" s="828" t="s">
        <v>3442</v>
      </c>
      <c r="D142" s="828" t="s">
        <v>3275</v>
      </c>
      <c r="E142" s="827">
        <v>336.84</v>
      </c>
      <c r="F142" s="826">
        <v>486.54</v>
      </c>
      <c r="G142" s="825"/>
    </row>
    <row r="143" spans="1:7">
      <c r="A143" s="921"/>
      <c r="B143" s="828" t="s">
        <v>3443</v>
      </c>
      <c r="C143" s="828" t="s">
        <v>3444</v>
      </c>
      <c r="D143" s="828" t="s">
        <v>3278</v>
      </c>
      <c r="E143" s="827">
        <v>336.84</v>
      </c>
      <c r="F143" s="826">
        <v>486.54</v>
      </c>
      <c r="G143" s="825"/>
    </row>
    <row r="144" spans="1:7">
      <c r="A144" s="921"/>
      <c r="B144" s="828" t="s">
        <v>3445</v>
      </c>
      <c r="C144" s="828" t="s">
        <v>3446</v>
      </c>
      <c r="D144" s="828" t="s">
        <v>3415</v>
      </c>
      <c r="E144" s="827">
        <v>557.61</v>
      </c>
      <c r="F144" s="826">
        <v>134.46</v>
      </c>
      <c r="G144" s="825"/>
    </row>
    <row r="145" spans="1:7">
      <c r="A145" s="922"/>
      <c r="B145" s="828" t="s">
        <v>3447</v>
      </c>
      <c r="C145" s="828" t="s">
        <v>3448</v>
      </c>
      <c r="D145" s="828" t="s">
        <v>3304</v>
      </c>
      <c r="E145" s="827">
        <v>496.92</v>
      </c>
      <c r="F145" s="826">
        <v>599.94000000000005</v>
      </c>
      <c r="G145" s="825"/>
    </row>
    <row r="146" spans="1:7" ht="14.25">
      <c r="A146" s="864" t="s">
        <v>3449</v>
      </c>
      <c r="B146" s="865"/>
      <c r="C146" s="865"/>
      <c r="D146" s="865"/>
      <c r="E146" s="865"/>
      <c r="F146" s="865"/>
      <c r="G146" s="825"/>
    </row>
    <row r="147" spans="1:7">
      <c r="A147" s="920"/>
      <c r="B147" s="828" t="s">
        <v>3450</v>
      </c>
      <c r="C147" s="828" t="s">
        <v>3451</v>
      </c>
      <c r="D147" s="828" t="s">
        <v>3275</v>
      </c>
      <c r="E147" s="827">
        <v>336.84</v>
      </c>
      <c r="F147" s="826">
        <v>486.54</v>
      </c>
      <c r="G147" s="825"/>
    </row>
    <row r="148" spans="1:7">
      <c r="A148" s="921"/>
      <c r="B148" s="828" t="s">
        <v>3452</v>
      </c>
      <c r="C148" s="828" t="s">
        <v>3451</v>
      </c>
      <c r="D148" s="828" t="s">
        <v>3223</v>
      </c>
      <c r="E148" s="827">
        <v>758.38</v>
      </c>
      <c r="F148" s="829">
        <v>1096.74</v>
      </c>
      <c r="G148" s="825"/>
    </row>
    <row r="149" spans="1:7">
      <c r="A149" s="921"/>
      <c r="B149" s="828" t="s">
        <v>3453</v>
      </c>
      <c r="C149" s="828" t="s">
        <v>3454</v>
      </c>
      <c r="D149" s="828" t="s">
        <v>3278</v>
      </c>
      <c r="E149" s="827">
        <v>336.84</v>
      </c>
      <c r="F149" s="826">
        <v>486.54</v>
      </c>
      <c r="G149" s="825"/>
    </row>
    <row r="150" spans="1:7">
      <c r="A150" s="921"/>
      <c r="B150" s="828" t="s">
        <v>3455</v>
      </c>
      <c r="C150" s="828" t="s">
        <v>3456</v>
      </c>
      <c r="D150" s="828" t="s">
        <v>3278</v>
      </c>
      <c r="E150" s="827">
        <v>336.84</v>
      </c>
      <c r="F150" s="826">
        <v>486.54</v>
      </c>
      <c r="G150" s="825"/>
    </row>
    <row r="151" spans="1:7">
      <c r="A151" s="921"/>
      <c r="B151" s="828" t="s">
        <v>3457</v>
      </c>
      <c r="C151" s="828" t="s">
        <v>3458</v>
      </c>
      <c r="D151" s="828" t="s">
        <v>3278</v>
      </c>
      <c r="E151" s="827">
        <v>546.94000000000005</v>
      </c>
      <c r="F151" s="826">
        <v>659.34</v>
      </c>
      <c r="G151" s="825"/>
    </row>
    <row r="152" spans="1:7">
      <c r="A152" s="921"/>
      <c r="B152" s="828" t="s">
        <v>3459</v>
      </c>
      <c r="C152" s="828" t="s">
        <v>3458</v>
      </c>
      <c r="D152" s="828" t="s">
        <v>3299</v>
      </c>
      <c r="E152" s="827">
        <v>823.75</v>
      </c>
      <c r="F152" s="829">
        <v>1191.24</v>
      </c>
      <c r="G152" s="825"/>
    </row>
    <row r="153" spans="1:7">
      <c r="A153" s="921"/>
      <c r="B153" s="828" t="s">
        <v>3460</v>
      </c>
      <c r="C153" s="828" t="s">
        <v>3461</v>
      </c>
      <c r="D153" s="828" t="s">
        <v>3334</v>
      </c>
      <c r="E153" s="827">
        <v>721.03</v>
      </c>
      <c r="F153" s="826">
        <v>868.86</v>
      </c>
      <c r="G153" s="825"/>
    </row>
    <row r="154" spans="1:7">
      <c r="A154" s="921"/>
      <c r="B154" s="828" t="s">
        <v>3462</v>
      </c>
      <c r="C154" s="828" t="s">
        <v>3463</v>
      </c>
      <c r="D154" s="828" t="s">
        <v>3304</v>
      </c>
      <c r="E154" s="827">
        <v>496.92</v>
      </c>
      <c r="F154" s="826">
        <v>599.94000000000005</v>
      </c>
      <c r="G154" s="825"/>
    </row>
    <row r="155" spans="1:7">
      <c r="A155" s="922"/>
      <c r="B155" s="828" t="s">
        <v>3464</v>
      </c>
      <c r="C155" s="828" t="s">
        <v>3465</v>
      </c>
      <c r="D155" s="828" t="s">
        <v>3304</v>
      </c>
      <c r="E155" s="827">
        <v>496.92</v>
      </c>
      <c r="F155" s="826">
        <v>599.94000000000005</v>
      </c>
      <c r="G155" s="825"/>
    </row>
    <row r="156" spans="1:7" ht="14.25">
      <c r="A156" s="862" t="s">
        <v>3466</v>
      </c>
      <c r="B156" s="863"/>
      <c r="C156" s="863"/>
      <c r="D156" s="863"/>
      <c r="E156" s="863"/>
      <c r="F156" s="863"/>
      <c r="G156" s="825"/>
    </row>
    <row r="157" spans="1:7">
      <c r="A157" s="920"/>
      <c r="B157" s="828" t="s">
        <v>3467</v>
      </c>
      <c r="C157" s="828" t="s">
        <v>3468</v>
      </c>
      <c r="D157" s="828" t="s">
        <v>3275</v>
      </c>
      <c r="E157" s="827">
        <v>336.84</v>
      </c>
      <c r="F157" s="826">
        <v>486.54</v>
      </c>
      <c r="G157" s="825"/>
    </row>
    <row r="158" spans="1:7">
      <c r="A158" s="921"/>
      <c r="B158" s="828" t="s">
        <v>3469</v>
      </c>
      <c r="C158" s="828" t="s">
        <v>3468</v>
      </c>
      <c r="D158" s="828" t="s">
        <v>3223</v>
      </c>
      <c r="E158" s="827">
        <v>758.38</v>
      </c>
      <c r="F158" s="829">
        <v>1096.74</v>
      </c>
      <c r="G158" s="825">
        <v>48</v>
      </c>
    </row>
    <row r="159" spans="1:7">
      <c r="A159" s="921"/>
      <c r="B159" s="828" t="s">
        <v>3470</v>
      </c>
      <c r="C159" s="828" t="s">
        <v>3471</v>
      </c>
      <c r="D159" s="828" t="s">
        <v>3223</v>
      </c>
      <c r="E159" s="827">
        <v>758.38</v>
      </c>
      <c r="F159" s="829">
        <v>1096.74</v>
      </c>
      <c r="G159" s="825"/>
    </row>
    <row r="160" spans="1:7">
      <c r="A160" s="921"/>
      <c r="B160" s="828" t="s">
        <v>3472</v>
      </c>
      <c r="C160" s="828" t="s">
        <v>3473</v>
      </c>
      <c r="D160" s="828" t="s">
        <v>3278</v>
      </c>
      <c r="E160" s="827">
        <v>546.94000000000005</v>
      </c>
      <c r="F160" s="826">
        <v>659.34</v>
      </c>
      <c r="G160" s="825"/>
    </row>
    <row r="161" spans="1:7">
      <c r="A161" s="921"/>
      <c r="B161" s="828" t="s">
        <v>3474</v>
      </c>
      <c r="C161" s="828" t="s">
        <v>3473</v>
      </c>
      <c r="D161" s="828" t="s">
        <v>3299</v>
      </c>
      <c r="E161" s="827">
        <v>823.75</v>
      </c>
      <c r="F161" s="829">
        <v>1191.24</v>
      </c>
      <c r="G161" s="825"/>
    </row>
    <row r="162" spans="1:7">
      <c r="A162" s="921"/>
      <c r="B162" s="828" t="s">
        <v>3475</v>
      </c>
      <c r="C162" s="828" t="s">
        <v>3476</v>
      </c>
      <c r="D162" s="828" t="s">
        <v>3304</v>
      </c>
      <c r="E162" s="827">
        <v>496.92</v>
      </c>
      <c r="F162" s="826">
        <v>599.94000000000005</v>
      </c>
      <c r="G162" s="825"/>
    </row>
    <row r="163" spans="1:7">
      <c r="A163" s="922"/>
      <c r="B163" s="828" t="s">
        <v>3477</v>
      </c>
      <c r="C163" s="828" t="s">
        <v>3478</v>
      </c>
      <c r="D163" s="828" t="s">
        <v>3334</v>
      </c>
      <c r="E163" s="827">
        <v>721.03</v>
      </c>
      <c r="F163" s="826">
        <v>868.86</v>
      </c>
      <c r="G163" s="825"/>
    </row>
    <row r="164" spans="1:7" ht="14.25" customHeight="1">
      <c r="A164" s="860" t="s">
        <v>3479</v>
      </c>
      <c r="B164" s="861"/>
      <c r="C164" s="861"/>
      <c r="D164" s="861"/>
      <c r="E164" s="861"/>
      <c r="F164" s="861"/>
      <c r="G164" s="825"/>
    </row>
    <row r="165" spans="1:7">
      <c r="A165" s="920"/>
      <c r="B165" s="828" t="s">
        <v>3480</v>
      </c>
      <c r="C165" s="828" t="s">
        <v>3481</v>
      </c>
      <c r="D165" s="828" t="s">
        <v>3275</v>
      </c>
      <c r="E165" s="827">
        <v>336.84</v>
      </c>
      <c r="F165" s="826">
        <v>486.54</v>
      </c>
      <c r="G165" s="825"/>
    </row>
    <row r="166" spans="1:7">
      <c r="A166" s="921"/>
      <c r="B166" s="828" t="s">
        <v>3482</v>
      </c>
      <c r="C166" s="828" t="s">
        <v>3483</v>
      </c>
      <c r="D166" s="828" t="s">
        <v>3223</v>
      </c>
      <c r="E166" s="827">
        <v>758.38</v>
      </c>
      <c r="F166" s="829">
        <v>1096.74</v>
      </c>
      <c r="G166" s="825"/>
    </row>
    <row r="167" spans="1:7">
      <c r="A167" s="921"/>
      <c r="B167" s="828" t="s">
        <v>3484</v>
      </c>
      <c r="C167" s="828" t="s">
        <v>3485</v>
      </c>
      <c r="D167" s="828" t="s">
        <v>3278</v>
      </c>
      <c r="E167" s="827">
        <v>336.84</v>
      </c>
      <c r="F167" s="826">
        <v>486.54</v>
      </c>
      <c r="G167" s="825"/>
    </row>
    <row r="168" spans="1:7">
      <c r="A168" s="921"/>
      <c r="B168" s="828" t="s">
        <v>3486</v>
      </c>
      <c r="C168" s="828" t="s">
        <v>3487</v>
      </c>
      <c r="D168" s="828" t="s">
        <v>3304</v>
      </c>
      <c r="E168" s="827">
        <v>496.92</v>
      </c>
      <c r="F168" s="826">
        <v>599.94000000000005</v>
      </c>
      <c r="G168" s="825"/>
    </row>
    <row r="169" spans="1:7">
      <c r="A169" s="921"/>
      <c r="B169" s="828" t="s">
        <v>3488</v>
      </c>
      <c r="C169" s="828" t="s">
        <v>3489</v>
      </c>
      <c r="D169" s="828" t="s">
        <v>3490</v>
      </c>
      <c r="E169" s="827">
        <v>125.4</v>
      </c>
      <c r="F169" s="826">
        <v>181.44</v>
      </c>
      <c r="G169" s="825"/>
    </row>
    <row r="170" spans="1:7">
      <c r="A170" s="921"/>
      <c r="B170" s="828" t="s">
        <v>3491</v>
      </c>
      <c r="C170" s="828" t="s">
        <v>3492</v>
      </c>
      <c r="D170" s="828" t="s">
        <v>3275</v>
      </c>
      <c r="E170" s="827">
        <v>336.84</v>
      </c>
      <c r="F170" s="826">
        <v>486.54</v>
      </c>
      <c r="G170" s="825"/>
    </row>
    <row r="171" spans="1:7">
      <c r="A171" s="921"/>
      <c r="B171" s="828" t="s">
        <v>3493</v>
      </c>
      <c r="C171" s="828" t="s">
        <v>3494</v>
      </c>
      <c r="D171" s="828" t="s">
        <v>3223</v>
      </c>
      <c r="E171" s="827">
        <v>758.38</v>
      </c>
      <c r="F171" s="829">
        <v>1096.74</v>
      </c>
      <c r="G171" s="825"/>
    </row>
    <row r="172" spans="1:7">
      <c r="A172" s="921"/>
      <c r="B172" s="828" t="s">
        <v>3495</v>
      </c>
      <c r="C172" s="828" t="s">
        <v>3496</v>
      </c>
      <c r="D172" s="828" t="s">
        <v>3278</v>
      </c>
      <c r="E172" s="827">
        <v>336.84</v>
      </c>
      <c r="F172" s="826">
        <v>486.54</v>
      </c>
      <c r="G172" s="825"/>
    </row>
    <row r="173" spans="1:7">
      <c r="A173" s="922"/>
      <c r="B173" s="828" t="s">
        <v>3497</v>
      </c>
      <c r="C173" s="828" t="s">
        <v>3498</v>
      </c>
      <c r="D173" s="828" t="s">
        <v>3490</v>
      </c>
      <c r="E173" s="827">
        <v>125.4</v>
      </c>
      <c r="F173" s="826">
        <v>181.44</v>
      </c>
      <c r="G173" s="825"/>
    </row>
    <row r="174" spans="1:7" ht="14.25">
      <c r="A174" s="858" t="s">
        <v>3499</v>
      </c>
      <c r="B174" s="859"/>
      <c r="C174" s="859"/>
      <c r="D174" s="859"/>
      <c r="E174" s="859"/>
      <c r="F174" s="859"/>
      <c r="G174" s="825"/>
    </row>
    <row r="175" spans="1:7">
      <c r="A175" s="920"/>
      <c r="B175" s="828" t="s">
        <v>3500</v>
      </c>
      <c r="C175" s="828" t="s">
        <v>3501</v>
      </c>
      <c r="D175" s="828" t="s">
        <v>3346</v>
      </c>
      <c r="E175" s="827">
        <v>466.23</v>
      </c>
      <c r="F175" s="826">
        <v>717.6</v>
      </c>
      <c r="G175" s="825"/>
    </row>
    <row r="176" spans="1:7">
      <c r="A176" s="921"/>
      <c r="B176" s="828" t="s">
        <v>3502</v>
      </c>
      <c r="C176" s="828" t="s">
        <v>3503</v>
      </c>
      <c r="D176" s="828" t="s">
        <v>3278</v>
      </c>
      <c r="E176" s="827">
        <v>559.12</v>
      </c>
      <c r="F176" s="826">
        <v>644</v>
      </c>
      <c r="G176" s="825"/>
    </row>
    <row r="177" spans="1:7">
      <c r="A177" s="921"/>
      <c r="B177" s="828" t="s">
        <v>3504</v>
      </c>
      <c r="C177" s="828" t="s">
        <v>3505</v>
      </c>
      <c r="D177" s="828" t="s">
        <v>3275</v>
      </c>
      <c r="E177" s="827">
        <v>366.18</v>
      </c>
      <c r="F177" s="826">
        <v>564.65</v>
      </c>
      <c r="G177" s="825"/>
    </row>
    <row r="178" spans="1:7">
      <c r="A178" s="921"/>
      <c r="B178" s="828" t="s">
        <v>3506</v>
      </c>
      <c r="C178" s="828" t="s">
        <v>3507</v>
      </c>
      <c r="D178" s="828" t="s">
        <v>3275</v>
      </c>
      <c r="E178" s="827">
        <v>366.18</v>
      </c>
      <c r="F178" s="826">
        <v>564.65</v>
      </c>
      <c r="G178" s="825"/>
    </row>
    <row r="179" spans="1:7">
      <c r="A179" s="921"/>
      <c r="B179" s="828" t="s">
        <v>3508</v>
      </c>
      <c r="C179" s="828" t="s">
        <v>3509</v>
      </c>
      <c r="D179" s="828" t="s">
        <v>3278</v>
      </c>
      <c r="E179" s="827">
        <v>466.23</v>
      </c>
      <c r="F179" s="826">
        <v>717.6</v>
      </c>
      <c r="G179" s="825"/>
    </row>
    <row r="180" spans="1:7">
      <c r="A180" s="921"/>
      <c r="B180" s="828" t="s">
        <v>3510</v>
      </c>
      <c r="C180" s="828" t="s">
        <v>3511</v>
      </c>
      <c r="D180" s="828" t="s">
        <v>3346</v>
      </c>
      <c r="E180" s="827">
        <v>360.18</v>
      </c>
      <c r="F180" s="826">
        <v>554.29999999999995</v>
      </c>
      <c r="G180" s="825"/>
    </row>
    <row r="181" spans="1:7">
      <c r="A181" s="921"/>
      <c r="B181" s="828" t="s">
        <v>3512</v>
      </c>
      <c r="C181" s="828" t="s">
        <v>3513</v>
      </c>
      <c r="D181" s="828" t="s">
        <v>3334</v>
      </c>
      <c r="E181" s="827">
        <v>389.53</v>
      </c>
      <c r="F181" s="826">
        <v>600.29999999999995</v>
      </c>
      <c r="G181" s="825">
        <v>12</v>
      </c>
    </row>
    <row r="182" spans="1:7">
      <c r="A182" s="921"/>
      <c r="B182" s="828" t="s">
        <v>3514</v>
      </c>
      <c r="C182" s="828" t="s">
        <v>3515</v>
      </c>
      <c r="D182" s="828" t="s">
        <v>3278</v>
      </c>
      <c r="E182" s="827">
        <v>413.54</v>
      </c>
      <c r="F182" s="826">
        <v>637.1</v>
      </c>
      <c r="G182" s="825"/>
    </row>
    <row r="183" spans="1:7">
      <c r="A183" s="921"/>
      <c r="B183" s="828" t="s">
        <v>3516</v>
      </c>
      <c r="C183" s="828" t="s">
        <v>3517</v>
      </c>
      <c r="D183" s="828" t="s">
        <v>3518</v>
      </c>
      <c r="E183" s="827">
        <v>366.18</v>
      </c>
      <c r="F183" s="826">
        <v>564.65</v>
      </c>
      <c r="G183" s="825"/>
    </row>
    <row r="184" spans="1:7">
      <c r="A184" s="921"/>
      <c r="B184" s="828" t="s">
        <v>3519</v>
      </c>
      <c r="C184" s="828" t="s">
        <v>3520</v>
      </c>
      <c r="D184" s="828" t="s">
        <v>3401</v>
      </c>
      <c r="E184" s="827">
        <v>413.54</v>
      </c>
      <c r="F184" s="826">
        <v>637.1</v>
      </c>
      <c r="G184" s="825">
        <v>12</v>
      </c>
    </row>
    <row r="185" spans="1:7">
      <c r="A185" s="921"/>
      <c r="B185" s="828" t="s">
        <v>3521</v>
      </c>
      <c r="C185" s="828" t="s">
        <v>3522</v>
      </c>
      <c r="D185" s="828" t="s">
        <v>3334</v>
      </c>
      <c r="E185" s="827">
        <v>413.54</v>
      </c>
      <c r="F185" s="826">
        <v>637.1</v>
      </c>
      <c r="G185" s="825"/>
    </row>
    <row r="186" spans="1:7">
      <c r="A186" s="921"/>
      <c r="B186" s="828" t="s">
        <v>3523</v>
      </c>
      <c r="C186" s="828" t="s">
        <v>3524</v>
      </c>
      <c r="D186" s="828" t="s">
        <v>3334</v>
      </c>
      <c r="E186" s="827">
        <v>413.54</v>
      </c>
      <c r="F186" s="826">
        <v>637.1</v>
      </c>
      <c r="G186" s="825"/>
    </row>
    <row r="187" spans="1:7">
      <c r="A187" s="921"/>
      <c r="B187" s="828" t="s">
        <v>3525</v>
      </c>
      <c r="C187" s="828" t="s">
        <v>3526</v>
      </c>
      <c r="D187" s="828" t="s">
        <v>3346</v>
      </c>
      <c r="E187" s="827">
        <v>360.18</v>
      </c>
      <c r="F187" s="826">
        <v>554.29999999999995</v>
      </c>
      <c r="G187" s="825">
        <v>12</v>
      </c>
    </row>
    <row r="188" spans="1:7">
      <c r="A188" s="921"/>
      <c r="B188" s="828" t="s">
        <v>3527</v>
      </c>
      <c r="C188" s="828" t="s">
        <v>3528</v>
      </c>
      <c r="D188" s="828" t="s">
        <v>3273</v>
      </c>
      <c r="E188" s="827">
        <v>362.85</v>
      </c>
      <c r="F188" s="826">
        <v>558.9</v>
      </c>
      <c r="G188" s="825"/>
    </row>
    <row r="189" spans="1:7">
      <c r="A189" s="921"/>
      <c r="B189" s="828" t="s">
        <v>3529</v>
      </c>
      <c r="C189" s="828" t="s">
        <v>3528</v>
      </c>
      <c r="D189" s="828" t="s">
        <v>3299</v>
      </c>
      <c r="E189" s="827">
        <v>410.87</v>
      </c>
      <c r="F189" s="826">
        <v>632.5</v>
      </c>
      <c r="G189" s="825"/>
    </row>
    <row r="190" spans="1:7">
      <c r="A190" s="921"/>
      <c r="B190" s="828" t="s">
        <v>3530</v>
      </c>
      <c r="C190" s="828" t="s">
        <v>3531</v>
      </c>
      <c r="D190" s="828" t="s">
        <v>3275</v>
      </c>
      <c r="E190" s="827">
        <v>366.18</v>
      </c>
      <c r="F190" s="826">
        <v>564.65</v>
      </c>
      <c r="G190" s="825"/>
    </row>
    <row r="191" spans="1:7">
      <c r="A191" s="922"/>
      <c r="B191" s="828" t="s">
        <v>3532</v>
      </c>
      <c r="C191" s="828" t="s">
        <v>3533</v>
      </c>
      <c r="D191" s="828" t="s">
        <v>3299</v>
      </c>
      <c r="E191" s="827">
        <v>410.87</v>
      </c>
      <c r="F191" s="826">
        <v>632.5</v>
      </c>
      <c r="G191" s="825"/>
    </row>
    <row r="192" spans="1:7" ht="14.25">
      <c r="A192" s="856" t="s">
        <v>3534</v>
      </c>
      <c r="B192" s="857"/>
      <c r="C192" s="857"/>
      <c r="D192" s="857"/>
      <c r="E192" s="857"/>
      <c r="F192" s="857"/>
      <c r="G192" s="825"/>
    </row>
    <row r="193" spans="1:7">
      <c r="A193" s="920"/>
      <c r="B193" s="828" t="s">
        <v>3535</v>
      </c>
      <c r="C193" s="828" t="s">
        <v>3536</v>
      </c>
      <c r="D193" s="828" t="s">
        <v>693</v>
      </c>
      <c r="E193" s="827">
        <v>92</v>
      </c>
      <c r="F193" s="826">
        <v>114.99</v>
      </c>
      <c r="G193" s="825"/>
    </row>
    <row r="194" spans="1:7">
      <c r="A194" s="921"/>
      <c r="B194" s="828" t="s">
        <v>3537</v>
      </c>
      <c r="C194" s="828" t="s">
        <v>3536</v>
      </c>
      <c r="D194" s="828" t="s">
        <v>3538</v>
      </c>
      <c r="E194" s="827">
        <v>220.4</v>
      </c>
      <c r="F194" s="826">
        <v>293.48</v>
      </c>
      <c r="G194" s="825"/>
    </row>
    <row r="195" spans="1:7">
      <c r="A195" s="921"/>
      <c r="B195" s="828" t="s">
        <v>3539</v>
      </c>
      <c r="C195" s="828" t="s">
        <v>3536</v>
      </c>
      <c r="D195" s="828" t="s">
        <v>3540</v>
      </c>
      <c r="E195" s="827">
        <v>441</v>
      </c>
      <c r="F195" s="826">
        <v>586.5</v>
      </c>
      <c r="G195" s="825"/>
    </row>
    <row r="196" spans="1:7">
      <c r="A196" s="921"/>
      <c r="B196" s="828" t="s">
        <v>3541</v>
      </c>
      <c r="C196" s="828" t="s">
        <v>3542</v>
      </c>
      <c r="D196" s="828" t="s">
        <v>692</v>
      </c>
      <c r="E196" s="827">
        <v>139.99</v>
      </c>
      <c r="F196" s="826">
        <v>185.99</v>
      </c>
      <c r="G196" s="825"/>
    </row>
    <row r="197" spans="1:7">
      <c r="A197" s="921"/>
      <c r="B197" s="828" t="s">
        <v>3543</v>
      </c>
      <c r="C197" s="828" t="s">
        <v>3542</v>
      </c>
      <c r="D197" s="828" t="s">
        <v>3544</v>
      </c>
      <c r="E197" s="827">
        <v>220.4</v>
      </c>
      <c r="F197" s="826">
        <v>293.48</v>
      </c>
      <c r="G197" s="825"/>
    </row>
    <row r="198" spans="1:7">
      <c r="A198" s="921"/>
      <c r="B198" s="828" t="s">
        <v>3545</v>
      </c>
      <c r="C198" s="828" t="s">
        <v>3546</v>
      </c>
      <c r="D198" s="828" t="s">
        <v>693</v>
      </c>
      <c r="E198" s="827">
        <v>92</v>
      </c>
      <c r="F198" s="826">
        <v>114.99</v>
      </c>
      <c r="G198" s="825"/>
    </row>
    <row r="199" spans="1:7">
      <c r="A199" s="921"/>
      <c r="B199" s="828" t="s">
        <v>3547</v>
      </c>
      <c r="C199" s="828" t="s">
        <v>3548</v>
      </c>
      <c r="D199" s="828" t="s">
        <v>3538</v>
      </c>
      <c r="E199" s="827">
        <v>220.4</v>
      </c>
      <c r="F199" s="826">
        <v>293.48</v>
      </c>
      <c r="G199" s="825"/>
    </row>
    <row r="200" spans="1:7">
      <c r="A200" s="921"/>
      <c r="B200" s="828" t="s">
        <v>3549</v>
      </c>
      <c r="C200" s="828" t="s">
        <v>3546</v>
      </c>
      <c r="D200" s="828" t="s">
        <v>3540</v>
      </c>
      <c r="E200" s="827">
        <v>441</v>
      </c>
      <c r="F200" s="826">
        <v>586.5</v>
      </c>
      <c r="G200" s="825"/>
    </row>
    <row r="201" spans="1:7">
      <c r="A201" s="921"/>
      <c r="B201" s="828" t="s">
        <v>3550</v>
      </c>
      <c r="C201" s="828" t="s">
        <v>3551</v>
      </c>
      <c r="D201" s="828" t="s">
        <v>692</v>
      </c>
      <c r="E201" s="827">
        <v>139.99</v>
      </c>
      <c r="F201" s="826">
        <v>185.99</v>
      </c>
      <c r="G201" s="825"/>
    </row>
    <row r="202" spans="1:7">
      <c r="A202" s="922"/>
      <c r="B202" s="828" t="s">
        <v>3552</v>
      </c>
      <c r="C202" s="828" t="s">
        <v>3551</v>
      </c>
      <c r="D202" s="828" t="s">
        <v>3553</v>
      </c>
      <c r="E202" s="827">
        <v>220.4</v>
      </c>
      <c r="F202" s="826">
        <v>293.48</v>
      </c>
      <c r="G202" s="825"/>
    </row>
    <row r="205" spans="1:7" ht="15">
      <c r="C205" s="855" t="s">
        <v>1192</v>
      </c>
      <c r="D205" s="231"/>
      <c r="E205" s="363" t="s">
        <v>1195</v>
      </c>
      <c r="F205" s="363" t="s">
        <v>1196</v>
      </c>
      <c r="G205" s="532"/>
    </row>
    <row r="206" spans="1:7" ht="15">
      <c r="C206" s="233" t="s">
        <v>1178</v>
      </c>
      <c r="D206" s="231"/>
      <c r="E206" s="363"/>
      <c r="F206" s="363"/>
      <c r="G206" s="532"/>
    </row>
    <row r="207" spans="1:7" ht="15">
      <c r="C207" s="233" t="s">
        <v>1179</v>
      </c>
      <c r="D207" s="231"/>
      <c r="E207" s="363">
        <v>4</v>
      </c>
      <c r="F207" s="363"/>
      <c r="G207" s="532"/>
    </row>
    <row r="208" spans="1:7" ht="15">
      <c r="C208" s="233" t="s">
        <v>1180</v>
      </c>
      <c r="D208" s="231"/>
      <c r="E208" s="363">
        <v>4</v>
      </c>
      <c r="F208" s="363"/>
      <c r="G208" s="532"/>
    </row>
    <row r="209" spans="3:7" ht="15">
      <c r="C209" s="233"/>
      <c r="D209" s="231"/>
      <c r="E209" s="363"/>
      <c r="F209" s="363"/>
      <c r="G209" s="532"/>
    </row>
    <row r="210" spans="3:7" ht="15">
      <c r="C210" s="386" t="s">
        <v>1181</v>
      </c>
      <c r="D210" s="231"/>
      <c r="E210" s="363"/>
      <c r="F210" s="363"/>
      <c r="G210" s="532"/>
    </row>
    <row r="211" spans="3:7" ht="15">
      <c r="C211" s="233" t="s">
        <v>1182</v>
      </c>
      <c r="D211" s="231"/>
      <c r="E211" s="363">
        <v>4</v>
      </c>
      <c r="F211" s="390"/>
      <c r="G211" s="532"/>
    </row>
    <row r="212" spans="3:7" ht="15">
      <c r="C212" s="233" t="s">
        <v>1183</v>
      </c>
      <c r="D212" s="231" t="s">
        <v>1024</v>
      </c>
      <c r="E212" s="363">
        <v>24</v>
      </c>
      <c r="F212" s="390"/>
      <c r="G212" s="532"/>
    </row>
    <row r="213" spans="3:7" ht="15">
      <c r="C213" s="233" t="s">
        <v>1184</v>
      </c>
      <c r="D213" s="231" t="s">
        <v>1024</v>
      </c>
      <c r="E213" s="363">
        <v>24</v>
      </c>
      <c r="F213" s="390"/>
      <c r="G213" s="532"/>
    </row>
    <row r="214" spans="3:7" ht="15">
      <c r="C214" s="233" t="s">
        <v>1185</v>
      </c>
      <c r="D214" s="231" t="s">
        <v>1024</v>
      </c>
      <c r="E214" s="363">
        <v>24</v>
      </c>
      <c r="F214" s="390"/>
      <c r="G214" s="532"/>
    </row>
    <row r="215" spans="3:7" ht="15">
      <c r="C215" s="233" t="s">
        <v>1186</v>
      </c>
      <c r="D215" s="231"/>
      <c r="E215" s="363">
        <v>24</v>
      </c>
      <c r="F215" s="363"/>
      <c r="G215" s="532"/>
    </row>
    <row r="216" spans="3:7" ht="15">
      <c r="C216" s="233"/>
      <c r="D216" s="231"/>
      <c r="E216" s="363"/>
      <c r="F216" s="363"/>
      <c r="G216" s="532"/>
    </row>
    <row r="217" spans="3:7" ht="15">
      <c r="C217" s="233"/>
      <c r="D217" s="231"/>
      <c r="E217" s="363"/>
      <c r="F217" s="363"/>
      <c r="G217" s="532"/>
    </row>
    <row r="218" spans="3:7" ht="15">
      <c r="C218" s="386" t="s">
        <v>1187</v>
      </c>
      <c r="D218" s="231"/>
      <c r="E218" s="363"/>
      <c r="F218" s="363"/>
      <c r="G218" s="532"/>
    </row>
    <row r="219" spans="3:7" ht="15">
      <c r="C219" s="233" t="s">
        <v>1183</v>
      </c>
      <c r="D219" s="231" t="s">
        <v>1024</v>
      </c>
      <c r="E219" s="363">
        <v>12</v>
      </c>
      <c r="F219" s="363"/>
      <c r="G219" s="532"/>
    </row>
    <row r="220" spans="3:7" ht="15">
      <c r="C220" s="233" t="s">
        <v>1185</v>
      </c>
      <c r="D220" s="231" t="s">
        <v>1024</v>
      </c>
      <c r="E220" s="363">
        <v>12</v>
      </c>
      <c r="F220" s="363"/>
      <c r="G220" s="532"/>
    </row>
    <row r="221" spans="3:7" ht="15">
      <c r="C221" s="233" t="s">
        <v>1219</v>
      </c>
      <c r="D221" s="231"/>
      <c r="E221" s="363">
        <v>12</v>
      </c>
      <c r="F221" s="363"/>
      <c r="G221" s="532"/>
    </row>
    <row r="222" spans="3:7" ht="15">
      <c r="C222" s="233" t="s">
        <v>1188</v>
      </c>
      <c r="D222" s="231"/>
      <c r="E222" s="363">
        <v>8</v>
      </c>
      <c r="F222" s="363"/>
      <c r="G222" s="532"/>
    </row>
    <row r="223" spans="3:7" ht="15">
      <c r="C223" s="233"/>
      <c r="D223" s="231"/>
      <c r="E223" s="363"/>
      <c r="F223" s="363"/>
      <c r="G223" s="532"/>
    </row>
    <row r="224" spans="3:7" ht="15">
      <c r="C224" s="386" t="s">
        <v>1189</v>
      </c>
      <c r="D224" s="231"/>
      <c r="E224" s="363"/>
      <c r="F224" s="363"/>
      <c r="G224" s="532"/>
    </row>
    <row r="225" spans="3:7" ht="15">
      <c r="C225" s="233" t="s">
        <v>1190</v>
      </c>
      <c r="D225" s="231" t="s">
        <v>1024</v>
      </c>
      <c r="E225" s="363">
        <v>12</v>
      </c>
      <c r="F225" s="363"/>
      <c r="G225" s="532"/>
    </row>
    <row r="226" spans="3:7" ht="15">
      <c r="C226" s="233" t="s">
        <v>1190</v>
      </c>
      <c r="D226" s="231" t="s">
        <v>3555</v>
      </c>
      <c r="E226" s="363">
        <v>8</v>
      </c>
      <c r="F226" s="363"/>
      <c r="G226" s="532"/>
    </row>
    <row r="227" spans="3:7" ht="15">
      <c r="C227" s="233" t="s">
        <v>1185</v>
      </c>
      <c r="D227" s="231" t="s">
        <v>3554</v>
      </c>
      <c r="E227" s="363">
        <v>12</v>
      </c>
      <c r="F227" s="363"/>
      <c r="G227" s="532"/>
    </row>
    <row r="228" spans="3:7" ht="15">
      <c r="C228" s="233" t="s">
        <v>1185</v>
      </c>
      <c r="D228" s="231" t="s">
        <v>2453</v>
      </c>
      <c r="E228" s="363">
        <v>8</v>
      </c>
      <c r="F228" s="363"/>
      <c r="G228" s="532"/>
    </row>
    <row r="229" spans="3:7" ht="15">
      <c r="C229" s="233" t="s">
        <v>1184</v>
      </c>
      <c r="D229" s="231" t="s">
        <v>1024</v>
      </c>
      <c r="E229" s="363">
        <v>12</v>
      </c>
      <c r="F229" s="363"/>
      <c r="G229" s="532"/>
    </row>
    <row r="230" spans="3:7" ht="15">
      <c r="C230" s="505" t="s">
        <v>2457</v>
      </c>
      <c r="D230" s="231" t="s">
        <v>1025</v>
      </c>
      <c r="E230" s="363">
        <v>8</v>
      </c>
      <c r="F230" s="363"/>
      <c r="G230" s="532"/>
    </row>
    <row r="231" spans="3:7" ht="15">
      <c r="C231" s="233"/>
      <c r="D231" s="231"/>
      <c r="E231" s="363"/>
      <c r="F231" s="363"/>
      <c r="G231" s="532"/>
    </row>
    <row r="232" spans="3:7" ht="15">
      <c r="C232" s="386" t="s">
        <v>1976</v>
      </c>
      <c r="D232" s="231"/>
      <c r="E232" s="363"/>
      <c r="F232" s="363"/>
      <c r="G232" s="532"/>
    </row>
    <row r="233" spans="3:7" ht="15">
      <c r="C233" s="233" t="s">
        <v>1183</v>
      </c>
      <c r="D233" s="231" t="s">
        <v>1024</v>
      </c>
      <c r="E233" s="363">
        <v>12</v>
      </c>
      <c r="F233" s="363"/>
      <c r="G233" s="532"/>
    </row>
    <row r="234" spans="3:7" ht="15">
      <c r="C234" s="233" t="s">
        <v>1185</v>
      </c>
      <c r="D234" s="231" t="s">
        <v>1024</v>
      </c>
      <c r="E234" s="363">
        <v>12</v>
      </c>
      <c r="F234" s="363"/>
      <c r="G234" s="532"/>
    </row>
    <row r="235" spans="3:7" ht="15">
      <c r="C235" s="233" t="s">
        <v>1975</v>
      </c>
      <c r="D235" s="231"/>
      <c r="E235" s="363">
        <v>12</v>
      </c>
      <c r="F235" s="363"/>
      <c r="G235" s="532"/>
    </row>
    <row r="236" spans="3:7" ht="15">
      <c r="C236" s="233"/>
      <c r="D236" s="231"/>
      <c r="E236" s="363"/>
      <c r="F236" s="363"/>
      <c r="G236" s="758"/>
    </row>
    <row r="237" spans="3:7" ht="15">
      <c r="C237" s="386" t="s">
        <v>1191</v>
      </c>
      <c r="D237" s="231"/>
      <c r="E237" s="363"/>
      <c r="F237" s="363"/>
      <c r="G237" s="532"/>
    </row>
    <row r="238" spans="3:7" ht="15">
      <c r="C238" s="233" t="s">
        <v>3204</v>
      </c>
      <c r="D238" s="231"/>
      <c r="E238" s="363">
        <v>4</v>
      </c>
      <c r="F238" s="363"/>
      <c r="G238" s="532"/>
    </row>
    <row r="239" spans="3:7" ht="15">
      <c r="C239" s="233" t="s">
        <v>3205</v>
      </c>
      <c r="D239" s="231"/>
      <c r="E239" s="363">
        <v>12</v>
      </c>
      <c r="F239" s="363"/>
      <c r="G239" s="532"/>
    </row>
    <row r="240" spans="3:7" ht="15">
      <c r="C240" s="233" t="s">
        <v>2722</v>
      </c>
      <c r="D240" s="231" t="s">
        <v>2723</v>
      </c>
      <c r="E240" s="363"/>
      <c r="F240" s="363"/>
      <c r="G240" s="532"/>
    </row>
  </sheetData>
  <mergeCells count="23">
    <mergeCell ref="A1:F1"/>
    <mergeCell ref="A4:A5"/>
    <mergeCell ref="B4:B5"/>
    <mergeCell ref="C4:C5"/>
    <mergeCell ref="D4:D5"/>
    <mergeCell ref="A16:A17"/>
    <mergeCell ref="A44:A61"/>
    <mergeCell ref="A19:A22"/>
    <mergeCell ref="A24:A26"/>
    <mergeCell ref="A28:A32"/>
    <mergeCell ref="A34:A38"/>
    <mergeCell ref="A40:A42"/>
    <mergeCell ref="A175:A191"/>
    <mergeCell ref="A193:A202"/>
    <mergeCell ref="A157:A163"/>
    <mergeCell ref="A165:A173"/>
    <mergeCell ref="A93:A109"/>
    <mergeCell ref="A111:A116"/>
    <mergeCell ref="A138:A140"/>
    <mergeCell ref="A142:A145"/>
    <mergeCell ref="A147:A155"/>
    <mergeCell ref="A118:A126"/>
    <mergeCell ref="A128:A136"/>
  </mergeCells>
  <pageMargins left="0.25" right="0.25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tabSelected="1" topLeftCell="A163" workbookViewId="0">
      <selection activeCell="M185" sqref="M185"/>
    </sheetView>
  </sheetViews>
  <sheetFormatPr baseColWidth="10" defaultColWidth="8" defaultRowHeight="12.75"/>
  <cols>
    <col min="1" max="1" width="24.5703125" style="823" customWidth="1"/>
    <col min="2" max="2" width="13.28515625" style="823" customWidth="1"/>
    <col min="3" max="3" width="58.5703125" style="823" bestFit="1" customWidth="1"/>
    <col min="4" max="4" width="8.5703125" style="823" customWidth="1"/>
    <col min="5" max="5" width="12.5703125" style="823" hidden="1" customWidth="1"/>
    <col min="6" max="6" width="13" style="823" hidden="1" customWidth="1"/>
    <col min="7" max="7" width="8" style="824"/>
    <col min="8" max="16384" width="8" style="823"/>
  </cols>
  <sheetData>
    <row r="1" spans="1:8" ht="32.25" customHeight="1">
      <c r="A1" s="914" t="s">
        <v>3560</v>
      </c>
      <c r="B1" s="915"/>
      <c r="C1" s="915"/>
      <c r="D1" s="915"/>
      <c r="E1" s="915"/>
      <c r="F1" s="915"/>
      <c r="G1" s="825"/>
    </row>
    <row r="2" spans="1:8" ht="25.5" customHeight="1">
      <c r="A2" s="854">
        <v>2025</v>
      </c>
      <c r="B2" s="853"/>
      <c r="C2" s="853"/>
      <c r="D2" s="853"/>
      <c r="E2" s="853"/>
      <c r="F2" s="853"/>
      <c r="G2" s="825"/>
    </row>
    <row r="3" spans="1:8" ht="12.75" customHeight="1">
      <c r="A3" s="852" t="s">
        <v>3212</v>
      </c>
      <c r="B3" s="851">
        <v>6622106342</v>
      </c>
      <c r="C3" s="850"/>
      <c r="D3" s="850"/>
      <c r="E3" s="850"/>
      <c r="F3" s="850"/>
      <c r="G3" s="825"/>
    </row>
    <row r="4" spans="1:8" ht="14.25" customHeight="1">
      <c r="A4" s="916" t="s">
        <v>668</v>
      </c>
      <c r="B4" s="918" t="s">
        <v>3213</v>
      </c>
      <c r="C4" s="918" t="s">
        <v>3214</v>
      </c>
      <c r="D4" s="918" t="s">
        <v>3215</v>
      </c>
      <c r="E4" s="849" t="s">
        <v>3216</v>
      </c>
      <c r="F4" s="848" t="s">
        <v>3216</v>
      </c>
      <c r="G4" s="825"/>
    </row>
    <row r="5" spans="1:8" ht="14.25" customHeight="1">
      <c r="A5" s="917"/>
      <c r="B5" s="919"/>
      <c r="C5" s="919"/>
      <c r="D5" s="919"/>
      <c r="E5" s="847" t="s">
        <v>3217</v>
      </c>
      <c r="F5" s="846" t="s">
        <v>3218</v>
      </c>
      <c r="G5" s="825"/>
    </row>
    <row r="6" spans="1:8" ht="15" customHeight="1">
      <c r="A6" s="898" t="s">
        <v>3219</v>
      </c>
      <c r="B6" s="899"/>
      <c r="C6" s="899"/>
      <c r="D6" s="899"/>
      <c r="E6" s="899"/>
      <c r="F6" s="899"/>
      <c r="G6" s="825"/>
    </row>
    <row r="7" spans="1:8" ht="14.25" customHeight="1">
      <c r="A7" s="845"/>
      <c r="B7" s="841"/>
      <c r="C7" s="844" t="s">
        <v>3220</v>
      </c>
      <c r="D7" s="844" t="s">
        <v>3221</v>
      </c>
      <c r="E7" s="843">
        <v>250.79</v>
      </c>
      <c r="F7" s="842" t="s">
        <v>669</v>
      </c>
      <c r="G7" s="825"/>
    </row>
    <row r="8" spans="1:8" ht="14.25" customHeight="1">
      <c r="A8" s="840"/>
      <c r="B8" s="841"/>
      <c r="C8" s="828" t="s">
        <v>3222</v>
      </c>
      <c r="D8" s="828" t="s">
        <v>3223</v>
      </c>
      <c r="E8" s="827">
        <v>285.48</v>
      </c>
      <c r="F8" s="831" t="s">
        <v>669</v>
      </c>
      <c r="G8" s="825"/>
      <c r="H8" s="910"/>
    </row>
    <row r="9" spans="1:8" ht="14.25" customHeight="1">
      <c r="A9" s="840"/>
      <c r="B9" s="841"/>
      <c r="C9" s="828" t="s">
        <v>3224</v>
      </c>
      <c r="D9" s="828" t="s">
        <v>3223</v>
      </c>
      <c r="E9" s="827">
        <v>285.48</v>
      </c>
      <c r="F9" s="831" t="s">
        <v>669</v>
      </c>
      <c r="G9" s="825"/>
      <c r="H9" s="910"/>
    </row>
    <row r="10" spans="1:8" ht="14.25" customHeight="1">
      <c r="A10" s="840"/>
      <c r="B10" s="841"/>
      <c r="C10" s="828" t="s">
        <v>3225</v>
      </c>
      <c r="D10" s="828" t="s">
        <v>3223</v>
      </c>
      <c r="E10" s="827">
        <v>285.48</v>
      </c>
      <c r="F10" s="831" t="s">
        <v>669</v>
      </c>
      <c r="G10" s="825"/>
      <c r="H10" s="910"/>
    </row>
    <row r="11" spans="1:8" ht="14.25" customHeight="1">
      <c r="A11" s="840"/>
      <c r="B11" s="841"/>
      <c r="C11" s="828" t="s">
        <v>3226</v>
      </c>
      <c r="D11" s="828" t="s">
        <v>3223</v>
      </c>
      <c r="E11" s="827">
        <v>285.48</v>
      </c>
      <c r="F11" s="831" t="s">
        <v>669</v>
      </c>
      <c r="G11" s="825"/>
      <c r="H11" s="910"/>
    </row>
    <row r="12" spans="1:8" ht="14.25" customHeight="1">
      <c r="A12" s="840"/>
      <c r="B12" s="832"/>
      <c r="C12" s="828" t="s">
        <v>3227</v>
      </c>
      <c r="D12" s="828" t="s">
        <v>3223</v>
      </c>
      <c r="E12" s="827">
        <v>285.48</v>
      </c>
      <c r="F12" s="831" t="s">
        <v>669</v>
      </c>
      <c r="G12" s="825"/>
      <c r="H12" s="910"/>
    </row>
    <row r="13" spans="1:8" ht="14.25" customHeight="1">
      <c r="A13" s="840"/>
      <c r="B13" s="832"/>
      <c r="C13" s="828" t="s">
        <v>3228</v>
      </c>
      <c r="D13" s="828" t="s">
        <v>3229</v>
      </c>
      <c r="E13" s="827">
        <v>50.69</v>
      </c>
      <c r="F13" s="831" t="s">
        <v>669</v>
      </c>
      <c r="G13" s="825"/>
      <c r="H13" s="910"/>
    </row>
    <row r="14" spans="1:8" ht="14.25" customHeight="1">
      <c r="A14" s="839"/>
      <c r="B14" s="832"/>
      <c r="C14" s="828" t="s">
        <v>3230</v>
      </c>
      <c r="D14" s="828" t="s">
        <v>3231</v>
      </c>
      <c r="E14" s="827">
        <v>40.69</v>
      </c>
      <c r="F14" s="831" t="s">
        <v>669</v>
      </c>
      <c r="G14" s="825"/>
      <c r="H14" s="910"/>
    </row>
    <row r="15" spans="1:8" ht="15" customHeight="1">
      <c r="A15" s="896" t="s">
        <v>3232</v>
      </c>
      <c r="B15" s="897"/>
      <c r="C15" s="897"/>
      <c r="D15" s="897"/>
      <c r="E15" s="897"/>
      <c r="F15" s="897"/>
      <c r="G15" s="825"/>
      <c r="H15" s="910"/>
    </row>
    <row r="16" spans="1:8" ht="14.25" customHeight="1">
      <c r="A16" s="912"/>
      <c r="B16" s="832"/>
      <c r="C16" s="828" t="s">
        <v>3233</v>
      </c>
      <c r="D16" s="828" t="s">
        <v>3221</v>
      </c>
      <c r="E16" s="827">
        <v>259.45999999999998</v>
      </c>
      <c r="F16" s="831" t="s">
        <v>669</v>
      </c>
      <c r="G16" s="825"/>
      <c r="H16" s="910"/>
    </row>
    <row r="17" spans="1:8" ht="14.25" customHeight="1">
      <c r="A17" s="913"/>
      <c r="B17" s="832"/>
      <c r="C17" s="828" t="s">
        <v>3234</v>
      </c>
      <c r="D17" s="828" t="s">
        <v>3235</v>
      </c>
      <c r="E17" s="827">
        <v>416.88</v>
      </c>
      <c r="F17" s="831" t="s">
        <v>669</v>
      </c>
      <c r="G17" s="825"/>
      <c r="H17" s="910"/>
    </row>
    <row r="18" spans="1:8" ht="15" customHeight="1">
      <c r="A18" s="894" t="s">
        <v>3236</v>
      </c>
      <c r="B18" s="895"/>
      <c r="C18" s="895"/>
      <c r="D18" s="895"/>
      <c r="E18" s="895"/>
      <c r="F18" s="895"/>
      <c r="G18" s="825"/>
      <c r="H18" s="910"/>
    </row>
    <row r="19" spans="1:8" ht="14.25" customHeight="1">
      <c r="A19" s="920"/>
      <c r="B19" s="832"/>
      <c r="C19" s="828" t="s">
        <v>3237</v>
      </c>
      <c r="D19" s="828" t="s">
        <v>3221</v>
      </c>
      <c r="E19" s="827">
        <v>250.79</v>
      </c>
      <c r="F19" s="831" t="s">
        <v>669</v>
      </c>
      <c r="G19" s="825"/>
      <c r="H19" s="910"/>
    </row>
    <row r="20" spans="1:8" ht="14.25" customHeight="1">
      <c r="A20" s="921"/>
      <c r="B20" s="832"/>
      <c r="C20" s="828" t="s">
        <v>3238</v>
      </c>
      <c r="D20" s="828" t="s">
        <v>3221</v>
      </c>
      <c r="E20" s="827">
        <v>250.79</v>
      </c>
      <c r="F20" s="831" t="s">
        <v>669</v>
      </c>
      <c r="G20" s="825"/>
      <c r="H20" s="910"/>
    </row>
    <row r="21" spans="1:8" ht="14.25" customHeight="1">
      <c r="A21" s="921"/>
      <c r="B21" s="828" t="s">
        <v>3239</v>
      </c>
      <c r="C21" s="828" t="s">
        <v>3240</v>
      </c>
      <c r="D21" s="828" t="s">
        <v>3223</v>
      </c>
      <c r="E21" s="827">
        <v>260.64999999999998</v>
      </c>
      <c r="F21" s="831" t="s">
        <v>669</v>
      </c>
      <c r="G21" s="825"/>
      <c r="H21" s="910"/>
    </row>
    <row r="22" spans="1:8" ht="14.25" customHeight="1">
      <c r="A22" s="922"/>
      <c r="B22" s="828" t="s">
        <v>3241</v>
      </c>
      <c r="C22" s="828" t="s">
        <v>3240</v>
      </c>
      <c r="D22" s="828" t="s">
        <v>3229</v>
      </c>
      <c r="E22" s="827">
        <v>52.03</v>
      </c>
      <c r="F22" s="831" t="s">
        <v>669</v>
      </c>
      <c r="G22" s="825"/>
      <c r="H22" s="910"/>
    </row>
    <row r="23" spans="1:8" ht="15" customHeight="1">
      <c r="A23" s="892" t="s">
        <v>3242</v>
      </c>
      <c r="B23" s="893"/>
      <c r="C23" s="893"/>
      <c r="D23" s="893"/>
      <c r="E23" s="893"/>
      <c r="F23" s="893"/>
      <c r="G23" s="825"/>
      <c r="H23" s="910"/>
    </row>
    <row r="24" spans="1:8" ht="14.25" customHeight="1">
      <c r="A24" s="920"/>
      <c r="B24" s="832"/>
      <c r="C24" s="828" t="s">
        <v>3243</v>
      </c>
      <c r="D24" s="828" t="s">
        <v>3231</v>
      </c>
      <c r="E24" s="838">
        <v>216.78</v>
      </c>
      <c r="F24" s="837"/>
      <c r="G24" s="825"/>
      <c r="H24" s="910"/>
    </row>
    <row r="25" spans="1:8" ht="14.25" customHeight="1">
      <c r="A25" s="921"/>
      <c r="B25" s="832"/>
      <c r="C25" s="828" t="s">
        <v>3244</v>
      </c>
      <c r="D25" s="828" t="s">
        <v>3231</v>
      </c>
      <c r="E25" s="836">
        <v>29.9</v>
      </c>
      <c r="F25" s="835" t="s">
        <v>669</v>
      </c>
      <c r="G25" s="825"/>
      <c r="H25" s="910"/>
    </row>
    <row r="26" spans="1:8" ht="14.25" customHeight="1">
      <c r="A26" s="922"/>
      <c r="B26" s="832"/>
      <c r="C26" s="828" t="s">
        <v>3245</v>
      </c>
      <c r="D26" s="828" t="s">
        <v>3231</v>
      </c>
      <c r="E26" s="834">
        <v>216.78</v>
      </c>
      <c r="F26" s="833" t="s">
        <v>669</v>
      </c>
      <c r="G26" s="825"/>
      <c r="H26" s="910"/>
    </row>
    <row r="27" spans="1:8" ht="15" customHeight="1">
      <c r="A27" s="890" t="s">
        <v>3246</v>
      </c>
      <c r="B27" s="891"/>
      <c r="C27" s="891"/>
      <c r="D27" s="891"/>
      <c r="E27" s="891"/>
      <c r="F27" s="891"/>
      <c r="G27" s="825"/>
      <c r="H27" s="910"/>
    </row>
    <row r="28" spans="1:8" ht="14.25" customHeight="1">
      <c r="A28" s="920"/>
      <c r="B28" s="832"/>
      <c r="C28" s="828" t="s">
        <v>3247</v>
      </c>
      <c r="D28" s="828" t="s">
        <v>3248</v>
      </c>
      <c r="E28" s="827">
        <v>139.74</v>
      </c>
      <c r="F28" s="831" t="s">
        <v>669</v>
      </c>
      <c r="G28" s="825"/>
      <c r="H28" s="910"/>
    </row>
    <row r="29" spans="1:8" ht="14.25" customHeight="1">
      <c r="A29" s="921"/>
      <c r="B29" s="832"/>
      <c r="C29" s="828" t="s">
        <v>3249</v>
      </c>
      <c r="D29" s="828" t="s">
        <v>3250</v>
      </c>
      <c r="E29" s="827">
        <v>25.35</v>
      </c>
      <c r="F29" s="831" t="s">
        <v>669</v>
      </c>
      <c r="G29" s="825"/>
      <c r="H29" s="910"/>
    </row>
    <row r="30" spans="1:8" ht="14.25" customHeight="1">
      <c r="A30" s="921"/>
      <c r="B30" s="832"/>
      <c r="C30" s="828" t="s">
        <v>3251</v>
      </c>
      <c r="D30" s="828" t="s">
        <v>3223</v>
      </c>
      <c r="E30" s="827">
        <v>114.06</v>
      </c>
      <c r="F30" s="831" t="s">
        <v>669</v>
      </c>
      <c r="G30" s="825"/>
      <c r="H30" s="910"/>
    </row>
    <row r="31" spans="1:8" ht="14.25" customHeight="1">
      <c r="A31" s="921"/>
      <c r="B31" s="828" t="s">
        <v>3252</v>
      </c>
      <c r="C31" s="828" t="s">
        <v>3253</v>
      </c>
      <c r="D31" s="828" t="s">
        <v>3254</v>
      </c>
      <c r="E31" s="827">
        <v>301.3</v>
      </c>
      <c r="F31" s="831" t="s">
        <v>669</v>
      </c>
      <c r="G31" s="825"/>
      <c r="H31" s="910"/>
    </row>
    <row r="32" spans="1:8" ht="14.25" customHeight="1">
      <c r="A32" s="922"/>
      <c r="B32" s="828" t="s">
        <v>3255</v>
      </c>
      <c r="C32" s="828" t="s">
        <v>3256</v>
      </c>
      <c r="D32" s="828" t="s">
        <v>3257</v>
      </c>
      <c r="E32" s="827">
        <v>556.28</v>
      </c>
      <c r="F32" s="831" t="s">
        <v>669</v>
      </c>
      <c r="G32" s="825"/>
      <c r="H32" s="910"/>
    </row>
    <row r="33" spans="1:8" ht="15" customHeight="1">
      <c r="A33" s="888" t="s">
        <v>3258</v>
      </c>
      <c r="B33" s="889"/>
      <c r="C33" s="889"/>
      <c r="D33" s="889"/>
      <c r="E33" s="889"/>
      <c r="F33" s="889"/>
      <c r="G33" s="825"/>
      <c r="H33" s="910"/>
    </row>
    <row r="34" spans="1:8" ht="14.25" customHeight="1">
      <c r="A34" s="920"/>
      <c r="B34" s="828" t="s">
        <v>3259</v>
      </c>
      <c r="C34" s="828" t="s">
        <v>3260</v>
      </c>
      <c r="D34" s="828" t="s">
        <v>3261</v>
      </c>
      <c r="E34" s="827">
        <v>701.02</v>
      </c>
      <c r="F34" s="831" t="s">
        <v>669</v>
      </c>
      <c r="G34" s="825"/>
      <c r="H34" s="910"/>
    </row>
    <row r="35" spans="1:8" ht="14.25" customHeight="1">
      <c r="A35" s="921"/>
      <c r="B35" s="828" t="s">
        <v>3262</v>
      </c>
      <c r="C35" s="828" t="s">
        <v>3263</v>
      </c>
      <c r="D35" s="828" t="s">
        <v>3257</v>
      </c>
      <c r="E35" s="830">
        <v>1010.51</v>
      </c>
      <c r="F35" s="831" t="s">
        <v>669</v>
      </c>
      <c r="G35" s="825"/>
      <c r="H35" s="910"/>
    </row>
    <row r="36" spans="1:8" ht="14.25" customHeight="1">
      <c r="A36" s="921"/>
      <c r="B36" s="828" t="s">
        <v>670</v>
      </c>
      <c r="C36" s="828" t="s">
        <v>3264</v>
      </c>
      <c r="D36" s="828" t="s">
        <v>3261</v>
      </c>
      <c r="E36" s="827">
        <v>800.4</v>
      </c>
      <c r="F36" s="831" t="s">
        <v>669</v>
      </c>
      <c r="G36" s="825"/>
      <c r="H36" s="910"/>
    </row>
    <row r="37" spans="1:8" ht="14.25" customHeight="1">
      <c r="A37" s="921"/>
      <c r="B37" s="828" t="s">
        <v>3265</v>
      </c>
      <c r="C37" s="828" t="s">
        <v>3266</v>
      </c>
      <c r="D37" s="828" t="s">
        <v>3261</v>
      </c>
      <c r="E37" s="827">
        <v>800.4</v>
      </c>
      <c r="F37" s="831" t="s">
        <v>669</v>
      </c>
      <c r="G37" s="825"/>
      <c r="H37" s="910"/>
    </row>
    <row r="38" spans="1:8" ht="14.25" customHeight="1">
      <c r="A38" s="922"/>
      <c r="B38" s="828" t="s">
        <v>3267</v>
      </c>
      <c r="C38" s="828" t="s">
        <v>3268</v>
      </c>
      <c r="D38" s="828" t="s">
        <v>3257</v>
      </c>
      <c r="E38" s="830">
        <v>1151.9100000000001</v>
      </c>
      <c r="F38" s="831" t="s">
        <v>669</v>
      </c>
      <c r="G38" s="825"/>
      <c r="H38" s="910"/>
    </row>
    <row r="39" spans="1:8" ht="15" customHeight="1">
      <c r="A39" s="886" t="s">
        <v>3269</v>
      </c>
      <c r="B39" s="887"/>
      <c r="C39" s="887"/>
      <c r="D39" s="887"/>
      <c r="E39" s="887"/>
      <c r="F39" s="887"/>
      <c r="G39" s="825"/>
      <c r="H39" s="910"/>
    </row>
    <row r="40" spans="1:8" ht="14.25" customHeight="1">
      <c r="A40" s="920"/>
      <c r="B40" s="828" t="s">
        <v>671</v>
      </c>
      <c r="C40" s="828" t="s">
        <v>3270</v>
      </c>
      <c r="D40" s="828" t="s">
        <v>3271</v>
      </c>
      <c r="E40" s="830">
        <v>1083.8800000000001</v>
      </c>
      <c r="F40" s="831" t="s">
        <v>669</v>
      </c>
      <c r="G40" s="825"/>
      <c r="H40" s="910"/>
    </row>
    <row r="41" spans="1:8" ht="14.25" customHeight="1">
      <c r="A41" s="921"/>
      <c r="B41" s="828" t="s">
        <v>672</v>
      </c>
      <c r="C41" s="828" t="s">
        <v>3272</v>
      </c>
      <c r="D41" s="828" t="s">
        <v>3273</v>
      </c>
      <c r="E41" s="830">
        <v>2716.02</v>
      </c>
      <c r="F41" s="831" t="s">
        <v>669</v>
      </c>
      <c r="G41" s="825"/>
      <c r="H41" s="910"/>
    </row>
    <row r="42" spans="1:8" ht="14.25" customHeight="1">
      <c r="A42" s="922"/>
      <c r="B42" s="828" t="s">
        <v>673</v>
      </c>
      <c r="C42" s="828" t="s">
        <v>3274</v>
      </c>
      <c r="D42" s="828" t="s">
        <v>3275</v>
      </c>
      <c r="E42" s="830">
        <v>1972.32</v>
      </c>
      <c r="F42" s="831" t="s">
        <v>669</v>
      </c>
      <c r="G42" s="825"/>
      <c r="H42" s="910"/>
    </row>
    <row r="43" spans="1:8" ht="15" customHeight="1">
      <c r="A43" s="884" t="s">
        <v>3276</v>
      </c>
      <c r="B43" s="885"/>
      <c r="C43" s="885"/>
      <c r="D43" s="885"/>
      <c r="E43" s="885"/>
      <c r="F43" s="885"/>
      <c r="G43" s="825"/>
      <c r="H43" s="910"/>
    </row>
    <row r="44" spans="1:8" ht="14.25" customHeight="1">
      <c r="A44" s="920"/>
      <c r="B44" s="828" t="s">
        <v>674</v>
      </c>
      <c r="C44" s="828" t="s">
        <v>3277</v>
      </c>
      <c r="D44" s="828" t="s">
        <v>3278</v>
      </c>
      <c r="E44" s="827">
        <v>344.17</v>
      </c>
      <c r="F44" s="826">
        <v>426.6</v>
      </c>
      <c r="G44" s="825"/>
      <c r="H44" s="910"/>
    </row>
    <row r="45" spans="1:8" ht="14.25" customHeight="1">
      <c r="A45" s="921"/>
      <c r="B45" s="828" t="s">
        <v>675</v>
      </c>
      <c r="C45" s="828" t="s">
        <v>3279</v>
      </c>
      <c r="D45" s="828" t="s">
        <v>3278</v>
      </c>
      <c r="E45" s="827">
        <v>560.28</v>
      </c>
      <c r="F45" s="826">
        <v>696.6</v>
      </c>
      <c r="G45" s="825"/>
      <c r="H45" s="910"/>
    </row>
    <row r="46" spans="1:8" ht="14.25" customHeight="1">
      <c r="A46" s="921"/>
      <c r="B46" s="828" t="s">
        <v>676</v>
      </c>
      <c r="C46" s="828" t="s">
        <v>3280</v>
      </c>
      <c r="D46" s="828" t="s">
        <v>3278</v>
      </c>
      <c r="E46" s="827">
        <v>344.17</v>
      </c>
      <c r="F46" s="826">
        <v>426.6</v>
      </c>
      <c r="G46" s="825"/>
      <c r="H46" s="910"/>
    </row>
    <row r="47" spans="1:8" ht="14.25" customHeight="1">
      <c r="A47" s="921"/>
      <c r="B47" s="828" t="s">
        <v>677</v>
      </c>
      <c r="C47" s="828" t="s">
        <v>3281</v>
      </c>
      <c r="D47" s="828" t="s">
        <v>3278</v>
      </c>
      <c r="E47" s="827">
        <v>560.28</v>
      </c>
      <c r="F47" s="826">
        <v>696.6</v>
      </c>
      <c r="G47" s="825"/>
      <c r="H47" s="910"/>
    </row>
    <row r="48" spans="1:8" ht="14.25" customHeight="1">
      <c r="A48" s="921"/>
      <c r="B48" s="828" t="s">
        <v>678</v>
      </c>
      <c r="C48" s="828" t="s">
        <v>3282</v>
      </c>
      <c r="D48" s="828" t="s">
        <v>3278</v>
      </c>
      <c r="E48" s="827">
        <v>344.17</v>
      </c>
      <c r="F48" s="826">
        <v>426.6</v>
      </c>
      <c r="G48" s="825"/>
      <c r="H48" s="910"/>
    </row>
    <row r="49" spans="1:8" ht="14.25" customHeight="1">
      <c r="A49" s="921"/>
      <c r="B49" s="828" t="s">
        <v>679</v>
      </c>
      <c r="C49" s="828" t="s">
        <v>3283</v>
      </c>
      <c r="D49" s="828" t="s">
        <v>3278</v>
      </c>
      <c r="E49" s="827">
        <v>560.28</v>
      </c>
      <c r="F49" s="826">
        <v>696.6</v>
      </c>
      <c r="G49" s="825"/>
      <c r="H49" s="910"/>
    </row>
    <row r="50" spans="1:8" ht="14.25" customHeight="1">
      <c r="A50" s="921"/>
      <c r="B50" s="828" t="s">
        <v>680</v>
      </c>
      <c r="C50" s="828" t="s">
        <v>3284</v>
      </c>
      <c r="D50" s="828" t="s">
        <v>3231</v>
      </c>
      <c r="E50" s="827">
        <v>738.37</v>
      </c>
      <c r="F50" s="826">
        <v>995.76</v>
      </c>
      <c r="G50" s="825"/>
      <c r="H50" s="910"/>
    </row>
    <row r="51" spans="1:8" ht="14.25" customHeight="1">
      <c r="A51" s="921"/>
      <c r="B51" s="828" t="s">
        <v>681</v>
      </c>
      <c r="C51" s="828" t="s">
        <v>3285</v>
      </c>
      <c r="D51" s="828" t="s">
        <v>3231</v>
      </c>
      <c r="E51" s="827">
        <v>738.37</v>
      </c>
      <c r="F51" s="826">
        <v>995.76</v>
      </c>
      <c r="G51" s="825"/>
      <c r="H51" s="910"/>
    </row>
    <row r="52" spans="1:8" ht="14.25" customHeight="1">
      <c r="A52" s="921"/>
      <c r="B52" s="828" t="s">
        <v>682</v>
      </c>
      <c r="C52" s="828" t="s">
        <v>3286</v>
      </c>
      <c r="D52" s="828" t="s">
        <v>3231</v>
      </c>
      <c r="E52" s="827">
        <v>738.37</v>
      </c>
      <c r="F52" s="826">
        <v>995.76</v>
      </c>
      <c r="G52" s="825"/>
      <c r="H52" s="910"/>
    </row>
    <row r="53" spans="1:8" ht="14.25" customHeight="1">
      <c r="A53" s="921"/>
      <c r="B53" s="828" t="s">
        <v>683</v>
      </c>
      <c r="C53" s="828" t="s">
        <v>3287</v>
      </c>
      <c r="D53" s="828" t="s">
        <v>3231</v>
      </c>
      <c r="E53" s="827">
        <v>738.37</v>
      </c>
      <c r="F53" s="826">
        <v>995.76</v>
      </c>
      <c r="G53" s="825"/>
      <c r="H53" s="910"/>
    </row>
    <row r="54" spans="1:8" ht="14.25" customHeight="1">
      <c r="A54" s="921"/>
      <c r="B54" s="828" t="s">
        <v>684</v>
      </c>
      <c r="C54" s="828" t="s">
        <v>3288</v>
      </c>
      <c r="D54" s="828" t="s">
        <v>3231</v>
      </c>
      <c r="E54" s="827">
        <v>738.37</v>
      </c>
      <c r="F54" s="826">
        <v>995.76</v>
      </c>
      <c r="G54" s="825"/>
      <c r="H54" s="910"/>
    </row>
    <row r="55" spans="1:8" ht="14.25" customHeight="1">
      <c r="A55" s="921"/>
      <c r="B55" s="828" t="s">
        <v>685</v>
      </c>
      <c r="C55" s="828" t="s">
        <v>3289</v>
      </c>
      <c r="D55" s="828" t="s">
        <v>3231</v>
      </c>
      <c r="E55" s="827">
        <v>738.37</v>
      </c>
      <c r="F55" s="826">
        <v>995.76</v>
      </c>
      <c r="G55" s="825"/>
      <c r="H55" s="910"/>
    </row>
    <row r="56" spans="1:8" ht="14.25" customHeight="1">
      <c r="A56" s="921"/>
      <c r="B56" s="828" t="s">
        <v>686</v>
      </c>
      <c r="C56" s="828" t="s">
        <v>3290</v>
      </c>
      <c r="D56" s="828" t="s">
        <v>3231</v>
      </c>
      <c r="E56" s="827">
        <v>738.37</v>
      </c>
      <c r="F56" s="826">
        <v>995.76</v>
      </c>
      <c r="G56" s="825"/>
      <c r="H56" s="910"/>
    </row>
    <row r="57" spans="1:8" ht="14.25" customHeight="1">
      <c r="A57" s="921"/>
      <c r="B57" s="828" t="s">
        <v>687</v>
      </c>
      <c r="C57" s="828" t="s">
        <v>3291</v>
      </c>
      <c r="D57" s="828" t="s">
        <v>3231</v>
      </c>
      <c r="E57" s="827">
        <v>738.37</v>
      </c>
      <c r="F57" s="826">
        <v>995.76</v>
      </c>
      <c r="G57" s="825"/>
      <c r="H57" s="910"/>
    </row>
    <row r="58" spans="1:8" ht="14.25" customHeight="1">
      <c r="A58" s="921"/>
      <c r="B58" s="828" t="s">
        <v>688</v>
      </c>
      <c r="C58" s="828" t="s">
        <v>3292</v>
      </c>
      <c r="D58" s="828" t="s">
        <v>3231</v>
      </c>
      <c r="E58" s="827">
        <v>738.37</v>
      </c>
      <c r="F58" s="826">
        <v>995.76</v>
      </c>
      <c r="G58" s="825"/>
      <c r="H58" s="910"/>
    </row>
    <row r="59" spans="1:8" ht="14.25" customHeight="1">
      <c r="A59" s="921"/>
      <c r="B59" s="828" t="s">
        <v>689</v>
      </c>
      <c r="C59" s="828" t="s">
        <v>3293</v>
      </c>
      <c r="D59" s="828" t="s">
        <v>3231</v>
      </c>
      <c r="E59" s="827">
        <v>738.37</v>
      </c>
      <c r="F59" s="826">
        <v>995.76</v>
      </c>
      <c r="G59" s="825"/>
      <c r="H59" s="910"/>
    </row>
    <row r="60" spans="1:8" ht="14.25" customHeight="1">
      <c r="A60" s="921"/>
      <c r="B60" s="828" t="s">
        <v>690</v>
      </c>
      <c r="C60" s="828" t="s">
        <v>3294</v>
      </c>
      <c r="D60" s="828" t="s">
        <v>3231</v>
      </c>
      <c r="E60" s="827">
        <v>738.37</v>
      </c>
      <c r="F60" s="826">
        <v>995.76</v>
      </c>
      <c r="G60" s="825"/>
      <c r="H60" s="910"/>
    </row>
    <row r="61" spans="1:8" ht="14.25" customHeight="1">
      <c r="A61" s="922"/>
      <c r="B61" s="828" t="s">
        <v>691</v>
      </c>
      <c r="C61" s="828" t="s">
        <v>3295</v>
      </c>
      <c r="D61" s="828" t="s">
        <v>3231</v>
      </c>
      <c r="E61" s="827">
        <v>738.37</v>
      </c>
      <c r="F61" s="826">
        <v>995.76</v>
      </c>
      <c r="G61" s="825"/>
      <c r="H61" s="910"/>
    </row>
    <row r="62" spans="1:8" ht="15" customHeight="1">
      <c r="A62" s="882" t="s">
        <v>3296</v>
      </c>
      <c r="B62" s="883"/>
      <c r="C62" s="883"/>
      <c r="D62" s="883"/>
      <c r="E62" s="883"/>
      <c r="F62" s="883"/>
      <c r="G62" s="825"/>
      <c r="H62" s="910"/>
    </row>
    <row r="63" spans="1:8" ht="14.25" customHeight="1">
      <c r="A63" s="902"/>
      <c r="B63" s="828" t="s">
        <v>3297</v>
      </c>
      <c r="C63" s="828" t="s">
        <v>3298</v>
      </c>
      <c r="D63" s="828" t="s">
        <v>3299</v>
      </c>
      <c r="E63" s="827">
        <v>733.7</v>
      </c>
      <c r="F63" s="831" t="s">
        <v>669</v>
      </c>
      <c r="G63" s="825"/>
      <c r="H63" s="910"/>
    </row>
    <row r="64" spans="1:8" ht="14.25" customHeight="1">
      <c r="A64" s="903"/>
      <c r="B64" s="828" t="s">
        <v>3300</v>
      </c>
      <c r="C64" s="828" t="s">
        <v>3301</v>
      </c>
      <c r="D64" s="828" t="s">
        <v>3299</v>
      </c>
      <c r="E64" s="830">
        <v>2026.35</v>
      </c>
      <c r="F64" s="831" t="s">
        <v>669</v>
      </c>
      <c r="G64" s="825"/>
      <c r="H64" s="910"/>
    </row>
    <row r="65" spans="1:8" ht="14.25" customHeight="1">
      <c r="A65" s="903"/>
      <c r="B65" s="828" t="s">
        <v>3302</v>
      </c>
      <c r="C65" s="828" t="s">
        <v>3303</v>
      </c>
      <c r="D65" s="828" t="s">
        <v>3304</v>
      </c>
      <c r="E65" s="827">
        <v>482.91</v>
      </c>
      <c r="F65" s="831" t="s">
        <v>669</v>
      </c>
      <c r="G65" s="825"/>
      <c r="H65" s="910"/>
    </row>
    <row r="66" spans="1:8" ht="14.25" customHeight="1">
      <c r="A66" s="903"/>
      <c r="B66" s="828" t="s">
        <v>3305</v>
      </c>
      <c r="C66" s="828" t="s">
        <v>3306</v>
      </c>
      <c r="D66" s="828" t="s">
        <v>3299</v>
      </c>
      <c r="E66" s="827">
        <v>733.7</v>
      </c>
      <c r="F66" s="831" t="s">
        <v>669</v>
      </c>
      <c r="G66" s="825"/>
      <c r="H66" s="910"/>
    </row>
    <row r="67" spans="1:8" ht="14.25" customHeight="1">
      <c r="A67" s="903"/>
      <c r="B67" s="828" t="s">
        <v>3307</v>
      </c>
      <c r="C67" s="828" t="s">
        <v>3308</v>
      </c>
      <c r="D67" s="828" t="s">
        <v>3309</v>
      </c>
      <c r="E67" s="830">
        <v>1031.8499999999999</v>
      </c>
      <c r="F67" s="831" t="s">
        <v>669</v>
      </c>
      <c r="H67" s="910"/>
    </row>
    <row r="68" spans="1:8" ht="14.25" customHeight="1">
      <c r="A68" s="903"/>
      <c r="B68" s="828" t="s">
        <v>3310</v>
      </c>
      <c r="C68" s="828" t="s">
        <v>3311</v>
      </c>
      <c r="D68" s="828" t="s">
        <v>3275</v>
      </c>
      <c r="E68" s="827">
        <v>450.89</v>
      </c>
      <c r="F68" s="826">
        <v>542.70000000000005</v>
      </c>
      <c r="G68" s="825"/>
      <c r="H68" s="910"/>
    </row>
    <row r="69" spans="1:8" ht="14.25" customHeight="1">
      <c r="A69" s="903"/>
      <c r="B69" s="828" t="s">
        <v>3312</v>
      </c>
      <c r="C69" s="828" t="s">
        <v>3313</v>
      </c>
      <c r="D69" s="828" t="s">
        <v>3275</v>
      </c>
      <c r="E69" s="827">
        <v>538.94000000000005</v>
      </c>
      <c r="F69" s="826">
        <v>649.08000000000004</v>
      </c>
      <c r="G69" s="825"/>
      <c r="H69" s="910"/>
    </row>
    <row r="70" spans="1:8" ht="14.25" customHeight="1">
      <c r="A70" s="903"/>
      <c r="B70" s="828" t="s">
        <v>3314</v>
      </c>
      <c r="C70" s="828" t="s">
        <v>3315</v>
      </c>
      <c r="D70" s="828" t="s">
        <v>3316</v>
      </c>
      <c r="E70" s="827">
        <v>508.25</v>
      </c>
      <c r="F70" s="826">
        <v>612.9</v>
      </c>
      <c r="G70" s="825"/>
      <c r="H70" s="910"/>
    </row>
    <row r="71" spans="1:8" ht="14.25" customHeight="1">
      <c r="A71" s="903"/>
      <c r="B71" s="828" t="s">
        <v>3317</v>
      </c>
      <c r="C71" s="828" t="s">
        <v>3318</v>
      </c>
      <c r="D71" s="828" t="s">
        <v>3304</v>
      </c>
      <c r="E71" s="827">
        <v>424.21</v>
      </c>
      <c r="F71" s="826">
        <v>511.92</v>
      </c>
      <c r="G71" s="825"/>
      <c r="H71" s="910"/>
    </row>
    <row r="72" spans="1:8" ht="14.25" customHeight="1">
      <c r="A72" s="903"/>
      <c r="B72" s="828" t="s">
        <v>3319</v>
      </c>
      <c r="C72" s="828" t="s">
        <v>3320</v>
      </c>
      <c r="D72" s="828" t="s">
        <v>3278</v>
      </c>
      <c r="E72" s="827">
        <v>546.94000000000005</v>
      </c>
      <c r="F72" s="826">
        <v>659.34</v>
      </c>
      <c r="G72" s="825"/>
      <c r="H72" s="910"/>
    </row>
    <row r="73" spans="1:8" ht="14.25" customHeight="1">
      <c r="A73" s="904"/>
      <c r="B73" s="828" t="s">
        <v>3321</v>
      </c>
      <c r="C73" s="828" t="s">
        <v>3322</v>
      </c>
      <c r="D73" s="828" t="s">
        <v>3299</v>
      </c>
      <c r="E73" s="827">
        <v>889.11</v>
      </c>
      <c r="F73" s="829">
        <v>1070.28</v>
      </c>
      <c r="G73" s="825"/>
      <c r="H73" s="910"/>
    </row>
    <row r="74" spans="1:8" ht="15" customHeight="1">
      <c r="A74" s="880" t="s">
        <v>3323</v>
      </c>
      <c r="B74" s="881"/>
      <c r="C74" s="881"/>
      <c r="D74" s="881"/>
      <c r="E74" s="881"/>
      <c r="F74" s="881"/>
      <c r="G74" s="825"/>
      <c r="H74" s="910"/>
    </row>
    <row r="75" spans="1:8" ht="14.25" customHeight="1">
      <c r="A75" s="902"/>
      <c r="B75" s="828" t="s">
        <v>694</v>
      </c>
      <c r="C75" s="828" t="s">
        <v>3324</v>
      </c>
      <c r="D75" s="828" t="s">
        <v>3299</v>
      </c>
      <c r="E75" s="827">
        <v>965.15</v>
      </c>
      <c r="F75" s="831" t="s">
        <v>669</v>
      </c>
      <c r="G75" s="825"/>
      <c r="H75" s="910"/>
    </row>
    <row r="76" spans="1:8" ht="14.25" customHeight="1">
      <c r="A76" s="903"/>
      <c r="B76" s="828" t="s">
        <v>695</v>
      </c>
      <c r="C76" s="828" t="s">
        <v>3325</v>
      </c>
      <c r="D76" s="828" t="s">
        <v>3223</v>
      </c>
      <c r="E76" s="827">
        <v>482.91</v>
      </c>
      <c r="F76" s="831" t="s">
        <v>669</v>
      </c>
      <c r="G76" s="825"/>
      <c r="H76" s="910"/>
    </row>
    <row r="77" spans="1:8" ht="14.25" customHeight="1">
      <c r="A77" s="903"/>
      <c r="B77" s="828" t="s">
        <v>696</v>
      </c>
      <c r="C77" s="828" t="s">
        <v>3326</v>
      </c>
      <c r="D77" s="828" t="s">
        <v>3273</v>
      </c>
      <c r="E77" s="827">
        <v>578.29</v>
      </c>
      <c r="F77" s="831" t="s">
        <v>669</v>
      </c>
      <c r="G77" s="825"/>
      <c r="H77" s="910"/>
    </row>
    <row r="78" spans="1:8" ht="14.25" customHeight="1">
      <c r="A78" s="904"/>
      <c r="B78" s="828" t="s">
        <v>697</v>
      </c>
      <c r="C78" s="828" t="s">
        <v>3327</v>
      </c>
      <c r="D78" s="828" t="s">
        <v>3328</v>
      </c>
      <c r="E78" s="827">
        <v>617.64</v>
      </c>
      <c r="F78" s="831" t="s">
        <v>669</v>
      </c>
      <c r="G78" s="825"/>
      <c r="H78" s="910"/>
    </row>
    <row r="79" spans="1:8" ht="15" customHeight="1">
      <c r="A79" s="878" t="s">
        <v>3329</v>
      </c>
      <c r="B79" s="879"/>
      <c r="C79" s="879"/>
      <c r="D79" s="879"/>
      <c r="E79" s="879"/>
      <c r="F79" s="879"/>
      <c r="G79" s="825"/>
      <c r="H79" s="910"/>
    </row>
    <row r="80" spans="1:8" ht="14.25" customHeight="1">
      <c r="A80" s="900"/>
      <c r="B80" s="828" t="s">
        <v>3330</v>
      </c>
      <c r="C80" s="828" t="s">
        <v>3331</v>
      </c>
      <c r="D80" s="828" t="s">
        <v>3275</v>
      </c>
      <c r="E80" s="827">
        <v>266.8</v>
      </c>
      <c r="F80" s="826">
        <v>321.83999999999997</v>
      </c>
      <c r="G80" s="825"/>
      <c r="H80" s="910"/>
    </row>
    <row r="81" spans="1:8" ht="14.25" customHeight="1">
      <c r="A81" s="901"/>
      <c r="B81" s="828" t="s">
        <v>3332</v>
      </c>
      <c r="C81" s="828" t="s">
        <v>3333</v>
      </c>
      <c r="D81" s="828" t="s">
        <v>3334</v>
      </c>
      <c r="E81" s="827">
        <v>232.78</v>
      </c>
      <c r="F81" s="826">
        <v>280.26</v>
      </c>
      <c r="G81" s="825"/>
      <c r="H81" s="910"/>
    </row>
    <row r="82" spans="1:8" ht="15" customHeight="1">
      <c r="A82" s="876" t="s">
        <v>3335</v>
      </c>
      <c r="B82" s="877"/>
      <c r="C82" s="877"/>
      <c r="D82" s="877"/>
      <c r="E82" s="877"/>
      <c r="F82" s="877"/>
      <c r="G82" s="825"/>
      <c r="H82" s="910"/>
    </row>
    <row r="83" spans="1:8" ht="14.25" customHeight="1">
      <c r="A83" s="902"/>
      <c r="B83" s="828" t="s">
        <v>3336</v>
      </c>
      <c r="C83" s="828" t="s">
        <v>3337</v>
      </c>
      <c r="D83" s="828" t="s">
        <v>3275</v>
      </c>
      <c r="E83" s="827">
        <v>355.51</v>
      </c>
      <c r="F83" s="826">
        <v>514.08000000000004</v>
      </c>
      <c r="G83" s="825"/>
      <c r="H83" s="910"/>
    </row>
    <row r="84" spans="1:8" ht="14.25" customHeight="1">
      <c r="A84" s="903"/>
      <c r="B84" s="828" t="s">
        <v>3338</v>
      </c>
      <c r="C84" s="828" t="s">
        <v>3337</v>
      </c>
      <c r="D84" s="828" t="s">
        <v>3223</v>
      </c>
      <c r="E84" s="827">
        <v>800.4</v>
      </c>
      <c r="F84" s="829">
        <v>1157.76</v>
      </c>
      <c r="G84" s="825">
        <v>12</v>
      </c>
      <c r="H84" s="910"/>
    </row>
    <row r="85" spans="1:8" ht="14.25" customHeight="1">
      <c r="A85" s="903"/>
      <c r="B85" s="828" t="s">
        <v>3339</v>
      </c>
      <c r="C85" s="828" t="s">
        <v>3340</v>
      </c>
      <c r="D85" s="828" t="s">
        <v>3341</v>
      </c>
      <c r="E85" s="830">
        <v>1054.53</v>
      </c>
      <c r="F85" s="829">
        <v>1515.24</v>
      </c>
      <c r="G85" s="825"/>
      <c r="H85" s="910"/>
    </row>
    <row r="86" spans="1:8" ht="14.25" customHeight="1">
      <c r="A86" s="903"/>
      <c r="B86" s="828" t="s">
        <v>3342</v>
      </c>
      <c r="C86" s="828" t="s">
        <v>3343</v>
      </c>
      <c r="D86" s="828" t="s">
        <v>3304</v>
      </c>
      <c r="E86" s="827">
        <v>557.61</v>
      </c>
      <c r="F86" s="826">
        <v>716.58</v>
      </c>
      <c r="G86" s="825"/>
      <c r="H86" s="910"/>
    </row>
    <row r="87" spans="1:8" ht="14.25" customHeight="1">
      <c r="A87" s="903"/>
      <c r="B87" s="828" t="s">
        <v>3344</v>
      </c>
      <c r="C87" s="828" t="s">
        <v>3345</v>
      </c>
      <c r="D87" s="828" t="s">
        <v>3346</v>
      </c>
      <c r="E87" s="827">
        <v>578.29</v>
      </c>
      <c r="F87" s="826">
        <v>743.04</v>
      </c>
      <c r="G87" s="825"/>
      <c r="H87" s="910"/>
    </row>
    <row r="88" spans="1:8" ht="14.25" customHeight="1">
      <c r="A88" s="903"/>
      <c r="B88" s="828" t="s">
        <v>3347</v>
      </c>
      <c r="C88" s="828" t="s">
        <v>3348</v>
      </c>
      <c r="D88" s="828" t="s">
        <v>3275</v>
      </c>
      <c r="E88" s="827">
        <v>355.51</v>
      </c>
      <c r="F88" s="826">
        <v>514.08000000000004</v>
      </c>
      <c r="G88" s="825"/>
      <c r="H88" s="910"/>
    </row>
    <row r="89" spans="1:8" ht="14.25" customHeight="1">
      <c r="A89" s="903"/>
      <c r="B89" s="828" t="s">
        <v>3349</v>
      </c>
      <c r="C89" s="828" t="s">
        <v>3350</v>
      </c>
      <c r="D89" s="828" t="s">
        <v>3275</v>
      </c>
      <c r="E89" s="827">
        <v>355.51</v>
      </c>
      <c r="F89" s="826">
        <v>514.08000000000004</v>
      </c>
      <c r="G89" s="825"/>
      <c r="H89" s="910"/>
    </row>
    <row r="90" spans="1:8" ht="14.25" customHeight="1">
      <c r="A90" s="903"/>
      <c r="B90" s="828" t="s">
        <v>3351</v>
      </c>
      <c r="C90" s="828" t="s">
        <v>3352</v>
      </c>
      <c r="D90" s="828" t="s">
        <v>3275</v>
      </c>
      <c r="E90" s="827">
        <v>355.51</v>
      </c>
      <c r="F90" s="826">
        <v>514.08000000000004</v>
      </c>
      <c r="G90" s="825"/>
      <c r="H90" s="910"/>
    </row>
    <row r="91" spans="1:8" ht="14.25" customHeight="1">
      <c r="A91" s="904"/>
      <c r="B91" s="828" t="s">
        <v>3353</v>
      </c>
      <c r="C91" s="828" t="s">
        <v>3354</v>
      </c>
      <c r="D91" s="828" t="s">
        <v>3304</v>
      </c>
      <c r="E91" s="827">
        <v>753.71</v>
      </c>
      <c r="F91" s="826">
        <v>909.36</v>
      </c>
      <c r="G91" s="825"/>
      <c r="H91" s="910"/>
    </row>
    <row r="92" spans="1:8" ht="14.25">
      <c r="A92" s="874" t="s">
        <v>3355</v>
      </c>
      <c r="B92" s="875"/>
      <c r="C92" s="875"/>
      <c r="D92" s="875"/>
      <c r="E92" s="875"/>
      <c r="F92" s="875"/>
      <c r="G92" s="825"/>
      <c r="H92" s="910"/>
    </row>
    <row r="93" spans="1:8">
      <c r="A93" s="920"/>
      <c r="B93" s="828" t="s">
        <v>3356</v>
      </c>
      <c r="C93" s="828" t="s">
        <v>3357</v>
      </c>
      <c r="D93" s="828" t="s">
        <v>3271</v>
      </c>
      <c r="E93" s="830">
        <v>1125.23</v>
      </c>
      <c r="F93" s="829">
        <v>1627.56</v>
      </c>
      <c r="G93" s="825">
        <v>24</v>
      </c>
      <c r="H93" s="910"/>
    </row>
    <row r="94" spans="1:8">
      <c r="A94" s="921"/>
      <c r="B94" s="828" t="s">
        <v>3358</v>
      </c>
      <c r="C94" s="828" t="s">
        <v>3359</v>
      </c>
      <c r="D94" s="828" t="s">
        <v>3346</v>
      </c>
      <c r="E94" s="827">
        <v>557.61</v>
      </c>
      <c r="F94" s="826">
        <v>806.76</v>
      </c>
      <c r="G94" s="825"/>
      <c r="H94" s="910"/>
    </row>
    <row r="95" spans="1:8">
      <c r="A95" s="921"/>
      <c r="B95" s="828" t="s">
        <v>3360</v>
      </c>
      <c r="C95" s="828" t="s">
        <v>3361</v>
      </c>
      <c r="D95" s="828" t="s">
        <v>3346</v>
      </c>
      <c r="E95" s="827">
        <v>557.61</v>
      </c>
      <c r="F95" s="826">
        <v>806.76</v>
      </c>
      <c r="G95" s="825"/>
      <c r="H95" s="910"/>
    </row>
    <row r="96" spans="1:8">
      <c r="A96" s="921"/>
      <c r="B96" s="828" t="s">
        <v>3362</v>
      </c>
      <c r="C96" s="828" t="s">
        <v>3363</v>
      </c>
      <c r="D96" s="828" t="s">
        <v>3346</v>
      </c>
      <c r="E96" s="827">
        <v>557.61</v>
      </c>
      <c r="F96" s="826">
        <v>806.76</v>
      </c>
      <c r="G96" s="825"/>
      <c r="H96" s="910"/>
    </row>
    <row r="97" spans="1:8">
      <c r="A97" s="921"/>
      <c r="B97" s="828" t="s">
        <v>3364</v>
      </c>
      <c r="C97" s="828" t="s">
        <v>3365</v>
      </c>
      <c r="D97" s="828" t="s">
        <v>3346</v>
      </c>
      <c r="E97" s="827">
        <v>557.61</v>
      </c>
      <c r="F97" s="826">
        <v>806.76</v>
      </c>
      <c r="G97" s="825"/>
      <c r="H97" s="910"/>
    </row>
    <row r="98" spans="1:8">
      <c r="A98" s="921"/>
      <c r="B98" s="828" t="s">
        <v>3366</v>
      </c>
      <c r="C98" s="828" t="s">
        <v>3367</v>
      </c>
      <c r="D98" s="828" t="s">
        <v>3346</v>
      </c>
      <c r="E98" s="827">
        <v>557.61</v>
      </c>
      <c r="F98" s="826">
        <v>806.76</v>
      </c>
      <c r="G98" s="825"/>
      <c r="H98" s="910"/>
    </row>
    <row r="99" spans="1:8">
      <c r="A99" s="921"/>
      <c r="B99" s="828" t="s">
        <v>3368</v>
      </c>
      <c r="C99" s="828" t="s">
        <v>3369</v>
      </c>
      <c r="D99" s="828" t="s">
        <v>3346</v>
      </c>
      <c r="E99" s="827">
        <v>557.61</v>
      </c>
      <c r="F99" s="826">
        <v>806.76</v>
      </c>
      <c r="G99" s="825"/>
      <c r="H99" s="910"/>
    </row>
    <row r="100" spans="1:8">
      <c r="A100" s="921"/>
      <c r="B100" s="828" t="s">
        <v>3370</v>
      </c>
      <c r="C100" s="828" t="s">
        <v>3371</v>
      </c>
      <c r="D100" s="828" t="s">
        <v>3275</v>
      </c>
      <c r="E100" s="827">
        <v>336.84</v>
      </c>
      <c r="F100" s="826">
        <v>486.54</v>
      </c>
      <c r="G100" s="825"/>
      <c r="H100" s="910"/>
    </row>
    <row r="101" spans="1:8">
      <c r="A101" s="921"/>
      <c r="B101" s="828" t="s">
        <v>3372</v>
      </c>
      <c r="C101" s="828" t="s">
        <v>3373</v>
      </c>
      <c r="D101" s="828" t="s">
        <v>3299</v>
      </c>
      <c r="E101" s="830">
        <v>1010.51</v>
      </c>
      <c r="F101" s="829">
        <v>1461.24</v>
      </c>
      <c r="G101" s="825"/>
      <c r="H101" s="910"/>
    </row>
    <row r="102" spans="1:8">
      <c r="A102" s="921"/>
      <c r="B102" s="828" t="s">
        <v>3374</v>
      </c>
      <c r="C102" s="828" t="s">
        <v>3375</v>
      </c>
      <c r="D102" s="828" t="s">
        <v>3316</v>
      </c>
      <c r="E102" s="827">
        <v>695.68</v>
      </c>
      <c r="F102" s="826">
        <v>839.16</v>
      </c>
      <c r="G102" s="825"/>
      <c r="H102" s="910"/>
    </row>
    <row r="103" spans="1:8">
      <c r="A103" s="921"/>
      <c r="B103" s="828" t="s">
        <v>3376</v>
      </c>
      <c r="C103" s="828" t="s">
        <v>3377</v>
      </c>
      <c r="D103" s="828" t="s">
        <v>3378</v>
      </c>
      <c r="E103" s="827">
        <v>620.98</v>
      </c>
      <c r="F103" s="826">
        <v>839.16</v>
      </c>
      <c r="G103" s="825"/>
      <c r="H103" s="910"/>
    </row>
    <row r="104" spans="1:8">
      <c r="A104" s="921"/>
      <c r="B104" s="828" t="s">
        <v>3379</v>
      </c>
      <c r="C104" s="828" t="s">
        <v>3380</v>
      </c>
      <c r="D104" s="828" t="s">
        <v>3304</v>
      </c>
      <c r="E104" s="827">
        <v>496.92</v>
      </c>
      <c r="F104" s="826">
        <v>639.9</v>
      </c>
      <c r="G104" s="825"/>
      <c r="H104" s="910"/>
    </row>
    <row r="105" spans="1:8">
      <c r="A105" s="921"/>
      <c r="B105" s="828" t="s">
        <v>3381</v>
      </c>
      <c r="C105" s="828" t="s">
        <v>3382</v>
      </c>
      <c r="D105" s="828" t="s">
        <v>3316</v>
      </c>
      <c r="E105" s="827">
        <v>620.98</v>
      </c>
      <c r="F105" s="826">
        <v>839.16</v>
      </c>
      <c r="G105" s="825"/>
      <c r="H105" s="910"/>
    </row>
    <row r="106" spans="1:8">
      <c r="A106" s="921"/>
      <c r="B106" s="828" t="s">
        <v>3383</v>
      </c>
      <c r="C106" s="828" t="s">
        <v>3384</v>
      </c>
      <c r="D106" s="828" t="s">
        <v>3385</v>
      </c>
      <c r="E106" s="827">
        <v>496.92</v>
      </c>
      <c r="F106" s="826">
        <v>639.9</v>
      </c>
      <c r="G106" s="825"/>
      <c r="H106" s="910"/>
    </row>
    <row r="107" spans="1:8">
      <c r="A107" s="921"/>
      <c r="B107" s="828" t="s">
        <v>3386</v>
      </c>
      <c r="C107" s="828" t="s">
        <v>3382</v>
      </c>
      <c r="D107" s="828" t="s">
        <v>3387</v>
      </c>
      <c r="E107" s="827">
        <v>313.49</v>
      </c>
      <c r="F107" s="826">
        <v>294.3</v>
      </c>
      <c r="G107" s="825"/>
      <c r="H107" s="910"/>
    </row>
    <row r="108" spans="1:8">
      <c r="A108" s="921"/>
      <c r="B108" s="828" t="s">
        <v>3388</v>
      </c>
      <c r="C108" s="828" t="s">
        <v>3389</v>
      </c>
      <c r="D108" s="828" t="s">
        <v>3271</v>
      </c>
      <c r="E108" s="827">
        <v>981.16</v>
      </c>
      <c r="F108" s="826">
        <v>118.26</v>
      </c>
      <c r="G108" s="825"/>
      <c r="H108" s="910"/>
    </row>
    <row r="109" spans="1:8">
      <c r="A109" s="922"/>
      <c r="B109" s="828" t="s">
        <v>3390</v>
      </c>
      <c r="C109" s="828" t="s">
        <v>3391</v>
      </c>
      <c r="D109" s="828" t="s">
        <v>3271</v>
      </c>
      <c r="E109" s="827">
        <v>981.16</v>
      </c>
      <c r="F109" s="826">
        <v>118.26</v>
      </c>
      <c r="G109" s="825"/>
      <c r="H109" s="910"/>
    </row>
    <row r="110" spans="1:8" ht="14.25" customHeight="1">
      <c r="A110" s="872" t="s">
        <v>3557</v>
      </c>
      <c r="B110" s="873"/>
      <c r="C110" s="873"/>
      <c r="D110" s="873"/>
      <c r="E110" s="873"/>
      <c r="F110" s="873"/>
      <c r="G110" s="825"/>
      <c r="H110" s="910"/>
    </row>
    <row r="111" spans="1:8">
      <c r="A111" s="920"/>
      <c r="B111" s="828" t="s">
        <v>3392</v>
      </c>
      <c r="C111" s="828" t="s">
        <v>3393</v>
      </c>
      <c r="D111" s="828" t="s">
        <v>3275</v>
      </c>
      <c r="E111" s="827">
        <v>336.84</v>
      </c>
      <c r="F111" s="826">
        <v>486.54</v>
      </c>
      <c r="G111" s="825"/>
      <c r="H111" s="910"/>
    </row>
    <row r="112" spans="1:8">
      <c r="A112" s="921"/>
      <c r="B112" s="828" t="s">
        <v>3394</v>
      </c>
      <c r="C112" s="828" t="s">
        <v>3393</v>
      </c>
      <c r="D112" s="828" t="s">
        <v>3223</v>
      </c>
      <c r="E112" s="827">
        <v>758.38</v>
      </c>
      <c r="F112" s="829">
        <v>1096.74</v>
      </c>
      <c r="G112" s="825"/>
      <c r="H112" s="910"/>
    </row>
    <row r="113" spans="1:8">
      <c r="A113" s="921"/>
      <c r="B113" s="828" t="s">
        <v>3395</v>
      </c>
      <c r="C113" s="828" t="s">
        <v>3396</v>
      </c>
      <c r="D113" s="828" t="s">
        <v>3278</v>
      </c>
      <c r="E113" s="827">
        <v>546.94000000000005</v>
      </c>
      <c r="F113" s="826">
        <v>659.34</v>
      </c>
      <c r="G113" s="825"/>
      <c r="H113" s="910"/>
    </row>
    <row r="114" spans="1:8">
      <c r="A114" s="921"/>
      <c r="B114" s="828" t="s">
        <v>3397</v>
      </c>
      <c r="C114" s="828" t="s">
        <v>3396</v>
      </c>
      <c r="D114" s="828" t="s">
        <v>3299</v>
      </c>
      <c r="E114" s="827">
        <v>823.75</v>
      </c>
      <c r="F114" s="829">
        <v>1191.24</v>
      </c>
      <c r="G114" s="825"/>
      <c r="H114" s="910"/>
    </row>
    <row r="115" spans="1:8">
      <c r="A115" s="921"/>
      <c r="B115" s="828" t="s">
        <v>3398</v>
      </c>
      <c r="C115" s="828" t="s">
        <v>3399</v>
      </c>
      <c r="D115" s="828" t="s">
        <v>3304</v>
      </c>
      <c r="E115" s="827">
        <v>496.92</v>
      </c>
      <c r="F115" s="826">
        <v>599.94000000000005</v>
      </c>
      <c r="G115" s="825"/>
      <c r="H115" s="910"/>
    </row>
    <row r="116" spans="1:8">
      <c r="A116" s="922"/>
      <c r="B116" s="828" t="s">
        <v>3400</v>
      </c>
      <c r="C116" s="828" t="s">
        <v>3393</v>
      </c>
      <c r="D116" s="828" t="s">
        <v>3401</v>
      </c>
      <c r="E116" s="827">
        <v>133.4</v>
      </c>
      <c r="F116" s="826">
        <v>192.78</v>
      </c>
      <c r="G116" s="825"/>
      <c r="H116" s="910"/>
    </row>
    <row r="117" spans="1:8" ht="14.25" customHeight="1">
      <c r="A117" s="870" t="s">
        <v>3402</v>
      </c>
      <c r="B117" s="871"/>
      <c r="C117" s="871"/>
      <c r="D117" s="871"/>
      <c r="E117" s="871"/>
      <c r="F117" s="871"/>
      <c r="G117" s="825"/>
      <c r="H117" s="910"/>
    </row>
    <row r="118" spans="1:8">
      <c r="A118" s="920"/>
      <c r="B118" s="828" t="s">
        <v>3403</v>
      </c>
      <c r="C118" s="828" t="s">
        <v>3404</v>
      </c>
      <c r="D118" s="828" t="s">
        <v>3275</v>
      </c>
      <c r="E118" s="827">
        <v>336.84</v>
      </c>
      <c r="F118" s="826">
        <v>486.54</v>
      </c>
      <c r="G118" s="825"/>
      <c r="H118" s="910"/>
    </row>
    <row r="119" spans="1:8">
      <c r="A119" s="921"/>
      <c r="B119" s="828" t="s">
        <v>3405</v>
      </c>
      <c r="C119" s="828" t="s">
        <v>3404</v>
      </c>
      <c r="D119" s="828" t="s">
        <v>3223</v>
      </c>
      <c r="E119" s="827">
        <v>758.38</v>
      </c>
      <c r="F119" s="829">
        <v>1096.74</v>
      </c>
      <c r="G119" s="825">
        <v>48</v>
      </c>
      <c r="H119" s="910"/>
    </row>
    <row r="120" spans="1:8">
      <c r="A120" s="921"/>
      <c r="B120" s="828" t="s">
        <v>3406</v>
      </c>
      <c r="C120" s="828" t="s">
        <v>3407</v>
      </c>
      <c r="D120" s="828" t="s">
        <v>3278</v>
      </c>
      <c r="E120" s="827">
        <v>546.94000000000005</v>
      </c>
      <c r="F120" s="826">
        <v>659.34</v>
      </c>
      <c r="G120" s="825">
        <v>24</v>
      </c>
      <c r="H120" s="910"/>
    </row>
    <row r="121" spans="1:8">
      <c r="A121" s="921"/>
      <c r="B121" s="828" t="s">
        <v>3408</v>
      </c>
      <c r="C121" s="828" t="s">
        <v>3407</v>
      </c>
      <c r="D121" s="828" t="s">
        <v>3299</v>
      </c>
      <c r="E121" s="827">
        <v>823.75</v>
      </c>
      <c r="F121" s="829">
        <v>1191.24</v>
      </c>
      <c r="G121" s="825"/>
      <c r="H121" s="910"/>
    </row>
    <row r="122" spans="1:8">
      <c r="A122" s="921"/>
      <c r="B122" s="828" t="s">
        <v>3409</v>
      </c>
      <c r="C122" s="828" t="s">
        <v>3410</v>
      </c>
      <c r="D122" s="828" t="s">
        <v>3304</v>
      </c>
      <c r="E122" s="827">
        <v>496.92</v>
      </c>
      <c r="F122" s="826">
        <v>599.94000000000005</v>
      </c>
      <c r="G122" s="825">
        <v>24</v>
      </c>
      <c r="H122" s="910"/>
    </row>
    <row r="123" spans="1:8">
      <c r="A123" s="921"/>
      <c r="B123" s="828" t="s">
        <v>3411</v>
      </c>
      <c r="C123" s="828" t="s">
        <v>3412</v>
      </c>
      <c r="D123" s="828" t="s">
        <v>3278</v>
      </c>
      <c r="E123" s="827">
        <v>410.87</v>
      </c>
      <c r="F123" s="826">
        <v>718.2</v>
      </c>
      <c r="G123" s="825"/>
      <c r="H123" s="910"/>
    </row>
    <row r="124" spans="1:8">
      <c r="A124" s="921"/>
      <c r="B124" s="828" t="s">
        <v>3413</v>
      </c>
      <c r="C124" s="828" t="s">
        <v>3414</v>
      </c>
      <c r="D124" s="828" t="s">
        <v>3415</v>
      </c>
      <c r="E124" s="827">
        <v>557.61</v>
      </c>
      <c r="F124" s="826">
        <v>134.46</v>
      </c>
      <c r="G124" s="825"/>
      <c r="H124" s="910"/>
    </row>
    <row r="125" spans="1:8">
      <c r="A125" s="921"/>
      <c r="B125" s="828" t="s">
        <v>3416</v>
      </c>
      <c r="C125" s="828" t="s">
        <v>3404</v>
      </c>
      <c r="D125" s="828" t="s">
        <v>3401</v>
      </c>
      <c r="E125" s="827">
        <v>133.4</v>
      </c>
      <c r="F125" s="826">
        <v>192.78</v>
      </c>
      <c r="G125" s="825"/>
      <c r="H125" s="910"/>
    </row>
    <row r="126" spans="1:8">
      <c r="A126" s="922"/>
      <c r="B126" s="828" t="s">
        <v>3417</v>
      </c>
      <c r="C126" s="828" t="s">
        <v>3407</v>
      </c>
      <c r="D126" s="828" t="s">
        <v>3316</v>
      </c>
      <c r="E126" s="827">
        <v>133.4</v>
      </c>
      <c r="F126" s="826">
        <v>192.78</v>
      </c>
      <c r="G126" s="825"/>
      <c r="H126" s="910"/>
    </row>
    <row r="127" spans="1:8" ht="14.25" customHeight="1">
      <c r="A127" s="858" t="s">
        <v>3418</v>
      </c>
      <c r="B127" s="859"/>
      <c r="C127" s="859"/>
      <c r="D127" s="859"/>
      <c r="E127" s="859"/>
      <c r="F127" s="859"/>
      <c r="G127" s="825"/>
      <c r="H127" s="910"/>
    </row>
    <row r="128" spans="1:8">
      <c r="A128" s="920"/>
      <c r="B128" s="828" t="s">
        <v>3419</v>
      </c>
      <c r="C128" s="828" t="s">
        <v>3420</v>
      </c>
      <c r="D128" s="828" t="s">
        <v>3275</v>
      </c>
      <c r="E128" s="827">
        <v>336.84</v>
      </c>
      <c r="F128" s="826">
        <v>486.54</v>
      </c>
      <c r="G128" s="825"/>
      <c r="H128" s="910"/>
    </row>
    <row r="129" spans="1:8">
      <c r="A129" s="921"/>
      <c r="B129" s="828" t="s">
        <v>3421</v>
      </c>
      <c r="C129" s="828" t="s">
        <v>3420</v>
      </c>
      <c r="D129" s="828" t="s">
        <v>3223</v>
      </c>
      <c r="E129" s="827">
        <v>758.38</v>
      </c>
      <c r="F129" s="829">
        <v>1096.74</v>
      </c>
      <c r="G129" s="825">
        <v>48</v>
      </c>
      <c r="H129" s="910"/>
    </row>
    <row r="130" spans="1:8">
      <c r="A130" s="921"/>
      <c r="B130" s="828" t="s">
        <v>3422</v>
      </c>
      <c r="C130" s="828" t="s">
        <v>3423</v>
      </c>
      <c r="D130" s="828" t="s">
        <v>3278</v>
      </c>
      <c r="E130" s="827">
        <v>546.94000000000005</v>
      </c>
      <c r="F130" s="826">
        <v>659.34</v>
      </c>
      <c r="G130" s="825">
        <v>24</v>
      </c>
      <c r="H130" s="910"/>
    </row>
    <row r="131" spans="1:8">
      <c r="A131" s="921"/>
      <c r="B131" s="828" t="s">
        <v>3424</v>
      </c>
      <c r="C131" s="828" t="s">
        <v>3423</v>
      </c>
      <c r="D131" s="828" t="s">
        <v>3299</v>
      </c>
      <c r="E131" s="827">
        <v>823.75</v>
      </c>
      <c r="F131" s="829">
        <v>1191.24</v>
      </c>
      <c r="G131" s="825"/>
      <c r="H131" s="910"/>
    </row>
    <row r="132" spans="1:8">
      <c r="A132" s="921"/>
      <c r="B132" s="828" t="s">
        <v>3425</v>
      </c>
      <c r="C132" s="828" t="s">
        <v>3426</v>
      </c>
      <c r="D132" s="828" t="s">
        <v>3304</v>
      </c>
      <c r="E132" s="827">
        <v>496.92</v>
      </c>
      <c r="F132" s="826">
        <v>599.94000000000005</v>
      </c>
      <c r="G132" s="825"/>
      <c r="H132" s="910"/>
    </row>
    <row r="133" spans="1:8">
      <c r="A133" s="921"/>
      <c r="B133" s="828" t="s">
        <v>3427</v>
      </c>
      <c r="C133" s="828" t="s">
        <v>3428</v>
      </c>
      <c r="D133" s="828" t="s">
        <v>3415</v>
      </c>
      <c r="E133" s="827">
        <v>557.61</v>
      </c>
      <c r="F133" s="826">
        <v>134.46</v>
      </c>
      <c r="G133" s="825"/>
      <c r="H133" s="910"/>
    </row>
    <row r="134" spans="1:8">
      <c r="A134" s="921"/>
      <c r="B134" s="828" t="s">
        <v>3429</v>
      </c>
      <c r="C134" s="828" t="s">
        <v>3430</v>
      </c>
      <c r="D134" s="828" t="s">
        <v>3415</v>
      </c>
      <c r="E134" s="827">
        <v>557.61</v>
      </c>
      <c r="F134" s="826">
        <v>134.46</v>
      </c>
      <c r="G134" s="825"/>
      <c r="H134" s="910"/>
    </row>
    <row r="135" spans="1:8">
      <c r="A135" s="921"/>
      <c r="B135" s="828" t="s">
        <v>3431</v>
      </c>
      <c r="C135" s="828" t="s">
        <v>3420</v>
      </c>
      <c r="D135" s="828" t="s">
        <v>3401</v>
      </c>
      <c r="E135" s="827">
        <v>133.4</v>
      </c>
      <c r="F135" s="826">
        <v>192.78</v>
      </c>
      <c r="G135" s="825"/>
      <c r="H135" s="910"/>
    </row>
    <row r="136" spans="1:8">
      <c r="A136" s="922"/>
      <c r="B136" s="828" t="s">
        <v>3432</v>
      </c>
      <c r="C136" s="828" t="s">
        <v>3423</v>
      </c>
      <c r="D136" s="828" t="s">
        <v>3316</v>
      </c>
      <c r="E136" s="827">
        <v>133.4</v>
      </c>
      <c r="F136" s="826">
        <v>192.78</v>
      </c>
      <c r="G136" s="825"/>
      <c r="H136" s="910"/>
    </row>
    <row r="137" spans="1:8" ht="14.25" customHeight="1">
      <c r="A137" s="868" t="s">
        <v>3433</v>
      </c>
      <c r="B137" s="869"/>
      <c r="C137" s="869"/>
      <c r="D137" s="869"/>
      <c r="E137" s="869"/>
      <c r="F137" s="869"/>
      <c r="G137" s="825"/>
      <c r="H137" s="910"/>
    </row>
    <row r="138" spans="1:8">
      <c r="A138" s="920"/>
      <c r="B138" s="828" t="s">
        <v>3434</v>
      </c>
      <c r="C138" s="828" t="s">
        <v>3435</v>
      </c>
      <c r="D138" s="828" t="s">
        <v>3275</v>
      </c>
      <c r="E138" s="827">
        <v>336.84</v>
      </c>
      <c r="F138" s="826">
        <v>486.54</v>
      </c>
      <c r="G138" s="825"/>
      <c r="H138" s="910"/>
    </row>
    <row r="139" spans="1:8">
      <c r="A139" s="921"/>
      <c r="B139" s="828" t="s">
        <v>3436</v>
      </c>
      <c r="C139" s="828" t="s">
        <v>3437</v>
      </c>
      <c r="D139" s="828" t="s">
        <v>3278</v>
      </c>
      <c r="E139" s="827">
        <v>410.87</v>
      </c>
      <c r="F139" s="826">
        <v>529.20000000000005</v>
      </c>
      <c r="G139" s="825"/>
      <c r="H139" s="910"/>
    </row>
    <row r="140" spans="1:8">
      <c r="A140" s="922"/>
      <c r="B140" s="828" t="s">
        <v>3438</v>
      </c>
      <c r="C140" s="828" t="s">
        <v>3439</v>
      </c>
      <c r="D140" s="828" t="s">
        <v>3304</v>
      </c>
      <c r="E140" s="827">
        <v>496.92</v>
      </c>
      <c r="F140" s="826">
        <v>599.94000000000005</v>
      </c>
      <c r="G140" s="825"/>
      <c r="H140" s="910"/>
    </row>
    <row r="141" spans="1:8" ht="14.25">
      <c r="A141" s="866" t="s">
        <v>3440</v>
      </c>
      <c r="B141" s="867"/>
      <c r="C141" s="867"/>
      <c r="D141" s="867"/>
      <c r="E141" s="867"/>
      <c r="F141" s="867"/>
      <c r="G141" s="825"/>
      <c r="H141" s="910"/>
    </row>
    <row r="142" spans="1:8">
      <c r="A142" s="920"/>
      <c r="B142" s="828" t="s">
        <v>3441</v>
      </c>
      <c r="C142" s="828" t="s">
        <v>3442</v>
      </c>
      <c r="D142" s="828" t="s">
        <v>3275</v>
      </c>
      <c r="E142" s="827">
        <v>336.84</v>
      </c>
      <c r="F142" s="826">
        <v>486.54</v>
      </c>
      <c r="G142" s="825"/>
      <c r="H142" s="910"/>
    </row>
    <row r="143" spans="1:8">
      <c r="A143" s="921"/>
      <c r="B143" s="828" t="s">
        <v>3443</v>
      </c>
      <c r="C143" s="828" t="s">
        <v>3444</v>
      </c>
      <c r="D143" s="828" t="s">
        <v>3278</v>
      </c>
      <c r="E143" s="827">
        <v>336.84</v>
      </c>
      <c r="F143" s="826">
        <v>486.54</v>
      </c>
      <c r="G143" s="825"/>
      <c r="H143" s="910"/>
    </row>
    <row r="144" spans="1:8">
      <c r="A144" s="921"/>
      <c r="B144" s="828" t="s">
        <v>3445</v>
      </c>
      <c r="C144" s="828" t="s">
        <v>3446</v>
      </c>
      <c r="D144" s="828" t="s">
        <v>3415</v>
      </c>
      <c r="E144" s="827">
        <v>557.61</v>
      </c>
      <c r="F144" s="826">
        <v>134.46</v>
      </c>
      <c r="G144" s="825"/>
      <c r="H144" s="910"/>
    </row>
    <row r="145" spans="1:8">
      <c r="A145" s="922"/>
      <c r="B145" s="828" t="s">
        <v>3447</v>
      </c>
      <c r="C145" s="828" t="s">
        <v>3448</v>
      </c>
      <c r="D145" s="828" t="s">
        <v>3304</v>
      </c>
      <c r="E145" s="827">
        <v>496.92</v>
      </c>
      <c r="F145" s="826">
        <v>599.94000000000005</v>
      </c>
      <c r="G145" s="825"/>
      <c r="H145" s="910"/>
    </row>
    <row r="146" spans="1:8" ht="14.25">
      <c r="A146" s="864" t="s">
        <v>3449</v>
      </c>
      <c r="B146" s="865"/>
      <c r="C146" s="865"/>
      <c r="D146" s="865"/>
      <c r="E146" s="865"/>
      <c r="F146" s="865"/>
      <c r="G146" s="825"/>
      <c r="H146" s="910"/>
    </row>
    <row r="147" spans="1:8">
      <c r="A147" s="920"/>
      <c r="B147" s="828" t="s">
        <v>3450</v>
      </c>
      <c r="C147" s="828" t="s">
        <v>3451</v>
      </c>
      <c r="D147" s="828" t="s">
        <v>3275</v>
      </c>
      <c r="E147" s="827">
        <v>336.84</v>
      </c>
      <c r="F147" s="826">
        <v>486.54</v>
      </c>
      <c r="G147" s="825"/>
      <c r="H147" s="910"/>
    </row>
    <row r="148" spans="1:8">
      <c r="A148" s="921"/>
      <c r="B148" s="828" t="s">
        <v>3452</v>
      </c>
      <c r="C148" s="828" t="s">
        <v>3451</v>
      </c>
      <c r="D148" s="828" t="s">
        <v>3223</v>
      </c>
      <c r="E148" s="827">
        <v>758.38</v>
      </c>
      <c r="F148" s="829">
        <v>1096.74</v>
      </c>
      <c r="G148" s="825"/>
      <c r="H148" s="910"/>
    </row>
    <row r="149" spans="1:8">
      <c r="A149" s="921"/>
      <c r="B149" s="828" t="s">
        <v>3453</v>
      </c>
      <c r="C149" s="828" t="s">
        <v>3454</v>
      </c>
      <c r="D149" s="828" t="s">
        <v>3278</v>
      </c>
      <c r="E149" s="827">
        <v>336.84</v>
      </c>
      <c r="F149" s="826">
        <v>486.54</v>
      </c>
      <c r="G149" s="825"/>
      <c r="H149" s="910"/>
    </row>
    <row r="150" spans="1:8">
      <c r="A150" s="921"/>
      <c r="B150" s="828" t="s">
        <v>3455</v>
      </c>
      <c r="C150" s="828" t="s">
        <v>3456</v>
      </c>
      <c r="D150" s="828" t="s">
        <v>3278</v>
      </c>
      <c r="E150" s="827">
        <v>336.84</v>
      </c>
      <c r="F150" s="826">
        <v>486.54</v>
      </c>
      <c r="G150" s="825"/>
      <c r="H150" s="910"/>
    </row>
    <row r="151" spans="1:8">
      <c r="A151" s="921"/>
      <c r="B151" s="828" t="s">
        <v>3457</v>
      </c>
      <c r="C151" s="828" t="s">
        <v>3458</v>
      </c>
      <c r="D151" s="828" t="s">
        <v>3278</v>
      </c>
      <c r="E151" s="827">
        <v>546.94000000000005</v>
      </c>
      <c r="F151" s="826">
        <v>659.34</v>
      </c>
      <c r="G151" s="825"/>
      <c r="H151" s="910"/>
    </row>
    <row r="152" spans="1:8">
      <c r="A152" s="921"/>
      <c r="B152" s="828" t="s">
        <v>3459</v>
      </c>
      <c r="C152" s="828" t="s">
        <v>3458</v>
      </c>
      <c r="D152" s="828" t="s">
        <v>3299</v>
      </c>
      <c r="E152" s="827">
        <v>823.75</v>
      </c>
      <c r="F152" s="829">
        <v>1191.24</v>
      </c>
      <c r="G152" s="825"/>
      <c r="H152" s="910"/>
    </row>
    <row r="153" spans="1:8">
      <c r="A153" s="921"/>
      <c r="B153" s="828" t="s">
        <v>3460</v>
      </c>
      <c r="C153" s="828" t="s">
        <v>3461</v>
      </c>
      <c r="D153" s="828" t="s">
        <v>3334</v>
      </c>
      <c r="E153" s="827">
        <v>721.03</v>
      </c>
      <c r="F153" s="826">
        <v>868.86</v>
      </c>
      <c r="G153" s="825"/>
      <c r="H153" s="910"/>
    </row>
    <row r="154" spans="1:8">
      <c r="A154" s="921"/>
      <c r="B154" s="828" t="s">
        <v>3462</v>
      </c>
      <c r="C154" s="828" t="s">
        <v>3463</v>
      </c>
      <c r="D154" s="828" t="s">
        <v>3304</v>
      </c>
      <c r="E154" s="827">
        <v>496.92</v>
      </c>
      <c r="F154" s="826">
        <v>599.94000000000005</v>
      </c>
      <c r="G154" s="825"/>
      <c r="H154" s="910"/>
    </row>
    <row r="155" spans="1:8">
      <c r="A155" s="922"/>
      <c r="B155" s="828" t="s">
        <v>3464</v>
      </c>
      <c r="C155" s="828" t="s">
        <v>3465</v>
      </c>
      <c r="D155" s="828" t="s">
        <v>3304</v>
      </c>
      <c r="E155" s="827">
        <v>496.92</v>
      </c>
      <c r="F155" s="826">
        <v>599.94000000000005</v>
      </c>
      <c r="G155" s="825"/>
      <c r="H155" s="910"/>
    </row>
    <row r="156" spans="1:8" ht="14.25">
      <c r="A156" s="862" t="s">
        <v>3466</v>
      </c>
      <c r="B156" s="863"/>
      <c r="C156" s="863"/>
      <c r="D156" s="863"/>
      <c r="E156" s="863"/>
      <c r="F156" s="863"/>
      <c r="G156" s="825"/>
      <c r="H156" s="910"/>
    </row>
    <row r="157" spans="1:8">
      <c r="A157" s="920"/>
      <c r="B157" s="828" t="s">
        <v>3467</v>
      </c>
      <c r="C157" s="828" t="s">
        <v>3468</v>
      </c>
      <c r="D157" s="828" t="s">
        <v>3275</v>
      </c>
      <c r="E157" s="827">
        <v>336.84</v>
      </c>
      <c r="F157" s="826">
        <v>486.54</v>
      </c>
      <c r="G157" s="825"/>
      <c r="H157" s="910"/>
    </row>
    <row r="158" spans="1:8">
      <c r="A158" s="921"/>
      <c r="B158" s="828" t="s">
        <v>3469</v>
      </c>
      <c r="C158" s="828" t="s">
        <v>3468</v>
      </c>
      <c r="D158" s="828" t="s">
        <v>3223</v>
      </c>
      <c r="E158" s="827">
        <v>758.38</v>
      </c>
      <c r="F158" s="829">
        <v>1096.74</v>
      </c>
      <c r="G158" s="825"/>
      <c r="H158" s="910"/>
    </row>
    <row r="159" spans="1:8">
      <c r="A159" s="921"/>
      <c r="B159" s="828" t="s">
        <v>3470</v>
      </c>
      <c r="C159" s="828" t="s">
        <v>3471</v>
      </c>
      <c r="D159" s="828" t="s">
        <v>3223</v>
      </c>
      <c r="E159" s="827">
        <v>758.38</v>
      </c>
      <c r="F159" s="829">
        <v>1096.74</v>
      </c>
      <c r="G159" s="825"/>
      <c r="H159" s="910"/>
    </row>
    <row r="160" spans="1:8">
      <c r="A160" s="921"/>
      <c r="B160" s="828" t="s">
        <v>3472</v>
      </c>
      <c r="C160" s="828" t="s">
        <v>3473</v>
      </c>
      <c r="D160" s="828" t="s">
        <v>3278</v>
      </c>
      <c r="E160" s="827">
        <v>546.94000000000005</v>
      </c>
      <c r="F160" s="826">
        <v>659.34</v>
      </c>
      <c r="G160" s="825"/>
      <c r="H160" s="910"/>
    </row>
    <row r="161" spans="1:8">
      <c r="A161" s="921"/>
      <c r="B161" s="828" t="s">
        <v>3474</v>
      </c>
      <c r="C161" s="828" t="s">
        <v>3473</v>
      </c>
      <c r="D161" s="828" t="s">
        <v>3299</v>
      </c>
      <c r="E161" s="827">
        <v>823.75</v>
      </c>
      <c r="F161" s="829">
        <v>1191.24</v>
      </c>
      <c r="G161" s="825"/>
      <c r="H161" s="910"/>
    </row>
    <row r="162" spans="1:8">
      <c r="A162" s="921"/>
      <c r="B162" s="828" t="s">
        <v>3475</v>
      </c>
      <c r="C162" s="828" t="s">
        <v>3476</v>
      </c>
      <c r="D162" s="828" t="s">
        <v>3304</v>
      </c>
      <c r="E162" s="827">
        <v>496.92</v>
      </c>
      <c r="F162" s="826">
        <v>599.94000000000005</v>
      </c>
      <c r="G162" s="825"/>
      <c r="H162" s="910"/>
    </row>
    <row r="163" spans="1:8">
      <c r="A163" s="922"/>
      <c r="B163" s="828" t="s">
        <v>3477</v>
      </c>
      <c r="C163" s="828" t="s">
        <v>3478</v>
      </c>
      <c r="D163" s="828" t="s">
        <v>3334</v>
      </c>
      <c r="E163" s="827">
        <v>721.03</v>
      </c>
      <c r="F163" s="826">
        <v>868.86</v>
      </c>
      <c r="G163" s="825"/>
      <c r="H163" s="910"/>
    </row>
    <row r="164" spans="1:8" ht="14.25" customHeight="1">
      <c r="A164" s="860" t="s">
        <v>3479</v>
      </c>
      <c r="B164" s="861"/>
      <c r="C164" s="861"/>
      <c r="D164" s="861"/>
      <c r="E164" s="861"/>
      <c r="F164" s="861"/>
      <c r="G164" s="825"/>
      <c r="H164" s="910"/>
    </row>
    <row r="165" spans="1:8">
      <c r="A165" s="920"/>
      <c r="B165" s="828" t="s">
        <v>3480</v>
      </c>
      <c r="C165" s="828" t="s">
        <v>3481</v>
      </c>
      <c r="D165" s="828" t="s">
        <v>3275</v>
      </c>
      <c r="E165" s="827">
        <v>336.84</v>
      </c>
      <c r="F165" s="826">
        <v>486.54</v>
      </c>
      <c r="G165" s="825">
        <v>12</v>
      </c>
      <c r="H165" s="910"/>
    </row>
    <row r="166" spans="1:8">
      <c r="A166" s="921"/>
      <c r="B166" s="828" t="s">
        <v>3482</v>
      </c>
      <c r="C166" s="828" t="s">
        <v>3483</v>
      </c>
      <c r="D166" s="828" t="s">
        <v>3223</v>
      </c>
      <c r="E166" s="827">
        <v>758.38</v>
      </c>
      <c r="F166" s="829">
        <v>1096.74</v>
      </c>
      <c r="G166" s="825"/>
      <c r="H166" s="910"/>
    </row>
    <row r="167" spans="1:8">
      <c r="A167" s="921"/>
      <c r="B167" s="828" t="s">
        <v>3484</v>
      </c>
      <c r="C167" s="828" t="s">
        <v>3485</v>
      </c>
      <c r="D167" s="828" t="s">
        <v>3278</v>
      </c>
      <c r="E167" s="827">
        <v>336.84</v>
      </c>
      <c r="F167" s="826">
        <v>486.54</v>
      </c>
      <c r="G167" s="825"/>
      <c r="H167" s="910"/>
    </row>
    <row r="168" spans="1:8">
      <c r="A168" s="921"/>
      <c r="B168" s="828" t="s">
        <v>3486</v>
      </c>
      <c r="C168" s="828" t="s">
        <v>3487</v>
      </c>
      <c r="D168" s="828" t="s">
        <v>3304</v>
      </c>
      <c r="E168" s="827">
        <v>496.92</v>
      </c>
      <c r="F168" s="826">
        <v>599.94000000000005</v>
      </c>
      <c r="G168" s="825"/>
      <c r="H168" s="910"/>
    </row>
    <row r="169" spans="1:8">
      <c r="A169" s="921"/>
      <c r="B169" s="828" t="s">
        <v>3488</v>
      </c>
      <c r="C169" s="828" t="s">
        <v>3489</v>
      </c>
      <c r="D169" s="828" t="s">
        <v>3490</v>
      </c>
      <c r="E169" s="827">
        <v>125.4</v>
      </c>
      <c r="F169" s="826">
        <v>181.44</v>
      </c>
      <c r="G169" s="825"/>
      <c r="H169" s="910"/>
    </row>
    <row r="170" spans="1:8">
      <c r="A170" s="921"/>
      <c r="B170" s="828" t="s">
        <v>3491</v>
      </c>
      <c r="C170" s="828" t="s">
        <v>3492</v>
      </c>
      <c r="D170" s="828" t="s">
        <v>3275</v>
      </c>
      <c r="E170" s="827">
        <v>336.84</v>
      </c>
      <c r="F170" s="826">
        <v>486.54</v>
      </c>
      <c r="G170" s="825">
        <v>12</v>
      </c>
      <c r="H170" s="910"/>
    </row>
    <row r="171" spans="1:8">
      <c r="A171" s="921"/>
      <c r="B171" s="828" t="s">
        <v>3493</v>
      </c>
      <c r="C171" s="828" t="s">
        <v>3494</v>
      </c>
      <c r="D171" s="828" t="s">
        <v>3223</v>
      </c>
      <c r="E171" s="827">
        <v>758.38</v>
      </c>
      <c r="F171" s="829">
        <v>1096.74</v>
      </c>
      <c r="G171" s="825"/>
      <c r="H171" s="910"/>
    </row>
    <row r="172" spans="1:8">
      <c r="A172" s="921"/>
      <c r="B172" s="828" t="s">
        <v>3495</v>
      </c>
      <c r="C172" s="828" t="s">
        <v>3496</v>
      </c>
      <c r="D172" s="828" t="s">
        <v>3278</v>
      </c>
      <c r="E172" s="827">
        <v>336.84</v>
      </c>
      <c r="F172" s="826">
        <v>486.54</v>
      </c>
      <c r="G172" s="825"/>
      <c r="H172" s="910"/>
    </row>
    <row r="173" spans="1:8">
      <c r="A173" s="922"/>
      <c r="B173" s="828" t="s">
        <v>3497</v>
      </c>
      <c r="C173" s="828" t="s">
        <v>3498</v>
      </c>
      <c r="D173" s="828" t="s">
        <v>3490</v>
      </c>
      <c r="E173" s="827">
        <v>125.4</v>
      </c>
      <c r="F173" s="826">
        <v>181.44</v>
      </c>
      <c r="G173" s="825"/>
      <c r="H173" s="910"/>
    </row>
    <row r="174" spans="1:8" ht="14.25">
      <c r="A174" s="858" t="s">
        <v>3499</v>
      </c>
      <c r="B174" s="859"/>
      <c r="C174" s="859"/>
      <c r="D174" s="859"/>
      <c r="E174" s="859"/>
      <c r="F174" s="859"/>
      <c r="G174" s="825"/>
      <c r="H174" s="910"/>
    </row>
    <row r="175" spans="1:8">
      <c r="A175" s="920"/>
      <c r="B175" s="828" t="s">
        <v>3500</v>
      </c>
      <c r="C175" s="828" t="s">
        <v>3501</v>
      </c>
      <c r="D175" s="828" t="s">
        <v>1023</v>
      </c>
      <c r="E175" s="827">
        <v>466.23</v>
      </c>
      <c r="F175" s="826">
        <v>717.6</v>
      </c>
      <c r="G175" s="825"/>
      <c r="H175" s="910"/>
    </row>
    <row r="176" spans="1:8">
      <c r="A176" s="921"/>
      <c r="B176" s="828" t="s">
        <v>3502</v>
      </c>
      <c r="C176" s="828" t="s">
        <v>3503</v>
      </c>
      <c r="D176" s="828" t="s">
        <v>3278</v>
      </c>
      <c r="E176" s="827">
        <v>559.12</v>
      </c>
      <c r="F176" s="826">
        <v>644</v>
      </c>
      <c r="G176" s="825"/>
      <c r="H176" s="910"/>
    </row>
    <row r="177" spans="1:8">
      <c r="A177" s="921"/>
      <c r="B177" s="828" t="s">
        <v>3504</v>
      </c>
      <c r="C177" s="828" t="s">
        <v>3505</v>
      </c>
      <c r="D177" s="828" t="s">
        <v>3275</v>
      </c>
      <c r="E177" s="827">
        <v>366.18</v>
      </c>
      <c r="F177" s="826">
        <v>564.65</v>
      </c>
      <c r="G177" s="825"/>
      <c r="H177" s="910"/>
    </row>
    <row r="178" spans="1:8">
      <c r="A178" s="921"/>
      <c r="B178" s="828" t="s">
        <v>3506</v>
      </c>
      <c r="C178" s="828" t="s">
        <v>3507</v>
      </c>
      <c r="D178" s="828" t="s">
        <v>3275</v>
      </c>
      <c r="E178" s="827">
        <v>366.18</v>
      </c>
      <c r="F178" s="826">
        <v>564.65</v>
      </c>
      <c r="G178" s="825"/>
      <c r="H178" s="910"/>
    </row>
    <row r="179" spans="1:8">
      <c r="A179" s="921"/>
      <c r="B179" s="828" t="s">
        <v>3508</v>
      </c>
      <c r="C179" s="828" t="s">
        <v>3509</v>
      </c>
      <c r="D179" s="828" t="s">
        <v>3278</v>
      </c>
      <c r="E179" s="827">
        <v>466.23</v>
      </c>
      <c r="F179" s="826">
        <v>717.6</v>
      </c>
      <c r="G179" s="825"/>
      <c r="H179" s="910"/>
    </row>
    <row r="180" spans="1:8">
      <c r="A180" s="921"/>
      <c r="B180" s="828" t="s">
        <v>3510</v>
      </c>
      <c r="C180" s="828" t="s">
        <v>3511</v>
      </c>
      <c r="D180" s="828" t="s">
        <v>3346</v>
      </c>
      <c r="E180" s="827">
        <v>360.18</v>
      </c>
      <c r="F180" s="826">
        <v>554.29999999999995</v>
      </c>
      <c r="G180" s="825"/>
      <c r="H180" s="910"/>
    </row>
    <row r="181" spans="1:8">
      <c r="A181" s="921"/>
      <c r="B181" s="828" t="s">
        <v>3512</v>
      </c>
      <c r="C181" s="828" t="s">
        <v>3513</v>
      </c>
      <c r="D181" s="828" t="s">
        <v>3334</v>
      </c>
      <c r="E181" s="827">
        <v>389.53</v>
      </c>
      <c r="F181" s="826">
        <v>600.29999999999995</v>
      </c>
      <c r="G181" s="825"/>
      <c r="H181" s="910"/>
    </row>
    <row r="182" spans="1:8">
      <c r="A182" s="921"/>
      <c r="B182" s="828" t="s">
        <v>3514</v>
      </c>
      <c r="C182" s="828" t="s">
        <v>3515</v>
      </c>
      <c r="D182" s="828" t="s">
        <v>3278</v>
      </c>
      <c r="E182" s="827">
        <v>413.54</v>
      </c>
      <c r="F182" s="826">
        <v>637.1</v>
      </c>
      <c r="G182" s="825"/>
      <c r="H182" s="910"/>
    </row>
    <row r="183" spans="1:8">
      <c r="A183" s="921"/>
      <c r="B183" s="828" t="s">
        <v>3516</v>
      </c>
      <c r="C183" s="828" t="s">
        <v>3517</v>
      </c>
      <c r="D183" s="828" t="s">
        <v>3518</v>
      </c>
      <c r="E183" s="827">
        <v>366.18</v>
      </c>
      <c r="F183" s="826">
        <v>564.65</v>
      </c>
      <c r="G183" s="825"/>
      <c r="H183" s="910"/>
    </row>
    <row r="184" spans="1:8">
      <c r="A184" s="921"/>
      <c r="B184" s="828" t="s">
        <v>3519</v>
      </c>
      <c r="C184" s="828" t="s">
        <v>3578</v>
      </c>
      <c r="D184" s="828" t="s">
        <v>3401</v>
      </c>
      <c r="E184" s="827">
        <v>413.54</v>
      </c>
      <c r="F184" s="826">
        <v>637.1</v>
      </c>
      <c r="G184" s="825"/>
      <c r="H184" s="910"/>
    </row>
    <row r="185" spans="1:8">
      <c r="A185" s="921"/>
      <c r="B185" s="828" t="s">
        <v>3521</v>
      </c>
      <c r="C185" s="828" t="s">
        <v>3522</v>
      </c>
      <c r="D185" s="828" t="s">
        <v>3334</v>
      </c>
      <c r="E185" s="827">
        <v>413.54</v>
      </c>
      <c r="F185" s="826">
        <v>637.1</v>
      </c>
      <c r="G185" s="825"/>
      <c r="H185" s="910"/>
    </row>
    <row r="186" spans="1:8">
      <c r="A186" s="921"/>
      <c r="B186" s="828" t="s">
        <v>3523</v>
      </c>
      <c r="C186" s="828" t="s">
        <v>3524</v>
      </c>
      <c r="D186" s="828" t="s">
        <v>3334</v>
      </c>
      <c r="E186" s="827">
        <v>413.54</v>
      </c>
      <c r="F186" s="826">
        <v>637.1</v>
      </c>
      <c r="G186" s="825"/>
      <c r="H186" s="910"/>
    </row>
    <row r="187" spans="1:8">
      <c r="A187" s="921"/>
      <c r="B187" s="828" t="s">
        <v>3525</v>
      </c>
      <c r="C187" s="828" t="s">
        <v>3526</v>
      </c>
      <c r="D187" s="828" t="s">
        <v>3346</v>
      </c>
      <c r="E187" s="827">
        <v>360.18</v>
      </c>
      <c r="F187" s="826">
        <v>554.29999999999995</v>
      </c>
      <c r="G187" s="825"/>
      <c r="H187" s="910"/>
    </row>
    <row r="188" spans="1:8">
      <c r="A188" s="921"/>
      <c r="B188" s="828" t="s">
        <v>3527</v>
      </c>
      <c r="C188" s="828" t="s">
        <v>3528</v>
      </c>
      <c r="D188" s="828" t="s">
        <v>3273</v>
      </c>
      <c r="E188" s="827">
        <v>362.85</v>
      </c>
      <c r="F188" s="826">
        <v>558.9</v>
      </c>
      <c r="G188" s="825"/>
      <c r="H188" s="910"/>
    </row>
    <row r="189" spans="1:8">
      <c r="A189" s="921"/>
      <c r="B189" s="828" t="s">
        <v>3529</v>
      </c>
      <c r="C189" s="828" t="s">
        <v>3528</v>
      </c>
      <c r="D189" s="828" t="s">
        <v>3299</v>
      </c>
      <c r="E189" s="827">
        <v>410.87</v>
      </c>
      <c r="F189" s="826">
        <v>632.5</v>
      </c>
      <c r="G189" s="825"/>
      <c r="H189" s="910"/>
    </row>
    <row r="190" spans="1:8">
      <c r="A190" s="921"/>
      <c r="B190" s="828" t="s">
        <v>3530</v>
      </c>
      <c r="C190" s="828" t="s">
        <v>3531</v>
      </c>
      <c r="D190" s="828" t="s">
        <v>3275</v>
      </c>
      <c r="E190" s="827">
        <v>366.18</v>
      </c>
      <c r="F190" s="826">
        <v>564.65</v>
      </c>
      <c r="G190" s="825"/>
      <c r="H190" s="910"/>
    </row>
    <row r="191" spans="1:8">
      <c r="A191" s="922"/>
      <c r="B191" s="828" t="s">
        <v>3532</v>
      </c>
      <c r="C191" s="828" t="s">
        <v>3533</v>
      </c>
      <c r="D191" s="828" t="s">
        <v>3299</v>
      </c>
      <c r="E191" s="827">
        <v>410.87</v>
      </c>
      <c r="F191" s="826">
        <v>632.5</v>
      </c>
      <c r="G191" s="825"/>
      <c r="H191" s="910"/>
    </row>
    <row r="192" spans="1:8" ht="14.25">
      <c r="A192" s="856" t="s">
        <v>3534</v>
      </c>
      <c r="B192" s="857"/>
      <c r="C192" s="857"/>
      <c r="D192" s="857"/>
      <c r="E192" s="857"/>
      <c r="F192" s="857"/>
      <c r="G192" s="825"/>
      <c r="H192" s="910"/>
    </row>
    <row r="193" spans="1:8">
      <c r="A193" s="920"/>
      <c r="B193" s="828" t="s">
        <v>3535</v>
      </c>
      <c r="C193" s="828" t="s">
        <v>3536</v>
      </c>
      <c r="D193" s="828" t="s">
        <v>693</v>
      </c>
      <c r="E193" s="827">
        <v>92</v>
      </c>
      <c r="F193" s="826">
        <v>114.99</v>
      </c>
      <c r="G193" s="825"/>
      <c r="H193" s="910"/>
    </row>
    <row r="194" spans="1:8">
      <c r="A194" s="921"/>
      <c r="B194" s="828" t="s">
        <v>3537</v>
      </c>
      <c r="C194" s="828" t="s">
        <v>3536</v>
      </c>
      <c r="D194" s="828" t="s">
        <v>3538</v>
      </c>
      <c r="E194" s="827">
        <v>220.4</v>
      </c>
      <c r="F194" s="826">
        <v>293.48</v>
      </c>
      <c r="G194" s="825"/>
      <c r="H194" s="910"/>
    </row>
    <row r="195" spans="1:8">
      <c r="A195" s="921"/>
      <c r="B195" s="828" t="s">
        <v>3539</v>
      </c>
      <c r="C195" s="828" t="s">
        <v>3536</v>
      </c>
      <c r="D195" s="828" t="s">
        <v>3540</v>
      </c>
      <c r="E195" s="827">
        <v>441</v>
      </c>
      <c r="F195" s="826">
        <v>586.5</v>
      </c>
      <c r="G195" s="825"/>
      <c r="H195" s="910"/>
    </row>
    <row r="196" spans="1:8">
      <c r="A196" s="921"/>
      <c r="B196" s="828" t="s">
        <v>3541</v>
      </c>
      <c r="C196" s="828" t="s">
        <v>3542</v>
      </c>
      <c r="D196" s="828" t="s">
        <v>692</v>
      </c>
      <c r="E196" s="827">
        <v>139.99</v>
      </c>
      <c r="F196" s="826">
        <v>185.99</v>
      </c>
      <c r="G196" s="825"/>
      <c r="H196" s="910"/>
    </row>
    <row r="197" spans="1:8">
      <c r="A197" s="921"/>
      <c r="B197" s="828" t="s">
        <v>3543</v>
      </c>
      <c r="C197" s="828" t="s">
        <v>3542</v>
      </c>
      <c r="D197" s="828" t="s">
        <v>3544</v>
      </c>
      <c r="E197" s="827">
        <v>220.4</v>
      </c>
      <c r="F197" s="826">
        <v>293.48</v>
      </c>
      <c r="G197" s="825"/>
      <c r="H197" s="910"/>
    </row>
    <row r="198" spans="1:8">
      <c r="A198" s="921"/>
      <c r="B198" s="828" t="s">
        <v>3545</v>
      </c>
      <c r="C198" s="828" t="s">
        <v>3546</v>
      </c>
      <c r="D198" s="828" t="s">
        <v>693</v>
      </c>
      <c r="E198" s="827">
        <v>92</v>
      </c>
      <c r="F198" s="826">
        <v>114.99</v>
      </c>
      <c r="G198" s="825"/>
      <c r="H198" s="910"/>
    </row>
    <row r="199" spans="1:8">
      <c r="A199" s="921"/>
      <c r="B199" s="828" t="s">
        <v>3547</v>
      </c>
      <c r="C199" s="828" t="s">
        <v>3548</v>
      </c>
      <c r="D199" s="828" t="s">
        <v>3538</v>
      </c>
      <c r="E199" s="827">
        <v>220.4</v>
      </c>
      <c r="F199" s="826">
        <v>293.48</v>
      </c>
      <c r="G199" s="825"/>
      <c r="H199" s="910"/>
    </row>
    <row r="200" spans="1:8">
      <c r="A200" s="921"/>
      <c r="B200" s="828" t="s">
        <v>3549</v>
      </c>
      <c r="C200" s="828" t="s">
        <v>3546</v>
      </c>
      <c r="D200" s="828" t="s">
        <v>3540</v>
      </c>
      <c r="E200" s="827">
        <v>441</v>
      </c>
      <c r="F200" s="826">
        <v>586.5</v>
      </c>
      <c r="G200" s="825"/>
      <c r="H200" s="910"/>
    </row>
    <row r="201" spans="1:8">
      <c r="A201" s="921"/>
      <c r="B201" s="828" t="s">
        <v>3550</v>
      </c>
      <c r="C201" s="828" t="s">
        <v>3551</v>
      </c>
      <c r="D201" s="828" t="s">
        <v>692</v>
      </c>
      <c r="E201" s="827">
        <v>139.99</v>
      </c>
      <c r="F201" s="826">
        <v>185.99</v>
      </c>
      <c r="G201" s="825"/>
      <c r="H201" s="910"/>
    </row>
    <row r="202" spans="1:8">
      <c r="A202" s="922"/>
      <c r="B202" s="828" t="s">
        <v>3552</v>
      </c>
      <c r="C202" s="828" t="s">
        <v>3551</v>
      </c>
      <c r="D202" s="828" t="s">
        <v>3553</v>
      </c>
      <c r="E202" s="827">
        <v>220.4</v>
      </c>
      <c r="F202" s="826">
        <v>293.48</v>
      </c>
      <c r="G202" s="825"/>
      <c r="H202" s="910"/>
    </row>
    <row r="205" spans="1:8" ht="15">
      <c r="C205" s="855" t="s">
        <v>1192</v>
      </c>
      <c r="D205" s="231"/>
      <c r="E205" s="363" t="s">
        <v>1195</v>
      </c>
      <c r="F205" s="363" t="s">
        <v>1196</v>
      </c>
      <c r="G205" s="532"/>
    </row>
    <row r="206" spans="1:8" ht="15">
      <c r="C206" s="233" t="s">
        <v>1178</v>
      </c>
      <c r="D206" s="231"/>
      <c r="E206" s="363"/>
      <c r="F206" s="363"/>
      <c r="G206" s="532"/>
    </row>
    <row r="207" spans="1:8" ht="15">
      <c r="C207" s="233" t="s">
        <v>1179</v>
      </c>
      <c r="D207" s="231"/>
      <c r="E207" s="363">
        <v>4</v>
      </c>
      <c r="F207" s="363"/>
      <c r="G207" s="532"/>
    </row>
    <row r="208" spans="1:8" ht="15">
      <c r="C208" s="233" t="s">
        <v>1180</v>
      </c>
      <c r="D208" s="231"/>
      <c r="E208" s="363">
        <v>4</v>
      </c>
      <c r="F208" s="363"/>
      <c r="G208" s="532"/>
    </row>
    <row r="209" spans="3:7" ht="15">
      <c r="C209" s="233"/>
      <c r="D209" s="231"/>
      <c r="E209" s="363"/>
      <c r="F209" s="363"/>
      <c r="G209" s="532"/>
    </row>
    <row r="210" spans="3:7" ht="15">
      <c r="C210" s="386" t="s">
        <v>1181</v>
      </c>
      <c r="D210" s="231"/>
      <c r="E210" s="363"/>
      <c r="F210" s="363"/>
      <c r="G210" s="532"/>
    </row>
    <row r="211" spans="3:7" ht="15">
      <c r="C211" s="233" t="s">
        <v>1182</v>
      </c>
      <c r="D211" s="231"/>
      <c r="E211" s="363">
        <v>4</v>
      </c>
      <c r="F211" s="390"/>
      <c r="G211" s="532"/>
    </row>
    <row r="212" spans="3:7" ht="15">
      <c r="C212" s="233" t="s">
        <v>1183</v>
      </c>
      <c r="D212" s="231" t="s">
        <v>1024</v>
      </c>
      <c r="E212" s="363">
        <v>24</v>
      </c>
      <c r="F212" s="390"/>
      <c r="G212" s="532"/>
    </row>
    <row r="213" spans="3:7" ht="15">
      <c r="C213" s="233" t="s">
        <v>1184</v>
      </c>
      <c r="D213" s="231" t="s">
        <v>1024</v>
      </c>
      <c r="E213" s="363">
        <v>24</v>
      </c>
      <c r="F213" s="390"/>
      <c r="G213" s="532"/>
    </row>
    <row r="214" spans="3:7" ht="15">
      <c r="C214" s="233" t="s">
        <v>1185</v>
      </c>
      <c r="D214" s="231" t="s">
        <v>1024</v>
      </c>
      <c r="E214" s="363">
        <v>24</v>
      </c>
      <c r="F214" s="390"/>
      <c r="G214" s="532"/>
    </row>
    <row r="215" spans="3:7" ht="15">
      <c r="C215" s="233" t="s">
        <v>1186</v>
      </c>
      <c r="D215" s="231"/>
      <c r="E215" s="363">
        <v>24</v>
      </c>
      <c r="F215" s="363"/>
      <c r="G215" s="532"/>
    </row>
    <row r="216" spans="3:7" ht="15">
      <c r="C216" s="233"/>
      <c r="D216" s="231"/>
      <c r="E216" s="363"/>
      <c r="F216" s="363"/>
      <c r="G216" s="532"/>
    </row>
    <row r="217" spans="3:7" ht="15">
      <c r="C217" s="233"/>
      <c r="D217" s="231"/>
      <c r="E217" s="363"/>
      <c r="F217" s="363"/>
      <c r="G217" s="532"/>
    </row>
    <row r="218" spans="3:7" ht="15">
      <c r="C218" s="386" t="s">
        <v>1187</v>
      </c>
      <c r="D218" s="231"/>
      <c r="E218" s="363"/>
      <c r="F218" s="363"/>
      <c r="G218" s="532"/>
    </row>
    <row r="219" spans="3:7" ht="15">
      <c r="C219" s="233" t="s">
        <v>1183</v>
      </c>
      <c r="D219" s="231" t="s">
        <v>1024</v>
      </c>
      <c r="E219" s="363">
        <v>12</v>
      </c>
      <c r="F219" s="363"/>
      <c r="G219" s="532"/>
    </row>
    <row r="220" spans="3:7" ht="15">
      <c r="C220" s="233" t="s">
        <v>1185</v>
      </c>
      <c r="D220" s="231" t="s">
        <v>1024</v>
      </c>
      <c r="E220" s="363">
        <v>12</v>
      </c>
      <c r="F220" s="363"/>
      <c r="G220" s="532"/>
    </row>
    <row r="221" spans="3:7" ht="15">
      <c r="C221" s="233" t="s">
        <v>1185</v>
      </c>
      <c r="D221" s="231" t="s">
        <v>1194</v>
      </c>
      <c r="E221" s="363"/>
      <c r="F221" s="363"/>
      <c r="G221" s="532"/>
    </row>
    <row r="222" spans="3:7" ht="15">
      <c r="C222" s="233" t="s">
        <v>1219</v>
      </c>
      <c r="D222" s="231"/>
      <c r="E222" s="363">
        <v>12</v>
      </c>
      <c r="F222" s="363"/>
      <c r="G222" s="532"/>
    </row>
    <row r="223" spans="3:7" ht="15">
      <c r="C223" s="233" t="s">
        <v>1188</v>
      </c>
      <c r="D223" s="231"/>
      <c r="E223" s="363">
        <v>8</v>
      </c>
      <c r="F223" s="363"/>
      <c r="G223" s="532"/>
    </row>
    <row r="224" spans="3:7" ht="15">
      <c r="C224" s="233"/>
      <c r="D224" s="231"/>
      <c r="E224" s="363"/>
      <c r="F224" s="363"/>
      <c r="G224" s="532"/>
    </row>
    <row r="225" spans="3:7" ht="15">
      <c r="C225" s="386" t="s">
        <v>1189</v>
      </c>
      <c r="D225" s="231"/>
      <c r="E225" s="363"/>
      <c r="F225" s="363"/>
      <c r="G225" s="532"/>
    </row>
    <row r="226" spans="3:7" ht="15">
      <c r="C226" s="233" t="s">
        <v>1190</v>
      </c>
      <c r="D226" s="231" t="s">
        <v>1024</v>
      </c>
      <c r="E226" s="363">
        <v>12</v>
      </c>
      <c r="F226" s="363"/>
      <c r="G226" s="532"/>
    </row>
    <row r="227" spans="3:7" ht="15">
      <c r="C227" s="233" t="s">
        <v>1190</v>
      </c>
      <c r="D227" s="231" t="s">
        <v>3555</v>
      </c>
      <c r="E227" s="363">
        <v>8</v>
      </c>
      <c r="F227" s="363"/>
      <c r="G227" s="532"/>
    </row>
    <row r="228" spans="3:7" ht="15">
      <c r="C228" s="233" t="s">
        <v>1185</v>
      </c>
      <c r="D228" s="231" t="s">
        <v>3554</v>
      </c>
      <c r="E228" s="363">
        <v>12</v>
      </c>
      <c r="F228" s="363"/>
      <c r="G228" s="532"/>
    </row>
    <row r="229" spans="3:7" ht="15">
      <c r="C229" s="233" t="s">
        <v>1185</v>
      </c>
      <c r="D229" s="231" t="s">
        <v>2453</v>
      </c>
      <c r="E229" s="363">
        <v>8</v>
      </c>
      <c r="F229" s="363"/>
      <c r="G229" s="532"/>
    </row>
    <row r="230" spans="3:7" ht="15">
      <c r="C230" s="233" t="s">
        <v>1184</v>
      </c>
      <c r="D230" s="231" t="s">
        <v>1024</v>
      </c>
      <c r="E230" s="363">
        <v>12</v>
      </c>
      <c r="F230" s="363"/>
      <c r="G230" s="532"/>
    </row>
    <row r="231" spans="3:7" ht="15">
      <c r="C231" s="505" t="s">
        <v>2457</v>
      </c>
      <c r="D231" s="231" t="s">
        <v>1025</v>
      </c>
      <c r="E231" s="363">
        <v>8</v>
      </c>
      <c r="F231" s="363"/>
      <c r="G231" s="532"/>
    </row>
    <row r="232" spans="3:7" ht="15">
      <c r="C232" s="233"/>
      <c r="D232" s="231"/>
      <c r="E232" s="363"/>
      <c r="F232" s="363"/>
      <c r="G232" s="532"/>
    </row>
    <row r="233" spans="3:7" ht="15">
      <c r="C233" s="386" t="s">
        <v>1976</v>
      </c>
      <c r="D233" s="231"/>
      <c r="E233" s="363"/>
      <c r="F233" s="363"/>
      <c r="G233" s="532"/>
    </row>
    <row r="234" spans="3:7" ht="15">
      <c r="C234" s="233" t="s">
        <v>1183</v>
      </c>
      <c r="D234" s="231" t="s">
        <v>1024</v>
      </c>
      <c r="E234" s="363">
        <v>12</v>
      </c>
      <c r="F234" s="363"/>
      <c r="G234" s="532"/>
    </row>
    <row r="235" spans="3:7" ht="15">
      <c r="C235" s="233" t="s">
        <v>1185</v>
      </c>
      <c r="D235" s="231" t="s">
        <v>3575</v>
      </c>
      <c r="E235" s="363">
        <v>12</v>
      </c>
      <c r="F235" s="363"/>
      <c r="G235" s="532"/>
    </row>
    <row r="236" spans="3:7" ht="15">
      <c r="C236" s="233" t="s">
        <v>1975</v>
      </c>
      <c r="D236" s="231"/>
      <c r="E236" s="363">
        <v>12</v>
      </c>
      <c r="F236" s="363"/>
      <c r="G236" s="532"/>
    </row>
    <row r="237" spans="3:7" ht="15">
      <c r="C237" s="233"/>
      <c r="D237" s="231"/>
      <c r="E237" s="363"/>
      <c r="F237" s="363"/>
      <c r="G237" s="758"/>
    </row>
    <row r="238" spans="3:7" ht="15">
      <c r="C238" s="386" t="s">
        <v>1191</v>
      </c>
      <c r="D238" s="231"/>
      <c r="E238" s="363"/>
      <c r="F238" s="363"/>
      <c r="G238" s="532"/>
    </row>
    <row r="239" spans="3:7" ht="15">
      <c r="C239" s="233" t="s">
        <v>3204</v>
      </c>
      <c r="D239" s="231"/>
      <c r="E239" s="363">
        <v>4</v>
      </c>
      <c r="F239" s="363"/>
      <c r="G239" s="532"/>
    </row>
    <row r="240" spans="3:7" ht="15">
      <c r="C240" s="233" t="s">
        <v>3205</v>
      </c>
      <c r="D240" s="231"/>
      <c r="E240" s="363">
        <v>12</v>
      </c>
      <c r="F240" s="363"/>
      <c r="G240" s="532"/>
    </row>
    <row r="241" spans="3:7" ht="15">
      <c r="C241" s="233" t="s">
        <v>2722</v>
      </c>
      <c r="D241" s="231" t="s">
        <v>2723</v>
      </c>
      <c r="E241" s="363"/>
      <c r="F241" s="363"/>
      <c r="G241" s="532"/>
    </row>
  </sheetData>
  <mergeCells count="23">
    <mergeCell ref="A147:A155"/>
    <mergeCell ref="A157:A163"/>
    <mergeCell ref="A165:A173"/>
    <mergeCell ref="A175:A191"/>
    <mergeCell ref="A193:A202"/>
    <mergeCell ref="A142:A145"/>
    <mergeCell ref="A19:A22"/>
    <mergeCell ref="A24:A26"/>
    <mergeCell ref="A28:A32"/>
    <mergeCell ref="A34:A38"/>
    <mergeCell ref="A40:A42"/>
    <mergeCell ref="A44:A61"/>
    <mergeCell ref="A93:A109"/>
    <mergeCell ref="A111:A116"/>
    <mergeCell ref="A118:A126"/>
    <mergeCell ref="A128:A136"/>
    <mergeCell ref="A138:A140"/>
    <mergeCell ref="A16:A17"/>
    <mergeCell ref="A1:F1"/>
    <mergeCell ref="A4:A5"/>
    <mergeCell ref="B4:B5"/>
    <mergeCell ref="C4:C5"/>
    <mergeCell ref="D4:D5"/>
  </mergeCells>
  <pageMargins left="0.25" right="0.25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6"/>
  <sheetViews>
    <sheetView topLeftCell="A76" zoomScaleNormal="100" workbookViewId="0">
      <selection activeCell="G226" sqref="G2:G226"/>
    </sheetView>
  </sheetViews>
  <sheetFormatPr baseColWidth="10" defaultColWidth="9.140625" defaultRowHeight="15"/>
  <cols>
    <col min="1" max="1" width="24.42578125" style="192" customWidth="1"/>
    <col min="2" max="2" width="11.5703125" style="192" hidden="1" customWidth="1"/>
    <col min="3" max="3" width="46.85546875" style="192" customWidth="1"/>
    <col min="4" max="4" width="8.5703125" style="192" customWidth="1"/>
    <col min="5" max="5" width="9.28515625" style="192" hidden="1" customWidth="1"/>
    <col min="6" max="6" width="11.42578125" style="192" hidden="1" customWidth="1"/>
    <col min="7" max="7" width="12.28515625" style="760" customWidth="1"/>
    <col min="8" max="8" width="10.5703125" style="260" hidden="1" customWidth="1"/>
    <col min="9" max="9" width="10.28515625" style="362" hidden="1" customWidth="1"/>
    <col min="16" max="16" width="29.5703125" bestFit="1" customWidth="1"/>
  </cols>
  <sheetData>
    <row r="1" spans="1:9" ht="60.75" customHeight="1">
      <c r="A1" s="195"/>
      <c r="B1" s="379"/>
      <c r="C1" s="379"/>
      <c r="D1" s="379"/>
      <c r="E1" s="379"/>
      <c r="F1" s="379"/>
      <c r="G1" s="756"/>
      <c r="H1" s="317" t="s">
        <v>1077</v>
      </c>
      <c r="I1" s="363"/>
    </row>
    <row r="2" spans="1:9" s="192" customFormat="1" ht="15" customHeight="1">
      <c r="A2" s="380"/>
      <c r="B2" s="381"/>
      <c r="C2" s="381"/>
      <c r="D2" s="381"/>
      <c r="E2" s="381"/>
      <c r="F2" s="381"/>
      <c r="G2" s="757"/>
      <c r="H2" s="318"/>
      <c r="I2" s="363"/>
    </row>
    <row r="3" spans="1:9" s="192" customFormat="1" ht="13.35" customHeight="1">
      <c r="A3" s="366"/>
      <c r="B3" s="196"/>
      <c r="C3" s="197"/>
      <c r="D3" s="197"/>
      <c r="E3" s="198"/>
      <c r="F3" s="312"/>
      <c r="G3" s="757"/>
      <c r="H3" s="318"/>
      <c r="I3" s="364"/>
    </row>
    <row r="4" spans="1:9" s="192" customFormat="1">
      <c r="A4" s="366"/>
      <c r="B4" s="196"/>
      <c r="C4" s="197"/>
      <c r="D4" s="197"/>
      <c r="E4" s="198"/>
      <c r="F4" s="312"/>
      <c r="G4" s="757"/>
      <c r="H4" s="318"/>
      <c r="I4" s="364"/>
    </row>
    <row r="5" spans="1:9" s="192" customFormat="1" ht="12" customHeight="1">
      <c r="A5" s="366"/>
      <c r="B5" s="196"/>
      <c r="C5" s="197"/>
      <c r="D5" s="197"/>
      <c r="E5" s="198"/>
      <c r="F5" s="312"/>
      <c r="G5" s="757"/>
      <c r="H5" s="318"/>
      <c r="I5" s="364"/>
    </row>
    <row r="6" spans="1:9" s="192" customFormat="1" ht="12" customHeight="1">
      <c r="A6" s="366"/>
      <c r="B6" s="196"/>
      <c r="C6" s="208"/>
      <c r="D6" s="197"/>
      <c r="E6" s="198"/>
      <c r="F6" s="312"/>
      <c r="G6" s="757"/>
      <c r="H6" s="318"/>
      <c r="I6" s="364"/>
    </row>
    <row r="7" spans="1:9" s="192" customFormat="1" ht="12" customHeight="1">
      <c r="A7" s="366"/>
      <c r="B7" s="382"/>
      <c r="C7" s="361"/>
      <c r="D7" s="357"/>
      <c r="E7" s="198"/>
      <c r="F7" s="312"/>
      <c r="G7" s="757"/>
      <c r="H7" s="318"/>
      <c r="I7" s="364"/>
    </row>
    <row r="8" spans="1:9" s="192" customFormat="1" ht="12" customHeight="1">
      <c r="A8" s="366"/>
      <c r="B8" s="383"/>
      <c r="C8" s="361"/>
      <c r="D8" s="358"/>
      <c r="E8" s="198"/>
      <c r="F8" s="312"/>
      <c r="G8" s="757"/>
      <c r="H8" s="389"/>
      <c r="I8" s="364"/>
    </row>
    <row r="9" spans="1:9" s="192" customFormat="1" ht="12" customHeight="1">
      <c r="A9" s="366"/>
      <c r="B9" s="383"/>
      <c r="C9" s="361"/>
      <c r="D9" s="358"/>
      <c r="E9" s="198"/>
      <c r="F9" s="312"/>
      <c r="G9" s="757"/>
      <c r="H9" s="363"/>
      <c r="I9" s="364"/>
    </row>
    <row r="10" spans="1:9" s="192" customFormat="1" ht="12" customHeight="1">
      <c r="A10" s="366"/>
      <c r="B10" s="383"/>
      <c r="C10" s="361"/>
      <c r="D10" s="358"/>
      <c r="E10" s="198"/>
      <c r="F10" s="312"/>
      <c r="G10" s="757"/>
      <c r="H10" s="363"/>
      <c r="I10" s="364"/>
    </row>
    <row r="11" spans="1:9" s="192" customFormat="1" ht="12" customHeight="1">
      <c r="A11" s="366"/>
      <c r="B11" s="383"/>
      <c r="C11" s="361"/>
      <c r="D11" s="358"/>
      <c r="E11" s="198"/>
      <c r="F11" s="312"/>
      <c r="G11" s="757"/>
      <c r="H11" s="363"/>
      <c r="I11" s="364"/>
    </row>
    <row r="12" spans="1:9" s="192" customFormat="1" ht="12" customHeight="1">
      <c r="A12" s="366"/>
      <c r="B12" s="384"/>
      <c r="C12" s="361"/>
      <c r="D12" s="359"/>
      <c r="E12" s="198"/>
      <c r="F12" s="312"/>
      <c r="G12" s="757"/>
      <c r="H12" s="363"/>
      <c r="I12" s="364"/>
    </row>
    <row r="13" spans="1:9" s="192" customFormat="1" ht="12" customHeight="1">
      <c r="A13" s="366"/>
      <c r="B13" s="196"/>
      <c r="C13" s="360"/>
      <c r="D13" s="197"/>
      <c r="E13" s="198"/>
      <c r="F13" s="313"/>
      <c r="G13" s="757"/>
      <c r="H13" s="363"/>
      <c r="I13" s="364"/>
    </row>
    <row r="14" spans="1:9" s="192" customFormat="1" ht="12" customHeight="1">
      <c r="A14" s="385"/>
      <c r="B14" s="385"/>
      <c r="C14" s="385"/>
      <c r="D14" s="385"/>
      <c r="E14" s="385"/>
      <c r="F14" s="385"/>
      <c r="G14" s="757"/>
      <c r="H14" s="363"/>
      <c r="I14" s="364"/>
    </row>
    <row r="15" spans="1:9" s="192" customFormat="1" ht="12" customHeight="1">
      <c r="A15" s="366"/>
      <c r="B15" s="196"/>
      <c r="C15" s="201"/>
      <c r="D15" s="197"/>
      <c r="E15" s="198"/>
      <c r="F15" s="312"/>
      <c r="G15" s="757"/>
      <c r="H15" s="363"/>
      <c r="I15" s="364"/>
    </row>
    <row r="16" spans="1:9" s="192" customFormat="1" ht="12" customHeight="1">
      <c r="A16" s="366"/>
      <c r="B16" s="196"/>
      <c r="C16" s="201"/>
      <c r="D16" s="197"/>
      <c r="E16" s="198"/>
      <c r="F16" s="312"/>
      <c r="G16" s="757"/>
      <c r="H16" s="363"/>
      <c r="I16" s="364"/>
    </row>
    <row r="17" spans="1:9" s="192" customFormat="1" ht="12" customHeight="1">
      <c r="A17" s="366"/>
      <c r="B17" s="202"/>
      <c r="C17" s="202"/>
      <c r="D17" s="203"/>
      <c r="E17" s="203"/>
      <c r="F17" s="314"/>
      <c r="G17" s="757"/>
      <c r="H17" s="363"/>
      <c r="I17" s="364"/>
    </row>
    <row r="18" spans="1:9" s="192" customFormat="1" ht="12" customHeight="1">
      <c r="A18" s="369"/>
      <c r="B18" s="370"/>
      <c r="C18" s="370"/>
      <c r="D18" s="370"/>
      <c r="E18" s="370"/>
      <c r="F18" s="370"/>
      <c r="G18" s="757"/>
      <c r="H18" s="363"/>
      <c r="I18" s="364"/>
    </row>
    <row r="19" spans="1:9" s="192" customFormat="1" ht="12" customHeight="1">
      <c r="A19" s="366"/>
      <c r="B19" s="196"/>
      <c r="C19" s="197"/>
      <c r="D19" s="197"/>
      <c r="E19" s="198"/>
      <c r="F19" s="312"/>
      <c r="G19" s="757"/>
      <c r="H19" s="363"/>
      <c r="I19" s="364"/>
    </row>
    <row r="20" spans="1:9" s="192" customFormat="1" ht="18.95" customHeight="1">
      <c r="A20" s="366"/>
      <c r="B20" s="196"/>
      <c r="C20" s="197"/>
      <c r="D20" s="197"/>
      <c r="E20" s="198"/>
      <c r="F20" s="312"/>
      <c r="G20" s="757"/>
      <c r="H20" s="363"/>
      <c r="I20" s="364"/>
    </row>
    <row r="21" spans="1:9" s="192" customFormat="1" ht="13.35" customHeight="1">
      <c r="A21" s="366"/>
      <c r="B21" s="196"/>
      <c r="C21" s="197"/>
      <c r="D21" s="200"/>
      <c r="E21" s="198"/>
      <c r="F21" s="313"/>
      <c r="G21" s="757"/>
      <c r="H21" s="363"/>
      <c r="I21" s="364"/>
    </row>
    <row r="22" spans="1:9" s="192" customFormat="1" ht="18.600000000000001" customHeight="1">
      <c r="A22" s="371"/>
      <c r="B22" s="372"/>
      <c r="C22" s="372"/>
      <c r="D22" s="372"/>
      <c r="E22" s="372"/>
      <c r="F22" s="372"/>
      <c r="G22" s="757"/>
      <c r="H22" s="363"/>
      <c r="I22" s="364"/>
    </row>
    <row r="23" spans="1:9" s="192" customFormat="1" ht="12" customHeight="1">
      <c r="A23" s="366"/>
      <c r="B23" s="196"/>
      <c r="C23" s="197"/>
      <c r="D23" s="200"/>
      <c r="E23" s="198"/>
      <c r="F23" s="312"/>
      <c r="G23" s="757"/>
      <c r="H23" s="363"/>
      <c r="I23" s="364"/>
    </row>
    <row r="24" spans="1:9" s="192" customFormat="1" ht="12" customHeight="1">
      <c r="A24" s="366"/>
      <c r="B24" s="204"/>
      <c r="C24" s="197"/>
      <c r="D24" s="197"/>
      <c r="E24" s="198"/>
      <c r="F24" s="312"/>
      <c r="G24" s="757"/>
      <c r="H24" s="363"/>
      <c r="I24" s="364"/>
    </row>
    <row r="25" spans="1:9" s="192" customFormat="1" ht="12" customHeight="1">
      <c r="A25" s="366"/>
      <c r="B25" s="204"/>
      <c r="C25" s="197"/>
      <c r="D25" s="197"/>
      <c r="E25" s="198"/>
      <c r="F25" s="312"/>
      <c r="G25" s="757"/>
      <c r="H25" s="363"/>
      <c r="I25" s="364"/>
    </row>
    <row r="26" spans="1:9" s="192" customFormat="1" ht="12" customHeight="1">
      <c r="A26" s="366"/>
      <c r="B26" s="205"/>
      <c r="C26" s="197"/>
      <c r="D26" s="197"/>
      <c r="E26" s="198"/>
      <c r="F26" s="311"/>
      <c r="G26" s="757"/>
      <c r="H26" s="363"/>
      <c r="I26" s="364"/>
    </row>
    <row r="27" spans="1:9" s="192" customFormat="1" ht="19.7" customHeight="1">
      <c r="A27" s="373"/>
      <c r="B27" s="374"/>
      <c r="C27" s="374"/>
      <c r="D27" s="374"/>
      <c r="E27" s="374"/>
      <c r="F27" s="374"/>
      <c r="G27" s="757"/>
      <c r="H27" s="363"/>
      <c r="I27" s="364"/>
    </row>
    <row r="28" spans="1:9" s="192" customFormat="1" ht="13.35" customHeight="1">
      <c r="A28" s="366"/>
      <c r="B28" s="196"/>
      <c r="C28" s="197"/>
      <c r="D28" s="206"/>
      <c r="E28" s="198"/>
      <c r="F28" s="313"/>
      <c r="G28" s="757"/>
      <c r="H28" s="363"/>
      <c r="I28" s="364"/>
    </row>
    <row r="29" spans="1:9" s="192" customFormat="1" ht="18.600000000000001" customHeight="1">
      <c r="A29" s="366"/>
      <c r="B29" s="196"/>
      <c r="C29" s="197"/>
      <c r="D29" s="206"/>
      <c r="E29" s="198"/>
      <c r="F29" s="313"/>
      <c r="G29" s="757"/>
      <c r="H29" s="363"/>
      <c r="I29" s="364"/>
    </row>
    <row r="30" spans="1:9" s="192" customFormat="1" ht="12" customHeight="1">
      <c r="A30" s="366"/>
      <c r="B30" s="196"/>
      <c r="C30" s="197"/>
      <c r="D30" s="206"/>
      <c r="E30" s="198"/>
      <c r="F30" s="313"/>
      <c r="G30" s="757"/>
      <c r="H30" s="363"/>
      <c r="I30" s="364"/>
    </row>
    <row r="31" spans="1:9" s="192" customFormat="1" ht="12" customHeight="1">
      <c r="A31" s="375"/>
      <c r="B31" s="376"/>
      <c r="C31" s="376"/>
      <c r="D31" s="376"/>
      <c r="E31" s="376"/>
      <c r="F31" s="376"/>
      <c r="G31" s="757"/>
      <c r="H31" s="363"/>
      <c r="I31" s="364"/>
    </row>
    <row r="32" spans="1:9" s="192" customFormat="1" ht="12" customHeight="1">
      <c r="A32" s="208"/>
      <c r="B32" s="205"/>
      <c r="C32" s="197"/>
      <c r="D32" s="197"/>
      <c r="E32" s="198"/>
      <c r="F32" s="312"/>
      <c r="G32" s="757"/>
      <c r="H32" s="231"/>
      <c r="I32" s="364"/>
    </row>
    <row r="33" spans="1:10" s="192" customFormat="1" ht="12" customHeight="1">
      <c r="A33" s="366"/>
      <c r="B33" s="205"/>
      <c r="C33" s="496"/>
      <c r="D33" s="197"/>
      <c r="E33" s="198"/>
      <c r="F33" s="312"/>
      <c r="G33" s="757"/>
      <c r="H33" s="231"/>
      <c r="I33" s="364"/>
    </row>
    <row r="34" spans="1:10" s="192" customFormat="1" ht="12" customHeight="1">
      <c r="A34" s="366"/>
      <c r="B34" s="205"/>
      <c r="C34" s="197"/>
      <c r="D34" s="197"/>
      <c r="E34" s="198"/>
      <c r="F34" s="312"/>
      <c r="G34" s="757"/>
      <c r="H34" s="231"/>
      <c r="I34" s="364"/>
    </row>
    <row r="35" spans="1:10" s="192" customFormat="1" ht="12" customHeight="1">
      <c r="A35" s="212"/>
      <c r="B35" s="207"/>
      <c r="C35" s="208"/>
      <c r="D35" s="208"/>
      <c r="E35" s="198"/>
      <c r="F35" s="312"/>
      <c r="G35" s="757"/>
      <c r="H35" s="231"/>
      <c r="I35" s="364"/>
      <c r="J35" s="310"/>
    </row>
    <row r="36" spans="1:10" s="192" customFormat="1" ht="12" customHeight="1">
      <c r="A36" s="377"/>
      <c r="B36" s="378"/>
      <c r="C36" s="378"/>
      <c r="D36" s="378"/>
      <c r="E36" s="378"/>
      <c r="F36" s="378"/>
      <c r="G36" s="757"/>
      <c r="H36" s="231"/>
      <c r="I36" s="364"/>
    </row>
    <row r="37" spans="1:10" s="192" customFormat="1" ht="12.75" customHeight="1">
      <c r="A37" s="366"/>
      <c r="B37" s="200"/>
      <c r="C37" s="197"/>
      <c r="D37" s="197"/>
      <c r="E37" s="209"/>
      <c r="F37" s="312"/>
      <c r="G37" s="757"/>
      <c r="H37" s="231"/>
      <c r="I37" s="364"/>
    </row>
    <row r="38" spans="1:10" s="192" customFormat="1" ht="12" customHeight="1">
      <c r="A38" s="366"/>
      <c r="B38" s="200"/>
      <c r="C38" s="197"/>
      <c r="D38" s="197"/>
      <c r="E38" s="210"/>
      <c r="F38" s="312"/>
      <c r="G38" s="757"/>
      <c r="H38" s="231"/>
      <c r="I38" s="364"/>
    </row>
    <row r="39" spans="1:10" s="192" customFormat="1" ht="12" customHeight="1">
      <c r="A39" s="366"/>
      <c r="B39" s="200"/>
      <c r="C39" s="197"/>
      <c r="D39" s="197"/>
      <c r="E39" s="210"/>
      <c r="F39" s="312"/>
      <c r="G39" s="757"/>
      <c r="H39" s="231"/>
      <c r="I39" s="364"/>
    </row>
    <row r="40" spans="1:10" s="192" customFormat="1" ht="12" customHeight="1">
      <c r="A40" s="366"/>
      <c r="B40" s="202"/>
      <c r="C40" s="202"/>
      <c r="D40" s="202"/>
      <c r="E40" s="202"/>
      <c r="F40" s="314"/>
      <c r="G40" s="757"/>
      <c r="H40" s="231"/>
      <c r="I40" s="364"/>
    </row>
    <row r="41" spans="1:10" s="192" customFormat="1" ht="12" customHeight="1">
      <c r="A41" s="367"/>
      <c r="B41" s="368"/>
      <c r="C41" s="368"/>
      <c r="D41" s="368"/>
      <c r="E41" s="368"/>
      <c r="F41" s="368"/>
      <c r="G41" s="757"/>
      <c r="H41" s="231"/>
      <c r="I41" s="364"/>
    </row>
    <row r="42" spans="1:10" s="192" customFormat="1" ht="12" customHeight="1">
      <c r="A42" s="365"/>
      <c r="B42" s="211"/>
      <c r="C42" s="212"/>
      <c r="D42" s="213"/>
      <c r="E42" s="214"/>
      <c r="F42" s="313"/>
      <c r="G42" s="757"/>
      <c r="H42" s="231"/>
      <c r="I42" s="364"/>
    </row>
    <row r="43" spans="1:10" s="192" customFormat="1" ht="12" customHeight="1">
      <c r="A43" s="365"/>
      <c r="B43" s="205"/>
      <c r="C43" s="197"/>
      <c r="D43" s="206"/>
      <c r="E43" s="198"/>
      <c r="F43" s="313"/>
      <c r="G43" s="757"/>
      <c r="H43" s="231"/>
      <c r="I43" s="364"/>
    </row>
    <row r="44" spans="1:10" s="192" customFormat="1" ht="33.75" customHeight="1">
      <c r="A44" s="365"/>
      <c r="B44" s="205"/>
      <c r="C44" s="197"/>
      <c r="D44" s="206"/>
      <c r="E44" s="198"/>
      <c r="F44" s="313"/>
      <c r="G44" s="757"/>
      <c r="H44" s="231"/>
      <c r="I44" s="364"/>
    </row>
    <row r="45" spans="1:10" s="192" customFormat="1" ht="13.35" customHeight="1">
      <c r="A45" s="365"/>
      <c r="B45" s="205"/>
      <c r="C45" s="197"/>
      <c r="D45" s="206"/>
      <c r="E45" s="198"/>
      <c r="F45" s="313"/>
      <c r="G45" s="757"/>
      <c r="H45" s="231"/>
      <c r="I45" s="364"/>
    </row>
    <row r="46" spans="1:10" s="192" customFormat="1" ht="18.600000000000001" customHeight="1">
      <c r="A46" s="365"/>
      <c r="B46" s="205"/>
      <c r="C46" s="197"/>
      <c r="D46" s="206"/>
      <c r="E46" s="198"/>
      <c r="F46" s="313"/>
      <c r="G46" s="757"/>
      <c r="H46" s="231"/>
      <c r="I46" s="364"/>
    </row>
    <row r="47" spans="1:10" s="192" customFormat="1" ht="12" customHeight="1">
      <c r="A47" s="365"/>
      <c r="B47" s="205"/>
      <c r="C47" s="197"/>
      <c r="D47" s="206"/>
      <c r="E47" s="198"/>
      <c r="F47" s="313"/>
      <c r="G47" s="757"/>
      <c r="H47" s="231"/>
      <c r="I47" s="364"/>
    </row>
    <row r="48" spans="1:10" s="192" customFormat="1" ht="12" customHeight="1">
      <c r="A48" s="365"/>
      <c r="B48" s="205"/>
      <c r="C48" s="197"/>
      <c r="D48" s="206"/>
      <c r="E48" s="198"/>
      <c r="F48" s="313"/>
      <c r="G48" s="757"/>
      <c r="H48" s="231"/>
      <c r="I48" s="364"/>
    </row>
    <row r="49" spans="1:9" s="192" customFormat="1" ht="12" customHeight="1">
      <c r="A49" s="365"/>
      <c r="B49" s="205"/>
      <c r="C49" s="197"/>
      <c r="D49" s="206"/>
      <c r="E49" s="198"/>
      <c r="F49" s="313"/>
      <c r="G49" s="757"/>
      <c r="H49" s="231"/>
      <c r="I49" s="364"/>
    </row>
    <row r="50" spans="1:9" s="192" customFormat="1" ht="12" customHeight="1">
      <c r="A50" s="365"/>
      <c r="B50" s="205"/>
      <c r="C50" s="197"/>
      <c r="D50" s="206"/>
      <c r="E50" s="198"/>
      <c r="F50" s="313"/>
      <c r="G50" s="757"/>
      <c r="H50" s="231"/>
      <c r="I50" s="364"/>
    </row>
    <row r="51" spans="1:9" s="192" customFormat="1" ht="12" customHeight="1">
      <c r="A51" s="365"/>
      <c r="B51" s="205"/>
      <c r="C51" s="197"/>
      <c r="D51" s="206"/>
      <c r="E51" s="198"/>
      <c r="F51" s="313"/>
      <c r="G51" s="757"/>
      <c r="H51" s="231"/>
      <c r="I51" s="364"/>
    </row>
    <row r="52" spans="1:9" s="192" customFormat="1" ht="12" customHeight="1">
      <c r="A52" s="365"/>
      <c r="B52" s="205"/>
      <c r="C52" s="197"/>
      <c r="D52" s="206"/>
      <c r="E52" s="198"/>
      <c r="F52" s="313"/>
      <c r="G52" s="757"/>
      <c r="H52" s="231"/>
      <c r="I52" s="364"/>
    </row>
    <row r="53" spans="1:9" s="192" customFormat="1" ht="12" customHeight="1">
      <c r="A53" s="365"/>
      <c r="B53" s="205"/>
      <c r="C53" s="197"/>
      <c r="D53" s="206"/>
      <c r="E53" s="198"/>
      <c r="F53" s="313"/>
      <c r="G53" s="757"/>
      <c r="H53" s="231"/>
      <c r="I53" s="364"/>
    </row>
    <row r="54" spans="1:9" s="192" customFormat="1" ht="12" customHeight="1">
      <c r="A54" s="365"/>
      <c r="B54" s="205"/>
      <c r="C54" s="197"/>
      <c r="D54" s="206"/>
      <c r="E54" s="198"/>
      <c r="F54" s="313"/>
      <c r="G54" s="757"/>
      <c r="H54" s="231"/>
      <c r="I54" s="364"/>
    </row>
    <row r="55" spans="1:9" s="192" customFormat="1" ht="12" customHeight="1">
      <c r="A55" s="365"/>
      <c r="B55" s="205"/>
      <c r="C55" s="197"/>
      <c r="D55" s="206"/>
      <c r="E55" s="198"/>
      <c r="F55" s="313"/>
      <c r="G55" s="757"/>
      <c r="H55" s="231"/>
      <c r="I55" s="364"/>
    </row>
    <row r="56" spans="1:9" s="192" customFormat="1" ht="12" customHeight="1">
      <c r="A56" s="365"/>
      <c r="B56" s="205"/>
      <c r="C56" s="197"/>
      <c r="D56" s="206"/>
      <c r="E56" s="198"/>
      <c r="F56" s="313"/>
      <c r="G56" s="757"/>
      <c r="H56" s="231"/>
      <c r="I56" s="364"/>
    </row>
    <row r="57" spans="1:9" s="192" customFormat="1" ht="12" customHeight="1">
      <c r="A57" s="365"/>
      <c r="B57" s="205"/>
      <c r="C57" s="197"/>
      <c r="D57" s="206"/>
      <c r="E57" s="198"/>
      <c r="F57" s="313"/>
      <c r="G57" s="757"/>
      <c r="H57" s="231"/>
      <c r="I57" s="364"/>
    </row>
    <row r="58" spans="1:9" s="192" customFormat="1" ht="12" customHeight="1">
      <c r="A58" s="365"/>
      <c r="B58" s="205"/>
      <c r="C58" s="197"/>
      <c r="D58" s="206"/>
      <c r="E58" s="198"/>
      <c r="F58" s="313"/>
      <c r="G58" s="757"/>
      <c r="H58" s="231"/>
      <c r="I58" s="364"/>
    </row>
    <row r="59" spans="1:9" s="192" customFormat="1" ht="12" customHeight="1">
      <c r="A59" s="365"/>
      <c r="B59" s="205"/>
      <c r="C59" s="197"/>
      <c r="D59" s="206"/>
      <c r="E59" s="198"/>
      <c r="F59" s="313"/>
      <c r="G59" s="757"/>
      <c r="H59" s="231"/>
      <c r="I59" s="364"/>
    </row>
    <row r="60" spans="1:9" s="192" customFormat="1" ht="12" customHeight="1">
      <c r="A60" s="925"/>
      <c r="B60" s="926"/>
      <c r="C60" s="926"/>
      <c r="D60" s="926"/>
      <c r="E60" s="926"/>
      <c r="F60" s="927"/>
      <c r="G60" s="757"/>
      <c r="H60" s="231"/>
      <c r="I60" s="364"/>
    </row>
    <row r="61" spans="1:9" s="192" customFormat="1" ht="12" customHeight="1">
      <c r="A61" s="928"/>
      <c r="B61" s="200"/>
      <c r="C61" s="197"/>
      <c r="D61" s="197"/>
      <c r="E61" s="198"/>
      <c r="F61" s="312"/>
      <c r="G61" s="757"/>
      <c r="H61" s="231"/>
      <c r="I61" s="364"/>
    </row>
    <row r="62" spans="1:9" s="192" customFormat="1" ht="15" customHeight="1">
      <c r="A62" s="929"/>
      <c r="B62" s="200"/>
      <c r="C62" s="197"/>
      <c r="D62" s="200"/>
      <c r="E62" s="198"/>
      <c r="F62" s="312"/>
      <c r="G62" s="757"/>
      <c r="H62" s="231"/>
      <c r="I62" s="364"/>
    </row>
    <row r="63" spans="1:9" s="192" customFormat="1">
      <c r="A63" s="929"/>
      <c r="B63" s="200"/>
      <c r="C63" s="197"/>
      <c r="D63" s="200"/>
      <c r="E63" s="215"/>
      <c r="F63" s="312"/>
      <c r="G63" s="757"/>
      <c r="H63" s="231"/>
      <c r="I63" s="364"/>
    </row>
    <row r="64" spans="1:9" s="192" customFormat="1" ht="12" customHeight="1">
      <c r="A64" s="929"/>
      <c r="B64" s="200"/>
      <c r="C64" s="197"/>
      <c r="D64" s="200"/>
      <c r="E64" s="215"/>
      <c r="F64" s="312"/>
      <c r="G64" s="757"/>
      <c r="H64" s="231"/>
      <c r="I64" s="364"/>
    </row>
    <row r="65" spans="1:9" s="192" customFormat="1" ht="12" customHeight="1">
      <c r="A65" s="929"/>
      <c r="B65" s="200"/>
      <c r="C65" s="197"/>
      <c r="D65" s="200"/>
      <c r="E65" s="198"/>
      <c r="F65" s="312"/>
      <c r="G65" s="757"/>
      <c r="H65" s="231"/>
      <c r="I65" s="645"/>
    </row>
    <row r="66" spans="1:9" s="192" customFormat="1" ht="12" customHeight="1">
      <c r="A66" s="929"/>
      <c r="B66" s="200"/>
      <c r="C66" s="197"/>
      <c r="D66" s="200"/>
      <c r="E66" s="198"/>
      <c r="F66" s="312"/>
      <c r="G66" s="757"/>
      <c r="H66" s="231"/>
      <c r="I66" s="645"/>
    </row>
    <row r="67" spans="1:9" s="192" customFormat="1" ht="12.75" customHeight="1">
      <c r="A67" s="929"/>
      <c r="B67" s="200"/>
      <c r="C67" s="197"/>
      <c r="D67" s="197"/>
      <c r="E67" s="198"/>
      <c r="F67" s="312"/>
      <c r="G67" s="757"/>
      <c r="H67" s="231"/>
      <c r="I67" s="364"/>
    </row>
    <row r="68" spans="1:9" s="192" customFormat="1" ht="12" customHeight="1">
      <c r="A68" s="929"/>
      <c r="B68" s="200"/>
      <c r="C68" s="197"/>
      <c r="D68" s="200"/>
      <c r="E68" s="198"/>
      <c r="F68" s="313"/>
      <c r="G68" s="757"/>
      <c r="H68" s="231"/>
      <c r="I68" s="364"/>
    </row>
    <row r="69" spans="1:9" s="192" customFormat="1" ht="12" customHeight="1">
      <c r="A69" s="929"/>
      <c r="B69" s="200"/>
      <c r="C69" s="197"/>
      <c r="D69" s="200"/>
      <c r="E69" s="198"/>
      <c r="F69" s="313"/>
      <c r="G69" s="757"/>
      <c r="H69" s="231"/>
      <c r="I69" s="364"/>
    </row>
    <row r="70" spans="1:9" s="192" customFormat="1" ht="12" customHeight="1">
      <c r="A70" s="929"/>
      <c r="B70" s="200"/>
      <c r="C70" s="197"/>
      <c r="D70" s="200"/>
      <c r="E70" s="198"/>
      <c r="F70" s="313"/>
      <c r="G70" s="757"/>
      <c r="H70" s="231"/>
      <c r="I70" s="645"/>
    </row>
    <row r="71" spans="1:9" s="192" customFormat="1" ht="12" customHeight="1">
      <c r="A71" s="929"/>
      <c r="B71" s="200"/>
      <c r="C71" s="197"/>
      <c r="D71" s="200"/>
      <c r="E71" s="198"/>
      <c r="F71" s="313"/>
      <c r="G71" s="757"/>
      <c r="H71" s="231"/>
      <c r="I71" s="645"/>
    </row>
    <row r="72" spans="1:9" s="192" customFormat="1" ht="12" customHeight="1">
      <c r="A72" s="929"/>
      <c r="B72" s="200"/>
      <c r="C72" s="648"/>
      <c r="D72" s="197"/>
      <c r="E72" s="198"/>
      <c r="F72" s="313"/>
      <c r="G72" s="757"/>
      <c r="H72" s="231"/>
      <c r="I72" s="364"/>
    </row>
    <row r="73" spans="1:9" s="192" customFormat="1">
      <c r="A73" s="930"/>
      <c r="B73" s="200"/>
      <c r="C73" s="197"/>
      <c r="D73" s="197"/>
      <c r="E73" s="198"/>
      <c r="F73" s="313"/>
      <c r="G73" s="757"/>
      <c r="H73" s="231"/>
      <c r="I73" s="364"/>
    </row>
    <row r="74" spans="1:9" s="192" customFormat="1" ht="12" customHeight="1">
      <c r="A74" s="931"/>
      <c r="B74" s="932"/>
      <c r="C74" s="932"/>
      <c r="D74" s="932"/>
      <c r="E74" s="932"/>
      <c r="F74" s="933"/>
      <c r="G74" s="757"/>
      <c r="H74" s="231"/>
      <c r="I74" s="364"/>
    </row>
    <row r="75" spans="1:9" s="192" customFormat="1" ht="12.75" customHeight="1">
      <c r="A75" s="923"/>
      <c r="B75" s="205"/>
      <c r="C75" s="197"/>
      <c r="D75" s="205"/>
      <c r="E75" s="209"/>
      <c r="F75" s="312"/>
      <c r="G75" s="757"/>
      <c r="H75" s="231"/>
      <c r="I75" s="364"/>
    </row>
    <row r="76" spans="1:9" s="192" customFormat="1" ht="12" customHeight="1">
      <c r="A76" s="923"/>
      <c r="B76" s="205"/>
      <c r="C76" s="197"/>
      <c r="D76" s="199"/>
      <c r="E76" s="209"/>
      <c r="F76" s="312"/>
      <c r="G76" s="757"/>
      <c r="H76" s="231"/>
      <c r="I76" s="364"/>
    </row>
    <row r="77" spans="1:9" s="192" customFormat="1" ht="12" customHeight="1">
      <c r="A77" s="923"/>
      <c r="B77" s="205"/>
      <c r="C77" s="197"/>
      <c r="D77" s="205"/>
      <c r="E77" s="209"/>
      <c r="F77" s="312"/>
      <c r="G77" s="757"/>
      <c r="H77" s="231"/>
      <c r="I77" s="364"/>
    </row>
    <row r="78" spans="1:9" s="192" customFormat="1" ht="12" customHeight="1">
      <c r="A78" s="923"/>
      <c r="B78" s="204"/>
      <c r="C78" s="197"/>
      <c r="D78" s="206"/>
      <c r="E78" s="209"/>
      <c r="F78" s="312"/>
      <c r="G78" s="757"/>
      <c r="H78" s="231"/>
      <c r="I78" s="364"/>
    </row>
    <row r="79" spans="1:9" s="192" customFormat="1" ht="12" customHeight="1">
      <c r="A79" s="923"/>
      <c r="B79" s="205"/>
      <c r="C79" s="197"/>
      <c r="D79" s="197"/>
      <c r="E79" s="209"/>
      <c r="F79" s="312"/>
      <c r="G79" s="757"/>
      <c r="H79" s="231"/>
      <c r="I79" s="364"/>
    </row>
    <row r="80" spans="1:9" s="192" customFormat="1" ht="12" customHeight="1">
      <c r="A80" s="934"/>
      <c r="B80" s="934"/>
      <c r="C80" s="934"/>
      <c r="D80" s="934"/>
      <c r="E80" s="934"/>
      <c r="F80" s="935"/>
      <c r="G80" s="757"/>
      <c r="H80" s="231"/>
      <c r="I80" s="364"/>
    </row>
    <row r="81" spans="1:9" s="192" customFormat="1" ht="12" customHeight="1">
      <c r="A81" s="923"/>
      <c r="B81" s="216"/>
      <c r="C81" s="197"/>
      <c r="D81" s="217"/>
      <c r="E81" s="209"/>
      <c r="F81" s="315"/>
      <c r="G81" s="757"/>
      <c r="H81" s="231"/>
      <c r="I81" s="364"/>
    </row>
    <row r="82" spans="1:9" s="192" customFormat="1" ht="12" customHeight="1">
      <c r="A82" s="923"/>
      <c r="B82" s="216"/>
      <c r="C82" s="197"/>
      <c r="D82" s="217"/>
      <c r="E82" s="209"/>
      <c r="F82" s="315"/>
      <c r="G82" s="757"/>
      <c r="H82" s="231"/>
      <c r="I82" s="364"/>
    </row>
    <row r="83" spans="1:9" s="192" customFormat="1" ht="12" customHeight="1">
      <c r="A83" s="923"/>
      <c r="B83" s="216"/>
      <c r="C83" s="197"/>
      <c r="D83" s="217"/>
      <c r="E83" s="209"/>
      <c r="F83" s="316"/>
      <c r="G83" s="757"/>
      <c r="H83" s="231"/>
      <c r="I83" s="364"/>
    </row>
    <row r="84" spans="1:9" s="192" customFormat="1" ht="12" customHeight="1">
      <c r="A84" s="923"/>
      <c r="B84" s="216"/>
      <c r="C84" s="197"/>
      <c r="D84" s="217"/>
      <c r="E84" s="209"/>
      <c r="F84" s="315"/>
      <c r="G84" s="757"/>
      <c r="H84" s="231"/>
      <c r="I84" s="364"/>
    </row>
    <row r="85" spans="1:9" s="192" customFormat="1" ht="12" customHeight="1">
      <c r="A85" s="923"/>
      <c r="B85" s="216"/>
      <c r="C85" s="197"/>
      <c r="D85" s="217"/>
      <c r="E85" s="209"/>
      <c r="F85" s="315"/>
      <c r="G85" s="757"/>
      <c r="H85" s="231"/>
      <c r="I85" s="364"/>
    </row>
    <row r="86" spans="1:9" s="192" customFormat="1" ht="12" customHeight="1">
      <c r="A86" s="923"/>
      <c r="B86" s="216"/>
      <c r="C86" s="197"/>
      <c r="D86" s="217"/>
      <c r="E86" s="209"/>
      <c r="F86" s="315"/>
      <c r="G86" s="757"/>
      <c r="H86" s="231"/>
      <c r="I86" s="364"/>
    </row>
    <row r="87" spans="1:9" s="192" customFormat="1" ht="12" customHeight="1">
      <c r="A87" s="924"/>
      <c r="B87" s="216"/>
      <c r="C87" s="197"/>
      <c r="D87" s="217"/>
      <c r="E87" s="209"/>
      <c r="F87" s="315"/>
      <c r="G87" s="757"/>
      <c r="H87" s="231"/>
      <c r="I87" s="364"/>
    </row>
    <row r="88" spans="1:9" s="192" customFormat="1" ht="12" customHeight="1">
      <c r="A88" s="323"/>
      <c r="B88" s="320"/>
      <c r="C88" s="320"/>
      <c r="D88" s="320"/>
      <c r="E88" s="320"/>
      <c r="F88" s="320"/>
      <c r="G88" s="757"/>
      <c r="H88" s="231"/>
      <c r="I88" s="364"/>
    </row>
    <row r="89" spans="1:9" s="192" customFormat="1" ht="12.75" customHeight="1">
      <c r="B89" s="322"/>
      <c r="C89" s="231"/>
      <c r="D89" s="231"/>
      <c r="E89" s="321"/>
      <c r="F89" s="321"/>
      <c r="G89" s="757"/>
      <c r="H89" s="231"/>
      <c r="I89" s="364"/>
    </row>
    <row r="90" spans="1:9" s="192" customFormat="1" ht="12" customHeight="1">
      <c r="B90" s="322"/>
      <c r="C90" s="231"/>
      <c r="D90" s="231"/>
      <c r="E90" s="321"/>
      <c r="F90" s="321"/>
      <c r="G90" s="757"/>
      <c r="H90" s="231"/>
      <c r="I90" s="364"/>
    </row>
    <row r="91" spans="1:9" s="192" customFormat="1" ht="12" customHeight="1">
      <c r="B91" s="322"/>
      <c r="C91" s="231"/>
      <c r="D91" s="231"/>
      <c r="E91" s="321"/>
      <c r="F91" s="321"/>
      <c r="G91" s="757"/>
      <c r="H91" s="231"/>
      <c r="I91" s="364"/>
    </row>
    <row r="92" spans="1:9" s="192" customFormat="1" ht="12" customHeight="1">
      <c r="B92" s="322"/>
      <c r="C92" s="231"/>
      <c r="D92" s="231"/>
      <c r="E92" s="321"/>
      <c r="F92" s="321"/>
      <c r="G92" s="757"/>
      <c r="H92" s="231"/>
      <c r="I92" s="364"/>
    </row>
    <row r="93" spans="1:9" s="192" customFormat="1" ht="12" customHeight="1">
      <c r="B93" s="322"/>
      <c r="C93" s="231"/>
      <c r="D93" s="231"/>
      <c r="E93" s="321"/>
      <c r="F93" s="321"/>
      <c r="G93" s="757"/>
      <c r="H93" s="363"/>
      <c r="I93" s="364"/>
    </row>
    <row r="94" spans="1:9" s="192" customFormat="1">
      <c r="B94" s="322"/>
      <c r="C94" s="231"/>
      <c r="D94" s="231"/>
      <c r="E94" s="321"/>
      <c r="F94" s="321"/>
      <c r="G94" s="757"/>
      <c r="H94" s="363"/>
      <c r="I94" s="364"/>
    </row>
    <row r="95" spans="1:9" s="192" customFormat="1" ht="12.75" customHeight="1">
      <c r="B95" s="322"/>
      <c r="C95" s="231"/>
      <c r="D95" s="231"/>
      <c r="E95" s="321"/>
      <c r="F95" s="321"/>
      <c r="G95" s="757"/>
      <c r="H95" s="363"/>
      <c r="I95" s="364"/>
    </row>
    <row r="96" spans="1:9" s="192" customFormat="1" ht="12" customHeight="1">
      <c r="B96" s="322"/>
      <c r="C96" s="231"/>
      <c r="D96" s="231"/>
      <c r="E96" s="321"/>
      <c r="F96" s="321"/>
      <c r="G96" s="757"/>
      <c r="H96" s="363"/>
      <c r="I96" s="364"/>
    </row>
    <row r="97" spans="1:9" s="192" customFormat="1" ht="12" customHeight="1">
      <c r="B97" s="322"/>
      <c r="C97" s="231"/>
      <c r="D97" s="231"/>
      <c r="E97" s="321"/>
      <c r="F97" s="321"/>
      <c r="G97" s="757"/>
      <c r="H97" s="363"/>
      <c r="I97" s="645"/>
    </row>
    <row r="98" spans="1:9" s="192" customFormat="1" ht="12" customHeight="1">
      <c r="B98" s="322"/>
      <c r="C98" s="231"/>
      <c r="D98" s="231"/>
      <c r="E98" s="321"/>
      <c r="F98" s="321"/>
      <c r="G98" s="757"/>
      <c r="H98" s="363"/>
      <c r="I98" s="364"/>
    </row>
    <row r="99" spans="1:9" s="192" customFormat="1" ht="12" customHeight="1">
      <c r="B99" s="322"/>
      <c r="C99" s="231"/>
      <c r="D99" s="231"/>
      <c r="E99" s="321"/>
      <c r="F99" s="231"/>
      <c r="G99" s="757"/>
      <c r="H99" s="363"/>
      <c r="I99" s="364"/>
    </row>
    <row r="100" spans="1:9" s="192" customFormat="1" ht="12" customHeight="1">
      <c r="B100" s="322"/>
      <c r="C100" s="231"/>
      <c r="D100" s="231"/>
      <c r="E100" s="321"/>
      <c r="F100" s="231"/>
      <c r="G100" s="757"/>
      <c r="H100" s="363"/>
      <c r="I100" s="364"/>
    </row>
    <row r="101" spans="1:9">
      <c r="B101" s="322"/>
      <c r="C101" s="231"/>
      <c r="D101" s="231"/>
      <c r="E101" s="321"/>
      <c r="F101" s="321"/>
      <c r="G101" s="757"/>
      <c r="H101" s="363"/>
      <c r="I101" s="364"/>
    </row>
    <row r="102" spans="1:9">
      <c r="A102" s="231"/>
      <c r="B102" s="231"/>
      <c r="C102" s="231"/>
      <c r="D102" s="231"/>
      <c r="E102" s="231"/>
      <c r="F102" s="231"/>
      <c r="G102" s="758"/>
      <c r="H102" s="363"/>
      <c r="I102" s="364"/>
    </row>
    <row r="103" spans="1:9" ht="15" customHeight="1">
      <c r="B103" s="322"/>
      <c r="C103" s="231"/>
      <c r="D103" s="231"/>
      <c r="E103" s="321"/>
      <c r="F103" s="321"/>
      <c r="G103" s="757"/>
      <c r="H103" s="363"/>
      <c r="I103" s="364"/>
    </row>
    <row r="104" spans="1:9">
      <c r="B104" s="322"/>
      <c r="C104" s="231"/>
      <c r="D104" s="231"/>
      <c r="E104" s="321"/>
      <c r="F104" s="321"/>
      <c r="G104" s="757"/>
      <c r="H104" s="363"/>
      <c r="I104" s="364"/>
    </row>
    <row r="105" spans="1:9">
      <c r="B105" s="322"/>
      <c r="C105" s="231"/>
      <c r="D105" s="231"/>
      <c r="E105" s="321"/>
      <c r="F105" s="321"/>
      <c r="G105" s="757"/>
      <c r="H105" s="363"/>
      <c r="I105" s="364"/>
    </row>
    <row r="106" spans="1:9">
      <c r="B106" s="322"/>
      <c r="C106" s="231"/>
      <c r="D106" s="231"/>
      <c r="E106" s="321"/>
      <c r="F106" s="321"/>
      <c r="G106" s="757"/>
      <c r="H106" s="363"/>
      <c r="I106" s="364"/>
    </row>
    <row r="107" spans="1:9">
      <c r="B107" s="322"/>
      <c r="C107" s="231"/>
      <c r="D107" s="231"/>
      <c r="E107" s="321"/>
      <c r="F107" s="321"/>
      <c r="G107" s="757"/>
      <c r="H107" s="363"/>
      <c r="I107" s="364"/>
    </row>
    <row r="108" spans="1:9">
      <c r="B108" s="322"/>
      <c r="C108" s="231"/>
      <c r="D108" s="231"/>
      <c r="E108" s="321"/>
      <c r="F108" s="321"/>
      <c r="G108" s="757"/>
      <c r="H108" s="363"/>
      <c r="I108" s="364"/>
    </row>
    <row r="109" spans="1:9">
      <c r="A109" s="231"/>
      <c r="B109" s="231"/>
      <c r="C109" s="231"/>
      <c r="D109" s="231"/>
      <c r="E109" s="231"/>
      <c r="F109" s="231"/>
      <c r="G109" s="758"/>
      <c r="H109" s="363"/>
      <c r="I109" s="364"/>
    </row>
    <row r="110" spans="1:9" ht="15" customHeight="1">
      <c r="B110" s="322"/>
      <c r="C110" s="231"/>
      <c r="D110" s="231"/>
      <c r="E110" s="321"/>
      <c r="F110" s="321"/>
      <c r="G110" s="758"/>
      <c r="H110" s="363"/>
      <c r="I110" s="364"/>
    </row>
    <row r="111" spans="1:9">
      <c r="B111" s="322"/>
      <c r="C111" s="231"/>
      <c r="D111" s="231"/>
      <c r="E111" s="321"/>
      <c r="F111" s="321"/>
      <c r="G111" s="757"/>
      <c r="H111" s="363"/>
      <c r="I111" s="364"/>
    </row>
    <row r="112" spans="1:9">
      <c r="B112" s="322"/>
      <c r="C112" s="231"/>
      <c r="D112" s="231"/>
      <c r="E112" s="321"/>
      <c r="F112" s="321"/>
      <c r="G112" s="758"/>
      <c r="H112" s="363"/>
      <c r="I112" s="364"/>
    </row>
    <row r="113" spans="1:12">
      <c r="B113" s="322"/>
      <c r="C113" s="231"/>
      <c r="D113" s="231"/>
      <c r="E113" s="321"/>
      <c r="F113" s="321"/>
      <c r="G113" s="758"/>
      <c r="H113" s="363"/>
      <c r="I113" s="364"/>
    </row>
    <row r="114" spans="1:12">
      <c r="B114" s="322"/>
      <c r="C114" s="231"/>
      <c r="D114" s="231"/>
      <c r="E114" s="321"/>
      <c r="F114" s="321"/>
      <c r="G114" s="758"/>
      <c r="H114" s="363"/>
      <c r="I114" s="364"/>
    </row>
    <row r="115" spans="1:12">
      <c r="B115" s="322"/>
      <c r="C115" s="231"/>
      <c r="D115" s="231"/>
      <c r="E115" s="321"/>
      <c r="F115" s="321"/>
      <c r="G115" s="758"/>
      <c r="H115" s="363"/>
      <c r="I115" s="364"/>
    </row>
    <row r="116" spans="1:12">
      <c r="B116" s="322"/>
      <c r="C116" s="231"/>
      <c r="D116" s="231"/>
      <c r="E116" s="321"/>
      <c r="F116" s="231"/>
      <c r="G116" s="758"/>
      <c r="H116" s="363"/>
      <c r="I116" s="364"/>
    </row>
    <row r="117" spans="1:12" ht="15" customHeight="1">
      <c r="B117" s="322"/>
      <c r="C117" s="231"/>
      <c r="D117" s="231"/>
      <c r="E117" s="321"/>
      <c r="F117" s="321"/>
      <c r="G117" s="758"/>
      <c r="H117" s="363"/>
      <c r="I117" s="364"/>
    </row>
    <row r="118" spans="1:12" ht="15" customHeight="1">
      <c r="A118" s="231"/>
      <c r="B118" s="231"/>
      <c r="C118" s="231"/>
      <c r="D118" s="231"/>
      <c r="E118" s="231"/>
      <c r="F118" s="231"/>
      <c r="G118" s="758"/>
      <c r="H118" s="363"/>
      <c r="I118" s="364"/>
    </row>
    <row r="119" spans="1:12">
      <c r="B119" s="322"/>
      <c r="C119" s="231"/>
      <c r="D119" s="231"/>
      <c r="E119" s="321"/>
      <c r="F119" s="321"/>
      <c r="G119" s="758"/>
      <c r="H119" s="363"/>
      <c r="I119" s="364"/>
    </row>
    <row r="120" spans="1:12">
      <c r="B120" s="322"/>
      <c r="C120" s="231"/>
      <c r="D120" s="231"/>
      <c r="E120" s="321"/>
      <c r="F120" s="321"/>
      <c r="G120" s="758"/>
      <c r="H120" s="363"/>
      <c r="I120" s="364"/>
      <c r="L120" s="232"/>
    </row>
    <row r="121" spans="1:12">
      <c r="B121" s="322"/>
      <c r="C121" s="231"/>
      <c r="D121" s="231"/>
      <c r="E121" s="321"/>
      <c r="F121" s="321"/>
      <c r="G121" s="758"/>
      <c r="H121" s="363"/>
      <c r="I121" s="364"/>
    </row>
    <row r="122" spans="1:12">
      <c r="B122" s="322"/>
      <c r="C122" s="231"/>
      <c r="D122" s="231"/>
      <c r="E122" s="321"/>
      <c r="F122" s="321"/>
      <c r="G122" s="758"/>
      <c r="H122" s="363"/>
      <c r="I122" s="364"/>
    </row>
    <row r="123" spans="1:12">
      <c r="B123" s="322"/>
      <c r="C123" s="231"/>
      <c r="D123" s="231"/>
      <c r="E123" s="321"/>
      <c r="F123" s="321"/>
      <c r="G123" s="758"/>
      <c r="H123" s="363"/>
      <c r="I123" s="364"/>
    </row>
    <row r="124" spans="1:12">
      <c r="B124" s="322"/>
      <c r="C124" s="231"/>
      <c r="D124" s="231"/>
      <c r="E124" s="321"/>
      <c r="F124" s="231"/>
      <c r="G124" s="758"/>
      <c r="H124" s="363"/>
      <c r="I124" s="364"/>
    </row>
    <row r="125" spans="1:12">
      <c r="B125" s="322"/>
      <c r="C125" s="231"/>
      <c r="D125" s="231"/>
      <c r="E125" s="321"/>
      <c r="F125" s="231"/>
      <c r="G125" s="758"/>
      <c r="H125" s="363"/>
      <c r="I125" s="645"/>
    </row>
    <row r="126" spans="1:12">
      <c r="A126" s="231"/>
      <c r="B126" s="322"/>
      <c r="C126" s="231"/>
      <c r="D126" s="231"/>
      <c r="E126" s="231"/>
      <c r="F126" s="231"/>
      <c r="G126" s="758"/>
      <c r="H126" s="363"/>
      <c r="I126" s="364"/>
    </row>
    <row r="127" spans="1:12" ht="15" customHeight="1">
      <c r="B127" s="322"/>
      <c r="C127" s="231"/>
      <c r="D127" s="231"/>
      <c r="E127" s="321"/>
      <c r="F127" s="321"/>
      <c r="G127" s="758"/>
      <c r="H127" s="363"/>
      <c r="I127" s="364"/>
    </row>
    <row r="128" spans="1:12">
      <c r="B128" s="322"/>
      <c r="C128" s="231"/>
      <c r="D128" s="231"/>
      <c r="E128" s="321"/>
      <c r="F128" s="321"/>
      <c r="G128" s="758"/>
      <c r="H128" s="363"/>
      <c r="I128" s="364"/>
    </row>
    <row r="129" spans="1:17">
      <c r="B129" s="322"/>
      <c r="C129" s="231"/>
      <c r="D129" s="231"/>
      <c r="E129" s="321"/>
      <c r="F129" s="321"/>
      <c r="G129" s="758"/>
      <c r="H129" s="363"/>
      <c r="I129" s="364"/>
    </row>
    <row r="130" spans="1:17">
      <c r="B130" s="322"/>
      <c r="C130" s="231"/>
      <c r="D130" s="231"/>
      <c r="E130" s="321"/>
      <c r="F130" s="321"/>
      <c r="G130" s="758"/>
      <c r="H130" s="363"/>
      <c r="I130" s="364"/>
    </row>
    <row r="131" spans="1:17">
      <c r="B131" s="322"/>
      <c r="C131" s="231"/>
      <c r="D131" s="231"/>
      <c r="E131" s="321"/>
      <c r="F131" s="321"/>
      <c r="G131" s="758"/>
      <c r="H131" s="363"/>
      <c r="I131" s="364"/>
    </row>
    <row r="132" spans="1:17" ht="15" customHeight="1">
      <c r="B132" s="322"/>
      <c r="C132" s="231"/>
      <c r="D132" s="231"/>
      <c r="E132" s="321"/>
      <c r="F132" s="321"/>
      <c r="G132" s="758"/>
      <c r="H132" s="363"/>
      <c r="I132" s="364"/>
    </row>
    <row r="133" spans="1:17">
      <c r="B133" s="322"/>
      <c r="C133" s="231"/>
      <c r="D133" s="231"/>
      <c r="E133" s="321"/>
      <c r="F133" s="321"/>
      <c r="G133" s="758"/>
      <c r="H133" s="363"/>
      <c r="I133" s="364"/>
    </row>
    <row r="134" spans="1:17">
      <c r="B134" s="322"/>
      <c r="C134" s="231"/>
      <c r="D134" s="231"/>
      <c r="E134" s="321"/>
      <c r="F134" s="321"/>
      <c r="G134" s="758"/>
      <c r="H134" s="363"/>
      <c r="I134" s="364"/>
    </row>
    <row r="135" spans="1:17">
      <c r="B135" s="322"/>
      <c r="C135" s="231"/>
      <c r="D135" s="231"/>
      <c r="E135" s="321"/>
      <c r="F135" s="321"/>
      <c r="G135" s="758"/>
      <c r="H135" s="363"/>
      <c r="I135" s="364"/>
    </row>
    <row r="136" spans="1:17">
      <c r="B136" s="322"/>
      <c r="C136" s="231"/>
      <c r="D136" s="231"/>
      <c r="E136" s="231"/>
      <c r="F136" s="231"/>
      <c r="G136" s="758"/>
      <c r="H136" s="363"/>
      <c r="I136" s="364"/>
    </row>
    <row r="137" spans="1:17" ht="15" customHeight="1">
      <c r="B137" s="322"/>
      <c r="C137" s="231"/>
      <c r="D137" s="231"/>
      <c r="E137" s="321"/>
      <c r="F137" s="321"/>
      <c r="G137" s="758"/>
      <c r="H137" s="363"/>
      <c r="I137" s="364"/>
    </row>
    <row r="138" spans="1:17">
      <c r="B138" s="322"/>
      <c r="C138" s="231"/>
      <c r="D138" s="231"/>
      <c r="E138" s="321"/>
      <c r="F138" s="321"/>
      <c r="G138" s="758"/>
      <c r="H138" s="363"/>
      <c r="I138" s="364"/>
    </row>
    <row r="139" spans="1:17">
      <c r="B139" s="322"/>
      <c r="C139" s="231"/>
      <c r="D139" s="231"/>
      <c r="E139" s="321"/>
      <c r="F139" s="321"/>
      <c r="G139" s="758"/>
      <c r="H139" s="363"/>
      <c r="I139" s="364"/>
    </row>
    <row r="140" spans="1:17">
      <c r="A140" s="231"/>
      <c r="B140" s="231"/>
      <c r="C140" s="231"/>
      <c r="D140" s="231"/>
      <c r="E140" s="231"/>
      <c r="F140" s="231"/>
      <c r="G140" s="758"/>
      <c r="H140" s="363"/>
      <c r="I140" s="364"/>
    </row>
    <row r="141" spans="1:17">
      <c r="B141" s="322"/>
      <c r="C141" s="231"/>
      <c r="D141" s="231"/>
      <c r="E141" s="321"/>
      <c r="F141" s="321"/>
      <c r="G141" s="758"/>
      <c r="H141" s="389"/>
      <c r="I141" s="364"/>
    </row>
    <row r="142" spans="1:17">
      <c r="B142" s="322"/>
      <c r="C142" s="231"/>
      <c r="D142" s="231"/>
      <c r="E142" s="321"/>
      <c r="F142" s="321"/>
      <c r="G142" s="758"/>
      <c r="H142" s="389"/>
      <c r="I142" s="364"/>
    </row>
    <row r="143" spans="1:17">
      <c r="B143" s="322"/>
      <c r="C143" s="231"/>
      <c r="D143" s="231"/>
      <c r="E143" s="321"/>
      <c r="F143" s="321"/>
      <c r="G143" s="758"/>
      <c r="H143" s="389"/>
      <c r="I143" s="364"/>
      <c r="P143" s="192"/>
      <c r="Q143" s="232"/>
    </row>
    <row r="144" spans="1:17">
      <c r="B144" s="322"/>
      <c r="C144" s="231"/>
      <c r="D144" s="231"/>
      <c r="E144" s="321"/>
      <c r="F144" s="321"/>
      <c r="G144" s="758"/>
      <c r="H144" s="389"/>
      <c r="I144" s="364"/>
      <c r="P144" s="192"/>
      <c r="Q144" s="232"/>
    </row>
    <row r="145" spans="2:17">
      <c r="B145" s="322"/>
      <c r="C145" s="231"/>
      <c r="D145" s="231"/>
      <c r="E145" s="321"/>
      <c r="F145" s="321"/>
      <c r="G145" s="758"/>
      <c r="H145" s="389"/>
      <c r="I145" s="364"/>
      <c r="P145" s="192"/>
      <c r="Q145" s="232"/>
    </row>
    <row r="146" spans="2:17">
      <c r="B146" s="322"/>
      <c r="C146" s="402"/>
      <c r="D146" s="231"/>
      <c r="E146" s="321"/>
      <c r="F146" s="321"/>
      <c r="G146" s="758"/>
      <c r="H146" s="389"/>
      <c r="I146" s="364"/>
      <c r="P146" s="192"/>
      <c r="Q146" s="232"/>
    </row>
    <row r="147" spans="2:17">
      <c r="B147" s="322"/>
      <c r="C147" s="231"/>
      <c r="D147" s="231"/>
      <c r="E147" s="321"/>
      <c r="F147" s="321"/>
      <c r="G147" s="758"/>
      <c r="H147" s="389"/>
      <c r="I147" s="364"/>
      <c r="P147" s="192"/>
      <c r="Q147" s="232"/>
    </row>
    <row r="148" spans="2:17">
      <c r="B148" s="322"/>
      <c r="C148" s="231"/>
      <c r="D148" s="231"/>
      <c r="E148" s="321"/>
      <c r="F148" s="321"/>
      <c r="G148" s="758"/>
      <c r="H148" s="389"/>
      <c r="I148" s="364"/>
      <c r="P148" s="192"/>
      <c r="Q148" s="232"/>
    </row>
    <row r="149" spans="2:17">
      <c r="B149" s="322"/>
      <c r="C149" s="231"/>
      <c r="D149" s="231"/>
      <c r="E149" s="321"/>
      <c r="F149" s="321"/>
      <c r="G149" s="758"/>
      <c r="H149" s="389"/>
      <c r="I149" s="364"/>
      <c r="P149" s="192"/>
      <c r="Q149" s="232"/>
    </row>
    <row r="150" spans="2:17">
      <c r="B150" s="322"/>
      <c r="C150" s="231"/>
      <c r="D150" s="231"/>
      <c r="E150" s="321"/>
      <c r="F150" s="321"/>
      <c r="G150" s="758"/>
      <c r="H150" s="389"/>
      <c r="I150" s="364"/>
      <c r="P150" s="192"/>
      <c r="Q150" s="232"/>
    </row>
    <row r="151" spans="2:17">
      <c r="B151" s="322"/>
      <c r="C151" s="231"/>
      <c r="D151" s="231"/>
      <c r="E151" s="321"/>
      <c r="F151" s="321"/>
      <c r="G151" s="758"/>
      <c r="H151" s="389"/>
      <c r="I151" s="364"/>
      <c r="P151" s="192"/>
      <c r="Q151" s="232"/>
    </row>
    <row r="152" spans="2:17">
      <c r="B152" s="322"/>
      <c r="C152" s="231"/>
      <c r="D152" s="231"/>
      <c r="E152" s="321"/>
      <c r="F152" s="321"/>
      <c r="G152" s="758"/>
      <c r="H152" s="389"/>
      <c r="I152" s="364"/>
      <c r="P152" s="192"/>
      <c r="Q152" s="232"/>
    </row>
    <row r="153" spans="2:17">
      <c r="B153" s="322"/>
      <c r="C153" s="231"/>
      <c r="D153" s="231"/>
      <c r="E153" s="321"/>
      <c r="F153" s="321"/>
      <c r="G153" s="758"/>
      <c r="H153" s="389"/>
      <c r="I153" s="364"/>
      <c r="P153" s="192"/>
      <c r="Q153" s="232"/>
    </row>
    <row r="154" spans="2:17">
      <c r="B154" s="322"/>
      <c r="C154" s="231"/>
      <c r="D154" s="231"/>
      <c r="E154" s="321"/>
      <c r="F154" s="321"/>
      <c r="G154" s="758"/>
      <c r="H154" s="389"/>
      <c r="I154" s="364"/>
      <c r="P154" s="192"/>
      <c r="Q154" s="232"/>
    </row>
    <row r="155" spans="2:17">
      <c r="B155" s="322"/>
      <c r="C155" s="231"/>
      <c r="D155" s="231"/>
      <c r="E155" s="321"/>
      <c r="F155" s="321"/>
      <c r="G155" s="758"/>
      <c r="H155" s="389"/>
      <c r="I155" s="364"/>
      <c r="P155" s="192"/>
      <c r="Q155" s="232"/>
    </row>
    <row r="156" spans="2:17" ht="15" customHeight="1">
      <c r="B156" s="322"/>
      <c r="C156" s="231"/>
      <c r="D156" s="231"/>
      <c r="E156" s="321"/>
      <c r="F156" s="321"/>
      <c r="G156" s="758"/>
      <c r="H156" s="389"/>
      <c r="I156" s="364"/>
      <c r="P156" s="192"/>
      <c r="Q156" s="232"/>
    </row>
    <row r="157" spans="2:17">
      <c r="B157" s="322"/>
      <c r="C157" s="231"/>
      <c r="D157" s="231"/>
      <c r="E157" s="321"/>
      <c r="F157" s="321"/>
      <c r="G157" s="758"/>
      <c r="H157" s="389"/>
      <c r="I157" s="364"/>
      <c r="P157" s="192"/>
      <c r="Q157" s="232"/>
    </row>
    <row r="158" spans="2:17">
      <c r="B158" s="322"/>
      <c r="C158" s="231"/>
      <c r="D158" s="231"/>
      <c r="E158" s="321"/>
      <c r="F158" s="321"/>
      <c r="G158" s="758"/>
      <c r="H158" s="389"/>
      <c r="I158" s="364"/>
      <c r="P158" s="192"/>
      <c r="Q158" s="232"/>
    </row>
    <row r="159" spans="2:17">
      <c r="B159" s="322"/>
      <c r="C159" s="231"/>
      <c r="D159" s="231"/>
      <c r="E159" s="321"/>
      <c r="F159" s="321"/>
      <c r="G159" s="758"/>
      <c r="H159" s="389"/>
      <c r="I159" s="364"/>
      <c r="P159" s="192"/>
      <c r="Q159" s="232"/>
    </row>
    <row r="160" spans="2:17">
      <c r="B160" s="322"/>
      <c r="C160" s="231"/>
      <c r="D160" s="231"/>
      <c r="E160" s="321"/>
      <c r="F160" s="321"/>
      <c r="G160" s="758"/>
      <c r="H160" s="389"/>
      <c r="I160" s="364"/>
      <c r="P160" s="192"/>
      <c r="Q160" s="232"/>
    </row>
    <row r="161" spans="1:17">
      <c r="B161" s="322"/>
      <c r="C161" s="231"/>
      <c r="D161" s="231"/>
      <c r="E161" s="321"/>
      <c r="F161" s="321"/>
      <c r="G161" s="758"/>
      <c r="H161" s="389"/>
      <c r="I161" s="364"/>
      <c r="P161" s="192"/>
      <c r="Q161" s="232"/>
    </row>
    <row r="162" spans="1:17">
      <c r="A162" s="231"/>
      <c r="B162" s="322"/>
      <c r="C162" s="231"/>
      <c r="D162" s="231"/>
      <c r="E162" s="231"/>
      <c r="F162" s="231"/>
      <c r="G162" s="758"/>
      <c r="H162" s="389"/>
      <c r="I162" s="364"/>
      <c r="P162" s="192"/>
      <c r="Q162" s="232"/>
    </row>
    <row r="163" spans="1:17">
      <c r="B163" s="322"/>
      <c r="C163" s="231"/>
      <c r="D163" s="231"/>
      <c r="E163" s="321"/>
      <c r="F163" s="321"/>
      <c r="G163" s="758"/>
      <c r="H163" s="389"/>
      <c r="I163" s="364"/>
      <c r="P163" s="192"/>
      <c r="Q163" s="232"/>
    </row>
    <row r="164" spans="1:17" ht="15" customHeight="1">
      <c r="B164" s="322"/>
      <c r="C164" s="231"/>
      <c r="D164" s="231"/>
      <c r="E164" s="321"/>
      <c r="F164" s="321"/>
      <c r="G164" s="758"/>
      <c r="H164" s="389"/>
      <c r="I164" s="364"/>
    </row>
    <row r="165" spans="1:17">
      <c r="B165" s="322"/>
      <c r="C165" s="231"/>
      <c r="D165" s="231"/>
      <c r="E165" s="321"/>
      <c r="F165" s="321"/>
      <c r="G165" s="758"/>
      <c r="H165" s="389"/>
      <c r="I165" s="364"/>
    </row>
    <row r="166" spans="1:17">
      <c r="B166" s="322"/>
      <c r="C166" s="231"/>
      <c r="D166" s="231"/>
      <c r="E166" s="321"/>
      <c r="F166" s="321"/>
      <c r="G166" s="758"/>
      <c r="H166" s="389"/>
      <c r="I166" s="364"/>
    </row>
    <row r="167" spans="1:17">
      <c r="B167" s="322"/>
      <c r="C167" s="231"/>
      <c r="D167" s="231"/>
      <c r="E167" s="321"/>
      <c r="F167" s="321"/>
      <c r="G167" s="758"/>
      <c r="H167" s="389"/>
      <c r="I167" s="364"/>
    </row>
    <row r="168" spans="1:17">
      <c r="B168" s="322"/>
      <c r="C168" s="231"/>
      <c r="D168" s="231"/>
      <c r="E168" s="321"/>
      <c r="F168" s="321"/>
      <c r="G168" s="758"/>
      <c r="H168" s="389"/>
      <c r="I168" s="364"/>
    </row>
    <row r="169" spans="1:17">
      <c r="B169" s="322"/>
      <c r="C169" s="231"/>
      <c r="D169" s="231"/>
      <c r="E169" s="321"/>
      <c r="F169" s="321"/>
      <c r="G169" s="758"/>
      <c r="H169" s="389"/>
      <c r="I169" s="364"/>
    </row>
    <row r="170" spans="1:17">
      <c r="B170" s="322"/>
      <c r="C170" s="231"/>
      <c r="D170" s="231"/>
      <c r="E170" s="231"/>
      <c r="F170" s="231"/>
      <c r="G170" s="758"/>
      <c r="H170" s="389"/>
      <c r="I170" s="364"/>
    </row>
    <row r="171" spans="1:17">
      <c r="B171" s="322"/>
      <c r="C171" s="231"/>
      <c r="D171" s="231"/>
      <c r="E171" s="231"/>
      <c r="F171" s="231"/>
      <c r="G171" s="758"/>
      <c r="H171" s="389"/>
      <c r="I171" s="364"/>
    </row>
    <row r="172" spans="1:17">
      <c r="A172" s="231"/>
      <c r="B172" s="392"/>
      <c r="C172" s="231"/>
      <c r="D172" s="231"/>
      <c r="E172" s="231"/>
      <c r="F172" s="231"/>
      <c r="G172" s="758"/>
      <c r="H172" s="393"/>
      <c r="I172" s="364"/>
    </row>
    <row r="173" spans="1:17">
      <c r="A173" s="231"/>
      <c r="C173" s="231"/>
      <c r="D173" s="231"/>
      <c r="E173" s="231"/>
      <c r="F173" s="231"/>
      <c r="G173" s="758"/>
      <c r="H173" s="393"/>
      <c r="I173" s="364"/>
    </row>
    <row r="174" spans="1:17">
      <c r="A174" s="231"/>
      <c r="C174" s="231"/>
      <c r="D174" s="231"/>
      <c r="E174" s="231"/>
      <c r="F174" s="231"/>
      <c r="G174" s="758"/>
      <c r="H174" s="393"/>
      <c r="I174" s="364"/>
    </row>
    <row r="175" spans="1:17">
      <c r="A175" s="231"/>
      <c r="C175" s="231"/>
      <c r="D175" s="231"/>
      <c r="E175" s="231"/>
      <c r="F175" s="231"/>
      <c r="G175" s="758"/>
      <c r="H175" s="393"/>
      <c r="I175" s="364"/>
    </row>
    <row r="176" spans="1:17">
      <c r="A176" s="231"/>
      <c r="C176" s="231"/>
      <c r="D176" s="231"/>
      <c r="E176" s="231"/>
      <c r="F176" s="231"/>
      <c r="G176" s="758"/>
      <c r="H176" s="393"/>
      <c r="I176" s="364"/>
    </row>
    <row r="177" spans="1:9">
      <c r="A177" s="231"/>
      <c r="C177" s="231"/>
      <c r="D177" s="231"/>
      <c r="E177" s="231"/>
      <c r="F177" s="231"/>
      <c r="G177" s="758"/>
      <c r="H177" s="393"/>
      <c r="I177" s="364"/>
    </row>
    <row r="178" spans="1:9">
      <c r="A178" s="231"/>
      <c r="C178" s="231"/>
      <c r="D178" s="231"/>
      <c r="E178" s="231"/>
      <c r="F178" s="231"/>
      <c r="G178" s="758"/>
      <c r="H178" s="393"/>
      <c r="I178" s="364"/>
    </row>
    <row r="179" spans="1:9">
      <c r="A179" s="231"/>
      <c r="C179" s="231"/>
      <c r="D179" s="231"/>
      <c r="E179" s="231"/>
      <c r="F179" s="231"/>
      <c r="G179" s="758"/>
      <c r="H179" s="393"/>
      <c r="I179" s="364"/>
    </row>
    <row r="180" spans="1:9">
      <c r="A180" s="231"/>
      <c r="C180" s="231"/>
      <c r="D180" s="231"/>
      <c r="E180" s="231"/>
      <c r="F180" s="231"/>
      <c r="G180" s="758"/>
      <c r="H180" s="393"/>
      <c r="I180" s="364"/>
    </row>
    <row r="181" spans="1:9">
      <c r="A181" s="231"/>
      <c r="C181" s="231"/>
      <c r="D181" s="231"/>
      <c r="E181" s="231"/>
      <c r="F181" s="231"/>
      <c r="G181" s="758"/>
      <c r="H181" s="390"/>
      <c r="I181" s="364"/>
    </row>
    <row r="182" spans="1:9">
      <c r="A182" s="231"/>
      <c r="C182" s="231"/>
      <c r="D182" s="231"/>
      <c r="E182" s="231"/>
      <c r="F182" s="231"/>
      <c r="G182" s="758"/>
      <c r="H182" s="391"/>
      <c r="I182" s="364"/>
    </row>
    <row r="183" spans="1:9">
      <c r="A183" s="231"/>
      <c r="C183" s="231"/>
      <c r="D183" s="231"/>
      <c r="E183" s="231"/>
      <c r="F183" s="231"/>
      <c r="G183" s="758"/>
      <c r="H183" s="390"/>
      <c r="I183" s="364"/>
    </row>
    <row r="184" spans="1:9">
      <c r="A184" s="231"/>
      <c r="C184" s="231"/>
      <c r="D184" s="231"/>
      <c r="E184" s="231"/>
      <c r="F184" s="231"/>
      <c r="G184" s="758"/>
      <c r="H184" s="390"/>
      <c r="I184" s="364"/>
    </row>
    <row r="185" spans="1:9">
      <c r="A185" s="231"/>
      <c r="C185" s="231"/>
      <c r="D185" s="231"/>
      <c r="E185" s="231"/>
      <c r="F185" s="231"/>
      <c r="G185" s="758"/>
      <c r="H185" s="390"/>
      <c r="I185" s="364"/>
    </row>
    <row r="186" spans="1:9">
      <c r="A186" s="422"/>
      <c r="C186" s="423"/>
      <c r="D186" s="422"/>
      <c r="E186" s="422"/>
      <c r="F186" s="422"/>
      <c r="G186" s="759"/>
      <c r="H186" s="424"/>
      <c r="I186" s="364"/>
    </row>
    <row r="187" spans="1:9">
      <c r="A187" s="231"/>
      <c r="B187" s="231"/>
      <c r="C187" s="394"/>
      <c r="D187" s="231"/>
      <c r="E187" s="231"/>
      <c r="F187" s="231"/>
      <c r="G187" s="758"/>
      <c r="H187" s="319"/>
      <c r="I187" s="364"/>
    </row>
    <row r="188" spans="1:9">
      <c r="A188" s="231"/>
      <c r="B188" s="231"/>
      <c r="C188" s="233"/>
      <c r="D188" s="231"/>
      <c r="E188" s="231"/>
      <c r="F188" s="231"/>
      <c r="G188" s="758"/>
      <c r="H188" s="319"/>
      <c r="I188" s="364"/>
    </row>
    <row r="191" spans="1:9">
      <c r="C191" s="231" t="s">
        <v>1192</v>
      </c>
      <c r="D191" s="231"/>
      <c r="E191" s="363" t="s">
        <v>1195</v>
      </c>
      <c r="F191" s="363" t="s">
        <v>1196</v>
      </c>
      <c r="G191" s="532"/>
      <c r="H191" s="364"/>
      <c r="I191" s="363"/>
    </row>
    <row r="192" spans="1:9">
      <c r="C192" s="233" t="s">
        <v>1178</v>
      </c>
      <c r="D192" s="231"/>
      <c r="E192" s="363"/>
      <c r="F192" s="363"/>
      <c r="G192" s="532"/>
      <c r="H192" s="364"/>
      <c r="I192" s="364"/>
    </row>
    <row r="193" spans="3:9">
      <c r="C193" s="233" t="s">
        <v>1179</v>
      </c>
      <c r="D193" s="231"/>
      <c r="E193" s="363">
        <v>4</v>
      </c>
      <c r="F193" s="363"/>
      <c r="G193" s="532"/>
      <c r="H193" s="364"/>
      <c r="I193" s="364"/>
    </row>
    <row r="194" spans="3:9">
      <c r="C194" s="233" t="s">
        <v>1180</v>
      </c>
      <c r="D194" s="231"/>
      <c r="E194" s="363">
        <v>4</v>
      </c>
      <c r="F194" s="363"/>
      <c r="G194" s="532"/>
      <c r="H194" s="364"/>
      <c r="I194" s="364"/>
    </row>
    <row r="195" spans="3:9">
      <c r="C195" s="233"/>
      <c r="D195" s="231"/>
      <c r="E195" s="363"/>
      <c r="F195" s="363"/>
      <c r="G195" s="532"/>
      <c r="H195" s="364"/>
      <c r="I195" s="364"/>
    </row>
    <row r="196" spans="3:9">
      <c r="C196" s="233" t="s">
        <v>1181</v>
      </c>
      <c r="D196" s="231"/>
      <c r="E196" s="363"/>
      <c r="F196" s="363"/>
      <c r="G196" s="532"/>
      <c r="H196" s="364"/>
      <c r="I196" s="364"/>
    </row>
    <row r="197" spans="3:9">
      <c r="C197" s="233" t="s">
        <v>1182</v>
      </c>
      <c r="D197" s="231"/>
      <c r="E197" s="363">
        <v>4</v>
      </c>
      <c r="F197" s="390"/>
      <c r="G197" s="532"/>
      <c r="H197" s="364"/>
      <c r="I197" s="364"/>
    </row>
    <row r="198" spans="3:9">
      <c r="C198" s="233" t="s">
        <v>1183</v>
      </c>
      <c r="D198" s="231" t="s">
        <v>1024</v>
      </c>
      <c r="E198" s="363">
        <v>24</v>
      </c>
      <c r="F198" s="390"/>
      <c r="G198" s="532">
        <v>24</v>
      </c>
      <c r="H198" s="364"/>
      <c r="I198" s="364"/>
    </row>
    <row r="199" spans="3:9">
      <c r="C199" s="233" t="s">
        <v>1184</v>
      </c>
      <c r="D199" s="231" t="s">
        <v>1024</v>
      </c>
      <c r="E199" s="363">
        <v>24</v>
      </c>
      <c r="F199" s="390"/>
      <c r="G199" s="532"/>
      <c r="H199" s="364"/>
      <c r="I199" s="364"/>
    </row>
    <row r="200" spans="3:9">
      <c r="C200" s="233" t="s">
        <v>1185</v>
      </c>
      <c r="D200" s="231"/>
      <c r="E200" s="363">
        <v>24</v>
      </c>
      <c r="F200" s="390"/>
      <c r="G200" s="532"/>
      <c r="H200" s="364"/>
      <c r="I200" s="364"/>
    </row>
    <row r="201" spans="3:9">
      <c r="C201" s="233" t="s">
        <v>1186</v>
      </c>
      <c r="D201" s="231"/>
      <c r="E201" s="363">
        <v>24</v>
      </c>
      <c r="F201" s="363"/>
      <c r="G201" s="532"/>
      <c r="H201" s="364"/>
      <c r="I201" s="364"/>
    </row>
    <row r="202" spans="3:9">
      <c r="C202" s="233"/>
      <c r="D202" s="231"/>
      <c r="E202" s="363"/>
      <c r="F202" s="363"/>
      <c r="G202" s="532"/>
      <c r="H202" s="364"/>
      <c r="I202" s="364"/>
    </row>
    <row r="203" spans="3:9">
      <c r="C203" s="233"/>
      <c r="D203" s="231"/>
      <c r="E203" s="363"/>
      <c r="F203" s="363"/>
      <c r="G203" s="532"/>
      <c r="H203" s="364"/>
      <c r="I203" s="364"/>
    </row>
    <row r="204" spans="3:9">
      <c r="C204" s="233" t="s">
        <v>1187</v>
      </c>
      <c r="D204" s="231"/>
      <c r="E204" s="363"/>
      <c r="F204" s="363"/>
      <c r="G204" s="532"/>
      <c r="H204" s="364"/>
      <c r="I204" s="364"/>
    </row>
    <row r="205" spans="3:9">
      <c r="C205" s="233" t="s">
        <v>1183</v>
      </c>
      <c r="D205" s="231"/>
      <c r="E205" s="363">
        <v>12</v>
      </c>
      <c r="F205" s="363"/>
      <c r="G205" s="532"/>
      <c r="H205" s="364"/>
      <c r="I205" s="364"/>
    </row>
    <row r="206" spans="3:9">
      <c r="C206" s="233" t="s">
        <v>1185</v>
      </c>
      <c r="D206" s="231"/>
      <c r="E206" s="363">
        <v>12</v>
      </c>
      <c r="F206" s="363"/>
      <c r="G206" s="532"/>
      <c r="H206" s="364"/>
      <c r="I206" s="364"/>
    </row>
    <row r="207" spans="3:9">
      <c r="C207" s="233" t="s">
        <v>1219</v>
      </c>
      <c r="D207" s="231"/>
      <c r="E207" s="363">
        <v>12</v>
      </c>
      <c r="F207" s="363"/>
      <c r="G207" s="532"/>
      <c r="H207" s="364"/>
      <c r="I207" s="364"/>
    </row>
    <row r="208" spans="3:9">
      <c r="C208" s="233" t="s">
        <v>1188</v>
      </c>
      <c r="D208" s="231"/>
      <c r="E208" s="363">
        <v>8</v>
      </c>
      <c r="F208" s="363"/>
      <c r="G208" s="532"/>
      <c r="H208" s="364"/>
      <c r="I208" s="364"/>
    </row>
    <row r="209" spans="3:9">
      <c r="C209" s="233"/>
      <c r="D209" s="231"/>
      <c r="E209" s="363"/>
      <c r="F209" s="363"/>
      <c r="G209" s="532"/>
      <c r="H209" s="364"/>
      <c r="I209" s="364"/>
    </row>
    <row r="210" spans="3:9">
      <c r="C210" s="233" t="s">
        <v>1189</v>
      </c>
      <c r="D210" s="231"/>
      <c r="E210" s="363"/>
      <c r="F210" s="363"/>
      <c r="G210" s="532"/>
      <c r="H210" s="364"/>
      <c r="I210" s="364"/>
    </row>
    <row r="211" spans="3:9">
      <c r="C211" s="233" t="s">
        <v>1190</v>
      </c>
      <c r="D211" s="231" t="s">
        <v>1024</v>
      </c>
      <c r="E211" s="363">
        <v>12</v>
      </c>
      <c r="F211" s="363"/>
      <c r="G211" s="532">
        <v>48</v>
      </c>
      <c r="H211" s="364"/>
      <c r="I211" s="364"/>
    </row>
    <row r="212" spans="3:9">
      <c r="C212" s="233" t="s">
        <v>1190</v>
      </c>
      <c r="D212" s="231" t="s">
        <v>2453</v>
      </c>
      <c r="E212" s="363">
        <v>8</v>
      </c>
      <c r="F212" s="363"/>
      <c r="G212" s="532"/>
      <c r="H212" s="364"/>
      <c r="I212" s="364"/>
    </row>
    <row r="213" spans="3:9">
      <c r="C213" s="233" t="s">
        <v>1185</v>
      </c>
      <c r="D213" s="231"/>
      <c r="E213" s="363">
        <v>12</v>
      </c>
      <c r="F213" s="363"/>
      <c r="G213" s="532"/>
      <c r="H213" s="364"/>
      <c r="I213" s="364"/>
    </row>
    <row r="214" spans="3:9">
      <c r="C214" s="233" t="s">
        <v>1185</v>
      </c>
      <c r="D214" s="231" t="s">
        <v>2453</v>
      </c>
      <c r="E214" s="363">
        <v>8</v>
      </c>
      <c r="F214" s="363"/>
      <c r="G214" s="532"/>
      <c r="H214" s="364"/>
      <c r="I214" s="364"/>
    </row>
    <row r="215" spans="3:9">
      <c r="C215" s="233" t="s">
        <v>1184</v>
      </c>
      <c r="D215" s="231"/>
      <c r="E215" s="363">
        <v>12</v>
      </c>
      <c r="F215" s="363"/>
      <c r="G215" s="532"/>
      <c r="H215" s="364"/>
      <c r="I215" s="364"/>
    </row>
    <row r="216" spans="3:9">
      <c r="C216" s="505" t="s">
        <v>2457</v>
      </c>
      <c r="D216" s="231" t="s">
        <v>1025</v>
      </c>
      <c r="E216" s="363">
        <v>8</v>
      </c>
      <c r="F216" s="363"/>
      <c r="G216" s="532"/>
      <c r="H216" s="364"/>
      <c r="I216" s="364"/>
    </row>
    <row r="217" spans="3:9">
      <c r="C217" s="233"/>
      <c r="D217" s="231"/>
      <c r="E217" s="363"/>
      <c r="F217" s="363"/>
      <c r="G217" s="532"/>
      <c r="H217" s="364"/>
      <c r="I217" s="364"/>
    </row>
    <row r="218" spans="3:9">
      <c r="C218" s="233" t="s">
        <v>1976</v>
      </c>
      <c r="D218" s="231"/>
      <c r="E218" s="363"/>
      <c r="F218" s="363"/>
      <c r="G218" s="532"/>
      <c r="H218" s="364"/>
      <c r="I218" s="364"/>
    </row>
    <row r="219" spans="3:9">
      <c r="C219" s="233" t="s">
        <v>1183</v>
      </c>
      <c r="D219" s="231"/>
      <c r="E219" s="363">
        <v>12</v>
      </c>
      <c r="F219" s="363"/>
      <c r="G219" s="532"/>
      <c r="H219" s="364"/>
      <c r="I219" s="364"/>
    </row>
    <row r="220" spans="3:9">
      <c r="C220" s="233" t="s">
        <v>1185</v>
      </c>
      <c r="D220" s="231"/>
      <c r="E220" s="363">
        <v>12</v>
      </c>
      <c r="F220" s="363"/>
      <c r="G220" s="532"/>
      <c r="H220" s="364"/>
      <c r="I220" s="364"/>
    </row>
    <row r="221" spans="3:9">
      <c r="C221" s="233" t="s">
        <v>1975</v>
      </c>
      <c r="D221" s="231"/>
      <c r="E221" s="363">
        <v>12</v>
      </c>
      <c r="F221" s="363"/>
      <c r="G221" s="532"/>
      <c r="H221" s="364"/>
      <c r="I221" s="364"/>
    </row>
    <row r="222" spans="3:9">
      <c r="C222" s="233"/>
      <c r="D222" s="231"/>
      <c r="E222" s="363"/>
      <c r="F222" s="363"/>
      <c r="H222" s="364"/>
      <c r="I222" s="364"/>
    </row>
    <row r="223" spans="3:9">
      <c r="C223" s="233" t="s">
        <v>1191</v>
      </c>
      <c r="D223" s="231"/>
      <c r="E223" s="363"/>
      <c r="F223" s="363"/>
      <c r="G223" s="532"/>
      <c r="H223" s="364"/>
      <c r="I223" s="364"/>
    </row>
    <row r="224" spans="3:9">
      <c r="C224" s="233" t="s">
        <v>3204</v>
      </c>
      <c r="D224" s="231"/>
      <c r="E224" s="363">
        <v>4</v>
      </c>
      <c r="F224" s="363"/>
      <c r="G224" s="532"/>
      <c r="H224" s="364"/>
      <c r="I224" s="364"/>
    </row>
    <row r="225" spans="3:9">
      <c r="C225" s="233" t="s">
        <v>3205</v>
      </c>
      <c r="D225" s="231"/>
      <c r="E225" s="363">
        <v>12</v>
      </c>
      <c r="F225" s="363"/>
      <c r="G225" s="532"/>
      <c r="H225" s="364"/>
      <c r="I225" s="364"/>
    </row>
    <row r="226" spans="3:9">
      <c r="C226" s="233" t="s">
        <v>2722</v>
      </c>
      <c r="D226" s="231" t="s">
        <v>2723</v>
      </c>
      <c r="E226" s="363"/>
      <c r="F226" s="363"/>
      <c r="G226" s="532"/>
      <c r="H226" s="364"/>
      <c r="I226" s="364"/>
    </row>
  </sheetData>
  <mergeCells count="6">
    <mergeCell ref="A81:A87"/>
    <mergeCell ref="A60:F60"/>
    <mergeCell ref="A61:A73"/>
    <mergeCell ref="A74:F74"/>
    <mergeCell ref="A75:A79"/>
    <mergeCell ref="A80:F80"/>
  </mergeCells>
  <phoneticPr fontId="5" type="noConversion"/>
  <pageMargins left="0.25" right="0.25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1"/>
  <sheetViews>
    <sheetView topLeftCell="A25" workbookViewId="0">
      <selection activeCell="K38" sqref="K38"/>
    </sheetView>
  </sheetViews>
  <sheetFormatPr baseColWidth="10" defaultRowHeight="15"/>
  <cols>
    <col min="2" max="2" width="41.28515625" bestFit="1" customWidth="1"/>
    <col min="4" max="4" width="11.7109375" hidden="1" customWidth="1"/>
    <col min="5" max="5" width="9.42578125" hidden="1" customWidth="1"/>
    <col min="6" max="6" width="15" style="218" customWidth="1"/>
    <col min="7" max="7" width="11.42578125" style="362" hidden="1" customWidth="1"/>
  </cols>
  <sheetData>
    <row r="1" spans="1:7" s="192" customFormat="1" ht="45">
      <c r="A1" s="766" t="s">
        <v>3108</v>
      </c>
      <c r="B1" s="766" t="s">
        <v>3109</v>
      </c>
      <c r="C1" s="766" t="s">
        <v>3110</v>
      </c>
      <c r="D1" s="767" t="s">
        <v>3111</v>
      </c>
      <c r="E1" s="768" t="s">
        <v>3112</v>
      </c>
      <c r="F1" s="393" t="s">
        <v>1077</v>
      </c>
      <c r="G1" s="764" t="s">
        <v>0</v>
      </c>
    </row>
    <row r="2" spans="1:7" s="192" customFormat="1" ht="13.5" customHeight="1">
      <c r="A2" s="769" t="s">
        <v>2921</v>
      </c>
      <c r="B2" s="770" t="s">
        <v>2922</v>
      </c>
      <c r="C2" s="771">
        <v>75</v>
      </c>
      <c r="D2" s="772">
        <v>326</v>
      </c>
      <c r="E2" s="773">
        <v>450</v>
      </c>
      <c r="F2" s="393"/>
      <c r="G2" s="764">
        <v>28</v>
      </c>
    </row>
    <row r="3" spans="1:7" s="192" customFormat="1" ht="14.1" customHeight="1">
      <c r="A3" s="769" t="s">
        <v>2923</v>
      </c>
      <c r="B3" s="770" t="s">
        <v>2924</v>
      </c>
      <c r="C3" s="771">
        <v>200</v>
      </c>
      <c r="D3" s="772">
        <v>232</v>
      </c>
      <c r="E3" s="773">
        <v>320</v>
      </c>
      <c r="F3" s="393"/>
      <c r="G3" s="764">
        <v>28</v>
      </c>
    </row>
    <row r="4" spans="1:7" s="192" customFormat="1" ht="14.1" customHeight="1">
      <c r="A4" s="769" t="s">
        <v>2923</v>
      </c>
      <c r="B4" s="770" t="s">
        <v>2925</v>
      </c>
      <c r="C4" s="771">
        <v>10</v>
      </c>
      <c r="D4" s="772">
        <v>278</v>
      </c>
      <c r="E4" s="773">
        <v>384</v>
      </c>
      <c r="F4" s="393"/>
      <c r="G4" s="764">
        <v>14</v>
      </c>
    </row>
    <row r="5" spans="1:7" s="192" customFormat="1" ht="14.1" customHeight="1">
      <c r="A5" s="769" t="s">
        <v>2923</v>
      </c>
      <c r="B5" s="770" t="s">
        <v>2926</v>
      </c>
      <c r="C5" s="771">
        <v>85</v>
      </c>
      <c r="D5" s="772">
        <v>278</v>
      </c>
      <c r="E5" s="773">
        <v>384</v>
      </c>
      <c r="F5" s="393"/>
      <c r="G5" s="764">
        <v>14</v>
      </c>
    </row>
    <row r="6" spans="1:7" s="192" customFormat="1" ht="14.1" customHeight="1">
      <c r="A6" s="769" t="s">
        <v>2923</v>
      </c>
      <c r="B6" s="770" t="s">
        <v>2927</v>
      </c>
      <c r="C6" s="771">
        <v>8</v>
      </c>
      <c r="D6" s="772">
        <v>307</v>
      </c>
      <c r="E6" s="773">
        <v>424</v>
      </c>
      <c r="F6" s="393"/>
      <c r="G6" s="765">
        <v>14</v>
      </c>
    </row>
    <row r="7" spans="1:7" s="192" customFormat="1" ht="14.1" customHeight="1">
      <c r="A7" s="769" t="s">
        <v>2923</v>
      </c>
      <c r="B7" s="770" t="s">
        <v>2928</v>
      </c>
      <c r="C7" s="771">
        <v>500</v>
      </c>
      <c r="D7" s="772">
        <v>393</v>
      </c>
      <c r="E7" s="774"/>
      <c r="F7" s="393"/>
      <c r="G7" s="764">
        <v>14</v>
      </c>
    </row>
    <row r="8" spans="1:7" s="192" customFormat="1" ht="14.1" customHeight="1">
      <c r="A8" s="769" t="s">
        <v>2923</v>
      </c>
      <c r="B8" s="770" t="s">
        <v>2929</v>
      </c>
      <c r="C8" s="771">
        <v>500</v>
      </c>
      <c r="D8" s="772">
        <v>393</v>
      </c>
      <c r="E8" s="774"/>
      <c r="F8" s="393"/>
      <c r="G8" s="764">
        <v>14</v>
      </c>
    </row>
    <row r="9" spans="1:7" s="192" customFormat="1" ht="14.1" customHeight="1">
      <c r="A9" s="769" t="s">
        <v>2923</v>
      </c>
      <c r="B9" s="770" t="s">
        <v>2930</v>
      </c>
      <c r="C9" s="771">
        <v>500</v>
      </c>
      <c r="D9" s="772">
        <v>332</v>
      </c>
      <c r="E9" s="773">
        <v>458</v>
      </c>
      <c r="F9" s="393"/>
      <c r="G9" s="764">
        <v>14</v>
      </c>
    </row>
    <row r="10" spans="1:7" s="192" customFormat="1" ht="14.1" customHeight="1">
      <c r="A10" s="769" t="s">
        <v>2923</v>
      </c>
      <c r="B10" s="770" t="s">
        <v>2931</v>
      </c>
      <c r="C10" s="771">
        <v>300</v>
      </c>
      <c r="D10" s="772">
        <v>278</v>
      </c>
      <c r="E10" s="773">
        <v>384</v>
      </c>
      <c r="F10" s="393"/>
      <c r="G10" s="765">
        <v>14</v>
      </c>
    </row>
    <row r="11" spans="1:7" s="192" customFormat="1" ht="14.1" customHeight="1">
      <c r="A11" s="769" t="s">
        <v>2921</v>
      </c>
      <c r="B11" s="770" t="s">
        <v>2932</v>
      </c>
      <c r="C11" s="771">
        <v>200</v>
      </c>
      <c r="D11" s="772">
        <v>412</v>
      </c>
      <c r="E11" s="773">
        <v>568</v>
      </c>
      <c r="F11" s="393"/>
      <c r="G11" s="764">
        <v>14</v>
      </c>
    </row>
    <row r="12" spans="1:7" s="192" customFormat="1" ht="14.1" customHeight="1">
      <c r="A12" s="769" t="s">
        <v>2921</v>
      </c>
      <c r="B12" s="770" t="s">
        <v>2933</v>
      </c>
      <c r="C12" s="771">
        <v>200</v>
      </c>
      <c r="D12" s="772">
        <v>325</v>
      </c>
      <c r="E12" s="773">
        <v>448</v>
      </c>
      <c r="F12" s="393"/>
      <c r="G12" s="764">
        <v>14</v>
      </c>
    </row>
    <row r="13" spans="1:7" s="192" customFormat="1" ht="14.1" customHeight="1">
      <c r="A13" s="769" t="s">
        <v>2923</v>
      </c>
      <c r="B13" s="770" t="s">
        <v>2934</v>
      </c>
      <c r="C13" s="771">
        <v>100</v>
      </c>
      <c r="D13" s="772">
        <v>278</v>
      </c>
      <c r="E13" s="773">
        <v>384</v>
      </c>
      <c r="F13" s="393"/>
      <c r="G13" s="764"/>
    </row>
    <row r="14" spans="1:7" s="192" customFormat="1" ht="14.1" customHeight="1">
      <c r="A14" s="769" t="s">
        <v>2923</v>
      </c>
      <c r="B14" s="770" t="s">
        <v>2935</v>
      </c>
      <c r="C14" s="771">
        <v>100</v>
      </c>
      <c r="D14" s="772">
        <v>278</v>
      </c>
      <c r="E14" s="773">
        <v>384</v>
      </c>
      <c r="F14" s="393"/>
      <c r="G14" s="764"/>
    </row>
    <row r="15" spans="1:7" s="192" customFormat="1" ht="14.1" customHeight="1">
      <c r="A15" s="769" t="s">
        <v>2923</v>
      </c>
      <c r="B15" s="770" t="s">
        <v>2936</v>
      </c>
      <c r="C15" s="771">
        <v>85</v>
      </c>
      <c r="D15" s="772">
        <v>278</v>
      </c>
      <c r="E15" s="773">
        <v>384</v>
      </c>
      <c r="F15" s="393"/>
      <c r="G15" s="764"/>
    </row>
    <row r="16" spans="1:7" s="192" customFormat="1" ht="14.1" customHeight="1">
      <c r="A16" s="769" t="s">
        <v>2923</v>
      </c>
      <c r="B16" s="770" t="s">
        <v>2937</v>
      </c>
      <c r="C16" s="771">
        <v>200</v>
      </c>
      <c r="D16" s="772">
        <v>332</v>
      </c>
      <c r="E16" s="773">
        <v>458</v>
      </c>
      <c r="F16" s="393"/>
      <c r="G16" s="764"/>
    </row>
    <row r="17" spans="1:7" s="192" customFormat="1" ht="14.1" customHeight="1">
      <c r="A17" s="769" t="s">
        <v>2923</v>
      </c>
      <c r="B17" s="770" t="s">
        <v>2938</v>
      </c>
      <c r="C17" s="771">
        <v>200</v>
      </c>
      <c r="D17" s="772">
        <v>278</v>
      </c>
      <c r="E17" s="773">
        <v>384</v>
      </c>
      <c r="F17" s="393"/>
      <c r="G17" s="764"/>
    </row>
    <row r="18" spans="1:7" s="192" customFormat="1" ht="14.1" customHeight="1">
      <c r="A18" s="769" t="s">
        <v>2939</v>
      </c>
      <c r="B18" s="770" t="s">
        <v>2940</v>
      </c>
      <c r="C18" s="771">
        <v>450</v>
      </c>
      <c r="D18" s="772">
        <v>761</v>
      </c>
      <c r="E18" s="775"/>
      <c r="F18" s="393"/>
      <c r="G18" s="764"/>
    </row>
    <row r="19" spans="1:7" s="192" customFormat="1" ht="14.1" customHeight="1">
      <c r="A19" s="769" t="s">
        <v>2923</v>
      </c>
      <c r="B19" s="770" t="s">
        <v>2941</v>
      </c>
      <c r="C19" s="771">
        <v>150</v>
      </c>
      <c r="D19" s="772">
        <v>278</v>
      </c>
      <c r="E19" s="773">
        <v>384</v>
      </c>
      <c r="F19" s="393"/>
      <c r="G19" s="764"/>
    </row>
    <row r="20" spans="1:7" s="192" customFormat="1" ht="14.1" customHeight="1">
      <c r="A20" s="769" t="s">
        <v>2923</v>
      </c>
      <c r="B20" s="770" t="s">
        <v>2942</v>
      </c>
      <c r="C20" s="771">
        <v>200</v>
      </c>
      <c r="D20" s="772">
        <v>331</v>
      </c>
      <c r="E20" s="773">
        <v>456</v>
      </c>
      <c r="F20" s="393"/>
      <c r="G20" s="533"/>
    </row>
    <row r="21" spans="1:7" s="192" customFormat="1" ht="14.1" customHeight="1">
      <c r="A21" s="769" t="s">
        <v>2923</v>
      </c>
      <c r="B21" s="770" t="s">
        <v>2943</v>
      </c>
      <c r="C21" s="771">
        <v>150</v>
      </c>
      <c r="D21" s="772">
        <v>278</v>
      </c>
      <c r="E21" s="773">
        <v>384</v>
      </c>
      <c r="F21" s="393"/>
      <c r="G21" s="362"/>
    </row>
    <row r="22" spans="1:7" s="192" customFormat="1" ht="13.5" customHeight="1">
      <c r="A22" s="769" t="s">
        <v>2923</v>
      </c>
      <c r="B22" s="770" t="s">
        <v>2944</v>
      </c>
      <c r="C22" s="771">
        <v>150</v>
      </c>
      <c r="D22" s="772">
        <v>278</v>
      </c>
      <c r="E22" s="773">
        <v>384</v>
      </c>
      <c r="F22" s="393"/>
      <c r="G22" s="362"/>
    </row>
    <row r="23" spans="1:7" s="192" customFormat="1" ht="14.1" customHeight="1">
      <c r="A23" s="769" t="s">
        <v>2923</v>
      </c>
      <c r="B23" s="770" t="s">
        <v>2945</v>
      </c>
      <c r="C23" s="771">
        <v>150</v>
      </c>
      <c r="D23" s="772">
        <v>278</v>
      </c>
      <c r="E23" s="773">
        <v>384</v>
      </c>
      <c r="F23" s="393"/>
      <c r="G23" s="362"/>
    </row>
    <row r="24" spans="1:7" s="192" customFormat="1" ht="14.1" customHeight="1">
      <c r="A24" s="769" t="s">
        <v>2923</v>
      </c>
      <c r="B24" s="770" t="s">
        <v>2946</v>
      </c>
      <c r="C24" s="771">
        <v>300</v>
      </c>
      <c r="D24" s="772">
        <v>332</v>
      </c>
      <c r="E24" s="773">
        <v>458</v>
      </c>
      <c r="F24" s="393"/>
      <c r="G24" s="362"/>
    </row>
    <row r="25" spans="1:7" s="192" customFormat="1" ht="13.5" customHeight="1">
      <c r="A25" s="769" t="s">
        <v>2923</v>
      </c>
      <c r="B25" s="770" t="s">
        <v>2947</v>
      </c>
      <c r="C25" s="771">
        <v>500</v>
      </c>
      <c r="D25" s="772">
        <v>332</v>
      </c>
      <c r="E25" s="773">
        <v>458</v>
      </c>
      <c r="F25" s="393"/>
      <c r="G25" s="362"/>
    </row>
    <row r="26" spans="1:7" s="192" customFormat="1" ht="14.1" customHeight="1">
      <c r="A26" s="769" t="s">
        <v>2923</v>
      </c>
      <c r="B26" s="770" t="s">
        <v>2948</v>
      </c>
      <c r="C26" s="771">
        <v>200</v>
      </c>
      <c r="D26" s="772">
        <v>278</v>
      </c>
      <c r="E26" s="773">
        <v>384</v>
      </c>
      <c r="F26" s="393"/>
      <c r="G26" s="362"/>
    </row>
    <row r="27" spans="1:7" s="192" customFormat="1" ht="14.1" customHeight="1">
      <c r="A27" s="769" t="s">
        <v>2949</v>
      </c>
      <c r="B27" s="770" t="s">
        <v>2950</v>
      </c>
      <c r="C27" s="771">
        <v>300</v>
      </c>
      <c r="D27" s="772">
        <v>356</v>
      </c>
      <c r="E27" s="773">
        <v>491</v>
      </c>
      <c r="F27" s="393"/>
      <c r="G27" s="362"/>
    </row>
    <row r="28" spans="1:7" s="192" customFormat="1" ht="14.1" customHeight="1">
      <c r="A28" s="769" t="s">
        <v>2923</v>
      </c>
      <c r="B28" s="770" t="s">
        <v>2721</v>
      </c>
      <c r="C28" s="771">
        <v>200</v>
      </c>
      <c r="D28" s="772">
        <v>278</v>
      </c>
      <c r="E28" s="773">
        <v>384</v>
      </c>
      <c r="F28" s="393"/>
      <c r="G28" s="764"/>
    </row>
    <row r="29" spans="1:7" s="192" customFormat="1" ht="14.1" customHeight="1">
      <c r="A29" s="769" t="s">
        <v>2923</v>
      </c>
      <c r="B29" s="770" t="s">
        <v>2951</v>
      </c>
      <c r="C29" s="771">
        <v>50</v>
      </c>
      <c r="D29" s="772">
        <v>278</v>
      </c>
      <c r="E29" s="773">
        <v>384</v>
      </c>
      <c r="F29" s="393"/>
      <c r="G29" s="765"/>
    </row>
    <row r="30" spans="1:7" s="192" customFormat="1" ht="30">
      <c r="A30" s="769" t="s">
        <v>2921</v>
      </c>
      <c r="B30" s="770" t="s">
        <v>2952</v>
      </c>
      <c r="C30" s="771">
        <v>200</v>
      </c>
      <c r="D30" s="772">
        <v>325</v>
      </c>
      <c r="E30" s="773">
        <v>448</v>
      </c>
      <c r="F30" s="393"/>
      <c r="G30" s="765"/>
    </row>
    <row r="31" spans="1:7" s="192" customFormat="1" ht="30">
      <c r="A31" s="769" t="s">
        <v>2921</v>
      </c>
      <c r="B31" s="770" t="s">
        <v>2953</v>
      </c>
      <c r="C31" s="771">
        <v>250</v>
      </c>
      <c r="D31" s="772">
        <v>284</v>
      </c>
      <c r="E31" s="773">
        <v>392</v>
      </c>
      <c r="F31" s="393"/>
      <c r="G31" s="765"/>
    </row>
    <row r="32" spans="1:7" s="192" customFormat="1" ht="30">
      <c r="A32" s="769" t="s">
        <v>2921</v>
      </c>
      <c r="B32" s="770" t="s">
        <v>2954</v>
      </c>
      <c r="C32" s="771">
        <v>200</v>
      </c>
      <c r="D32" s="772">
        <v>412</v>
      </c>
      <c r="E32" s="773">
        <v>568</v>
      </c>
      <c r="F32" s="549"/>
      <c r="G32" s="765"/>
    </row>
    <row r="33" spans="1:7" s="192" customFormat="1" ht="30">
      <c r="A33" s="769" t="s">
        <v>2921</v>
      </c>
      <c r="B33" s="770" t="s">
        <v>2955</v>
      </c>
      <c r="C33" s="771">
        <v>200</v>
      </c>
      <c r="D33" s="772">
        <v>412</v>
      </c>
      <c r="E33" s="773">
        <v>568</v>
      </c>
      <c r="F33" s="549"/>
      <c r="G33" s="764"/>
    </row>
    <row r="34" spans="1:7" s="192" customFormat="1" ht="14.1" customHeight="1">
      <c r="A34" s="769" t="s">
        <v>2921</v>
      </c>
      <c r="B34" s="770" t="s">
        <v>2956</v>
      </c>
      <c r="C34" s="771">
        <v>250</v>
      </c>
      <c r="D34" s="772">
        <v>264</v>
      </c>
      <c r="E34" s="773">
        <v>365</v>
      </c>
      <c r="F34" s="393"/>
      <c r="G34" s="764"/>
    </row>
    <row r="35" spans="1:7" s="192" customFormat="1" ht="14.1" customHeight="1">
      <c r="A35" s="769"/>
      <c r="B35" s="770" t="s">
        <v>1223</v>
      </c>
      <c r="C35" s="771">
        <v>300</v>
      </c>
      <c r="D35" s="772"/>
      <c r="E35" s="774"/>
      <c r="F35" s="393"/>
      <c r="G35" s="764"/>
    </row>
    <row r="36" spans="1:7" s="192" customFormat="1" ht="14.1" customHeight="1">
      <c r="A36" s="769"/>
      <c r="B36" s="770" t="s">
        <v>2719</v>
      </c>
      <c r="C36" s="771">
        <v>300</v>
      </c>
      <c r="D36" s="772"/>
      <c r="E36" s="773"/>
      <c r="F36" s="393"/>
      <c r="G36" s="764"/>
    </row>
    <row r="37" spans="1:7" s="192" customFormat="1" ht="14.1" customHeight="1">
      <c r="A37" s="769" t="s">
        <v>2921</v>
      </c>
      <c r="B37" s="770" t="s">
        <v>2957</v>
      </c>
      <c r="C37" s="771">
        <v>200</v>
      </c>
      <c r="D37" s="772">
        <v>325</v>
      </c>
      <c r="E37" s="773">
        <v>448</v>
      </c>
      <c r="F37" s="549"/>
      <c r="G37" s="362"/>
    </row>
    <row r="38" spans="1:7" s="192" customFormat="1" ht="14.1" customHeight="1">
      <c r="A38" s="769" t="s">
        <v>2921</v>
      </c>
      <c r="B38" s="770" t="s">
        <v>2958</v>
      </c>
      <c r="C38" s="771">
        <v>250</v>
      </c>
      <c r="D38" s="772">
        <v>264</v>
      </c>
      <c r="E38" s="773">
        <v>365</v>
      </c>
      <c r="F38" s="393"/>
      <c r="G38" s="362"/>
    </row>
    <row r="39" spans="1:7" s="192" customFormat="1" ht="14.1" customHeight="1">
      <c r="A39" s="769" t="s">
        <v>2921</v>
      </c>
      <c r="B39" s="770" t="s">
        <v>2959</v>
      </c>
      <c r="C39" s="771">
        <v>200</v>
      </c>
      <c r="D39" s="772">
        <v>412</v>
      </c>
      <c r="E39" s="773">
        <v>568</v>
      </c>
      <c r="F39" s="393"/>
      <c r="G39" s="362"/>
    </row>
    <row r="40" spans="1:7" s="192" customFormat="1" ht="14.1" customHeight="1">
      <c r="A40" s="769" t="s">
        <v>2921</v>
      </c>
      <c r="B40" s="770" t="s">
        <v>2960</v>
      </c>
      <c r="C40" s="769" t="s">
        <v>2961</v>
      </c>
      <c r="D40" s="772">
        <v>876</v>
      </c>
      <c r="E40" s="776">
        <v>1208</v>
      </c>
      <c r="F40" s="393"/>
      <c r="G40" s="533"/>
    </row>
    <row r="41" spans="1:7" s="192" customFormat="1" ht="14.1" customHeight="1">
      <c r="A41" s="769" t="s">
        <v>2921</v>
      </c>
      <c r="B41" s="770" t="s">
        <v>2962</v>
      </c>
      <c r="C41" s="771">
        <v>250</v>
      </c>
      <c r="D41" s="772">
        <v>264</v>
      </c>
      <c r="E41" s="773">
        <v>365</v>
      </c>
      <c r="F41" s="393"/>
      <c r="G41" s="533"/>
    </row>
    <row r="42" spans="1:7" s="192" customFormat="1" ht="14.1" customHeight="1">
      <c r="A42" s="769" t="s">
        <v>2921</v>
      </c>
      <c r="B42" s="770" t="s">
        <v>2963</v>
      </c>
      <c r="C42" s="771">
        <v>200</v>
      </c>
      <c r="D42" s="772">
        <v>412</v>
      </c>
      <c r="E42" s="773">
        <v>568</v>
      </c>
      <c r="F42" s="393"/>
      <c r="G42" s="533"/>
    </row>
    <row r="43" spans="1:7" s="192" customFormat="1">
      <c r="A43" s="769" t="s">
        <v>2964</v>
      </c>
      <c r="B43" s="770" t="s">
        <v>2965</v>
      </c>
      <c r="C43" s="771">
        <v>100</v>
      </c>
      <c r="D43" s="772">
        <v>304</v>
      </c>
      <c r="E43" s="773">
        <v>419</v>
      </c>
      <c r="F43" s="393"/>
      <c r="G43" s="533"/>
    </row>
    <row r="44" spans="1:7" s="192" customFormat="1">
      <c r="A44" s="769" t="s">
        <v>2964</v>
      </c>
      <c r="B44" s="770" t="s">
        <v>2966</v>
      </c>
      <c r="C44" s="771">
        <v>100</v>
      </c>
      <c r="D44" s="772">
        <v>304</v>
      </c>
      <c r="E44" s="773">
        <v>419</v>
      </c>
      <c r="F44" s="393"/>
      <c r="G44" s="533"/>
    </row>
    <row r="45" spans="1:7" s="192" customFormat="1">
      <c r="A45" s="769" t="s">
        <v>2964</v>
      </c>
      <c r="B45" s="770" t="s">
        <v>2967</v>
      </c>
      <c r="C45" s="771">
        <v>150</v>
      </c>
      <c r="D45" s="772">
        <v>220</v>
      </c>
      <c r="E45" s="773">
        <v>304</v>
      </c>
      <c r="F45" s="393"/>
      <c r="G45" s="533"/>
    </row>
    <row r="46" spans="1:7" s="192" customFormat="1" ht="14.1" customHeight="1">
      <c r="A46" s="769" t="s">
        <v>2964</v>
      </c>
      <c r="B46" s="770" t="s">
        <v>2968</v>
      </c>
      <c r="C46" s="771">
        <v>250</v>
      </c>
      <c r="D46" s="772">
        <v>203</v>
      </c>
      <c r="E46" s="773">
        <v>280</v>
      </c>
      <c r="F46" s="393"/>
      <c r="G46" s="533"/>
    </row>
    <row r="47" spans="1:7" s="192" customFormat="1" ht="14.1" customHeight="1">
      <c r="A47" s="769" t="s">
        <v>2964</v>
      </c>
      <c r="B47" s="770" t="s">
        <v>2969</v>
      </c>
      <c r="C47" s="771">
        <v>250</v>
      </c>
      <c r="D47" s="772">
        <v>203</v>
      </c>
      <c r="E47" s="773">
        <v>280</v>
      </c>
      <c r="F47" s="393"/>
      <c r="G47" s="533"/>
    </row>
    <row r="48" spans="1:7" s="192" customFormat="1" ht="14.1" customHeight="1">
      <c r="A48" s="769" t="s">
        <v>2964</v>
      </c>
      <c r="B48" s="770" t="s">
        <v>2970</v>
      </c>
      <c r="C48" s="771">
        <v>250</v>
      </c>
      <c r="D48" s="772">
        <v>203</v>
      </c>
      <c r="E48" s="773">
        <v>280</v>
      </c>
      <c r="F48" s="393"/>
      <c r="G48" s="533"/>
    </row>
    <row r="49" spans="1:7" s="192" customFormat="1" ht="14.1" customHeight="1">
      <c r="A49" s="769" t="s">
        <v>2964</v>
      </c>
      <c r="B49" s="770" t="s">
        <v>2971</v>
      </c>
      <c r="C49" s="771">
        <v>250</v>
      </c>
      <c r="D49" s="772">
        <v>203</v>
      </c>
      <c r="E49" s="773">
        <v>280</v>
      </c>
      <c r="F49" s="393"/>
      <c r="G49" s="533"/>
    </row>
    <row r="50" spans="1:7" s="192" customFormat="1" ht="14.1" customHeight="1">
      <c r="A50" s="769" t="s">
        <v>2921</v>
      </c>
      <c r="B50" s="770" t="s">
        <v>2972</v>
      </c>
      <c r="C50" s="771">
        <v>200</v>
      </c>
      <c r="D50" s="772">
        <v>412</v>
      </c>
      <c r="E50" s="773">
        <v>568</v>
      </c>
      <c r="F50" s="393"/>
      <c r="G50" s="533"/>
    </row>
    <row r="51" spans="1:7" s="192" customFormat="1" ht="14.1" customHeight="1">
      <c r="A51" s="777"/>
      <c r="B51" s="778" t="s">
        <v>3113</v>
      </c>
      <c r="C51" s="777"/>
      <c r="D51" s="777"/>
      <c r="E51" s="777"/>
      <c r="F51" s="393"/>
      <c r="G51" s="533"/>
    </row>
    <row r="52" spans="1:7" s="192" customFormat="1" ht="14.1" customHeight="1">
      <c r="A52" s="769" t="s">
        <v>2921</v>
      </c>
      <c r="B52" s="770" t="s">
        <v>2973</v>
      </c>
      <c r="C52" s="771">
        <v>200</v>
      </c>
      <c r="D52" s="772">
        <v>284</v>
      </c>
      <c r="E52" s="773">
        <v>392</v>
      </c>
      <c r="F52" s="393"/>
      <c r="G52" s="533"/>
    </row>
    <row r="53" spans="1:7" s="192" customFormat="1" ht="14.1" customHeight="1">
      <c r="A53" s="769" t="s">
        <v>2921</v>
      </c>
      <c r="B53" s="770" t="s">
        <v>2974</v>
      </c>
      <c r="C53" s="771">
        <v>250</v>
      </c>
      <c r="D53" s="772">
        <v>264</v>
      </c>
      <c r="E53" s="773">
        <v>365</v>
      </c>
      <c r="F53" s="393"/>
      <c r="G53" s="533"/>
    </row>
    <row r="54" spans="1:7" s="192" customFormat="1" ht="14.1" customHeight="1">
      <c r="A54" s="769" t="s">
        <v>2921</v>
      </c>
      <c r="B54" s="770" t="s">
        <v>2975</v>
      </c>
      <c r="C54" s="771">
        <v>200</v>
      </c>
      <c r="D54" s="772">
        <v>325</v>
      </c>
      <c r="E54" s="773">
        <v>448</v>
      </c>
      <c r="F54" s="393"/>
      <c r="G54" s="533"/>
    </row>
    <row r="55" spans="1:7" s="192" customFormat="1" ht="14.1" customHeight="1">
      <c r="A55" s="769" t="s">
        <v>2921</v>
      </c>
      <c r="B55" s="770" t="s">
        <v>2976</v>
      </c>
      <c r="C55" s="771">
        <v>250</v>
      </c>
      <c r="D55" s="772">
        <v>264</v>
      </c>
      <c r="E55" s="773">
        <v>365</v>
      </c>
      <c r="F55" s="393"/>
      <c r="G55" s="533"/>
    </row>
    <row r="56" spans="1:7" s="192" customFormat="1" ht="14.1" customHeight="1">
      <c r="A56" s="769" t="s">
        <v>2921</v>
      </c>
      <c r="B56" s="770" t="s">
        <v>2977</v>
      </c>
      <c r="C56" s="771">
        <v>200</v>
      </c>
      <c r="D56" s="772">
        <v>369</v>
      </c>
      <c r="E56" s="773">
        <v>509</v>
      </c>
      <c r="F56" s="393"/>
      <c r="G56" s="533"/>
    </row>
    <row r="57" spans="1:7" s="192" customFormat="1" ht="14.1" customHeight="1">
      <c r="A57" s="769" t="s">
        <v>2923</v>
      </c>
      <c r="B57" s="779" t="s">
        <v>2978</v>
      </c>
      <c r="C57" s="780">
        <v>150</v>
      </c>
      <c r="D57" s="772">
        <v>168</v>
      </c>
      <c r="E57" s="773">
        <v>232</v>
      </c>
      <c r="F57" s="393"/>
      <c r="G57" s="533"/>
    </row>
    <row r="58" spans="1:7" s="192" customFormat="1" ht="14.1" customHeight="1">
      <c r="A58" s="781"/>
      <c r="B58" s="778" t="s">
        <v>3114</v>
      </c>
      <c r="C58" s="781"/>
      <c r="D58" s="781"/>
      <c r="E58" s="781"/>
      <c r="F58" s="393"/>
      <c r="G58" s="533"/>
    </row>
    <row r="59" spans="1:7" s="192" customFormat="1" ht="14.1" customHeight="1">
      <c r="A59" s="769" t="s">
        <v>2979</v>
      </c>
      <c r="B59" s="770" t="s">
        <v>2980</v>
      </c>
      <c r="C59" s="771">
        <v>60</v>
      </c>
      <c r="D59" s="772">
        <v>165</v>
      </c>
      <c r="E59" s="775"/>
      <c r="F59" s="393"/>
      <c r="G59" s="533"/>
    </row>
    <row r="60" spans="1:7" s="192" customFormat="1" ht="14.1" customHeight="1">
      <c r="A60" s="769" t="s">
        <v>2979</v>
      </c>
      <c r="B60" s="770" t="s">
        <v>2981</v>
      </c>
      <c r="C60" s="771">
        <v>1000</v>
      </c>
      <c r="D60" s="772">
        <v>231</v>
      </c>
      <c r="E60" s="775"/>
      <c r="F60" s="393"/>
      <c r="G60" s="533"/>
    </row>
    <row r="61" spans="1:7" s="192" customFormat="1" ht="14.1" customHeight="1">
      <c r="A61" s="769" t="s">
        <v>2979</v>
      </c>
      <c r="B61" s="770" t="s">
        <v>2982</v>
      </c>
      <c r="C61" s="771">
        <v>60</v>
      </c>
      <c r="D61" s="772">
        <v>172</v>
      </c>
      <c r="E61" s="775"/>
      <c r="F61" s="393"/>
      <c r="G61" s="533"/>
    </row>
    <row r="62" spans="1:7" s="192" customFormat="1" ht="14.1" customHeight="1">
      <c r="A62" s="769" t="s">
        <v>2979</v>
      </c>
      <c r="B62" s="770" t="s">
        <v>2983</v>
      </c>
      <c r="C62" s="771">
        <v>500</v>
      </c>
      <c r="D62" s="772">
        <v>283</v>
      </c>
      <c r="E62" s="775"/>
      <c r="F62" s="393"/>
      <c r="G62" s="533"/>
    </row>
    <row r="63" spans="1:7" s="192" customFormat="1" ht="14.1" customHeight="1">
      <c r="A63" s="769" t="s">
        <v>2979</v>
      </c>
      <c r="B63" s="770" t="s">
        <v>2984</v>
      </c>
      <c r="C63" s="771">
        <v>60</v>
      </c>
      <c r="D63" s="772">
        <v>172</v>
      </c>
      <c r="E63" s="775"/>
      <c r="F63" s="393"/>
      <c r="G63" s="533"/>
    </row>
    <row r="64" spans="1:7" s="192" customFormat="1" ht="14.1" customHeight="1">
      <c r="A64" s="769" t="s">
        <v>2979</v>
      </c>
      <c r="B64" s="770" t="s">
        <v>2985</v>
      </c>
      <c r="C64" s="771">
        <v>450</v>
      </c>
      <c r="D64" s="772">
        <v>520</v>
      </c>
      <c r="E64" s="775"/>
      <c r="F64" s="393"/>
      <c r="G64" s="533"/>
    </row>
    <row r="65" spans="1:7" s="192" customFormat="1" ht="14.1" customHeight="1">
      <c r="A65" s="769" t="s">
        <v>2979</v>
      </c>
      <c r="B65" s="770" t="s">
        <v>2986</v>
      </c>
      <c r="C65" s="771">
        <v>450</v>
      </c>
      <c r="D65" s="772">
        <v>590</v>
      </c>
      <c r="E65" s="775"/>
      <c r="F65" s="393"/>
      <c r="G65" s="533"/>
    </row>
    <row r="66" spans="1:7" s="192" customFormat="1" ht="14.1" customHeight="1">
      <c r="A66" s="769" t="s">
        <v>2979</v>
      </c>
      <c r="B66" s="770" t="s">
        <v>2987</v>
      </c>
      <c r="C66" s="771">
        <v>250</v>
      </c>
      <c r="D66" s="772">
        <v>661</v>
      </c>
      <c r="E66" s="775"/>
      <c r="F66" s="393"/>
      <c r="G66" s="533"/>
    </row>
    <row r="67" spans="1:7" s="192" customFormat="1" ht="14.45" customHeight="1">
      <c r="A67" s="769" t="s">
        <v>2979</v>
      </c>
      <c r="B67" s="770" t="s">
        <v>2988</v>
      </c>
      <c r="C67" s="771">
        <v>60</v>
      </c>
      <c r="D67" s="772">
        <v>270</v>
      </c>
      <c r="E67" s="775"/>
      <c r="F67" s="393"/>
      <c r="G67" s="533"/>
    </row>
    <row r="68" spans="1:7" s="192" customFormat="1" ht="14.45" customHeight="1">
      <c r="A68" s="769" t="s">
        <v>2979</v>
      </c>
      <c r="B68" s="770" t="s">
        <v>2989</v>
      </c>
      <c r="C68" s="771">
        <v>1000</v>
      </c>
      <c r="D68" s="772">
        <v>262</v>
      </c>
      <c r="E68" s="775"/>
      <c r="F68" s="393"/>
      <c r="G68" s="533"/>
    </row>
    <row r="69" spans="1:7" s="192" customFormat="1" ht="14.45" customHeight="1">
      <c r="A69" s="769" t="s">
        <v>2979</v>
      </c>
      <c r="B69" s="770" t="s">
        <v>2990</v>
      </c>
      <c r="C69" s="771">
        <v>60</v>
      </c>
      <c r="D69" s="772">
        <v>139</v>
      </c>
      <c r="E69" s="775"/>
      <c r="F69" s="393"/>
      <c r="G69" s="533"/>
    </row>
    <row r="70" spans="1:7" s="192" customFormat="1" ht="14.1" customHeight="1">
      <c r="A70" s="769" t="s">
        <v>2979</v>
      </c>
      <c r="B70" s="770" t="s">
        <v>2991</v>
      </c>
      <c r="C70" s="771">
        <v>1000</v>
      </c>
      <c r="D70" s="772">
        <v>262</v>
      </c>
      <c r="E70" s="775"/>
      <c r="F70" s="393"/>
      <c r="G70" s="533"/>
    </row>
    <row r="71" spans="1:7" s="192" customFormat="1" ht="14.1" customHeight="1">
      <c r="A71" s="769" t="s">
        <v>2979</v>
      </c>
      <c r="B71" s="770" t="s">
        <v>2992</v>
      </c>
      <c r="C71" s="771">
        <v>1000</v>
      </c>
      <c r="D71" s="772">
        <v>288</v>
      </c>
      <c r="E71" s="775"/>
      <c r="F71" s="393"/>
      <c r="G71" s="533"/>
    </row>
    <row r="72" spans="1:7" s="192" customFormat="1" ht="14.1" customHeight="1">
      <c r="A72" s="769" t="s">
        <v>2979</v>
      </c>
      <c r="B72" s="770" t="s">
        <v>2993</v>
      </c>
      <c r="C72" s="771">
        <v>60</v>
      </c>
      <c r="D72" s="772">
        <v>139</v>
      </c>
      <c r="E72" s="775"/>
      <c r="F72" s="393"/>
      <c r="G72" s="533"/>
    </row>
    <row r="73" spans="1:7" s="192" customFormat="1" ht="14.1" customHeight="1">
      <c r="A73" s="777"/>
      <c r="B73" s="778" t="s">
        <v>3115</v>
      </c>
      <c r="C73" s="777"/>
      <c r="D73" s="777"/>
      <c r="E73" s="777"/>
      <c r="F73" s="393"/>
      <c r="G73" s="533"/>
    </row>
    <row r="74" spans="1:7" s="192" customFormat="1" ht="14.1" customHeight="1">
      <c r="A74" s="782"/>
      <c r="B74" s="783" t="s">
        <v>2994</v>
      </c>
      <c r="C74" s="782"/>
      <c r="D74" s="782"/>
      <c r="E74" s="782"/>
      <c r="F74" s="393"/>
      <c r="G74" s="533"/>
    </row>
    <row r="75" spans="1:7" s="192" customFormat="1" ht="14.1" customHeight="1">
      <c r="A75" s="769" t="s">
        <v>2939</v>
      </c>
      <c r="B75" s="770" t="s">
        <v>2995</v>
      </c>
      <c r="C75" s="771">
        <v>1000</v>
      </c>
      <c r="D75" s="772">
        <v>262</v>
      </c>
      <c r="E75" s="775"/>
      <c r="F75" s="393"/>
      <c r="G75" s="533"/>
    </row>
    <row r="76" spans="1:7" s="192" customFormat="1" ht="14.1" customHeight="1">
      <c r="A76" s="769" t="s">
        <v>2939</v>
      </c>
      <c r="B76" s="770" t="s">
        <v>2996</v>
      </c>
      <c r="C76" s="771">
        <v>1000</v>
      </c>
      <c r="D76" s="772">
        <v>262</v>
      </c>
      <c r="E76" s="775"/>
      <c r="F76" s="393"/>
      <c r="G76" s="533"/>
    </row>
    <row r="77" spans="1:7" s="192" customFormat="1" ht="14.1" hidden="1" customHeight="1">
      <c r="A77" s="769" t="s">
        <v>2921</v>
      </c>
      <c r="B77" s="770" t="s">
        <v>2997</v>
      </c>
      <c r="C77" s="771">
        <v>250</v>
      </c>
      <c r="D77" s="772">
        <v>264</v>
      </c>
      <c r="E77" s="773">
        <v>365</v>
      </c>
      <c r="F77" s="393"/>
      <c r="G77" s="533"/>
    </row>
    <row r="78" spans="1:7" s="192" customFormat="1" ht="14.1" hidden="1" customHeight="1">
      <c r="A78" s="769" t="s">
        <v>2921</v>
      </c>
      <c r="B78" s="770" t="s">
        <v>2997</v>
      </c>
      <c r="C78" s="771">
        <v>1000</v>
      </c>
      <c r="D78" s="772">
        <v>592</v>
      </c>
      <c r="E78" s="774"/>
      <c r="F78" s="393"/>
      <c r="G78" s="533"/>
    </row>
    <row r="79" spans="1:7" s="192" customFormat="1" ht="14.1" hidden="1" customHeight="1">
      <c r="A79" s="769" t="s">
        <v>2921</v>
      </c>
      <c r="B79" s="770" t="s">
        <v>2998</v>
      </c>
      <c r="C79" s="771">
        <v>150</v>
      </c>
      <c r="D79" s="772">
        <v>365</v>
      </c>
      <c r="E79" s="773">
        <v>504</v>
      </c>
      <c r="F79" s="393"/>
      <c r="G79" s="533"/>
    </row>
    <row r="80" spans="1:7" s="192" customFormat="1" ht="14.1" hidden="1" customHeight="1">
      <c r="A80" s="769" t="s">
        <v>2921</v>
      </c>
      <c r="B80" s="770" t="s">
        <v>2999</v>
      </c>
      <c r="C80" s="771">
        <v>200</v>
      </c>
      <c r="D80" s="772">
        <v>365</v>
      </c>
      <c r="E80" s="773">
        <v>504</v>
      </c>
      <c r="F80" s="393"/>
      <c r="G80" s="533"/>
    </row>
    <row r="81" spans="1:7" s="192" customFormat="1" ht="14.1" customHeight="1">
      <c r="A81" s="769" t="s">
        <v>2939</v>
      </c>
      <c r="B81" s="770" t="s">
        <v>3000</v>
      </c>
      <c r="C81" s="771">
        <v>1000</v>
      </c>
      <c r="D81" s="772">
        <v>262</v>
      </c>
      <c r="E81" s="775"/>
      <c r="F81" s="393"/>
      <c r="G81" s="533"/>
    </row>
    <row r="82" spans="1:7" s="192" customFormat="1" ht="14.1" customHeight="1">
      <c r="A82" s="769" t="s">
        <v>2939</v>
      </c>
      <c r="B82" s="770" t="s">
        <v>3001</v>
      </c>
      <c r="C82" s="771">
        <v>1000</v>
      </c>
      <c r="D82" s="772">
        <v>262</v>
      </c>
      <c r="E82" s="775"/>
      <c r="F82" s="393"/>
      <c r="G82" s="533"/>
    </row>
    <row r="83" spans="1:7" s="192" customFormat="1" ht="14.1" customHeight="1">
      <c r="A83" s="782"/>
      <c r="B83" s="783" t="s">
        <v>3002</v>
      </c>
      <c r="C83" s="782"/>
      <c r="D83" s="782"/>
      <c r="E83" s="782"/>
      <c r="F83" s="393"/>
      <c r="G83" s="533"/>
    </row>
    <row r="84" spans="1:7" s="192" customFormat="1" ht="14.1" customHeight="1">
      <c r="A84" s="777"/>
      <c r="B84" s="778" t="s">
        <v>3116</v>
      </c>
      <c r="C84" s="777"/>
      <c r="D84" s="777"/>
      <c r="E84" s="777"/>
      <c r="F84" s="393"/>
      <c r="G84" s="533"/>
    </row>
    <row r="85" spans="1:7" s="192" customFormat="1" ht="14.1" customHeight="1">
      <c r="A85" s="777"/>
      <c r="B85" s="778" t="s">
        <v>3117</v>
      </c>
      <c r="C85" s="777"/>
      <c r="D85" s="777"/>
      <c r="E85" s="777"/>
      <c r="F85" s="393"/>
      <c r="G85" s="362"/>
    </row>
    <row r="86" spans="1:7" s="192" customFormat="1" ht="14.1" customHeight="1">
      <c r="A86" s="777"/>
      <c r="B86" s="778" t="s">
        <v>3118</v>
      </c>
      <c r="C86" s="777"/>
      <c r="D86" s="777"/>
      <c r="E86" s="777"/>
      <c r="F86" s="393"/>
      <c r="G86" s="362"/>
    </row>
    <row r="87" spans="1:7" s="192" customFormat="1" ht="14.1" customHeight="1">
      <c r="A87" s="777"/>
      <c r="B87" s="778" t="s">
        <v>3119</v>
      </c>
      <c r="C87" s="777"/>
      <c r="D87" s="777"/>
      <c r="E87" s="777"/>
      <c r="F87" s="393"/>
      <c r="G87" s="362"/>
    </row>
    <row r="88" spans="1:7" s="192" customFormat="1" ht="14.1" customHeight="1">
      <c r="A88" s="769" t="s">
        <v>2949</v>
      </c>
      <c r="B88" s="770" t="s">
        <v>2950</v>
      </c>
      <c r="C88" s="771">
        <v>1000</v>
      </c>
      <c r="D88" s="772">
        <v>836</v>
      </c>
      <c r="E88" s="774"/>
      <c r="F88" s="393"/>
      <c r="G88" s="362"/>
    </row>
    <row r="89" spans="1:7" s="192" customFormat="1" ht="14.1" hidden="1" customHeight="1">
      <c r="A89" s="777"/>
      <c r="B89" s="778" t="s">
        <v>3120</v>
      </c>
      <c r="C89" s="784" t="s">
        <v>3003</v>
      </c>
      <c r="D89" s="777"/>
      <c r="E89" s="777"/>
      <c r="F89" s="393"/>
      <c r="G89" s="362"/>
    </row>
    <row r="90" spans="1:7" s="192" customFormat="1" ht="14.1" hidden="1" customHeight="1">
      <c r="A90" s="782"/>
      <c r="B90" s="783" t="s">
        <v>3004</v>
      </c>
      <c r="C90" s="782"/>
      <c r="D90" s="782"/>
      <c r="E90" s="782"/>
      <c r="F90" s="393"/>
      <c r="G90" s="362"/>
    </row>
    <row r="91" spans="1:7" s="192" customFormat="1" ht="14.1" hidden="1" customHeight="1">
      <c r="A91" s="769" t="s">
        <v>2921</v>
      </c>
      <c r="B91" s="770" t="s">
        <v>2956</v>
      </c>
      <c r="C91" s="771">
        <v>1000</v>
      </c>
      <c r="D91" s="772">
        <v>592</v>
      </c>
      <c r="E91" s="774"/>
      <c r="F91" s="393"/>
      <c r="G91" s="362"/>
    </row>
    <row r="92" spans="1:7" s="192" customFormat="1" ht="14.1" hidden="1" customHeight="1">
      <c r="A92" s="769" t="s">
        <v>2921</v>
      </c>
      <c r="B92" s="770" t="s">
        <v>2933</v>
      </c>
      <c r="C92" s="771">
        <v>1000</v>
      </c>
      <c r="D92" s="772">
        <v>609</v>
      </c>
      <c r="E92" s="774"/>
      <c r="F92" s="393"/>
      <c r="G92" s="362"/>
    </row>
    <row r="93" spans="1:7" s="192" customFormat="1" ht="14.1" hidden="1" customHeight="1">
      <c r="A93" s="769" t="s">
        <v>2921</v>
      </c>
      <c r="B93" s="770" t="s">
        <v>2932</v>
      </c>
      <c r="C93" s="771">
        <v>400</v>
      </c>
      <c r="D93" s="772">
        <v>566</v>
      </c>
      <c r="E93" s="774"/>
      <c r="F93" s="393"/>
      <c r="G93" s="362"/>
    </row>
    <row r="94" spans="1:7" s="192" customFormat="1" ht="14.1" hidden="1" customHeight="1">
      <c r="A94" s="769" t="s">
        <v>2921</v>
      </c>
      <c r="B94" s="770" t="s">
        <v>2959</v>
      </c>
      <c r="C94" s="771">
        <v>750</v>
      </c>
      <c r="D94" s="772">
        <v>742</v>
      </c>
      <c r="E94" s="774"/>
      <c r="F94" s="393"/>
      <c r="G94" s="362"/>
    </row>
    <row r="95" spans="1:7" s="192" customFormat="1" ht="14.1" hidden="1" customHeight="1">
      <c r="A95" s="769" t="s">
        <v>2921</v>
      </c>
      <c r="B95" s="770" t="s">
        <v>3005</v>
      </c>
      <c r="C95" s="771">
        <v>125</v>
      </c>
      <c r="D95" s="772">
        <v>362</v>
      </c>
      <c r="E95" s="773">
        <v>499</v>
      </c>
      <c r="F95" s="393"/>
      <c r="G95" s="362"/>
    </row>
    <row r="96" spans="1:7" s="192" customFormat="1" ht="14.1" hidden="1" customHeight="1">
      <c r="A96" s="769" t="s">
        <v>2921</v>
      </c>
      <c r="B96" s="770" t="s">
        <v>3006</v>
      </c>
      <c r="C96" s="771">
        <v>95</v>
      </c>
      <c r="D96" s="772">
        <v>592</v>
      </c>
      <c r="E96" s="773">
        <v>816</v>
      </c>
      <c r="F96" s="393"/>
      <c r="G96" s="533"/>
    </row>
    <row r="97" spans="1:7" s="192" customFormat="1" ht="14.1" hidden="1" customHeight="1">
      <c r="A97" s="782"/>
      <c r="B97" s="783" t="s">
        <v>3007</v>
      </c>
      <c r="C97" s="782"/>
      <c r="D97" s="782"/>
      <c r="E97" s="782"/>
      <c r="F97" s="393"/>
      <c r="G97" s="533"/>
    </row>
    <row r="98" spans="1:7" s="192" customFormat="1" ht="14.1" hidden="1" customHeight="1">
      <c r="A98" s="769" t="s">
        <v>2921</v>
      </c>
      <c r="B98" s="770" t="s">
        <v>3008</v>
      </c>
      <c r="C98" s="771">
        <v>1000</v>
      </c>
      <c r="D98" s="772">
        <v>572</v>
      </c>
      <c r="E98" s="774"/>
      <c r="F98" s="393"/>
      <c r="G98" s="533"/>
    </row>
    <row r="99" spans="1:7" s="192" customFormat="1" ht="14.1" hidden="1" customHeight="1">
      <c r="A99" s="769" t="s">
        <v>2921</v>
      </c>
      <c r="B99" s="770" t="s">
        <v>2958</v>
      </c>
      <c r="C99" s="771">
        <v>1000</v>
      </c>
      <c r="D99" s="772">
        <v>592</v>
      </c>
      <c r="E99" s="774"/>
      <c r="F99" s="393"/>
      <c r="G99" s="533"/>
    </row>
    <row r="100" spans="1:7" s="192" customFormat="1" ht="14.1" hidden="1" customHeight="1">
      <c r="A100" s="769" t="s">
        <v>2921</v>
      </c>
      <c r="B100" s="770" t="s">
        <v>3009</v>
      </c>
      <c r="C100" s="771">
        <v>250</v>
      </c>
      <c r="D100" s="772">
        <v>264</v>
      </c>
      <c r="E100" s="773">
        <v>365</v>
      </c>
      <c r="F100" s="393"/>
      <c r="G100" s="533"/>
    </row>
    <row r="101" spans="1:7" s="192" customFormat="1" ht="14.1" hidden="1" customHeight="1">
      <c r="A101" s="769" t="s">
        <v>2921</v>
      </c>
      <c r="B101" s="770" t="s">
        <v>3009</v>
      </c>
      <c r="C101" s="771">
        <v>1000</v>
      </c>
      <c r="D101" s="772">
        <v>592</v>
      </c>
      <c r="E101" s="774"/>
      <c r="F101" s="393"/>
      <c r="G101" s="533"/>
    </row>
    <row r="102" spans="1:7" s="192" customFormat="1" ht="14.1" hidden="1" customHeight="1">
      <c r="A102" s="769" t="s">
        <v>2921</v>
      </c>
      <c r="B102" s="770" t="s">
        <v>2957</v>
      </c>
      <c r="C102" s="771">
        <v>1000</v>
      </c>
      <c r="D102" s="772">
        <v>609</v>
      </c>
      <c r="E102" s="774"/>
      <c r="F102" s="549"/>
      <c r="G102" s="533"/>
    </row>
    <row r="103" spans="1:7" s="192" customFormat="1" ht="14.1" hidden="1" customHeight="1">
      <c r="A103" s="769" t="s">
        <v>2921</v>
      </c>
      <c r="B103" s="770" t="s">
        <v>2955</v>
      </c>
      <c r="C103" s="771">
        <v>750</v>
      </c>
      <c r="D103" s="772">
        <v>742</v>
      </c>
      <c r="E103" s="774"/>
      <c r="F103" s="393"/>
      <c r="G103" s="533"/>
    </row>
    <row r="104" spans="1:7" s="192" customFormat="1" ht="14.1" hidden="1" customHeight="1">
      <c r="A104" s="769" t="s">
        <v>2921</v>
      </c>
      <c r="B104" s="770" t="s">
        <v>3010</v>
      </c>
      <c r="C104" s="771">
        <v>200</v>
      </c>
      <c r="D104" s="772">
        <v>412</v>
      </c>
      <c r="E104" s="773">
        <v>568</v>
      </c>
      <c r="F104" s="393"/>
      <c r="G104" s="533"/>
    </row>
    <row r="105" spans="1:7" s="192" customFormat="1" ht="14.1" hidden="1" customHeight="1">
      <c r="A105" s="769" t="s">
        <v>2921</v>
      </c>
      <c r="B105" s="770" t="s">
        <v>3010</v>
      </c>
      <c r="C105" s="771">
        <v>750</v>
      </c>
      <c r="D105" s="772">
        <v>742</v>
      </c>
      <c r="E105" s="774"/>
      <c r="F105" s="393"/>
      <c r="G105" s="533"/>
    </row>
    <row r="106" spans="1:7" s="192" customFormat="1" ht="14.1" hidden="1" customHeight="1">
      <c r="A106" s="769" t="s">
        <v>2921</v>
      </c>
      <c r="B106" s="770" t="s">
        <v>3011</v>
      </c>
      <c r="C106" s="769" t="s">
        <v>3012</v>
      </c>
      <c r="D106" s="772">
        <v>645</v>
      </c>
      <c r="E106" s="773">
        <v>890</v>
      </c>
      <c r="F106" s="393"/>
      <c r="G106" s="533"/>
    </row>
    <row r="107" spans="1:7" s="192" customFormat="1" ht="14.1" hidden="1" customHeight="1">
      <c r="A107" s="774"/>
      <c r="B107" s="779" t="s">
        <v>3013</v>
      </c>
      <c r="C107" s="785"/>
      <c r="D107" s="774"/>
      <c r="E107" s="774"/>
      <c r="F107" s="393"/>
      <c r="G107" s="533"/>
    </row>
    <row r="108" spans="1:7" s="192" customFormat="1" ht="14.1" hidden="1" customHeight="1">
      <c r="A108" s="769" t="s">
        <v>2921</v>
      </c>
      <c r="B108" s="770" t="s">
        <v>3014</v>
      </c>
      <c r="C108" s="771">
        <v>100</v>
      </c>
      <c r="D108" s="772">
        <v>360</v>
      </c>
      <c r="E108" s="773">
        <v>496</v>
      </c>
      <c r="F108" s="393"/>
      <c r="G108" s="533"/>
    </row>
    <row r="109" spans="1:7" s="192" customFormat="1" ht="14.1" hidden="1" customHeight="1">
      <c r="A109" s="769" t="s">
        <v>2921</v>
      </c>
      <c r="B109" s="770" t="s">
        <v>3015</v>
      </c>
      <c r="C109" s="771">
        <v>200</v>
      </c>
      <c r="D109" s="772">
        <v>249</v>
      </c>
      <c r="E109" s="773">
        <v>344</v>
      </c>
      <c r="F109" s="393"/>
      <c r="G109" s="533"/>
    </row>
    <row r="110" spans="1:7" s="192" customFormat="1" ht="14.1" hidden="1" customHeight="1">
      <c r="A110" s="769" t="s">
        <v>2921</v>
      </c>
      <c r="B110" s="770" t="s">
        <v>3016</v>
      </c>
      <c r="C110" s="769" t="s">
        <v>3017</v>
      </c>
      <c r="D110" s="772">
        <v>713</v>
      </c>
      <c r="E110" s="773">
        <v>984</v>
      </c>
      <c r="F110" s="393"/>
      <c r="G110" s="533"/>
    </row>
    <row r="111" spans="1:7" s="192" customFormat="1" ht="14.1" hidden="1" customHeight="1">
      <c r="A111" s="769" t="s">
        <v>2921</v>
      </c>
      <c r="B111" s="770" t="s">
        <v>3018</v>
      </c>
      <c r="C111" s="771">
        <v>100</v>
      </c>
      <c r="D111" s="772">
        <v>360</v>
      </c>
      <c r="E111" s="773">
        <v>496</v>
      </c>
      <c r="F111" s="393"/>
      <c r="G111" s="533"/>
    </row>
    <row r="112" spans="1:7" s="192" customFormat="1" ht="14.1" hidden="1" customHeight="1">
      <c r="A112" s="769" t="s">
        <v>2921</v>
      </c>
      <c r="B112" s="770" t="s">
        <v>3019</v>
      </c>
      <c r="C112" s="771">
        <v>1000</v>
      </c>
      <c r="D112" s="772">
        <v>572</v>
      </c>
      <c r="E112" s="774"/>
      <c r="F112" s="393"/>
      <c r="G112" s="533"/>
    </row>
    <row r="113" spans="1:7" s="192" customFormat="1" ht="14.1" hidden="1" customHeight="1">
      <c r="A113" s="769" t="s">
        <v>2921</v>
      </c>
      <c r="B113" s="770" t="s">
        <v>3019</v>
      </c>
      <c r="C113" s="771">
        <v>200</v>
      </c>
      <c r="D113" s="772">
        <v>249</v>
      </c>
      <c r="E113" s="773">
        <v>344</v>
      </c>
      <c r="F113" s="393"/>
      <c r="G113" s="533"/>
    </row>
    <row r="114" spans="1:7" s="192" customFormat="1" ht="14.1" hidden="1" customHeight="1">
      <c r="A114" s="769" t="s">
        <v>2921</v>
      </c>
      <c r="B114" s="770" t="s">
        <v>3020</v>
      </c>
      <c r="C114" s="771">
        <v>1000</v>
      </c>
      <c r="D114" s="772">
        <v>572</v>
      </c>
      <c r="E114" s="774"/>
      <c r="F114" s="393"/>
      <c r="G114" s="533"/>
    </row>
    <row r="115" spans="1:7" s="192" customFormat="1" ht="14.1" hidden="1" customHeight="1">
      <c r="A115" s="769" t="s">
        <v>2921</v>
      </c>
      <c r="B115" s="770" t="s">
        <v>3020</v>
      </c>
      <c r="C115" s="771">
        <v>200</v>
      </c>
      <c r="D115" s="772">
        <v>249</v>
      </c>
      <c r="E115" s="773">
        <v>344</v>
      </c>
      <c r="F115" s="393"/>
      <c r="G115" s="533"/>
    </row>
    <row r="116" spans="1:7" s="192" customFormat="1" ht="14.1" hidden="1" customHeight="1">
      <c r="A116" s="769" t="s">
        <v>2921</v>
      </c>
      <c r="B116" s="770" t="s">
        <v>3021</v>
      </c>
      <c r="C116" s="771">
        <v>100</v>
      </c>
      <c r="D116" s="772">
        <v>360</v>
      </c>
      <c r="E116" s="773">
        <v>496</v>
      </c>
      <c r="F116" s="393"/>
      <c r="G116" s="533"/>
    </row>
    <row r="117" spans="1:7" s="192" customFormat="1" ht="14.1" hidden="1" customHeight="1">
      <c r="A117" s="769" t="s">
        <v>2921</v>
      </c>
      <c r="B117" s="770" t="s">
        <v>3022</v>
      </c>
      <c r="C117" s="771">
        <v>200</v>
      </c>
      <c r="D117" s="772">
        <v>249</v>
      </c>
      <c r="E117" s="773">
        <v>344</v>
      </c>
      <c r="F117" s="393"/>
      <c r="G117" s="533"/>
    </row>
    <row r="118" spans="1:7" s="192" customFormat="1" ht="14.1" hidden="1" customHeight="1">
      <c r="A118" s="769" t="s">
        <v>2921</v>
      </c>
      <c r="B118" s="770" t="s">
        <v>3023</v>
      </c>
      <c r="C118" s="771">
        <v>100</v>
      </c>
      <c r="D118" s="772">
        <v>360</v>
      </c>
      <c r="E118" s="773">
        <v>496</v>
      </c>
      <c r="F118" s="393"/>
      <c r="G118" s="533"/>
    </row>
    <row r="119" spans="1:7" s="192" customFormat="1" ht="14.1" hidden="1" customHeight="1">
      <c r="A119" s="769" t="s">
        <v>2921</v>
      </c>
      <c r="B119" s="770" t="s">
        <v>3024</v>
      </c>
      <c r="C119" s="771">
        <v>1000</v>
      </c>
      <c r="D119" s="772">
        <v>572</v>
      </c>
      <c r="E119" s="774"/>
      <c r="F119" s="393"/>
      <c r="G119" s="533"/>
    </row>
    <row r="120" spans="1:7" s="192" customFormat="1" ht="14.1" hidden="1" customHeight="1">
      <c r="A120" s="769" t="s">
        <v>2921</v>
      </c>
      <c r="B120" s="770" t="s">
        <v>3025</v>
      </c>
      <c r="C120" s="771">
        <v>100</v>
      </c>
      <c r="D120" s="772">
        <v>360</v>
      </c>
      <c r="E120" s="773">
        <v>496</v>
      </c>
      <c r="F120" s="393"/>
      <c r="G120" s="533"/>
    </row>
    <row r="121" spans="1:7" s="192" customFormat="1" ht="14.1" hidden="1" customHeight="1">
      <c r="A121" s="769" t="s">
        <v>2921</v>
      </c>
      <c r="B121" s="770" t="s">
        <v>3026</v>
      </c>
      <c r="C121" s="771">
        <v>100</v>
      </c>
      <c r="D121" s="772">
        <v>360</v>
      </c>
      <c r="E121" s="773">
        <v>496</v>
      </c>
      <c r="F121" s="393"/>
      <c r="G121" s="533"/>
    </row>
    <row r="122" spans="1:7" s="192" customFormat="1" ht="14.1" hidden="1" customHeight="1">
      <c r="A122" s="782"/>
      <c r="B122" s="783" t="s">
        <v>3027</v>
      </c>
      <c r="C122" s="782"/>
      <c r="D122" s="782"/>
      <c r="E122" s="782"/>
      <c r="F122" s="393"/>
      <c r="G122" s="533"/>
    </row>
    <row r="123" spans="1:7" s="192" customFormat="1" ht="14.1" hidden="1" customHeight="1">
      <c r="A123" s="769" t="s">
        <v>2921</v>
      </c>
      <c r="B123" s="770" t="s">
        <v>3028</v>
      </c>
      <c r="C123" s="771">
        <v>200</v>
      </c>
      <c r="D123" s="772">
        <v>246</v>
      </c>
      <c r="E123" s="773">
        <v>339</v>
      </c>
      <c r="F123" s="393"/>
      <c r="G123" s="533"/>
    </row>
    <row r="124" spans="1:7" s="192" customFormat="1" ht="14.1" hidden="1" customHeight="1">
      <c r="A124" s="769" t="s">
        <v>2921</v>
      </c>
      <c r="B124" s="770" t="s">
        <v>3028</v>
      </c>
      <c r="C124" s="771">
        <v>1000</v>
      </c>
      <c r="D124" s="772">
        <v>539</v>
      </c>
      <c r="E124" s="774"/>
      <c r="F124" s="393"/>
      <c r="G124" s="533"/>
    </row>
    <row r="125" spans="1:7" s="192" customFormat="1" ht="14.1" hidden="1" customHeight="1">
      <c r="A125" s="769" t="s">
        <v>2921</v>
      </c>
      <c r="B125" s="770" t="s">
        <v>3029</v>
      </c>
      <c r="C125" s="771">
        <v>150</v>
      </c>
      <c r="D125" s="772">
        <v>296</v>
      </c>
      <c r="E125" s="773">
        <v>408</v>
      </c>
      <c r="F125" s="393"/>
      <c r="G125" s="533"/>
    </row>
    <row r="126" spans="1:7" s="192" customFormat="1" ht="14.1" hidden="1" customHeight="1">
      <c r="A126" s="769" t="s">
        <v>2921</v>
      </c>
      <c r="B126" s="770" t="s">
        <v>3029</v>
      </c>
      <c r="C126" s="771">
        <v>500</v>
      </c>
      <c r="D126" s="772">
        <v>664</v>
      </c>
      <c r="E126" s="774"/>
      <c r="F126" s="393"/>
      <c r="G126" s="533"/>
    </row>
    <row r="127" spans="1:7" s="192" customFormat="1" ht="14.1" hidden="1" customHeight="1">
      <c r="A127" s="769" t="s">
        <v>2921</v>
      </c>
      <c r="B127" s="770" t="s">
        <v>3030</v>
      </c>
      <c r="C127" s="769" t="s">
        <v>3031</v>
      </c>
      <c r="D127" s="772">
        <v>665</v>
      </c>
      <c r="E127" s="773">
        <v>917</v>
      </c>
      <c r="F127" s="393"/>
      <c r="G127" s="533"/>
    </row>
    <row r="128" spans="1:7" s="192" customFormat="1" ht="14.1" hidden="1" customHeight="1">
      <c r="A128" s="769" t="s">
        <v>2921</v>
      </c>
      <c r="B128" s="770" t="s">
        <v>3032</v>
      </c>
      <c r="C128" s="771">
        <v>100</v>
      </c>
      <c r="D128" s="772">
        <v>528</v>
      </c>
      <c r="E128" s="773">
        <v>728</v>
      </c>
      <c r="F128" s="393"/>
      <c r="G128" s="533"/>
    </row>
    <row r="129" spans="1:7" s="192" customFormat="1" ht="14.1" hidden="1" customHeight="1">
      <c r="A129" s="777"/>
      <c r="B129" s="778" t="s">
        <v>3121</v>
      </c>
      <c r="C129" s="777"/>
      <c r="D129" s="777"/>
      <c r="E129" s="777"/>
      <c r="F129" s="393"/>
      <c r="G129" s="533"/>
    </row>
    <row r="130" spans="1:7" s="192" customFormat="1" ht="14.1" hidden="1" customHeight="1">
      <c r="A130" s="769" t="s">
        <v>2921</v>
      </c>
      <c r="B130" s="770" t="s">
        <v>2962</v>
      </c>
      <c r="C130" s="771">
        <v>1000</v>
      </c>
      <c r="D130" s="772">
        <v>592</v>
      </c>
      <c r="E130" s="774"/>
      <c r="F130" s="393"/>
      <c r="G130" s="533"/>
    </row>
    <row r="131" spans="1:7" s="192" customFormat="1" ht="14.1" hidden="1" customHeight="1">
      <c r="A131" s="769" t="s">
        <v>3033</v>
      </c>
      <c r="B131" s="770" t="s">
        <v>3033</v>
      </c>
      <c r="C131" s="769" t="s">
        <v>3034</v>
      </c>
      <c r="D131" s="772">
        <v>702</v>
      </c>
      <c r="E131" s="774"/>
      <c r="F131" s="393"/>
      <c r="G131" s="533"/>
    </row>
    <row r="132" spans="1:7" s="192" customFormat="1" ht="14.1" hidden="1" customHeight="1">
      <c r="A132" s="777"/>
      <c r="B132" s="778" t="s">
        <v>3122</v>
      </c>
      <c r="C132" s="777"/>
      <c r="D132" s="777"/>
      <c r="E132" s="777"/>
      <c r="F132" s="393"/>
      <c r="G132" s="533"/>
    </row>
    <row r="133" spans="1:7" s="192" customFormat="1" ht="14.1" hidden="1" customHeight="1">
      <c r="A133" s="769" t="s">
        <v>2921</v>
      </c>
      <c r="B133" s="770" t="s">
        <v>3035</v>
      </c>
      <c r="C133" s="771">
        <v>250</v>
      </c>
      <c r="D133" s="772">
        <v>264</v>
      </c>
      <c r="E133" s="773">
        <v>365</v>
      </c>
      <c r="F133" s="393"/>
      <c r="G133" s="533"/>
    </row>
    <row r="134" spans="1:7" s="192" customFormat="1" ht="14.1" hidden="1" customHeight="1">
      <c r="A134" s="769" t="s">
        <v>3036</v>
      </c>
      <c r="B134" s="770" t="s">
        <v>3037</v>
      </c>
      <c r="C134" s="771">
        <v>300</v>
      </c>
      <c r="D134" s="772">
        <v>400</v>
      </c>
      <c r="E134" s="773">
        <v>552</v>
      </c>
      <c r="F134" s="393"/>
      <c r="G134" s="533"/>
    </row>
    <row r="135" spans="1:7" s="192" customFormat="1" ht="14.1" hidden="1" customHeight="1">
      <c r="A135" s="769" t="s">
        <v>3036</v>
      </c>
      <c r="B135" s="770" t="s">
        <v>3037</v>
      </c>
      <c r="C135" s="771">
        <v>1000</v>
      </c>
      <c r="D135" s="772">
        <v>853</v>
      </c>
      <c r="E135" s="774"/>
      <c r="F135" s="393"/>
      <c r="G135" s="533"/>
    </row>
    <row r="136" spans="1:7" s="192" customFormat="1" ht="14.1" hidden="1" customHeight="1">
      <c r="A136" s="769" t="s">
        <v>3036</v>
      </c>
      <c r="B136" s="770" t="s">
        <v>3038</v>
      </c>
      <c r="C136" s="771">
        <v>200</v>
      </c>
      <c r="D136" s="772">
        <v>429</v>
      </c>
      <c r="E136" s="773">
        <v>592</v>
      </c>
      <c r="F136" s="393"/>
      <c r="G136" s="533"/>
    </row>
    <row r="137" spans="1:7" s="192" customFormat="1" ht="14.1" hidden="1" customHeight="1">
      <c r="A137" s="769" t="s">
        <v>3036</v>
      </c>
      <c r="B137" s="770" t="s">
        <v>3039</v>
      </c>
      <c r="C137" s="771">
        <v>200</v>
      </c>
      <c r="D137" s="772">
        <v>479</v>
      </c>
      <c r="E137" s="773">
        <v>661</v>
      </c>
      <c r="F137" s="393"/>
      <c r="G137" s="533"/>
    </row>
    <row r="138" spans="1:7" s="192" customFormat="1" ht="14.1" hidden="1" customHeight="1">
      <c r="A138" s="769" t="s">
        <v>3036</v>
      </c>
      <c r="B138" s="770" t="s">
        <v>3039</v>
      </c>
      <c r="C138" s="771">
        <v>500</v>
      </c>
      <c r="D138" s="772">
        <v>855</v>
      </c>
      <c r="E138" s="774"/>
      <c r="F138" s="393"/>
      <c r="G138" s="533"/>
    </row>
    <row r="139" spans="1:7" s="192" customFormat="1" ht="14.1" hidden="1" customHeight="1">
      <c r="A139" s="769" t="s">
        <v>3036</v>
      </c>
      <c r="B139" s="770" t="s">
        <v>3040</v>
      </c>
      <c r="C139" s="771">
        <v>300</v>
      </c>
      <c r="D139" s="772">
        <v>425</v>
      </c>
      <c r="E139" s="773">
        <v>586</v>
      </c>
      <c r="F139" s="393"/>
      <c r="G139" s="533"/>
    </row>
    <row r="140" spans="1:7" s="192" customFormat="1" ht="14.1" hidden="1" customHeight="1">
      <c r="A140" s="769" t="s">
        <v>3036</v>
      </c>
      <c r="B140" s="770" t="s">
        <v>3040</v>
      </c>
      <c r="C140" s="771">
        <v>1000</v>
      </c>
      <c r="D140" s="772">
        <v>853</v>
      </c>
      <c r="E140" s="774"/>
      <c r="F140" s="393"/>
      <c r="G140" s="533"/>
    </row>
    <row r="141" spans="1:7" s="192" customFormat="1" ht="14.1" hidden="1" customHeight="1">
      <c r="A141" s="769" t="s">
        <v>3036</v>
      </c>
      <c r="B141" s="770" t="s">
        <v>3041</v>
      </c>
      <c r="C141" s="771">
        <v>200</v>
      </c>
      <c r="D141" s="772">
        <v>455</v>
      </c>
      <c r="E141" s="773">
        <v>627</v>
      </c>
      <c r="F141" s="393"/>
      <c r="G141" s="533"/>
    </row>
    <row r="142" spans="1:7" s="192" customFormat="1" ht="14.1" hidden="1" customHeight="1">
      <c r="A142" s="769" t="s">
        <v>3036</v>
      </c>
      <c r="B142" s="770" t="s">
        <v>3042</v>
      </c>
      <c r="C142" s="771">
        <v>200</v>
      </c>
      <c r="D142" s="772">
        <v>481</v>
      </c>
      <c r="E142" s="773">
        <v>664</v>
      </c>
      <c r="F142" s="393"/>
      <c r="G142" s="533"/>
    </row>
    <row r="143" spans="1:7" s="192" customFormat="1" ht="14.1" hidden="1" customHeight="1">
      <c r="A143" s="769" t="s">
        <v>3036</v>
      </c>
      <c r="B143" s="770" t="s">
        <v>3042</v>
      </c>
      <c r="C143" s="771">
        <v>500</v>
      </c>
      <c r="D143" s="772">
        <v>853</v>
      </c>
      <c r="E143" s="774"/>
      <c r="F143" s="393"/>
      <c r="G143" s="533"/>
    </row>
    <row r="144" spans="1:7" s="192" customFormat="1" ht="14.1" hidden="1" customHeight="1">
      <c r="A144" s="769" t="s">
        <v>3036</v>
      </c>
      <c r="B144" s="770" t="s">
        <v>3043</v>
      </c>
      <c r="C144" s="771">
        <v>250</v>
      </c>
      <c r="D144" s="772">
        <v>449</v>
      </c>
      <c r="E144" s="773">
        <v>619</v>
      </c>
      <c r="F144" s="393"/>
      <c r="G144" s="533"/>
    </row>
    <row r="145" spans="1:7" s="192" customFormat="1" ht="14.1" hidden="1" customHeight="1">
      <c r="A145" s="769" t="s">
        <v>3036</v>
      </c>
      <c r="B145" s="770" t="s">
        <v>3044</v>
      </c>
      <c r="C145" s="771">
        <v>30</v>
      </c>
      <c r="D145" s="772">
        <v>406</v>
      </c>
      <c r="E145" s="773">
        <v>560</v>
      </c>
      <c r="F145" s="393"/>
      <c r="G145" s="533"/>
    </row>
    <row r="146" spans="1:7" s="192" customFormat="1" ht="14.1" hidden="1" customHeight="1">
      <c r="A146" s="769" t="s">
        <v>3036</v>
      </c>
      <c r="B146" s="770" t="s">
        <v>3045</v>
      </c>
      <c r="C146" s="771">
        <v>30</v>
      </c>
      <c r="D146" s="772">
        <v>406</v>
      </c>
      <c r="E146" s="773">
        <v>560</v>
      </c>
      <c r="F146" s="393"/>
      <c r="G146" s="533"/>
    </row>
    <row r="147" spans="1:7" s="192" customFormat="1" ht="14.1" hidden="1" customHeight="1">
      <c r="A147" s="769" t="s">
        <v>3036</v>
      </c>
      <c r="B147" s="770" t="s">
        <v>3046</v>
      </c>
      <c r="C147" s="771">
        <v>100</v>
      </c>
      <c r="D147" s="772">
        <v>510</v>
      </c>
      <c r="E147" s="773">
        <v>704</v>
      </c>
      <c r="F147" s="393"/>
      <c r="G147" s="533"/>
    </row>
    <row r="148" spans="1:7" s="192" customFormat="1" ht="14.1" hidden="1" customHeight="1">
      <c r="A148" s="777"/>
      <c r="B148" s="778" t="s">
        <v>3122</v>
      </c>
      <c r="C148" s="777"/>
      <c r="D148" s="777"/>
      <c r="E148" s="777"/>
      <c r="F148" s="393"/>
      <c r="G148" s="533"/>
    </row>
    <row r="149" spans="1:7" s="192" customFormat="1" ht="14.1" hidden="1" customHeight="1">
      <c r="A149" s="769" t="s">
        <v>2921</v>
      </c>
      <c r="B149" s="770" t="s">
        <v>3035</v>
      </c>
      <c r="C149" s="771">
        <v>1000</v>
      </c>
      <c r="D149" s="772">
        <v>592</v>
      </c>
      <c r="E149" s="774"/>
      <c r="F149" s="393"/>
      <c r="G149" s="533"/>
    </row>
    <row r="150" spans="1:7" s="192" customFormat="1" ht="14.1" hidden="1" customHeight="1">
      <c r="A150" s="769" t="s">
        <v>3036</v>
      </c>
      <c r="B150" s="770" t="s">
        <v>3047</v>
      </c>
      <c r="C150" s="771">
        <v>100</v>
      </c>
      <c r="D150" s="772">
        <v>580</v>
      </c>
      <c r="E150" s="773">
        <v>800</v>
      </c>
      <c r="F150" s="393"/>
      <c r="G150" s="533"/>
    </row>
    <row r="151" spans="1:7" s="192" customFormat="1" ht="14.1" hidden="1" customHeight="1">
      <c r="A151" s="769" t="s">
        <v>3036</v>
      </c>
      <c r="B151" s="770" t="s">
        <v>3048</v>
      </c>
      <c r="C151" s="771">
        <v>100</v>
      </c>
      <c r="D151" s="772">
        <v>580</v>
      </c>
      <c r="E151" s="773">
        <v>800</v>
      </c>
      <c r="F151" s="393"/>
      <c r="G151" s="533"/>
    </row>
    <row r="152" spans="1:7" s="192" customFormat="1" ht="14.1" hidden="1" customHeight="1">
      <c r="A152" s="769" t="s">
        <v>3036</v>
      </c>
      <c r="B152" s="770" t="s">
        <v>3049</v>
      </c>
      <c r="C152" s="771">
        <v>100</v>
      </c>
      <c r="D152" s="772">
        <v>580</v>
      </c>
      <c r="E152" s="773">
        <v>800</v>
      </c>
      <c r="F152" s="393"/>
      <c r="G152" s="533"/>
    </row>
    <row r="153" spans="1:7" s="192" customFormat="1" ht="14.1" hidden="1" customHeight="1">
      <c r="A153" s="769" t="s">
        <v>3036</v>
      </c>
      <c r="B153" s="770" t="s">
        <v>3050</v>
      </c>
      <c r="C153" s="771">
        <v>100</v>
      </c>
      <c r="D153" s="772">
        <v>580</v>
      </c>
      <c r="E153" s="773">
        <v>800</v>
      </c>
      <c r="F153" s="393"/>
      <c r="G153" s="533"/>
    </row>
    <row r="154" spans="1:7" s="192" customFormat="1" ht="14.1" hidden="1" customHeight="1">
      <c r="A154" s="769" t="s">
        <v>3036</v>
      </c>
      <c r="B154" s="770" t="s">
        <v>3051</v>
      </c>
      <c r="C154" s="771">
        <v>100</v>
      </c>
      <c r="D154" s="772">
        <v>580</v>
      </c>
      <c r="E154" s="773">
        <v>800</v>
      </c>
      <c r="F154" s="393"/>
      <c r="G154" s="533"/>
    </row>
    <row r="155" spans="1:7" s="192" customFormat="1" ht="14.1" hidden="1" customHeight="1">
      <c r="A155" s="777"/>
      <c r="B155" s="778" t="s">
        <v>3123</v>
      </c>
      <c r="C155" s="777"/>
      <c r="D155" s="777"/>
      <c r="E155" s="777"/>
      <c r="F155" s="393"/>
      <c r="G155" s="533"/>
    </row>
    <row r="156" spans="1:7" s="192" customFormat="1" ht="14.1" hidden="1" customHeight="1">
      <c r="A156" s="769" t="s">
        <v>2921</v>
      </c>
      <c r="B156" s="770" t="s">
        <v>2953</v>
      </c>
      <c r="C156" s="771">
        <v>1000</v>
      </c>
      <c r="D156" s="772">
        <v>597</v>
      </c>
      <c r="E156" s="774"/>
      <c r="F156" s="393"/>
      <c r="G156" s="533"/>
    </row>
    <row r="157" spans="1:7" s="192" customFormat="1" ht="14.1" hidden="1" customHeight="1">
      <c r="A157" s="769" t="s">
        <v>2921</v>
      </c>
      <c r="B157" s="770" t="s">
        <v>3052</v>
      </c>
      <c r="C157" s="771">
        <v>250</v>
      </c>
      <c r="D157" s="772">
        <v>284</v>
      </c>
      <c r="E157" s="773">
        <v>392</v>
      </c>
      <c r="F157" s="393"/>
      <c r="G157" s="533"/>
    </row>
    <row r="158" spans="1:7" s="192" customFormat="1" ht="14.1" hidden="1" customHeight="1">
      <c r="A158" s="774"/>
      <c r="B158" s="779" t="s">
        <v>3053</v>
      </c>
      <c r="C158" s="780">
        <v>250</v>
      </c>
      <c r="D158" s="786">
        <v>284</v>
      </c>
      <c r="E158" s="773">
        <v>392</v>
      </c>
      <c r="F158" s="393"/>
      <c r="G158" s="533"/>
    </row>
    <row r="159" spans="1:7" s="192" customFormat="1" ht="14.1" hidden="1" customHeight="1">
      <c r="A159" s="769" t="s">
        <v>2921</v>
      </c>
      <c r="B159" s="779" t="s">
        <v>3054</v>
      </c>
      <c r="C159" s="771">
        <v>250</v>
      </c>
      <c r="D159" s="772">
        <v>284</v>
      </c>
      <c r="E159" s="773">
        <v>392</v>
      </c>
      <c r="F159" s="393"/>
      <c r="G159" s="533"/>
    </row>
    <row r="160" spans="1:7" s="192" customFormat="1" ht="14.1" hidden="1" customHeight="1">
      <c r="A160" s="769" t="s">
        <v>2921</v>
      </c>
      <c r="B160" s="770" t="s">
        <v>2975</v>
      </c>
      <c r="C160" s="771">
        <v>1000</v>
      </c>
      <c r="D160" s="772">
        <v>609</v>
      </c>
      <c r="E160" s="774"/>
      <c r="F160" s="393"/>
      <c r="G160" s="533"/>
    </row>
    <row r="161" spans="1:7" s="192" customFormat="1" ht="14.1" hidden="1" customHeight="1">
      <c r="A161" s="769" t="s">
        <v>2921</v>
      </c>
      <c r="B161" s="770" t="s">
        <v>2963</v>
      </c>
      <c r="C161" s="771">
        <v>750</v>
      </c>
      <c r="D161" s="772">
        <v>742</v>
      </c>
      <c r="E161" s="774"/>
      <c r="F161" s="393"/>
      <c r="G161" s="533"/>
    </row>
    <row r="162" spans="1:7" s="192" customFormat="1" ht="14.1" hidden="1" customHeight="1">
      <c r="A162" s="769" t="s">
        <v>2921</v>
      </c>
      <c r="B162" s="770" t="s">
        <v>3055</v>
      </c>
      <c r="C162" s="771">
        <v>50</v>
      </c>
      <c r="D162" s="772">
        <v>646</v>
      </c>
      <c r="E162" s="773">
        <v>891</v>
      </c>
      <c r="F162" s="393"/>
      <c r="G162" s="533"/>
    </row>
    <row r="163" spans="1:7" s="192" customFormat="1" ht="14.1" hidden="1" customHeight="1">
      <c r="A163" s="782"/>
      <c r="B163" s="783" t="s">
        <v>3056</v>
      </c>
      <c r="C163" s="787" t="s">
        <v>3057</v>
      </c>
      <c r="D163" s="782"/>
      <c r="E163" s="782"/>
      <c r="F163" s="393"/>
      <c r="G163" s="533"/>
    </row>
    <row r="164" spans="1:7" s="192" customFormat="1" ht="14.1" hidden="1" customHeight="1">
      <c r="A164" s="782"/>
      <c r="B164" s="783" t="s">
        <v>3058</v>
      </c>
      <c r="C164" s="782"/>
      <c r="D164" s="782"/>
      <c r="E164" s="782"/>
      <c r="F164" s="393"/>
      <c r="G164" s="533"/>
    </row>
    <row r="165" spans="1:7" s="192" customFormat="1" ht="14.1" hidden="1" customHeight="1">
      <c r="A165" s="769" t="s">
        <v>2921</v>
      </c>
      <c r="B165" s="770" t="s">
        <v>2976</v>
      </c>
      <c r="C165" s="771">
        <v>1000</v>
      </c>
      <c r="D165" s="772">
        <v>592</v>
      </c>
      <c r="E165" s="774"/>
      <c r="F165" s="393"/>
      <c r="G165" s="533"/>
    </row>
    <row r="166" spans="1:7" s="192" customFormat="1" ht="14.1" hidden="1" customHeight="1">
      <c r="A166" s="769" t="s">
        <v>2921</v>
      </c>
      <c r="B166" s="770" t="s">
        <v>3059</v>
      </c>
      <c r="C166" s="771">
        <v>200</v>
      </c>
      <c r="D166" s="772">
        <v>325</v>
      </c>
      <c r="E166" s="773">
        <v>448</v>
      </c>
      <c r="F166" s="393"/>
      <c r="G166" s="533"/>
    </row>
    <row r="167" spans="1:7" s="192" customFormat="1" ht="14.1" hidden="1" customHeight="1">
      <c r="A167" s="769" t="s">
        <v>2921</v>
      </c>
      <c r="B167" s="770" t="s">
        <v>3059</v>
      </c>
      <c r="C167" s="771">
        <v>1000</v>
      </c>
      <c r="D167" s="772">
        <v>609</v>
      </c>
      <c r="E167" s="774"/>
      <c r="F167" s="393"/>
      <c r="G167" s="533"/>
    </row>
    <row r="168" spans="1:7" s="192" customFormat="1" ht="14.1" hidden="1" customHeight="1">
      <c r="A168" s="769" t="s">
        <v>2921</v>
      </c>
      <c r="B168" s="770" t="s">
        <v>3060</v>
      </c>
      <c r="C168" s="771">
        <v>200</v>
      </c>
      <c r="D168" s="772">
        <v>412</v>
      </c>
      <c r="E168" s="773">
        <v>568</v>
      </c>
      <c r="F168" s="393"/>
      <c r="G168" s="533"/>
    </row>
    <row r="169" spans="1:7" s="192" customFormat="1" ht="14.1" hidden="1" customHeight="1">
      <c r="A169" s="769" t="s">
        <v>2921</v>
      </c>
      <c r="B169" s="770" t="s">
        <v>3060</v>
      </c>
      <c r="C169" s="771">
        <v>750</v>
      </c>
      <c r="D169" s="772">
        <v>742</v>
      </c>
      <c r="E169" s="774"/>
      <c r="F169" s="393"/>
      <c r="G169" s="533"/>
    </row>
    <row r="170" spans="1:7" s="192" customFormat="1" ht="14.1" hidden="1" customHeight="1">
      <c r="A170" s="769" t="s">
        <v>2921</v>
      </c>
      <c r="B170" s="770" t="s">
        <v>3061</v>
      </c>
      <c r="C170" s="769" t="s">
        <v>3062</v>
      </c>
      <c r="D170" s="772">
        <v>835</v>
      </c>
      <c r="E170" s="776">
        <v>1152</v>
      </c>
      <c r="F170" s="393"/>
      <c r="G170" s="533"/>
    </row>
    <row r="171" spans="1:7" s="192" customFormat="1" ht="14.1" hidden="1" customHeight="1">
      <c r="A171" s="782"/>
      <c r="B171" s="783" t="s">
        <v>3063</v>
      </c>
      <c r="C171" s="782"/>
      <c r="D171" s="782"/>
      <c r="E171" s="782"/>
      <c r="F171" s="393"/>
      <c r="G171" s="533"/>
    </row>
    <row r="172" spans="1:7" s="192" customFormat="1" ht="14.1" hidden="1" customHeight="1">
      <c r="A172" s="769" t="s">
        <v>2921</v>
      </c>
      <c r="B172" s="770" t="s">
        <v>2974</v>
      </c>
      <c r="C172" s="771">
        <v>1000</v>
      </c>
      <c r="D172" s="772">
        <v>592</v>
      </c>
      <c r="E172" s="774"/>
      <c r="F172" s="393"/>
      <c r="G172" s="533"/>
    </row>
    <row r="173" spans="1:7" s="192" customFormat="1" ht="14.1" hidden="1" customHeight="1">
      <c r="A173" s="769" t="s">
        <v>2921</v>
      </c>
      <c r="B173" s="770" t="s">
        <v>2952</v>
      </c>
      <c r="C173" s="771">
        <v>1000</v>
      </c>
      <c r="D173" s="772">
        <v>609</v>
      </c>
      <c r="E173" s="774"/>
      <c r="F173" s="393"/>
      <c r="G173" s="533"/>
    </row>
    <row r="174" spans="1:7" s="192" customFormat="1" ht="14.1" hidden="1" customHeight="1">
      <c r="A174" s="769" t="s">
        <v>2921</v>
      </c>
      <c r="B174" s="770" t="s">
        <v>3064</v>
      </c>
      <c r="C174" s="771">
        <v>200</v>
      </c>
      <c r="D174" s="772">
        <v>412</v>
      </c>
      <c r="E174" s="773">
        <v>568</v>
      </c>
      <c r="F174" s="393"/>
      <c r="G174" s="533"/>
    </row>
    <row r="175" spans="1:7" s="192" customFormat="1" ht="14.1" hidden="1" customHeight="1">
      <c r="A175" s="769" t="s">
        <v>2921</v>
      </c>
      <c r="B175" s="770" t="s">
        <v>3065</v>
      </c>
      <c r="C175" s="771">
        <v>200</v>
      </c>
      <c r="D175" s="772">
        <v>412</v>
      </c>
      <c r="E175" s="773">
        <v>568</v>
      </c>
      <c r="F175" s="393"/>
      <c r="G175" s="533"/>
    </row>
    <row r="176" spans="1:7" s="192" customFormat="1" ht="14.1" hidden="1" customHeight="1">
      <c r="A176" s="769" t="s">
        <v>2921</v>
      </c>
      <c r="B176" s="770" t="s">
        <v>3065</v>
      </c>
      <c r="C176" s="771">
        <v>750</v>
      </c>
      <c r="D176" s="772">
        <v>742</v>
      </c>
      <c r="E176" s="774"/>
      <c r="F176" s="393"/>
      <c r="G176" s="533"/>
    </row>
    <row r="177" spans="1:7" s="192" customFormat="1" ht="14.1" hidden="1" customHeight="1">
      <c r="A177" s="782"/>
      <c r="B177" s="783" t="s">
        <v>3066</v>
      </c>
      <c r="C177" s="782"/>
      <c r="D177" s="782"/>
      <c r="E177" s="782"/>
      <c r="F177" s="393"/>
      <c r="G177" s="533"/>
    </row>
    <row r="178" spans="1:7" s="192" customFormat="1" ht="14.1" hidden="1" customHeight="1">
      <c r="A178" s="782"/>
      <c r="B178" s="783" t="s">
        <v>3067</v>
      </c>
      <c r="C178" s="782"/>
      <c r="D178" s="782"/>
      <c r="E178" s="782"/>
      <c r="F178" s="393"/>
      <c r="G178" s="533"/>
    </row>
    <row r="179" spans="1:7" s="192" customFormat="1" ht="14.1" hidden="1" customHeight="1">
      <c r="A179" s="769" t="s">
        <v>2921</v>
      </c>
      <c r="B179" s="770" t="s">
        <v>2973</v>
      </c>
      <c r="C179" s="771">
        <v>1000</v>
      </c>
      <c r="D179" s="772">
        <v>621</v>
      </c>
      <c r="E179" s="774"/>
      <c r="F179" s="393"/>
      <c r="G179" s="533"/>
    </row>
    <row r="180" spans="1:7" s="192" customFormat="1" ht="14.1" hidden="1" customHeight="1">
      <c r="A180" s="769" t="s">
        <v>2921</v>
      </c>
      <c r="B180" s="770" t="s">
        <v>3068</v>
      </c>
      <c r="C180" s="771">
        <v>150</v>
      </c>
      <c r="D180" s="772">
        <v>369</v>
      </c>
      <c r="E180" s="773">
        <v>509</v>
      </c>
      <c r="F180" s="393"/>
      <c r="G180" s="533"/>
    </row>
    <row r="181" spans="1:7" s="192" customFormat="1" ht="14.1" hidden="1" customHeight="1">
      <c r="A181" s="769" t="s">
        <v>2921</v>
      </c>
      <c r="B181" s="770" t="s">
        <v>3069</v>
      </c>
      <c r="C181" s="771">
        <v>500</v>
      </c>
      <c r="D181" s="772">
        <v>690</v>
      </c>
      <c r="E181" s="774"/>
      <c r="F181" s="393"/>
      <c r="G181" s="533"/>
    </row>
    <row r="182" spans="1:7" s="192" customFormat="1" ht="14.1" hidden="1" customHeight="1">
      <c r="A182" s="769" t="s">
        <v>2921</v>
      </c>
      <c r="B182" s="770" t="s">
        <v>3070</v>
      </c>
      <c r="C182" s="771">
        <v>150</v>
      </c>
      <c r="D182" s="772">
        <v>423</v>
      </c>
      <c r="E182" s="773">
        <v>584</v>
      </c>
      <c r="F182" s="393"/>
      <c r="G182" s="533"/>
    </row>
    <row r="183" spans="1:7" s="192" customFormat="1" ht="14.1" customHeight="1">
      <c r="A183" s="782"/>
      <c r="B183" s="783" t="s">
        <v>3071</v>
      </c>
      <c r="C183" s="782"/>
      <c r="D183" s="782"/>
      <c r="E183" s="782"/>
      <c r="F183" s="393"/>
      <c r="G183" s="533"/>
    </row>
    <row r="184" spans="1:7" s="192" customFormat="1" ht="14.1" customHeight="1">
      <c r="A184" s="782"/>
      <c r="B184" s="783" t="s">
        <v>3072</v>
      </c>
      <c r="C184" s="782"/>
      <c r="D184" s="782"/>
      <c r="E184" s="782"/>
      <c r="F184" s="393"/>
      <c r="G184" s="533"/>
    </row>
    <row r="185" spans="1:7" s="192" customFormat="1" ht="14.1" customHeight="1">
      <c r="A185" s="782"/>
      <c r="B185" s="788" t="s">
        <v>3073</v>
      </c>
      <c r="C185" s="782"/>
      <c r="D185" s="782"/>
      <c r="E185" s="782"/>
      <c r="F185" s="393"/>
      <c r="G185" s="533"/>
    </row>
    <row r="186" spans="1:7" s="192" customFormat="1" ht="14.1" customHeight="1">
      <c r="A186" s="782"/>
      <c r="B186" s="783" t="s">
        <v>1215</v>
      </c>
      <c r="C186" s="782"/>
      <c r="D186" s="782"/>
      <c r="E186" s="782"/>
      <c r="F186" s="393"/>
      <c r="G186" s="533"/>
    </row>
    <row r="187" spans="1:7" s="192" customFormat="1" ht="14.1" customHeight="1">
      <c r="A187" s="782"/>
      <c r="B187" s="783" t="s">
        <v>3074</v>
      </c>
      <c r="C187" s="782"/>
      <c r="D187" s="782"/>
      <c r="E187" s="782"/>
      <c r="F187" s="393"/>
      <c r="G187" s="533"/>
    </row>
    <row r="188" spans="1:7" s="192" customFormat="1" ht="14.1" customHeight="1">
      <c r="A188" s="782"/>
      <c r="B188" s="783" t="s">
        <v>3075</v>
      </c>
      <c r="C188" s="782"/>
      <c r="D188" s="782"/>
      <c r="E188" s="782"/>
      <c r="F188" s="393"/>
      <c r="G188" s="533"/>
    </row>
    <row r="189" spans="1:7" s="192" customFormat="1" ht="14.1" customHeight="1">
      <c r="A189" s="769" t="s">
        <v>2923</v>
      </c>
      <c r="B189" s="770" t="s">
        <v>3076</v>
      </c>
      <c r="C189" s="771">
        <v>10</v>
      </c>
      <c r="D189" s="772">
        <v>273</v>
      </c>
      <c r="E189" s="773">
        <v>376</v>
      </c>
      <c r="F189" s="393"/>
      <c r="G189" s="533"/>
    </row>
    <row r="190" spans="1:7" s="192" customFormat="1" ht="14.1" customHeight="1">
      <c r="A190" s="769" t="s">
        <v>2923</v>
      </c>
      <c r="B190" s="770" t="s">
        <v>3077</v>
      </c>
      <c r="C190" s="771">
        <v>65</v>
      </c>
      <c r="D190" s="772">
        <v>232</v>
      </c>
      <c r="E190" s="773">
        <v>320</v>
      </c>
      <c r="F190" s="393"/>
      <c r="G190" s="533"/>
    </row>
    <row r="191" spans="1:7" s="192" customFormat="1" ht="14.1" customHeight="1">
      <c r="A191" s="777"/>
      <c r="B191" s="778" t="s">
        <v>3124</v>
      </c>
      <c r="C191" s="777"/>
      <c r="D191" s="777"/>
      <c r="E191" s="777"/>
      <c r="F191" s="393"/>
      <c r="G191" s="533"/>
    </row>
    <row r="192" spans="1:7" s="192" customFormat="1" ht="14.1" customHeight="1">
      <c r="A192" s="769" t="s">
        <v>2923</v>
      </c>
      <c r="B192" s="770" t="s">
        <v>3078</v>
      </c>
      <c r="C192" s="771">
        <v>200</v>
      </c>
      <c r="D192" s="772">
        <v>319</v>
      </c>
      <c r="E192" s="773">
        <v>440</v>
      </c>
      <c r="F192" s="393"/>
      <c r="G192" s="533"/>
    </row>
    <row r="193" spans="1:7" s="192" customFormat="1" ht="14.1" customHeight="1">
      <c r="A193" s="769" t="s">
        <v>2923</v>
      </c>
      <c r="B193" s="770" t="s">
        <v>3079</v>
      </c>
      <c r="C193" s="771">
        <v>200</v>
      </c>
      <c r="D193" s="772">
        <v>278</v>
      </c>
      <c r="E193" s="773">
        <v>384</v>
      </c>
      <c r="F193" s="393"/>
      <c r="G193" s="533"/>
    </row>
    <row r="194" spans="1:7" s="192" customFormat="1" ht="14.1" customHeight="1">
      <c r="A194" s="769" t="s">
        <v>2923</v>
      </c>
      <c r="B194" s="770" t="s">
        <v>3080</v>
      </c>
      <c r="C194" s="771">
        <v>200</v>
      </c>
      <c r="D194" s="772">
        <v>203</v>
      </c>
      <c r="E194" s="773">
        <v>280</v>
      </c>
      <c r="F194" s="393"/>
      <c r="G194" s="533"/>
    </row>
    <row r="195" spans="1:7" s="192" customFormat="1" ht="14.1" customHeight="1">
      <c r="A195" s="769" t="s">
        <v>2923</v>
      </c>
      <c r="B195" s="770" t="s">
        <v>3081</v>
      </c>
      <c r="C195" s="771">
        <v>200</v>
      </c>
      <c r="D195" s="772">
        <v>278</v>
      </c>
      <c r="E195" s="773">
        <v>384</v>
      </c>
      <c r="F195" s="393"/>
      <c r="G195" s="533"/>
    </row>
    <row r="196" spans="1:7" s="192" customFormat="1" ht="14.1" customHeight="1">
      <c r="A196" s="769" t="s">
        <v>2923</v>
      </c>
      <c r="B196" s="770" t="s">
        <v>3082</v>
      </c>
      <c r="C196" s="771">
        <v>200</v>
      </c>
      <c r="D196" s="772">
        <v>203</v>
      </c>
      <c r="E196" s="773">
        <v>280</v>
      </c>
      <c r="F196" s="393"/>
      <c r="G196" s="533"/>
    </row>
    <row r="197" spans="1:7" s="192" customFormat="1" ht="14.1" customHeight="1">
      <c r="A197" s="777"/>
      <c r="B197" s="778" t="s">
        <v>3125</v>
      </c>
      <c r="C197" s="777"/>
      <c r="D197" s="777"/>
      <c r="E197" s="777"/>
      <c r="F197" s="393"/>
      <c r="G197" s="533"/>
    </row>
    <row r="198" spans="1:7" s="192" customFormat="1" ht="14.1" customHeight="1">
      <c r="A198" s="769" t="s">
        <v>2923</v>
      </c>
      <c r="B198" s="770" t="s">
        <v>3083</v>
      </c>
      <c r="C198" s="771">
        <v>100</v>
      </c>
      <c r="D198" s="772">
        <v>278</v>
      </c>
      <c r="E198" s="773">
        <v>384</v>
      </c>
      <c r="F198" s="393"/>
      <c r="G198" s="533"/>
    </row>
    <row r="199" spans="1:7" s="192" customFormat="1" ht="14.1" customHeight="1">
      <c r="A199" s="777"/>
      <c r="B199" s="778" t="s">
        <v>3126</v>
      </c>
      <c r="C199" s="777"/>
      <c r="D199" s="777"/>
      <c r="E199" s="777"/>
      <c r="F199" s="393"/>
      <c r="G199" s="533"/>
    </row>
    <row r="200" spans="1:7" s="192" customFormat="1" ht="14.1" customHeight="1">
      <c r="A200" s="769" t="s">
        <v>2923</v>
      </c>
      <c r="B200" s="770" t="s">
        <v>2947</v>
      </c>
      <c r="C200" s="771">
        <v>100</v>
      </c>
      <c r="D200" s="772">
        <v>154</v>
      </c>
      <c r="E200" s="773">
        <v>213</v>
      </c>
      <c r="F200" s="393"/>
      <c r="G200" s="533"/>
    </row>
    <row r="201" spans="1:7" s="192" customFormat="1" ht="14.1" customHeight="1">
      <c r="A201" s="769" t="s">
        <v>2923</v>
      </c>
      <c r="B201" s="770" t="s">
        <v>2947</v>
      </c>
      <c r="C201" s="771">
        <v>300</v>
      </c>
      <c r="D201" s="772">
        <v>278</v>
      </c>
      <c r="E201" s="773">
        <v>384</v>
      </c>
      <c r="F201" s="393"/>
      <c r="G201" s="533"/>
    </row>
    <row r="202" spans="1:7" s="192" customFormat="1" ht="13.5" customHeight="1">
      <c r="A202" s="777"/>
      <c r="B202" s="778" t="s">
        <v>3127</v>
      </c>
      <c r="C202" s="777"/>
      <c r="D202" s="777"/>
      <c r="E202" s="777"/>
      <c r="F202" s="393"/>
      <c r="G202" s="533"/>
    </row>
    <row r="203" spans="1:7" s="192" customFormat="1" ht="14.1" customHeight="1">
      <c r="A203" s="777"/>
      <c r="B203" s="778" t="s">
        <v>3128</v>
      </c>
      <c r="C203" s="777"/>
      <c r="D203" s="777"/>
      <c r="E203" s="777"/>
      <c r="F203" s="393"/>
      <c r="G203" s="533"/>
    </row>
    <row r="204" spans="1:7" s="192" customFormat="1" ht="14.1" customHeight="1">
      <c r="A204" s="777"/>
      <c r="B204" s="778" t="s">
        <v>3129</v>
      </c>
      <c r="C204" s="777"/>
      <c r="D204" s="777"/>
      <c r="E204" s="777"/>
      <c r="F204" s="393"/>
      <c r="G204" s="533"/>
    </row>
    <row r="205" spans="1:7" s="192" customFormat="1" ht="14.1" customHeight="1">
      <c r="A205" s="769" t="s">
        <v>3084</v>
      </c>
      <c r="B205" s="770" t="s">
        <v>3085</v>
      </c>
      <c r="C205" s="771">
        <v>500</v>
      </c>
      <c r="D205" s="772">
        <v>278</v>
      </c>
      <c r="E205" s="773">
        <v>384</v>
      </c>
      <c r="F205" s="393"/>
      <c r="G205" s="533"/>
    </row>
    <row r="206" spans="1:7" s="192" customFormat="1" ht="14.1" customHeight="1">
      <c r="A206" s="769" t="s">
        <v>3084</v>
      </c>
      <c r="B206" s="770" t="s">
        <v>3086</v>
      </c>
      <c r="C206" s="771">
        <v>200</v>
      </c>
      <c r="D206" s="772">
        <v>232</v>
      </c>
      <c r="E206" s="773">
        <v>320</v>
      </c>
      <c r="F206" s="393"/>
      <c r="G206" s="533"/>
    </row>
    <row r="207" spans="1:7" s="192" customFormat="1" ht="14.1" customHeight="1">
      <c r="A207" s="769" t="s">
        <v>3084</v>
      </c>
      <c r="B207" s="770" t="s">
        <v>3087</v>
      </c>
      <c r="C207" s="771">
        <v>500</v>
      </c>
      <c r="D207" s="772">
        <v>278</v>
      </c>
      <c r="E207" s="773">
        <v>384</v>
      </c>
      <c r="F207" s="393"/>
      <c r="G207" s="533"/>
    </row>
    <row r="208" spans="1:7" s="192" customFormat="1" ht="14.1" customHeight="1">
      <c r="A208" s="769" t="s">
        <v>3084</v>
      </c>
      <c r="B208" s="770" t="s">
        <v>3088</v>
      </c>
      <c r="C208" s="771">
        <v>200</v>
      </c>
      <c r="D208" s="772">
        <v>232</v>
      </c>
      <c r="E208" s="773">
        <v>320</v>
      </c>
      <c r="F208" s="393"/>
      <c r="G208" s="533"/>
    </row>
    <row r="209" spans="1:7" s="192" customFormat="1" ht="14.1" customHeight="1">
      <c r="A209" s="777"/>
      <c r="B209" s="778" t="s">
        <v>3130</v>
      </c>
      <c r="C209" s="777"/>
      <c r="D209" s="777"/>
      <c r="E209" s="777"/>
      <c r="F209" s="393"/>
      <c r="G209" s="533"/>
    </row>
    <row r="210" spans="1:7" s="192" customFormat="1" ht="14.1" customHeight="1">
      <c r="A210" s="769" t="s">
        <v>2923</v>
      </c>
      <c r="B210" s="770" t="s">
        <v>3089</v>
      </c>
      <c r="C210" s="771">
        <v>200</v>
      </c>
      <c r="D210" s="772">
        <v>278</v>
      </c>
      <c r="E210" s="773">
        <v>384</v>
      </c>
      <c r="F210" s="393"/>
      <c r="G210" s="533"/>
    </row>
    <row r="211" spans="1:7" s="192" customFormat="1" ht="14.1" customHeight="1">
      <c r="A211" s="769" t="s">
        <v>2923</v>
      </c>
      <c r="B211" s="770" t="s">
        <v>3090</v>
      </c>
      <c r="C211" s="771">
        <v>300</v>
      </c>
      <c r="D211" s="772">
        <v>278</v>
      </c>
      <c r="E211" s="773">
        <v>384</v>
      </c>
      <c r="F211" s="393"/>
      <c r="G211" s="533"/>
    </row>
    <row r="212" spans="1:7" s="192" customFormat="1" ht="14.1" customHeight="1">
      <c r="A212" s="769" t="s">
        <v>2923</v>
      </c>
      <c r="B212" s="770" t="s">
        <v>3091</v>
      </c>
      <c r="C212" s="771">
        <v>300</v>
      </c>
      <c r="D212" s="772">
        <v>278</v>
      </c>
      <c r="E212" s="773">
        <v>384</v>
      </c>
      <c r="F212" s="393"/>
      <c r="G212" s="533"/>
    </row>
    <row r="213" spans="1:7" s="192" customFormat="1" ht="14.1" hidden="1" customHeight="1">
      <c r="A213" s="769" t="s">
        <v>2923</v>
      </c>
      <c r="B213" s="779" t="s">
        <v>3092</v>
      </c>
      <c r="C213" s="789" t="s">
        <v>3093</v>
      </c>
      <c r="D213" s="772">
        <v>481</v>
      </c>
      <c r="E213" s="773">
        <v>664</v>
      </c>
      <c r="F213" s="393"/>
      <c r="G213" s="533"/>
    </row>
    <row r="214" spans="1:7" s="192" customFormat="1" ht="14.1" hidden="1" customHeight="1">
      <c r="A214" s="769" t="s">
        <v>2923</v>
      </c>
      <c r="B214" s="770" t="s">
        <v>3091</v>
      </c>
      <c r="C214" s="771">
        <v>100</v>
      </c>
      <c r="D214" s="772">
        <v>232</v>
      </c>
      <c r="E214" s="773">
        <v>320</v>
      </c>
      <c r="F214" s="393"/>
      <c r="G214" s="533"/>
    </row>
    <row r="215" spans="1:7" s="192" customFormat="1" ht="14.1" hidden="1" customHeight="1">
      <c r="A215" s="769" t="s">
        <v>2923</v>
      </c>
      <c r="B215" s="770" t="s">
        <v>3094</v>
      </c>
      <c r="C215" s="771">
        <v>300</v>
      </c>
      <c r="D215" s="772">
        <v>319</v>
      </c>
      <c r="E215" s="773">
        <v>440</v>
      </c>
      <c r="F215" s="393"/>
      <c r="G215" s="533"/>
    </row>
    <row r="216" spans="1:7" s="192" customFormat="1" ht="14.1" hidden="1" customHeight="1">
      <c r="A216" s="769" t="s">
        <v>2923</v>
      </c>
      <c r="B216" s="770" t="s">
        <v>3095</v>
      </c>
      <c r="C216" s="771">
        <v>300</v>
      </c>
      <c r="D216" s="772">
        <v>319</v>
      </c>
      <c r="E216" s="773">
        <v>440</v>
      </c>
      <c r="F216" s="393"/>
      <c r="G216" s="533"/>
    </row>
    <row r="217" spans="1:7" s="192" customFormat="1" ht="14.1" hidden="1" customHeight="1">
      <c r="A217" s="777"/>
      <c r="B217" s="778" t="s">
        <v>3131</v>
      </c>
      <c r="C217" s="777"/>
      <c r="D217" s="777"/>
      <c r="E217" s="777"/>
      <c r="F217" s="393"/>
      <c r="G217" s="533"/>
    </row>
    <row r="218" spans="1:7" s="192" customFormat="1" ht="14.1" hidden="1" customHeight="1">
      <c r="A218" s="782"/>
      <c r="B218" s="783" t="s">
        <v>3096</v>
      </c>
      <c r="C218" s="782"/>
      <c r="D218" s="782"/>
      <c r="E218" s="782"/>
      <c r="F218" s="393"/>
      <c r="G218" s="533"/>
    </row>
    <row r="219" spans="1:7" s="192" customFormat="1" ht="14.1" hidden="1" customHeight="1">
      <c r="A219" s="769" t="s">
        <v>2964</v>
      </c>
      <c r="B219" s="770" t="s">
        <v>2968</v>
      </c>
      <c r="C219" s="771">
        <v>1000</v>
      </c>
      <c r="D219" s="772">
        <v>536</v>
      </c>
      <c r="E219" s="774"/>
      <c r="F219" s="393"/>
      <c r="G219" s="533"/>
    </row>
    <row r="220" spans="1:7" s="192" customFormat="1" ht="14.1" hidden="1" customHeight="1">
      <c r="A220" s="769" t="s">
        <v>2964</v>
      </c>
      <c r="B220" s="770" t="s">
        <v>2970</v>
      </c>
      <c r="C220" s="771">
        <v>1000</v>
      </c>
      <c r="D220" s="772">
        <v>536</v>
      </c>
      <c r="E220" s="774"/>
      <c r="F220" s="393"/>
      <c r="G220" s="533"/>
    </row>
    <row r="221" spans="1:7" s="192" customFormat="1" ht="14.1" hidden="1" customHeight="1">
      <c r="A221" s="769" t="s">
        <v>2964</v>
      </c>
      <c r="B221" s="770" t="s">
        <v>2971</v>
      </c>
      <c r="C221" s="771">
        <v>1000</v>
      </c>
      <c r="D221" s="772">
        <v>536</v>
      </c>
      <c r="E221" s="774"/>
      <c r="F221" s="393"/>
      <c r="G221" s="533"/>
    </row>
    <row r="222" spans="1:7" s="192" customFormat="1" ht="14.1" hidden="1" customHeight="1">
      <c r="A222" s="769" t="s">
        <v>2964</v>
      </c>
      <c r="B222" s="770" t="s">
        <v>2969</v>
      </c>
      <c r="C222" s="771">
        <v>1000</v>
      </c>
      <c r="D222" s="772">
        <v>536</v>
      </c>
      <c r="E222" s="774"/>
      <c r="F222" s="393"/>
      <c r="G222" s="533"/>
    </row>
    <row r="223" spans="1:7" s="192" customFormat="1" ht="14.1" hidden="1" customHeight="1">
      <c r="A223" s="782"/>
      <c r="B223" s="783" t="s">
        <v>3097</v>
      </c>
      <c r="C223" s="782"/>
      <c r="D223" s="782"/>
      <c r="E223" s="782"/>
      <c r="F223" s="393"/>
      <c r="G223" s="533"/>
    </row>
    <row r="224" spans="1:7" s="192" customFormat="1" ht="14.1" hidden="1" customHeight="1">
      <c r="A224" s="769" t="s">
        <v>3098</v>
      </c>
      <c r="B224" s="770" t="s">
        <v>3099</v>
      </c>
      <c r="C224" s="771">
        <v>1000</v>
      </c>
      <c r="D224" s="772">
        <v>563</v>
      </c>
      <c r="E224" s="774"/>
      <c r="F224" s="393"/>
      <c r="G224" s="533"/>
    </row>
    <row r="225" spans="1:7" s="192" customFormat="1" ht="14.1" hidden="1" customHeight="1">
      <c r="A225" s="769" t="s">
        <v>3098</v>
      </c>
      <c r="B225" s="770" t="s">
        <v>3100</v>
      </c>
      <c r="C225" s="771">
        <v>1000</v>
      </c>
      <c r="D225" s="772">
        <v>563</v>
      </c>
      <c r="E225" s="774"/>
      <c r="F225" s="393"/>
      <c r="G225" s="533"/>
    </row>
    <row r="226" spans="1:7" s="192" customFormat="1" ht="14.1" hidden="1" customHeight="1">
      <c r="A226" s="769" t="s">
        <v>3098</v>
      </c>
      <c r="B226" s="770" t="s">
        <v>3101</v>
      </c>
      <c r="C226" s="771">
        <v>1000</v>
      </c>
      <c r="D226" s="772">
        <v>563</v>
      </c>
      <c r="E226" s="774"/>
      <c r="F226" s="393"/>
      <c r="G226" s="533"/>
    </row>
    <row r="227" spans="1:7" s="192" customFormat="1" ht="14.1" hidden="1" customHeight="1">
      <c r="A227" s="769" t="s">
        <v>3098</v>
      </c>
      <c r="B227" s="770" t="s">
        <v>3102</v>
      </c>
      <c r="C227" s="771">
        <v>1000</v>
      </c>
      <c r="D227" s="772">
        <v>563</v>
      </c>
      <c r="E227" s="774"/>
      <c r="F227" s="393"/>
      <c r="G227" s="533"/>
    </row>
    <row r="228" spans="1:7" s="192" customFormat="1" ht="14.1" hidden="1" customHeight="1">
      <c r="A228" s="769" t="s">
        <v>3098</v>
      </c>
      <c r="B228" s="770" t="s">
        <v>3103</v>
      </c>
      <c r="C228" s="771">
        <v>50</v>
      </c>
      <c r="D228" s="772">
        <v>319</v>
      </c>
      <c r="E228" s="774"/>
      <c r="F228" s="393"/>
      <c r="G228" s="533"/>
    </row>
    <row r="229" spans="1:7" s="192" customFormat="1" hidden="1">
      <c r="A229" s="777"/>
      <c r="B229" s="778" t="s">
        <v>3132</v>
      </c>
      <c r="C229" s="777"/>
      <c r="D229" s="777"/>
      <c r="E229" s="777"/>
      <c r="F229" s="393"/>
      <c r="G229" s="533"/>
    </row>
    <row r="230" spans="1:7" s="192" customFormat="1" ht="14.1" hidden="1" customHeight="1">
      <c r="A230" s="769" t="s">
        <v>3104</v>
      </c>
      <c r="B230" s="770" t="s">
        <v>3105</v>
      </c>
      <c r="C230" s="771">
        <v>82</v>
      </c>
      <c r="D230" s="772">
        <v>255</v>
      </c>
      <c r="E230" s="774"/>
      <c r="F230" s="393"/>
      <c r="G230" s="533"/>
    </row>
    <row r="231" spans="1:7" s="192" customFormat="1" ht="14.1" hidden="1" customHeight="1">
      <c r="A231" s="769" t="s">
        <v>3104</v>
      </c>
      <c r="B231" s="770" t="s">
        <v>3106</v>
      </c>
      <c r="C231" s="771">
        <v>82</v>
      </c>
      <c r="D231" s="772">
        <v>255</v>
      </c>
      <c r="E231" s="774"/>
      <c r="F231" s="393"/>
      <c r="G231" s="533"/>
    </row>
    <row r="232" spans="1:7" s="192" customFormat="1" ht="14.1" hidden="1" customHeight="1">
      <c r="A232" s="769" t="s">
        <v>3104</v>
      </c>
      <c r="B232" s="770" t="s">
        <v>3107</v>
      </c>
      <c r="C232" s="771">
        <v>82</v>
      </c>
      <c r="D232" s="772">
        <v>255</v>
      </c>
      <c r="E232" s="774"/>
      <c r="F232" s="393"/>
      <c r="G232" s="533"/>
    </row>
    <row r="233" spans="1:7" s="192" customFormat="1" ht="14.1" hidden="1" customHeight="1">
      <c r="A233" s="777"/>
      <c r="B233" s="778" t="s">
        <v>3133</v>
      </c>
      <c r="C233" s="777"/>
      <c r="D233" s="777"/>
      <c r="E233" s="777"/>
      <c r="F233" s="393"/>
      <c r="G233" s="533"/>
    </row>
    <row r="234" spans="1:7" s="192" customFormat="1" ht="14.1" customHeight="1">
      <c r="A234" s="774"/>
      <c r="B234" s="790" t="s">
        <v>2919</v>
      </c>
      <c r="C234" s="774"/>
      <c r="D234" s="774"/>
      <c r="E234" s="774"/>
      <c r="F234" s="393"/>
      <c r="G234" s="533"/>
    </row>
    <row r="235" spans="1:7" s="192" customFormat="1" ht="14.1" hidden="1" customHeight="1">
      <c r="A235" s="769"/>
      <c r="B235" s="770"/>
      <c r="C235" s="771"/>
      <c r="D235" s="772"/>
      <c r="E235" s="774"/>
      <c r="F235" s="393"/>
      <c r="G235" s="533"/>
    </row>
    <row r="236" spans="1:7" s="192" customFormat="1" ht="14.1" hidden="1" customHeight="1">
      <c r="A236" s="769"/>
      <c r="B236" s="770"/>
      <c r="C236" s="771"/>
      <c r="D236" s="772"/>
      <c r="E236" s="774"/>
      <c r="F236" s="393"/>
      <c r="G236" s="533"/>
    </row>
    <row r="237" spans="1:7" s="192" customFormat="1" ht="14.1" hidden="1" customHeight="1">
      <c r="A237" s="769"/>
      <c r="B237" s="770"/>
      <c r="C237" s="771"/>
      <c r="D237" s="772"/>
      <c r="E237" s="774"/>
      <c r="F237" s="393"/>
      <c r="G237" s="533"/>
    </row>
    <row r="238" spans="1:7" s="192" customFormat="1" ht="14.1" hidden="1" customHeight="1">
      <c r="A238" s="769"/>
      <c r="B238" s="770"/>
      <c r="C238" s="771"/>
      <c r="D238" s="772"/>
      <c r="E238" s="774"/>
      <c r="F238" s="393"/>
      <c r="G238" s="533"/>
    </row>
    <row r="239" spans="1:7">
      <c r="A239" s="233"/>
      <c r="B239" s="233" t="s">
        <v>2920</v>
      </c>
      <c r="C239" s="233"/>
      <c r="D239" s="233"/>
      <c r="E239" s="233"/>
      <c r="F239" s="391"/>
      <c r="G239" s="533"/>
    </row>
    <row r="240" spans="1:7">
      <c r="G240" s="533"/>
    </row>
    <row r="241" spans="7:7">
      <c r="G241" s="533"/>
    </row>
    <row r="242" spans="7:7">
      <c r="G242" s="533"/>
    </row>
    <row r="243" spans="7:7">
      <c r="G243" s="533"/>
    </row>
    <row r="244" spans="7:7">
      <c r="G244" s="533"/>
    </row>
    <row r="245" spans="7:7">
      <c r="G245" s="533"/>
    </row>
    <row r="246" spans="7:7">
      <c r="G246" s="533"/>
    </row>
    <row r="247" spans="7:7">
      <c r="G247" s="533"/>
    </row>
    <row r="248" spans="7:7">
      <c r="G248" s="533"/>
    </row>
    <row r="249" spans="7:7">
      <c r="G249" s="533"/>
    </row>
    <row r="250" spans="7:7">
      <c r="G250" s="533"/>
    </row>
    <row r="251" spans="7:7">
      <c r="G251" s="533"/>
    </row>
  </sheetData>
  <autoFilter ref="A1:G229" xr:uid="{00000000-0009-0000-0000-000003000000}">
    <sortState xmlns:xlrd2="http://schemas.microsoft.com/office/spreadsheetml/2017/richdata2" ref="A2:G229">
      <sortCondition descending="1" ref="G1:G22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1"/>
  <sheetViews>
    <sheetView topLeftCell="A42" workbookViewId="0">
      <selection activeCell="J42" sqref="J42"/>
    </sheetView>
  </sheetViews>
  <sheetFormatPr baseColWidth="10" defaultRowHeight="15"/>
  <cols>
    <col min="1" max="1" width="37.7109375" customWidth="1"/>
    <col min="2" max="2" width="6.85546875" bestFit="1" customWidth="1"/>
    <col min="3" max="3" width="7.42578125" bestFit="1" customWidth="1"/>
    <col min="4" max="4" width="21" hidden="1" customWidth="1"/>
    <col min="5" max="5" width="17" hidden="1" customWidth="1"/>
  </cols>
  <sheetData>
    <row r="1" spans="1:6" ht="60.75" customHeight="1" thickBot="1">
      <c r="A1" s="192"/>
      <c r="B1" s="192"/>
      <c r="C1" s="192"/>
      <c r="F1" t="s">
        <v>698</v>
      </c>
    </row>
    <row r="2" spans="1:6" s="249" customFormat="1" ht="25.5">
      <c r="A2" s="345" t="s">
        <v>1036</v>
      </c>
      <c r="B2" s="346" t="s">
        <v>1037</v>
      </c>
      <c r="C2" s="347" t="s">
        <v>1038</v>
      </c>
      <c r="D2" s="348" t="s">
        <v>874</v>
      </c>
      <c r="E2" s="348" t="s">
        <v>875</v>
      </c>
      <c r="F2" s="349" t="s">
        <v>86</v>
      </c>
    </row>
    <row r="3" spans="1:6">
      <c r="A3" s="350" t="s">
        <v>699</v>
      </c>
      <c r="B3" s="245">
        <v>536</v>
      </c>
      <c r="C3" s="246">
        <v>765</v>
      </c>
      <c r="D3" s="233">
        <v>12</v>
      </c>
      <c r="E3" s="233">
        <v>0</v>
      </c>
      <c r="F3" s="351">
        <f>D3-E3</f>
        <v>12</v>
      </c>
    </row>
    <row r="4" spans="1:6">
      <c r="A4" s="350" t="s">
        <v>700</v>
      </c>
      <c r="B4" s="245">
        <v>319</v>
      </c>
      <c r="C4" s="246">
        <v>455</v>
      </c>
      <c r="D4" s="233">
        <v>24</v>
      </c>
      <c r="E4" s="233">
        <v>13</v>
      </c>
      <c r="F4" s="351">
        <f t="shared" ref="F4:F12" si="0">D4-E4</f>
        <v>11</v>
      </c>
    </row>
    <row r="5" spans="1:6">
      <c r="A5" s="350" t="s">
        <v>701</v>
      </c>
      <c r="B5" s="245">
        <v>609</v>
      </c>
      <c r="C5" s="246">
        <v>870</v>
      </c>
      <c r="D5" s="233">
        <v>6</v>
      </c>
      <c r="E5" s="233">
        <v>2</v>
      </c>
      <c r="F5" s="351">
        <f t="shared" si="0"/>
        <v>4</v>
      </c>
    </row>
    <row r="6" spans="1:6">
      <c r="A6" s="350" t="s">
        <v>702</v>
      </c>
      <c r="B6" s="245">
        <v>385</v>
      </c>
      <c r="C6" s="246">
        <v>550</v>
      </c>
      <c r="D6" s="233">
        <v>6</v>
      </c>
      <c r="E6" s="233">
        <v>3</v>
      </c>
      <c r="F6" s="351">
        <f t="shared" si="0"/>
        <v>3</v>
      </c>
    </row>
    <row r="7" spans="1:6">
      <c r="A7" s="350" t="s">
        <v>703</v>
      </c>
      <c r="B7" s="245">
        <v>515</v>
      </c>
      <c r="C7" s="246">
        <v>735</v>
      </c>
      <c r="D7" s="233">
        <v>12</v>
      </c>
      <c r="E7" s="233">
        <v>12</v>
      </c>
      <c r="F7" s="351"/>
    </row>
    <row r="8" spans="1:6" hidden="1">
      <c r="A8" s="350" t="s">
        <v>704</v>
      </c>
      <c r="B8" s="245">
        <v>399</v>
      </c>
      <c r="C8" s="246">
        <v>570</v>
      </c>
      <c r="D8" s="233"/>
      <c r="E8" s="233"/>
      <c r="F8" s="351">
        <f t="shared" si="0"/>
        <v>0</v>
      </c>
    </row>
    <row r="9" spans="1:6" hidden="1">
      <c r="A9" s="350" t="s">
        <v>705</v>
      </c>
      <c r="B9" s="245">
        <v>571</v>
      </c>
      <c r="C9" s="246">
        <v>815</v>
      </c>
      <c r="D9" s="233"/>
      <c r="E9" s="233"/>
      <c r="F9" s="351">
        <f t="shared" si="0"/>
        <v>0</v>
      </c>
    </row>
    <row r="10" spans="1:6" hidden="1">
      <c r="A10" s="350" t="s">
        <v>706</v>
      </c>
      <c r="B10" s="245">
        <v>427</v>
      </c>
      <c r="C10" s="246">
        <v>610</v>
      </c>
      <c r="D10" s="233"/>
      <c r="E10" s="233"/>
      <c r="F10" s="351">
        <f t="shared" si="0"/>
        <v>0</v>
      </c>
    </row>
    <row r="11" spans="1:6" hidden="1">
      <c r="A11" s="350" t="s">
        <v>707</v>
      </c>
      <c r="B11" s="245">
        <v>837</v>
      </c>
      <c r="C11" s="247">
        <v>1195</v>
      </c>
      <c r="D11" s="233"/>
      <c r="E11" s="233"/>
      <c r="F11" s="351">
        <f t="shared" si="0"/>
        <v>0</v>
      </c>
    </row>
    <row r="12" spans="1:6">
      <c r="A12" s="350" t="s">
        <v>708</v>
      </c>
      <c r="B12" s="245">
        <v>445</v>
      </c>
      <c r="C12" s="246">
        <v>635</v>
      </c>
      <c r="D12" s="233">
        <v>4</v>
      </c>
      <c r="E12" s="233">
        <v>3</v>
      </c>
      <c r="F12" s="351">
        <f t="shared" si="0"/>
        <v>1</v>
      </c>
    </row>
    <row r="13" spans="1:6">
      <c r="A13" s="350" t="s">
        <v>709</v>
      </c>
      <c r="B13" s="245">
        <v>252</v>
      </c>
      <c r="C13" s="246">
        <v>360</v>
      </c>
      <c r="D13" s="233">
        <v>12</v>
      </c>
      <c r="E13" s="233">
        <v>12</v>
      </c>
      <c r="F13" s="351"/>
    </row>
    <row r="14" spans="1:6">
      <c r="A14" s="350" t="s">
        <v>710</v>
      </c>
      <c r="B14" s="245">
        <v>609</v>
      </c>
      <c r="C14" s="246">
        <v>870</v>
      </c>
      <c r="D14" s="233">
        <v>4</v>
      </c>
      <c r="E14" s="233">
        <v>6</v>
      </c>
      <c r="F14" s="351"/>
    </row>
    <row r="15" spans="1:6" ht="15.75" thickBot="1">
      <c r="A15" s="352" t="s">
        <v>711</v>
      </c>
      <c r="B15" s="353">
        <v>385</v>
      </c>
      <c r="C15" s="354">
        <v>550</v>
      </c>
      <c r="D15" s="355">
        <v>4</v>
      </c>
      <c r="E15" s="355">
        <v>4</v>
      </c>
      <c r="F15" s="351"/>
    </row>
    <row r="16" spans="1:6">
      <c r="A16" s="341" t="s">
        <v>712</v>
      </c>
      <c r="B16" s="342">
        <v>319</v>
      </c>
      <c r="C16" s="343">
        <v>455</v>
      </c>
      <c r="D16" s="344"/>
      <c r="E16" s="344"/>
      <c r="F16" s="344"/>
    </row>
    <row r="17" spans="1:6">
      <c r="A17" s="244" t="s">
        <v>713</v>
      </c>
      <c r="B17" s="245">
        <v>207</v>
      </c>
      <c r="C17" s="246">
        <v>295</v>
      </c>
      <c r="D17" s="233"/>
      <c r="E17" s="233"/>
      <c r="F17" s="233"/>
    </row>
    <row r="18" spans="1:6" ht="25.5">
      <c r="A18" s="244" t="s">
        <v>714</v>
      </c>
      <c r="B18" s="245">
        <v>392</v>
      </c>
      <c r="C18" s="246">
        <v>560</v>
      </c>
      <c r="D18" s="233"/>
      <c r="E18" s="233"/>
      <c r="F18" s="233"/>
    </row>
    <row r="19" spans="1:6">
      <c r="A19" s="244" t="s">
        <v>715</v>
      </c>
      <c r="B19" s="245">
        <v>252</v>
      </c>
      <c r="C19" s="246">
        <v>360</v>
      </c>
      <c r="D19" s="233"/>
      <c r="E19" s="233"/>
      <c r="F19" s="233"/>
    </row>
    <row r="20" spans="1:6" ht="25.5">
      <c r="A20" s="244" t="s">
        <v>716</v>
      </c>
      <c r="B20" s="245">
        <v>329</v>
      </c>
      <c r="C20" s="246">
        <v>470</v>
      </c>
      <c r="D20" s="233"/>
      <c r="E20" s="233"/>
      <c r="F20" s="233"/>
    </row>
    <row r="21" spans="1:6" ht="25.5">
      <c r="A21" s="244" t="s">
        <v>717</v>
      </c>
      <c r="B21" s="245">
        <v>228</v>
      </c>
      <c r="C21" s="246">
        <v>325</v>
      </c>
      <c r="D21" s="233"/>
      <c r="E21" s="233"/>
      <c r="F21" s="233"/>
    </row>
    <row r="22" spans="1:6">
      <c r="A22" s="244" t="s">
        <v>718</v>
      </c>
      <c r="B22" s="245">
        <v>308</v>
      </c>
      <c r="C22" s="246">
        <v>440</v>
      </c>
      <c r="D22" s="233"/>
      <c r="E22" s="233"/>
      <c r="F22" s="233"/>
    </row>
    <row r="23" spans="1:6">
      <c r="A23" s="244" t="s">
        <v>719</v>
      </c>
      <c r="B23" s="245">
        <v>364</v>
      </c>
      <c r="C23" s="246">
        <v>520</v>
      </c>
      <c r="D23" s="233"/>
      <c r="E23" s="233"/>
      <c r="F23" s="233"/>
    </row>
    <row r="24" spans="1:6">
      <c r="A24" s="244" t="s">
        <v>720</v>
      </c>
      <c r="B24" s="245">
        <v>392</v>
      </c>
      <c r="C24" s="246">
        <v>560</v>
      </c>
      <c r="D24" s="233"/>
      <c r="E24" s="233"/>
      <c r="F24" s="233"/>
    </row>
    <row r="25" spans="1:6">
      <c r="A25" s="244" t="s">
        <v>721</v>
      </c>
      <c r="B25" s="245">
        <v>672</v>
      </c>
      <c r="C25" s="246">
        <v>960</v>
      </c>
      <c r="D25" s="233"/>
      <c r="E25" s="233"/>
      <c r="F25" s="233"/>
    </row>
    <row r="26" spans="1:6">
      <c r="A26" s="244" t="s">
        <v>722</v>
      </c>
      <c r="B26" s="245">
        <v>431</v>
      </c>
      <c r="C26" s="246">
        <v>615</v>
      </c>
      <c r="D26" s="233"/>
      <c r="E26" s="233"/>
      <c r="F26" s="233"/>
    </row>
    <row r="27" spans="1:6">
      <c r="A27" s="244" t="s">
        <v>723</v>
      </c>
      <c r="B27" s="245">
        <v>847</v>
      </c>
      <c r="C27" s="247">
        <v>1210</v>
      </c>
      <c r="D27" s="233"/>
      <c r="E27" s="233"/>
      <c r="F27" s="233"/>
    </row>
    <row r="28" spans="1:6">
      <c r="A28" s="244" t="s">
        <v>724</v>
      </c>
      <c r="B28" s="245">
        <v>336</v>
      </c>
      <c r="C28" s="246">
        <v>480</v>
      </c>
      <c r="D28" s="233"/>
      <c r="E28" s="233"/>
      <c r="F28" s="233"/>
    </row>
    <row r="29" spans="1:6">
      <c r="A29" s="244" t="s">
        <v>725</v>
      </c>
      <c r="B29" s="248">
        <v>1558</v>
      </c>
      <c r="C29" s="247">
        <v>2225</v>
      </c>
      <c r="D29" s="233"/>
      <c r="E29" s="233"/>
      <c r="F29" s="233"/>
    </row>
    <row r="30" spans="1:6">
      <c r="A30" s="244" t="s">
        <v>726</v>
      </c>
      <c r="B30" s="245">
        <v>620</v>
      </c>
      <c r="C30" s="246">
        <v>885</v>
      </c>
      <c r="D30" s="233"/>
      <c r="E30" s="233"/>
      <c r="F30" s="233"/>
    </row>
    <row r="31" spans="1:6">
      <c r="A31" s="244" t="s">
        <v>727</v>
      </c>
      <c r="B31" s="245">
        <v>427</v>
      </c>
      <c r="C31" s="246">
        <v>610</v>
      </c>
      <c r="D31" s="233"/>
      <c r="E31" s="233"/>
      <c r="F31" s="233"/>
    </row>
    <row r="32" spans="1:6">
      <c r="A32" s="244" t="s">
        <v>728</v>
      </c>
      <c r="B32" s="248">
        <v>1131</v>
      </c>
      <c r="C32" s="247">
        <v>1615</v>
      </c>
      <c r="D32" s="233"/>
      <c r="E32" s="233"/>
      <c r="F32" s="233"/>
    </row>
    <row r="33" spans="1:6" ht="15" customHeight="1">
      <c r="A33" s="244" t="s">
        <v>729</v>
      </c>
      <c r="B33" s="245">
        <v>560</v>
      </c>
      <c r="C33" s="246">
        <v>800</v>
      </c>
      <c r="D33" s="233"/>
      <c r="E33" s="233"/>
      <c r="F33" s="233"/>
    </row>
    <row r="34" spans="1:6">
      <c r="A34" s="244" t="s">
        <v>730</v>
      </c>
      <c r="B34" s="245">
        <v>578</v>
      </c>
      <c r="C34" s="246">
        <v>825</v>
      </c>
      <c r="D34" s="233"/>
      <c r="E34" s="233"/>
      <c r="F34" s="233"/>
    </row>
    <row r="35" spans="1:6">
      <c r="A35" s="244" t="s">
        <v>731</v>
      </c>
      <c r="B35" s="245">
        <v>711</v>
      </c>
      <c r="C35" s="247">
        <v>1015</v>
      </c>
      <c r="D35" s="233"/>
      <c r="E35" s="233"/>
      <c r="F35" s="233"/>
    </row>
    <row r="36" spans="1:6">
      <c r="A36" s="244" t="s">
        <v>732</v>
      </c>
      <c r="B36" s="245">
        <v>840</v>
      </c>
      <c r="C36" s="247">
        <v>1200</v>
      </c>
      <c r="D36" s="233"/>
      <c r="E36" s="233"/>
      <c r="F36" s="233"/>
    </row>
    <row r="37" spans="1:6">
      <c r="A37" s="244" t="s">
        <v>733</v>
      </c>
      <c r="B37" s="245">
        <v>217</v>
      </c>
      <c r="C37" s="246">
        <v>310</v>
      </c>
      <c r="D37" s="233"/>
      <c r="E37" s="233"/>
      <c r="F37" s="233"/>
    </row>
    <row r="38" spans="1:6">
      <c r="A38" s="244" t="s">
        <v>734</v>
      </c>
      <c r="B38" s="245">
        <v>217</v>
      </c>
      <c r="C38" s="246">
        <v>310</v>
      </c>
      <c r="D38" s="233"/>
      <c r="E38" s="233"/>
      <c r="F38" s="233"/>
    </row>
    <row r="39" spans="1:6">
      <c r="A39" s="244" t="s">
        <v>735</v>
      </c>
      <c r="B39" s="245">
        <v>217</v>
      </c>
      <c r="C39" s="246">
        <v>310</v>
      </c>
      <c r="D39" s="233"/>
      <c r="E39" s="233"/>
      <c r="F39" s="233"/>
    </row>
    <row r="40" spans="1:6">
      <c r="A40" s="244" t="s">
        <v>736</v>
      </c>
      <c r="B40" s="246">
        <v>91</v>
      </c>
      <c r="C40" s="245">
        <v>130</v>
      </c>
      <c r="D40" s="233"/>
      <c r="E40" s="233"/>
      <c r="F40" s="233"/>
    </row>
    <row r="41" spans="1:6">
      <c r="A41" s="244" t="s">
        <v>737</v>
      </c>
      <c r="B41" s="246">
        <v>91</v>
      </c>
      <c r="C41" s="245">
        <v>130</v>
      </c>
      <c r="D41" s="233"/>
      <c r="E41" s="233"/>
      <c r="F41" s="233"/>
    </row>
    <row r="42" spans="1:6">
      <c r="A42" s="244" t="s">
        <v>738</v>
      </c>
      <c r="B42" s="246">
        <v>91</v>
      </c>
      <c r="C42" s="245">
        <v>130</v>
      </c>
      <c r="D42" s="233"/>
      <c r="E42" s="233"/>
      <c r="F42" s="233"/>
    </row>
    <row r="43" spans="1:6">
      <c r="A43" s="244" t="s">
        <v>739</v>
      </c>
      <c r="B43" s="246">
        <v>91</v>
      </c>
      <c r="C43" s="245">
        <v>130</v>
      </c>
      <c r="D43" s="233"/>
      <c r="E43" s="233"/>
      <c r="F43" s="233"/>
    </row>
    <row r="44" spans="1:6">
      <c r="A44" s="244" t="s">
        <v>740</v>
      </c>
      <c r="B44" s="246">
        <v>91</v>
      </c>
      <c r="C44" s="245">
        <v>130</v>
      </c>
      <c r="D44" s="233"/>
      <c r="E44" s="233"/>
      <c r="F44" s="233"/>
    </row>
    <row r="45" spans="1:6">
      <c r="A45" s="244" t="s">
        <v>741</v>
      </c>
      <c r="B45" s="246">
        <v>91</v>
      </c>
      <c r="C45" s="245">
        <v>130</v>
      </c>
      <c r="D45" s="233"/>
      <c r="E45" s="233"/>
      <c r="F45" s="233"/>
    </row>
    <row r="46" spans="1:6">
      <c r="A46" s="244" t="s">
        <v>742</v>
      </c>
      <c r="B46" s="246">
        <v>91</v>
      </c>
      <c r="C46" s="245">
        <v>130</v>
      </c>
      <c r="D46" s="233"/>
      <c r="E46" s="233"/>
      <c r="F46" s="233"/>
    </row>
    <row r="47" spans="1:6">
      <c r="A47" s="244" t="s">
        <v>743</v>
      </c>
      <c r="B47" s="246">
        <v>91</v>
      </c>
      <c r="C47" s="245">
        <v>130</v>
      </c>
      <c r="D47" s="233"/>
      <c r="E47" s="233"/>
      <c r="F47" s="233"/>
    </row>
    <row r="48" spans="1:6">
      <c r="A48" s="244" t="s">
        <v>744</v>
      </c>
      <c r="B48" s="246">
        <v>91</v>
      </c>
      <c r="C48" s="245">
        <v>130</v>
      </c>
      <c r="D48" s="233"/>
      <c r="E48" s="233"/>
      <c r="F48" s="233"/>
    </row>
    <row r="49" spans="1:6">
      <c r="A49" s="244" t="s">
        <v>745</v>
      </c>
      <c r="B49" s="246">
        <v>315</v>
      </c>
      <c r="C49" s="245">
        <v>450</v>
      </c>
      <c r="D49" s="233"/>
      <c r="E49" s="233"/>
      <c r="F49" s="233"/>
    </row>
    <row r="50" spans="1:6">
      <c r="A50" s="244" t="s">
        <v>746</v>
      </c>
      <c r="B50" s="246">
        <v>315</v>
      </c>
      <c r="C50" s="245">
        <v>450</v>
      </c>
      <c r="D50" s="233"/>
      <c r="E50" s="233"/>
      <c r="F50" s="233"/>
    </row>
    <row r="51" spans="1:6">
      <c r="A51" s="244" t="s">
        <v>747</v>
      </c>
      <c r="B51" s="246">
        <v>315</v>
      </c>
      <c r="C51" s="245">
        <v>450</v>
      </c>
      <c r="D51" s="233"/>
      <c r="E51" s="233"/>
      <c r="F51" s="233"/>
    </row>
    <row r="52" spans="1:6">
      <c r="A52" s="244" t="s">
        <v>748</v>
      </c>
      <c r="B52" s="246">
        <v>315</v>
      </c>
      <c r="C52" s="245">
        <v>450</v>
      </c>
      <c r="D52" s="233"/>
      <c r="E52" s="233"/>
      <c r="F52" s="233"/>
    </row>
    <row r="53" spans="1:6">
      <c r="A53" s="244" t="s">
        <v>749</v>
      </c>
      <c r="B53" s="246">
        <v>315</v>
      </c>
      <c r="C53" s="245">
        <v>450</v>
      </c>
      <c r="D53" s="233"/>
      <c r="E53" s="233"/>
      <c r="F53" s="233"/>
    </row>
    <row r="54" spans="1:6">
      <c r="A54" s="244" t="s">
        <v>750</v>
      </c>
      <c r="B54" s="246">
        <v>315</v>
      </c>
      <c r="C54" s="245">
        <v>450</v>
      </c>
      <c r="D54" s="233"/>
      <c r="E54" s="233"/>
      <c r="F54" s="233"/>
    </row>
    <row r="55" spans="1:6">
      <c r="A55" s="244" t="s">
        <v>751</v>
      </c>
      <c r="B55" s="246">
        <v>315</v>
      </c>
      <c r="C55" s="245">
        <v>450</v>
      </c>
      <c r="D55" s="233"/>
      <c r="E55" s="233"/>
      <c r="F55" s="233"/>
    </row>
    <row r="56" spans="1:6">
      <c r="A56" s="244" t="s">
        <v>752</v>
      </c>
      <c r="B56" s="246">
        <v>315</v>
      </c>
      <c r="C56" s="245">
        <v>450</v>
      </c>
      <c r="D56" s="233"/>
      <c r="E56" s="233"/>
      <c r="F56" s="233"/>
    </row>
    <row r="57" spans="1:6">
      <c r="A57" s="244" t="s">
        <v>753</v>
      </c>
      <c r="B57" s="246">
        <v>315</v>
      </c>
      <c r="C57" s="245">
        <v>450</v>
      </c>
      <c r="D57" s="233"/>
      <c r="E57" s="233"/>
      <c r="F57" s="233"/>
    </row>
    <row r="58" spans="1:6">
      <c r="A58" s="244" t="s">
        <v>754</v>
      </c>
      <c r="B58" s="246">
        <v>238</v>
      </c>
      <c r="C58" s="245">
        <v>340</v>
      </c>
      <c r="D58" s="233"/>
      <c r="E58" s="233"/>
      <c r="F58" s="233"/>
    </row>
    <row r="59" spans="1:6">
      <c r="A59" s="244" t="s">
        <v>755</v>
      </c>
      <c r="B59" s="246">
        <v>238</v>
      </c>
      <c r="C59" s="245">
        <v>340</v>
      </c>
      <c r="D59" s="233"/>
      <c r="E59" s="233"/>
      <c r="F59" s="233"/>
    </row>
    <row r="60" spans="1:6">
      <c r="A60" s="244" t="s">
        <v>756</v>
      </c>
      <c r="B60" s="246">
        <v>238</v>
      </c>
      <c r="C60" s="245">
        <v>340</v>
      </c>
      <c r="D60" s="233"/>
      <c r="E60" s="233"/>
      <c r="F60" s="233"/>
    </row>
    <row r="61" spans="1:6">
      <c r="A61" s="244" t="s">
        <v>757</v>
      </c>
      <c r="B61" s="246">
        <v>238</v>
      </c>
      <c r="C61" s="245">
        <v>340</v>
      </c>
      <c r="D61" s="233"/>
      <c r="E61" s="233"/>
      <c r="F61" s="233"/>
    </row>
    <row r="62" spans="1:6">
      <c r="A62" s="244" t="s">
        <v>758</v>
      </c>
      <c r="B62" s="246">
        <v>238</v>
      </c>
      <c r="C62" s="245">
        <v>340</v>
      </c>
      <c r="D62" s="233"/>
      <c r="E62" s="233"/>
      <c r="F62" s="233"/>
    </row>
    <row r="63" spans="1:6">
      <c r="A63" s="244" t="s">
        <v>759</v>
      </c>
      <c r="B63" s="246">
        <v>238</v>
      </c>
      <c r="C63" s="245">
        <v>340</v>
      </c>
      <c r="D63" s="233"/>
      <c r="E63" s="233"/>
      <c r="F63" s="233"/>
    </row>
    <row r="64" spans="1:6">
      <c r="A64" s="244" t="s">
        <v>760</v>
      </c>
      <c r="B64" s="246">
        <v>238</v>
      </c>
      <c r="C64" s="245">
        <v>340</v>
      </c>
      <c r="D64" s="233"/>
      <c r="E64" s="233"/>
      <c r="F64" s="233"/>
    </row>
    <row r="65" spans="1:6">
      <c r="A65" s="244" t="s">
        <v>761</v>
      </c>
      <c r="B65" s="246">
        <v>238</v>
      </c>
      <c r="C65" s="245">
        <v>340</v>
      </c>
      <c r="D65" s="233"/>
      <c r="E65" s="233"/>
      <c r="F65" s="233"/>
    </row>
    <row r="66" spans="1:6">
      <c r="A66" s="244" t="s">
        <v>762</v>
      </c>
      <c r="B66" s="246">
        <v>238</v>
      </c>
      <c r="C66" s="245">
        <v>340</v>
      </c>
      <c r="D66" s="233"/>
      <c r="E66" s="233"/>
      <c r="F66" s="233"/>
    </row>
    <row r="67" spans="1:6">
      <c r="A67" s="244" t="s">
        <v>763</v>
      </c>
      <c r="B67" s="246">
        <v>238</v>
      </c>
      <c r="C67" s="245">
        <v>340</v>
      </c>
      <c r="D67" s="233"/>
      <c r="E67" s="233"/>
      <c r="F67" s="233"/>
    </row>
    <row r="68" spans="1:6">
      <c r="A68" s="244" t="s">
        <v>764</v>
      </c>
      <c r="B68" s="246">
        <v>238</v>
      </c>
      <c r="C68" s="245">
        <v>340</v>
      </c>
      <c r="D68" s="233"/>
      <c r="E68" s="233"/>
      <c r="F68" s="233"/>
    </row>
    <row r="69" spans="1:6">
      <c r="A69" s="244" t="s">
        <v>765</v>
      </c>
      <c r="B69" s="246">
        <v>238</v>
      </c>
      <c r="C69" s="245">
        <v>340</v>
      </c>
      <c r="D69" s="233"/>
      <c r="E69" s="233"/>
      <c r="F69" s="233"/>
    </row>
    <row r="70" spans="1:6">
      <c r="A70" s="244" t="s">
        <v>766</v>
      </c>
      <c r="B70" s="246">
        <v>238</v>
      </c>
      <c r="C70" s="245">
        <v>340</v>
      </c>
      <c r="D70" s="233"/>
      <c r="E70" s="233"/>
      <c r="F70" s="233"/>
    </row>
    <row r="71" spans="1:6">
      <c r="A71" s="244" t="s">
        <v>767</v>
      </c>
      <c r="B71" s="246">
        <v>238</v>
      </c>
      <c r="C71" s="245">
        <v>340</v>
      </c>
      <c r="D71" s="233"/>
      <c r="E71" s="233"/>
      <c r="F71" s="233"/>
    </row>
    <row r="72" spans="1:6">
      <c r="A72" s="244" t="s">
        <v>768</v>
      </c>
      <c r="B72" s="246">
        <v>238</v>
      </c>
      <c r="C72" s="245">
        <v>340</v>
      </c>
      <c r="D72" s="233"/>
      <c r="E72" s="233"/>
      <c r="F72" s="233"/>
    </row>
    <row r="73" spans="1:6">
      <c r="A73" s="244" t="s">
        <v>769</v>
      </c>
      <c r="B73" s="246">
        <v>238</v>
      </c>
      <c r="C73" s="245">
        <v>340</v>
      </c>
      <c r="D73" s="233"/>
      <c r="E73" s="233"/>
      <c r="F73" s="233"/>
    </row>
    <row r="74" spans="1:6">
      <c r="A74" s="244" t="s">
        <v>770</v>
      </c>
      <c r="B74" s="246">
        <v>238</v>
      </c>
      <c r="C74" s="245">
        <v>340</v>
      </c>
      <c r="D74" s="233"/>
      <c r="E74" s="233"/>
      <c r="F74" s="233"/>
    </row>
    <row r="75" spans="1:6">
      <c r="A75" s="244" t="s">
        <v>771</v>
      </c>
      <c r="B75" s="246">
        <v>238</v>
      </c>
      <c r="C75" s="245">
        <v>340</v>
      </c>
      <c r="D75" s="233"/>
      <c r="E75" s="233"/>
      <c r="F75" s="233"/>
    </row>
    <row r="76" spans="1:6">
      <c r="A76" s="244" t="s">
        <v>772</v>
      </c>
      <c r="B76" s="246">
        <v>238</v>
      </c>
      <c r="C76" s="245">
        <v>340</v>
      </c>
      <c r="D76" s="233"/>
      <c r="E76" s="233"/>
      <c r="F76" s="233"/>
    </row>
    <row r="77" spans="1:6">
      <c r="A77" s="244" t="s">
        <v>773</v>
      </c>
      <c r="B77" s="246">
        <v>238</v>
      </c>
      <c r="C77" s="245">
        <v>340</v>
      </c>
      <c r="D77" s="233"/>
      <c r="E77" s="233"/>
      <c r="F77" s="233"/>
    </row>
    <row r="78" spans="1:6">
      <c r="A78" s="244" t="s">
        <v>774</v>
      </c>
      <c r="B78" s="246">
        <v>238</v>
      </c>
      <c r="C78" s="245">
        <v>340</v>
      </c>
      <c r="D78" s="233"/>
      <c r="E78" s="233"/>
      <c r="F78" s="233"/>
    </row>
    <row r="79" spans="1:6">
      <c r="A79" s="244" t="s">
        <v>775</v>
      </c>
      <c r="B79" s="246">
        <v>238</v>
      </c>
      <c r="C79" s="245">
        <v>340</v>
      </c>
      <c r="D79" s="233"/>
      <c r="E79" s="233"/>
      <c r="F79" s="233"/>
    </row>
    <row r="80" spans="1:6">
      <c r="A80" s="244" t="s">
        <v>776</v>
      </c>
      <c r="B80" s="246">
        <v>238</v>
      </c>
      <c r="C80" s="245">
        <v>340</v>
      </c>
      <c r="D80" s="233"/>
      <c r="E80" s="233"/>
      <c r="F80" s="233"/>
    </row>
    <row r="81" spans="1:3">
      <c r="A81" s="192"/>
      <c r="B81" s="192"/>
      <c r="C81" s="192"/>
    </row>
  </sheetData>
  <pageMargins left="0.7" right="0.7" top="0.75" bottom="0.75" header="0.3" footer="0.3"/>
  <pageSetup orientation="landscape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B2:I63"/>
  <sheetViews>
    <sheetView workbookViewId="0">
      <selection activeCell="G20" sqref="B2:G20"/>
    </sheetView>
  </sheetViews>
  <sheetFormatPr baseColWidth="10" defaultRowHeight="15"/>
  <cols>
    <col min="2" max="2" width="17.5703125" bestFit="1" customWidth="1"/>
    <col min="3" max="3" width="7.28515625" customWidth="1"/>
    <col min="4" max="4" width="7.28515625" hidden="1" customWidth="1"/>
    <col min="5" max="5" width="7.85546875" hidden="1" customWidth="1"/>
    <col min="6" max="6" width="6.42578125" hidden="1" customWidth="1"/>
    <col min="7" max="7" width="11.42578125" customWidth="1"/>
    <col min="8" max="8" width="0" style="362" hidden="1" customWidth="1"/>
  </cols>
  <sheetData>
    <row r="2" spans="2:8">
      <c r="B2" s="233" t="s">
        <v>84</v>
      </c>
      <c r="C2" s="233" t="s">
        <v>2709</v>
      </c>
      <c r="D2" s="233" t="s">
        <v>2711</v>
      </c>
      <c r="E2" s="233" t="s">
        <v>2710</v>
      </c>
      <c r="F2" s="233" t="s">
        <v>2712</v>
      </c>
      <c r="G2" s="233" t="s">
        <v>1080</v>
      </c>
      <c r="H2" s="363"/>
    </row>
    <row r="3" spans="2:8" hidden="1">
      <c r="B3" s="233" t="s">
        <v>1156</v>
      </c>
      <c r="C3" s="233" t="s">
        <v>2704</v>
      </c>
      <c r="D3" s="233" t="s">
        <v>2705</v>
      </c>
      <c r="E3" s="233">
        <v>24</v>
      </c>
      <c r="F3" s="233">
        <v>2</v>
      </c>
      <c r="G3" s="233">
        <v>24</v>
      </c>
      <c r="H3"/>
    </row>
    <row r="4" spans="2:8" hidden="1">
      <c r="B4" s="233" t="s">
        <v>1161</v>
      </c>
      <c r="C4" s="233" t="s">
        <v>1027</v>
      </c>
      <c r="D4" s="233" t="s">
        <v>2705</v>
      </c>
      <c r="E4" s="356">
        <v>24</v>
      </c>
      <c r="F4" s="233">
        <v>4</v>
      </c>
      <c r="G4" s="233">
        <v>20</v>
      </c>
      <c r="H4"/>
    </row>
    <row r="5" spans="2:8" hidden="1">
      <c r="B5" s="233" t="s">
        <v>1160</v>
      </c>
      <c r="C5" s="233" t="s">
        <v>1027</v>
      </c>
      <c r="D5" s="233" t="s">
        <v>2705</v>
      </c>
      <c r="E5" s="233">
        <v>6</v>
      </c>
      <c r="F5" s="233">
        <v>0</v>
      </c>
      <c r="G5" s="233">
        <v>6</v>
      </c>
      <c r="H5"/>
    </row>
    <row r="6" spans="2:8" hidden="1">
      <c r="B6" s="233" t="s">
        <v>1157</v>
      </c>
      <c r="C6" s="233" t="s">
        <v>1027</v>
      </c>
      <c r="D6" s="233" t="s">
        <v>2705</v>
      </c>
      <c r="E6" s="233">
        <v>6</v>
      </c>
      <c r="F6" s="233">
        <v>5</v>
      </c>
      <c r="G6" s="233">
        <v>1</v>
      </c>
      <c r="H6"/>
    </row>
    <row r="7" spans="2:8" hidden="1">
      <c r="B7" s="233" t="s">
        <v>1157</v>
      </c>
      <c r="C7" s="233" t="s">
        <v>1019</v>
      </c>
      <c r="D7" s="233" t="s">
        <v>2705</v>
      </c>
      <c r="E7" s="233">
        <v>18</v>
      </c>
      <c r="F7" s="233">
        <v>41</v>
      </c>
      <c r="G7" s="233"/>
      <c r="H7"/>
    </row>
    <row r="8" spans="2:8" ht="20.25" customHeight="1">
      <c r="B8" s="233" t="s">
        <v>1159</v>
      </c>
      <c r="C8" s="233" t="s">
        <v>1019</v>
      </c>
      <c r="D8" s="233" t="s">
        <v>2706</v>
      </c>
      <c r="E8" s="233">
        <v>6</v>
      </c>
      <c r="F8" s="233">
        <v>5</v>
      </c>
      <c r="G8" s="233"/>
      <c r="H8" s="363"/>
    </row>
    <row r="9" spans="2:8">
      <c r="B9" s="233" t="s">
        <v>2455</v>
      </c>
      <c r="C9" s="233"/>
      <c r="D9" s="233" t="s">
        <v>2706</v>
      </c>
      <c r="E9" s="233">
        <v>6</v>
      </c>
      <c r="F9" s="233">
        <v>4</v>
      </c>
      <c r="G9" s="233"/>
      <c r="H9" s="363">
        <v>3</v>
      </c>
    </row>
    <row r="10" spans="2:8">
      <c r="B10" s="233" t="s">
        <v>1157</v>
      </c>
      <c r="C10" s="233" t="s">
        <v>1027</v>
      </c>
      <c r="D10" s="233" t="s">
        <v>2705</v>
      </c>
      <c r="E10" s="233">
        <v>6</v>
      </c>
      <c r="F10" s="233">
        <v>5</v>
      </c>
      <c r="G10" s="233"/>
      <c r="H10" s="363"/>
    </row>
    <row r="11" spans="2:8">
      <c r="B11" s="233" t="s">
        <v>2729</v>
      </c>
      <c r="C11" s="233" t="s">
        <v>1025</v>
      </c>
      <c r="D11" s="233" t="s">
        <v>2705</v>
      </c>
      <c r="E11" s="233">
        <v>6</v>
      </c>
      <c r="F11" s="233">
        <v>4</v>
      </c>
      <c r="G11" s="233"/>
      <c r="H11" s="363"/>
    </row>
    <row r="12" spans="2:8">
      <c r="B12" s="233" t="s">
        <v>1158</v>
      </c>
      <c r="C12" s="233" t="s">
        <v>1021</v>
      </c>
      <c r="D12" s="233" t="s">
        <v>2705</v>
      </c>
      <c r="E12" s="233">
        <v>24</v>
      </c>
      <c r="F12" s="233">
        <v>16</v>
      </c>
      <c r="G12" s="233"/>
      <c r="H12" s="363">
        <v>6</v>
      </c>
    </row>
    <row r="13" spans="2:8">
      <c r="B13" s="233" t="s">
        <v>1160</v>
      </c>
      <c r="C13" s="233" t="s">
        <v>1021</v>
      </c>
      <c r="D13" s="233" t="s">
        <v>2705</v>
      </c>
      <c r="E13" s="233">
        <v>24</v>
      </c>
      <c r="F13" s="233">
        <v>23</v>
      </c>
      <c r="G13" s="233"/>
      <c r="H13" s="363"/>
    </row>
    <row r="14" spans="2:8">
      <c r="B14" s="233" t="s">
        <v>2728</v>
      </c>
      <c r="C14" s="233" t="s">
        <v>1025</v>
      </c>
      <c r="D14" s="233" t="s">
        <v>2705</v>
      </c>
      <c r="E14" s="233">
        <v>24</v>
      </c>
      <c r="F14" s="233">
        <v>4</v>
      </c>
      <c r="G14" s="233"/>
      <c r="H14" s="363">
        <v>6</v>
      </c>
    </row>
    <row r="15" spans="2:8">
      <c r="B15" s="233" t="s">
        <v>1162</v>
      </c>
      <c r="C15" s="233" t="s">
        <v>2703</v>
      </c>
      <c r="D15" s="233" t="s">
        <v>2705</v>
      </c>
      <c r="E15" s="233">
        <v>24</v>
      </c>
      <c r="F15" s="233">
        <v>9</v>
      </c>
      <c r="G15" s="233"/>
      <c r="H15" s="363"/>
    </row>
    <row r="16" spans="2:8">
      <c r="B16" s="233" t="s">
        <v>1163</v>
      </c>
      <c r="C16" s="233" t="s">
        <v>1027</v>
      </c>
      <c r="D16" s="233" t="s">
        <v>2706</v>
      </c>
      <c r="E16" s="233">
        <v>24</v>
      </c>
      <c r="F16" s="233">
        <v>8</v>
      </c>
      <c r="G16" s="233"/>
      <c r="H16" s="363"/>
    </row>
    <row r="17" spans="2:8">
      <c r="B17" s="233" t="s">
        <v>1222</v>
      </c>
      <c r="C17" s="233" t="s">
        <v>2708</v>
      </c>
      <c r="D17" s="233" t="s">
        <v>2713</v>
      </c>
      <c r="E17" s="233">
        <v>12</v>
      </c>
      <c r="F17" s="233">
        <v>11</v>
      </c>
      <c r="G17" s="233"/>
      <c r="H17" s="363"/>
    </row>
    <row r="18" spans="2:8">
      <c r="B18" s="233" t="s">
        <v>2463</v>
      </c>
      <c r="C18" s="233"/>
      <c r="D18" s="233" t="s">
        <v>2707</v>
      </c>
      <c r="E18" s="233">
        <v>18</v>
      </c>
      <c r="F18" s="233">
        <v>0</v>
      </c>
      <c r="G18" s="233"/>
      <c r="H18" s="363"/>
    </row>
    <row r="19" spans="2:8">
      <c r="B19" s="233" t="s">
        <v>2454</v>
      </c>
      <c r="C19" s="233"/>
      <c r="D19" s="233" t="s">
        <v>2707</v>
      </c>
      <c r="E19" s="233">
        <v>15</v>
      </c>
      <c r="F19" s="233">
        <v>0</v>
      </c>
      <c r="G19" s="233"/>
      <c r="H19" s="363"/>
    </row>
    <row r="20" spans="2:8">
      <c r="B20" s="233" t="s">
        <v>2568</v>
      </c>
      <c r="C20" s="233"/>
      <c r="D20" s="233" t="s">
        <v>2707</v>
      </c>
      <c r="E20" s="233">
        <v>3</v>
      </c>
      <c r="F20" s="233">
        <v>0</v>
      </c>
      <c r="G20" s="233"/>
      <c r="H20" s="363">
        <v>3</v>
      </c>
    </row>
    <row r="58" spans="9:9">
      <c r="I58">
        <v>2</v>
      </c>
    </row>
    <row r="63" spans="9:9">
      <c r="I63">
        <v>2</v>
      </c>
    </row>
  </sheetData>
  <autoFilter ref="B2:G20" xr:uid="{00000000-0009-0000-0000-000005000000}">
    <filterColumn colId="2">
      <filters>
        <filter val="joico"/>
      </filters>
    </filterColumn>
    <sortState xmlns:xlrd2="http://schemas.microsoft.com/office/spreadsheetml/2017/richdata2" ref="B3:G17">
      <sortCondition descending="1" ref="G2:G20"/>
    </sortState>
  </autoFilter>
  <pageMargins left="0.7" right="0.7" top="0.75" bottom="0.75" header="0.3" footer="0.3"/>
  <pageSetup paperSize="9" orientation="portrait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I91"/>
  <sheetViews>
    <sheetView topLeftCell="A28" workbookViewId="0">
      <selection activeCell="J42" sqref="J42"/>
    </sheetView>
  </sheetViews>
  <sheetFormatPr baseColWidth="10" defaultRowHeight="15"/>
  <cols>
    <col min="3" max="3" width="24.140625" bestFit="1" customWidth="1"/>
    <col min="4" max="4" width="8.5703125" bestFit="1" customWidth="1"/>
    <col min="5" max="5" width="2.7109375" hidden="1" customWidth="1"/>
    <col min="6" max="7" width="10.140625" style="218" hidden="1" customWidth="1"/>
    <col min="8" max="8" width="11.42578125" style="218"/>
    <col min="9" max="9" width="0" hidden="1" customWidth="1"/>
  </cols>
  <sheetData>
    <row r="3" spans="1:35">
      <c r="C3" s="1" t="s">
        <v>1100</v>
      </c>
    </row>
    <row r="4" spans="1:35">
      <c r="C4" s="193" t="s">
        <v>1089</v>
      </c>
    </row>
    <row r="5" spans="1:35" s="192" customFormat="1" ht="16.350000000000001" customHeight="1">
      <c r="A5" s="299"/>
      <c r="B5" s="299"/>
      <c r="C5" s="299"/>
      <c r="D5" s="299"/>
      <c r="E5" s="299"/>
      <c r="F5" s="275"/>
      <c r="G5" s="291"/>
      <c r="H5" s="291"/>
    </row>
    <row r="6" spans="1:35" s="192" customFormat="1" ht="17.850000000000001" customHeight="1">
      <c r="A6" s="300" t="s">
        <v>777</v>
      </c>
      <c r="B6" s="300"/>
      <c r="C6" s="240"/>
      <c r="D6" s="301"/>
      <c r="E6" s="301"/>
      <c r="F6" s="276" t="s">
        <v>664</v>
      </c>
      <c r="G6" s="292" t="s">
        <v>664</v>
      </c>
      <c r="H6" s="292"/>
    </row>
    <row r="7" spans="1:35" s="192" customFormat="1" ht="22.7" customHeight="1">
      <c r="A7" s="300"/>
      <c r="B7" s="300"/>
      <c r="C7" s="219" t="s">
        <v>778</v>
      </c>
      <c r="D7" s="302"/>
      <c r="E7" s="302"/>
      <c r="F7" s="277" t="s">
        <v>1078</v>
      </c>
      <c r="G7" s="292" t="s">
        <v>1079</v>
      </c>
      <c r="H7" s="292" t="s">
        <v>1080</v>
      </c>
    </row>
    <row r="8" spans="1:35" s="330" customFormat="1" ht="16.5" customHeight="1">
      <c r="A8" s="324">
        <v>110101</v>
      </c>
      <c r="B8" s="324"/>
      <c r="C8" s="325" t="s">
        <v>779</v>
      </c>
      <c r="D8" s="326" t="s">
        <v>780</v>
      </c>
      <c r="E8" s="326"/>
      <c r="F8" s="327">
        <v>6</v>
      </c>
      <c r="G8" s="328"/>
      <c r="H8" s="328"/>
      <c r="I8" s="329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</row>
    <row r="9" spans="1:35" s="330" customFormat="1" ht="16.5" customHeight="1">
      <c r="A9" s="324">
        <v>110102</v>
      </c>
      <c r="B9" s="324"/>
      <c r="C9" s="325" t="s">
        <v>781</v>
      </c>
      <c r="D9" s="326" t="s">
        <v>780</v>
      </c>
      <c r="E9" s="326"/>
      <c r="F9" s="327">
        <v>6</v>
      </c>
      <c r="G9" s="328"/>
      <c r="H9" s="328"/>
      <c r="I9" s="329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</row>
    <row r="10" spans="1:35" s="330" customFormat="1" ht="16.5" customHeight="1">
      <c r="A10" s="324">
        <v>110103</v>
      </c>
      <c r="B10" s="324"/>
      <c r="C10" s="325" t="s">
        <v>782</v>
      </c>
      <c r="D10" s="326" t="s">
        <v>780</v>
      </c>
      <c r="E10" s="326"/>
      <c r="F10" s="327">
        <v>3</v>
      </c>
      <c r="G10" s="328"/>
      <c r="H10" s="328"/>
      <c r="I10" s="329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</row>
    <row r="11" spans="1:35" s="192" customFormat="1" ht="16.5" customHeight="1">
      <c r="A11" s="304">
        <v>110001</v>
      </c>
      <c r="B11" s="304"/>
      <c r="C11" s="222" t="s">
        <v>779</v>
      </c>
      <c r="D11" s="305" t="s">
        <v>783</v>
      </c>
      <c r="E11" s="305"/>
      <c r="F11" s="279">
        <v>2</v>
      </c>
      <c r="G11" s="283"/>
      <c r="H11" s="283"/>
      <c r="I11" s="223"/>
    </row>
    <row r="12" spans="1:35" s="192" customFormat="1" ht="16.5" customHeight="1">
      <c r="A12" s="303">
        <v>110002</v>
      </c>
      <c r="B12" s="303"/>
      <c r="C12" s="220" t="s">
        <v>781</v>
      </c>
      <c r="D12" s="298" t="s">
        <v>783</v>
      </c>
      <c r="E12" s="298"/>
      <c r="F12" s="278">
        <v>2</v>
      </c>
      <c r="G12" s="284"/>
      <c r="H12" s="284"/>
      <c r="I12" s="221"/>
    </row>
    <row r="13" spans="1:35" s="192" customFormat="1" ht="16.5" customHeight="1">
      <c r="A13" s="304">
        <v>110003</v>
      </c>
      <c r="B13" s="304"/>
      <c r="C13" s="222" t="s">
        <v>782</v>
      </c>
      <c r="D13" s="305" t="s">
        <v>783</v>
      </c>
      <c r="E13" s="305"/>
      <c r="F13" s="279">
        <v>2</v>
      </c>
      <c r="G13" s="283"/>
      <c r="H13" s="283"/>
      <c r="I13" s="223"/>
    </row>
    <row r="14" spans="1:35" s="192" customFormat="1" ht="16.5" customHeight="1">
      <c r="A14" s="303">
        <v>110010</v>
      </c>
      <c r="B14" s="303"/>
      <c r="C14" s="220" t="s">
        <v>784</v>
      </c>
      <c r="D14" s="298" t="s">
        <v>783</v>
      </c>
      <c r="E14" s="298"/>
      <c r="F14" s="278">
        <v>0</v>
      </c>
      <c r="G14" s="284"/>
      <c r="H14" s="284"/>
      <c r="I14" s="221"/>
    </row>
    <row r="15" spans="1:35" s="192" customFormat="1" ht="16.5" customHeight="1">
      <c r="A15" s="303">
        <v>110111</v>
      </c>
      <c r="B15" s="303"/>
      <c r="C15" s="220" t="s">
        <v>785</v>
      </c>
      <c r="D15" s="298" t="s">
        <v>786</v>
      </c>
      <c r="E15" s="298"/>
      <c r="F15" s="278">
        <v>3</v>
      </c>
      <c r="G15" s="284"/>
      <c r="H15" s="284">
        <v>3</v>
      </c>
      <c r="I15" s="221"/>
    </row>
    <row r="16" spans="1:35" s="192" customFormat="1" ht="16.5" customHeight="1">
      <c r="A16" s="306">
        <v>110011</v>
      </c>
      <c r="B16" s="306"/>
      <c r="C16" s="220" t="s">
        <v>785</v>
      </c>
      <c r="D16" s="298" t="s">
        <v>783</v>
      </c>
      <c r="E16" s="298"/>
      <c r="F16" s="278">
        <v>0</v>
      </c>
      <c r="G16" s="284"/>
      <c r="H16" s="284"/>
      <c r="I16" s="221"/>
    </row>
    <row r="17" spans="1:35" s="192" customFormat="1" ht="16.5" customHeight="1">
      <c r="A17" s="266" t="s">
        <v>787</v>
      </c>
      <c r="B17" s="266"/>
      <c r="C17" s="266"/>
      <c r="D17" s="266"/>
      <c r="E17" s="266"/>
      <c r="F17" s="280"/>
      <c r="G17" s="280"/>
      <c r="H17" s="280"/>
    </row>
    <row r="18" spans="1:35" s="192" customFormat="1" ht="16.5" customHeight="1">
      <c r="A18" s="303">
        <v>111104</v>
      </c>
      <c r="B18" s="303"/>
      <c r="C18" s="220" t="s">
        <v>788</v>
      </c>
      <c r="D18" s="298" t="s">
        <v>780</v>
      </c>
      <c r="E18" s="298"/>
      <c r="F18" s="278">
        <v>2</v>
      </c>
      <c r="G18" s="284"/>
      <c r="H18" s="284"/>
      <c r="I18" s="221"/>
    </row>
    <row r="19" spans="1:35" s="330" customFormat="1" ht="16.5" customHeight="1">
      <c r="A19" s="324">
        <v>111101</v>
      </c>
      <c r="B19" s="324"/>
      <c r="C19" s="325" t="s">
        <v>789</v>
      </c>
      <c r="D19" s="326" t="s">
        <v>780</v>
      </c>
      <c r="E19" s="326"/>
      <c r="F19" s="327">
        <v>6</v>
      </c>
      <c r="G19" s="328"/>
      <c r="H19" s="328"/>
      <c r="I19" s="329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</row>
    <row r="20" spans="1:35" s="192" customFormat="1" ht="16.5" customHeight="1">
      <c r="A20" s="307"/>
      <c r="B20" s="307"/>
      <c r="C20" s="220" t="s">
        <v>790</v>
      </c>
      <c r="D20" s="298" t="s">
        <v>780</v>
      </c>
      <c r="E20" s="298"/>
      <c r="F20" s="278">
        <v>2</v>
      </c>
      <c r="G20" s="284"/>
      <c r="H20" s="284">
        <v>3</v>
      </c>
      <c r="I20" s="221"/>
    </row>
    <row r="21" spans="1:35" s="192" customFormat="1" ht="16.5" customHeight="1">
      <c r="A21" s="304">
        <v>111001</v>
      </c>
      <c r="B21" s="304"/>
      <c r="C21" s="222" t="s">
        <v>789</v>
      </c>
      <c r="D21" s="308" t="s">
        <v>783</v>
      </c>
      <c r="E21" s="308"/>
      <c r="F21" s="279">
        <v>2</v>
      </c>
      <c r="G21" s="283"/>
      <c r="H21" s="283"/>
      <c r="I21" s="223"/>
    </row>
    <row r="22" spans="1:35" s="192" customFormat="1" ht="16.5" customHeight="1">
      <c r="A22" s="307"/>
      <c r="B22" s="307"/>
      <c r="C22" s="220" t="s">
        <v>790</v>
      </c>
      <c r="D22" s="298" t="s">
        <v>783</v>
      </c>
      <c r="E22" s="298"/>
      <c r="F22" s="278">
        <v>0</v>
      </c>
      <c r="G22" s="284"/>
      <c r="H22" s="284"/>
      <c r="I22" s="221"/>
    </row>
    <row r="23" spans="1:35" s="192" customFormat="1" ht="16.5" customHeight="1">
      <c r="A23" s="304">
        <v>112110</v>
      </c>
      <c r="B23" s="304"/>
      <c r="C23" s="297" t="s">
        <v>1088</v>
      </c>
      <c r="D23" s="305" t="s">
        <v>786</v>
      </c>
      <c r="E23" s="305"/>
      <c r="F23" s="279">
        <v>3</v>
      </c>
      <c r="G23" s="283"/>
      <c r="H23" s="285">
        <v>3</v>
      </c>
      <c r="I23" s="223"/>
    </row>
    <row r="24" spans="1:35" s="192" customFormat="1" ht="16.5" customHeight="1">
      <c r="A24" s="306">
        <v>112010</v>
      </c>
      <c r="B24" s="306"/>
      <c r="C24" s="220" t="s">
        <v>791</v>
      </c>
      <c r="D24" s="298" t="s">
        <v>783</v>
      </c>
      <c r="E24" s="298"/>
      <c r="F24" s="278">
        <v>0</v>
      </c>
      <c r="G24" s="284"/>
      <c r="H24" s="284"/>
      <c r="I24" s="221"/>
    </row>
    <row r="25" spans="1:35" s="192" customFormat="1" ht="16.5" customHeight="1">
      <c r="A25" s="267" t="s">
        <v>792</v>
      </c>
      <c r="B25" s="267"/>
      <c r="C25" s="267"/>
      <c r="D25" s="267"/>
      <c r="E25" s="267"/>
      <c r="F25" s="281"/>
      <c r="G25" s="281"/>
      <c r="H25" s="281"/>
    </row>
    <row r="26" spans="1:35" s="330" customFormat="1" ht="16.5" customHeight="1">
      <c r="A26" s="324">
        <v>112105</v>
      </c>
      <c r="B26" s="324"/>
      <c r="C26" s="325" t="s">
        <v>793</v>
      </c>
      <c r="D26" s="326" t="s">
        <v>794</v>
      </c>
      <c r="E26" s="326"/>
      <c r="F26" s="327">
        <v>3</v>
      </c>
      <c r="G26" s="328"/>
      <c r="H26" s="328"/>
      <c r="I26" s="329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</row>
    <row r="27" spans="1:35" s="192" customFormat="1" ht="16.5" customHeight="1">
      <c r="A27" s="303">
        <v>112104</v>
      </c>
      <c r="B27" s="303"/>
      <c r="C27" s="220" t="s">
        <v>795</v>
      </c>
      <c r="D27" s="298" t="s">
        <v>780</v>
      </c>
      <c r="E27" s="298"/>
      <c r="F27" s="278">
        <v>2</v>
      </c>
      <c r="G27" s="284"/>
      <c r="H27" s="284"/>
      <c r="I27" s="221"/>
    </row>
    <row r="28" spans="1:35" s="192" customFormat="1" ht="16.5" customHeight="1">
      <c r="A28" s="303">
        <v>112008</v>
      </c>
      <c r="B28" s="303"/>
      <c r="C28" s="220" t="s">
        <v>796</v>
      </c>
      <c r="D28" s="298" t="s">
        <v>797</v>
      </c>
      <c r="E28" s="298"/>
      <c r="F28" s="278">
        <v>0</v>
      </c>
      <c r="G28" s="284"/>
      <c r="H28" s="284"/>
      <c r="I28" s="221"/>
    </row>
    <row r="29" spans="1:35" s="192" customFormat="1" ht="16.5" customHeight="1">
      <c r="A29" s="304">
        <v>112008</v>
      </c>
      <c r="B29" s="304"/>
      <c r="C29" s="222" t="s">
        <v>796</v>
      </c>
      <c r="D29" s="305" t="s">
        <v>798</v>
      </c>
      <c r="E29" s="305"/>
      <c r="F29" s="279">
        <v>0</v>
      </c>
      <c r="G29" s="283"/>
      <c r="H29" s="285"/>
      <c r="I29" s="223"/>
    </row>
    <row r="30" spans="1:35" s="330" customFormat="1" ht="16.5" customHeight="1">
      <c r="A30" s="324">
        <v>112102</v>
      </c>
      <c r="B30" s="324"/>
      <c r="C30" s="325" t="s">
        <v>799</v>
      </c>
      <c r="D30" s="326" t="s">
        <v>780</v>
      </c>
      <c r="E30" s="326"/>
      <c r="F30" s="327">
        <v>6</v>
      </c>
      <c r="G30" s="328"/>
      <c r="H30" s="328"/>
      <c r="I30" s="329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</row>
    <row r="31" spans="1:35" s="192" customFormat="1" ht="16.5" customHeight="1">
      <c r="A31" s="304">
        <v>113012</v>
      </c>
      <c r="B31" s="304"/>
      <c r="C31" s="222" t="s">
        <v>800</v>
      </c>
      <c r="D31" s="305" t="s">
        <v>780</v>
      </c>
      <c r="E31" s="305"/>
      <c r="F31" s="279">
        <v>3</v>
      </c>
      <c r="G31" s="283"/>
      <c r="H31" s="285"/>
      <c r="I31" s="223"/>
    </row>
    <row r="32" spans="1:35" s="192" customFormat="1" ht="16.5" customHeight="1">
      <c r="A32" s="303">
        <v>112101</v>
      </c>
      <c r="B32" s="303"/>
      <c r="C32" s="220" t="s">
        <v>801</v>
      </c>
      <c r="D32" s="298" t="s">
        <v>780</v>
      </c>
      <c r="E32" s="298"/>
      <c r="F32" s="278">
        <v>0</v>
      </c>
      <c r="G32" s="284"/>
      <c r="H32" s="284"/>
      <c r="I32" s="221"/>
    </row>
    <row r="33" spans="1:10" s="192" customFormat="1" ht="16.5" customHeight="1">
      <c r="A33" s="267" t="s">
        <v>802</v>
      </c>
      <c r="B33" s="267"/>
      <c r="C33" s="267"/>
      <c r="D33" s="267"/>
      <c r="E33" s="267"/>
      <c r="F33" s="281"/>
      <c r="G33" s="281"/>
      <c r="H33" s="281"/>
    </row>
    <row r="34" spans="1:10" s="192" customFormat="1" ht="16.5" customHeight="1">
      <c r="A34" s="303">
        <v>112001</v>
      </c>
      <c r="B34" s="303"/>
      <c r="C34" s="220" t="s">
        <v>803</v>
      </c>
      <c r="D34" s="298" t="s">
        <v>783</v>
      </c>
      <c r="E34" s="298"/>
      <c r="F34" s="278">
        <v>2</v>
      </c>
      <c r="G34" s="284"/>
      <c r="H34" s="293"/>
      <c r="I34" s="221"/>
    </row>
    <row r="35" spans="1:10" s="192" customFormat="1" ht="16.5" customHeight="1">
      <c r="A35" s="304">
        <v>112002</v>
      </c>
      <c r="B35" s="304"/>
      <c r="C35" s="297" t="s">
        <v>1081</v>
      </c>
      <c r="D35" s="305" t="s">
        <v>783</v>
      </c>
      <c r="E35" s="305"/>
      <c r="F35" s="279">
        <v>2</v>
      </c>
      <c r="G35" s="283"/>
      <c r="H35" s="294"/>
      <c r="I35" s="223"/>
    </row>
    <row r="36" spans="1:10" s="192" customFormat="1" ht="16.5" customHeight="1">
      <c r="A36" s="303">
        <v>118201</v>
      </c>
      <c r="B36" s="303"/>
      <c r="C36" s="220" t="s">
        <v>804</v>
      </c>
      <c r="D36" s="298" t="s">
        <v>805</v>
      </c>
      <c r="E36" s="298"/>
      <c r="F36" s="278">
        <v>0</v>
      </c>
      <c r="G36" s="284"/>
      <c r="H36" s="293"/>
      <c r="I36" s="224"/>
    </row>
    <row r="37" spans="1:10" s="192" customFormat="1" ht="16.5" customHeight="1">
      <c r="A37" s="304">
        <v>118202</v>
      </c>
      <c r="B37" s="304"/>
      <c r="C37" s="222" t="s">
        <v>806</v>
      </c>
      <c r="D37" s="305" t="s">
        <v>807</v>
      </c>
      <c r="E37" s="305"/>
      <c r="F37" s="279">
        <v>0</v>
      </c>
      <c r="G37" s="283"/>
      <c r="H37" s="294"/>
      <c r="I37" s="225"/>
    </row>
    <row r="38" spans="1:10" s="192" customFormat="1" ht="16.5" customHeight="1">
      <c r="A38" s="235">
        <v>118001</v>
      </c>
      <c r="C38" s="298" t="s">
        <v>808</v>
      </c>
      <c r="D38" s="236" t="s">
        <v>807</v>
      </c>
      <c r="F38" s="278">
        <v>0</v>
      </c>
      <c r="G38" s="284"/>
      <c r="H38" s="293"/>
      <c r="I38" s="226"/>
      <c r="J38" s="226"/>
    </row>
    <row r="39" spans="1:10" s="192" customFormat="1" ht="16.5" hidden="1" customHeight="1">
      <c r="A39" s="272" t="s">
        <v>809</v>
      </c>
      <c r="C39" s="272"/>
      <c r="D39" s="272"/>
      <c r="E39" s="272"/>
      <c r="F39" s="282"/>
      <c r="G39" s="282"/>
      <c r="H39" s="282"/>
    </row>
    <row r="40" spans="1:10" s="192" customFormat="1" ht="16.5" hidden="1" customHeight="1">
      <c r="A40" s="237">
        <v>113002</v>
      </c>
      <c r="C40" s="308" t="s">
        <v>810</v>
      </c>
      <c r="D40" s="238" t="s">
        <v>780</v>
      </c>
      <c r="E40" s="227"/>
      <c r="F40" s="283"/>
      <c r="G40" s="283"/>
      <c r="H40" s="283"/>
      <c r="I40" s="228"/>
    </row>
    <row r="41" spans="1:10" s="192" customFormat="1" ht="16.5" hidden="1" customHeight="1">
      <c r="A41" s="235">
        <v>113014</v>
      </c>
      <c r="C41" s="298" t="s">
        <v>811</v>
      </c>
      <c r="D41" s="236" t="s">
        <v>780</v>
      </c>
      <c r="F41" s="284"/>
      <c r="G41" s="284"/>
      <c r="H41" s="284"/>
      <c r="I41" s="226"/>
    </row>
    <row r="42" spans="1:10" s="192" customFormat="1" ht="16.5" hidden="1" customHeight="1">
      <c r="A42" s="237">
        <v>113016</v>
      </c>
      <c r="C42" s="308" t="s">
        <v>812</v>
      </c>
      <c r="D42" s="238" t="s">
        <v>798</v>
      </c>
      <c r="E42" s="227"/>
      <c r="F42" s="283"/>
      <c r="G42" s="283"/>
      <c r="H42" s="283"/>
      <c r="I42" s="228"/>
    </row>
    <row r="43" spans="1:10" s="192" customFormat="1" ht="16.5" hidden="1" customHeight="1">
      <c r="A43" s="235">
        <v>113021</v>
      </c>
      <c r="C43" s="298" t="s">
        <v>813</v>
      </c>
      <c r="D43" s="236" t="s">
        <v>814</v>
      </c>
      <c r="F43" s="284"/>
      <c r="G43" s="284"/>
      <c r="H43" s="284"/>
      <c r="I43" s="226"/>
    </row>
    <row r="44" spans="1:10" s="192" customFormat="1" ht="16.5" hidden="1" customHeight="1">
      <c r="A44" s="237">
        <v>113007</v>
      </c>
      <c r="C44" s="308" t="s">
        <v>815</v>
      </c>
      <c r="D44" s="241" t="s">
        <v>816</v>
      </c>
      <c r="E44" s="227"/>
      <c r="F44" s="283"/>
      <c r="G44" s="283"/>
      <c r="H44" s="283"/>
      <c r="I44" s="228"/>
    </row>
    <row r="45" spans="1:10" s="192" customFormat="1" ht="16.5" hidden="1" customHeight="1">
      <c r="A45" s="235">
        <v>113018</v>
      </c>
      <c r="C45" s="298" t="s">
        <v>817</v>
      </c>
      <c r="D45" s="236" t="s">
        <v>818</v>
      </c>
      <c r="F45" s="284"/>
      <c r="G45" s="284"/>
      <c r="H45" s="284"/>
      <c r="I45" s="226"/>
    </row>
    <row r="46" spans="1:10" s="192" customFormat="1" ht="16.5" hidden="1" customHeight="1">
      <c r="A46" s="237">
        <v>113013</v>
      </c>
      <c r="C46" s="308" t="s">
        <v>819</v>
      </c>
      <c r="D46" s="238" t="s">
        <v>820</v>
      </c>
      <c r="E46" s="227"/>
      <c r="F46" s="283"/>
      <c r="G46" s="285"/>
      <c r="H46" s="285"/>
      <c r="I46" s="228"/>
    </row>
    <row r="47" spans="1:10" s="192" customFormat="1" ht="16.5" hidden="1" customHeight="1">
      <c r="A47" s="235">
        <v>114006</v>
      </c>
      <c r="C47" s="298" t="s">
        <v>821</v>
      </c>
      <c r="D47" s="236" t="s">
        <v>822</v>
      </c>
      <c r="F47" s="284"/>
      <c r="G47" s="284"/>
      <c r="H47" s="284"/>
      <c r="I47" s="226"/>
    </row>
    <row r="48" spans="1:10" s="192" customFormat="1" ht="16.5" hidden="1" customHeight="1">
      <c r="A48" s="237">
        <v>114008</v>
      </c>
      <c r="C48" s="308" t="s">
        <v>823</v>
      </c>
      <c r="D48" s="241" t="s">
        <v>824</v>
      </c>
      <c r="E48" s="227"/>
      <c r="F48" s="285"/>
      <c r="G48" s="285"/>
      <c r="H48" s="285"/>
      <c r="I48" s="228"/>
    </row>
    <row r="49" spans="1:9" s="192" customFormat="1" ht="16.5" hidden="1" customHeight="1">
      <c r="A49" s="235">
        <v>114002</v>
      </c>
      <c r="C49" s="298" t="s">
        <v>825</v>
      </c>
      <c r="D49" s="236" t="s">
        <v>826</v>
      </c>
      <c r="F49" s="284"/>
      <c r="G49" s="284"/>
      <c r="H49" s="284"/>
      <c r="I49" s="226"/>
    </row>
    <row r="50" spans="1:9" s="192" customFormat="1" ht="16.5" hidden="1" customHeight="1">
      <c r="A50" s="237">
        <v>114009</v>
      </c>
      <c r="C50" s="308" t="s">
        <v>827</v>
      </c>
      <c r="D50" s="241" t="s">
        <v>780</v>
      </c>
      <c r="E50" s="227"/>
      <c r="F50" s="285"/>
      <c r="G50" s="285"/>
      <c r="H50" s="285"/>
      <c r="I50" s="228"/>
    </row>
    <row r="51" spans="1:9" s="192" customFormat="1" ht="16.5" hidden="1" customHeight="1">
      <c r="A51" s="235">
        <v>114007</v>
      </c>
      <c r="C51" s="298" t="s">
        <v>828</v>
      </c>
      <c r="D51" s="236" t="s">
        <v>829</v>
      </c>
      <c r="F51" s="284"/>
      <c r="G51" s="284"/>
      <c r="H51" s="284"/>
      <c r="I51" s="226"/>
    </row>
    <row r="52" spans="1:9" s="192" customFormat="1" ht="16.5" hidden="1" customHeight="1">
      <c r="A52" s="237">
        <v>113033</v>
      </c>
      <c r="C52" s="308" t="s">
        <v>830</v>
      </c>
      <c r="D52" s="239"/>
      <c r="E52" s="227"/>
      <c r="F52" s="285"/>
      <c r="G52" s="285"/>
      <c r="H52" s="285"/>
      <c r="I52" s="228"/>
    </row>
    <row r="53" spans="1:9" s="192" customFormat="1" ht="16.5" hidden="1" customHeight="1">
      <c r="A53" s="235">
        <v>114014</v>
      </c>
      <c r="C53" s="298" t="s">
        <v>831</v>
      </c>
      <c r="D53" s="236" t="s">
        <v>832</v>
      </c>
      <c r="F53" s="284"/>
      <c r="G53" s="284"/>
      <c r="H53" s="284"/>
      <c r="I53" s="226"/>
    </row>
    <row r="54" spans="1:9" s="192" customFormat="1" ht="16.5" hidden="1" customHeight="1">
      <c r="A54" s="237">
        <v>114013</v>
      </c>
      <c r="C54" s="308" t="s">
        <v>833</v>
      </c>
      <c r="D54" s="241" t="s">
        <v>832</v>
      </c>
      <c r="E54" s="227"/>
      <c r="F54" s="285"/>
      <c r="G54" s="285"/>
      <c r="H54" s="285"/>
      <c r="I54" s="228"/>
    </row>
    <row r="55" spans="1:9" s="192" customFormat="1" ht="16.5" hidden="1" customHeight="1">
      <c r="A55" s="235">
        <v>113030</v>
      </c>
      <c r="C55" s="298" t="s">
        <v>834</v>
      </c>
      <c r="D55" s="236" t="s">
        <v>798</v>
      </c>
      <c r="F55" s="284"/>
      <c r="G55" s="284"/>
      <c r="H55" s="284"/>
      <c r="I55" s="226"/>
    </row>
    <row r="56" spans="1:9" s="192" customFormat="1" ht="16.5" customHeight="1">
      <c r="A56" s="271" t="s">
        <v>835</v>
      </c>
      <c r="C56" s="271"/>
      <c r="D56" s="271"/>
      <c r="E56" s="271"/>
      <c r="F56" s="286"/>
      <c r="G56" s="286"/>
      <c r="H56" s="286"/>
    </row>
    <row r="57" spans="1:9" s="192" customFormat="1" ht="16.5" customHeight="1">
      <c r="A57" s="235">
        <v>110106</v>
      </c>
      <c r="C57" s="298" t="s">
        <v>836</v>
      </c>
      <c r="D57" s="236" t="s">
        <v>780</v>
      </c>
      <c r="F57" s="284">
        <v>6</v>
      </c>
      <c r="G57" s="284"/>
      <c r="H57" s="284"/>
      <c r="I57" s="226"/>
    </row>
    <row r="58" spans="1:9" s="192" customFormat="1" ht="16.5" customHeight="1">
      <c r="A58" s="237">
        <v>110006</v>
      </c>
      <c r="C58" s="308" t="s">
        <v>836</v>
      </c>
      <c r="D58" s="238" t="s">
        <v>783</v>
      </c>
      <c r="E58" s="227"/>
      <c r="F58" s="283">
        <v>2</v>
      </c>
      <c r="G58" s="283"/>
      <c r="H58" s="285">
        <v>2</v>
      </c>
      <c r="I58" s="228"/>
    </row>
    <row r="59" spans="1:9" s="192" customFormat="1" ht="16.5" customHeight="1">
      <c r="A59" s="235">
        <v>111106</v>
      </c>
      <c r="C59" s="298" t="s">
        <v>837</v>
      </c>
      <c r="D59" s="236" t="s">
        <v>780</v>
      </c>
      <c r="F59" s="284">
        <v>6</v>
      </c>
      <c r="G59" s="284"/>
      <c r="H59" s="284">
        <v>1</v>
      </c>
      <c r="I59" s="226"/>
    </row>
    <row r="60" spans="1:9" s="192" customFormat="1" ht="16.5" customHeight="1">
      <c r="A60" s="237">
        <v>111006</v>
      </c>
      <c r="C60" s="308" t="s">
        <v>838</v>
      </c>
      <c r="D60" s="238" t="s">
        <v>783</v>
      </c>
      <c r="E60" s="227"/>
      <c r="F60" s="283">
        <v>2</v>
      </c>
      <c r="G60" s="283"/>
      <c r="H60" s="283"/>
      <c r="I60" s="228"/>
    </row>
    <row r="61" spans="1:9" s="192" customFormat="1" ht="16.5" customHeight="1">
      <c r="A61" s="235">
        <v>112106</v>
      </c>
      <c r="C61" s="298" t="s">
        <v>839</v>
      </c>
      <c r="D61" s="236" t="s">
        <v>840</v>
      </c>
      <c r="F61" s="284">
        <v>3</v>
      </c>
      <c r="G61" s="284"/>
      <c r="H61" s="284"/>
      <c r="I61" s="226"/>
    </row>
    <row r="62" spans="1:9" s="192" customFormat="1" ht="16.5" customHeight="1">
      <c r="A62" s="235">
        <v>113022</v>
      </c>
      <c r="C62" s="298" t="s">
        <v>841</v>
      </c>
      <c r="D62" s="236" t="s">
        <v>798</v>
      </c>
      <c r="F62" s="284">
        <v>2</v>
      </c>
      <c r="G62" s="284"/>
      <c r="H62" s="284"/>
      <c r="I62" s="226"/>
    </row>
    <row r="63" spans="1:9" s="192" customFormat="1" ht="16.5" customHeight="1">
      <c r="A63" s="237">
        <v>113017</v>
      </c>
      <c r="C63" s="308" t="s">
        <v>842</v>
      </c>
      <c r="D63" s="241" t="s">
        <v>843</v>
      </c>
      <c r="E63" s="227"/>
      <c r="F63" s="283">
        <v>3</v>
      </c>
      <c r="G63" s="283"/>
      <c r="H63" s="285"/>
      <c r="I63" s="228"/>
    </row>
    <row r="64" spans="1:9" s="192" customFormat="1" ht="16.5" customHeight="1">
      <c r="A64" s="229">
        <v>113023</v>
      </c>
      <c r="C64" s="309" t="s">
        <v>844</v>
      </c>
      <c r="D64" s="243" t="s">
        <v>845</v>
      </c>
      <c r="F64" s="284">
        <v>2</v>
      </c>
      <c r="G64" s="284"/>
      <c r="H64" s="284"/>
      <c r="I64" s="226"/>
    </row>
    <row r="65" spans="1:31" s="192" customFormat="1" ht="15.75" customHeight="1">
      <c r="A65" s="270" t="s">
        <v>846</v>
      </c>
      <c r="C65" s="270"/>
      <c r="D65" s="270"/>
      <c r="E65" s="270"/>
      <c r="F65" s="287"/>
      <c r="G65" s="287"/>
      <c r="H65" s="287"/>
    </row>
    <row r="66" spans="1:31" s="330" customFormat="1" ht="16.5" customHeight="1">
      <c r="A66" s="333">
        <v>110108</v>
      </c>
      <c r="C66" s="326" t="s">
        <v>847</v>
      </c>
      <c r="D66" s="334" t="s">
        <v>780</v>
      </c>
      <c r="F66" s="328">
        <v>6</v>
      </c>
      <c r="G66" s="328"/>
      <c r="H66" s="328">
        <v>3</v>
      </c>
      <c r="I66" s="335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</row>
    <row r="67" spans="1:31" s="192" customFormat="1" ht="16.5" customHeight="1">
      <c r="A67" s="235">
        <v>110008</v>
      </c>
      <c r="C67" s="298" t="s">
        <v>847</v>
      </c>
      <c r="D67" s="236" t="s">
        <v>783</v>
      </c>
      <c r="F67" s="284">
        <v>2</v>
      </c>
      <c r="G67" s="284"/>
      <c r="H67" s="284"/>
      <c r="I67" s="226"/>
    </row>
    <row r="68" spans="1:31" s="192" customFormat="1" ht="16.5" customHeight="1">
      <c r="A68" s="333">
        <v>111118</v>
      </c>
      <c r="B68" s="330"/>
      <c r="C68" s="326" t="s">
        <v>848</v>
      </c>
      <c r="D68" s="334" t="s">
        <v>780</v>
      </c>
      <c r="E68" s="330"/>
      <c r="F68" s="328">
        <v>4</v>
      </c>
      <c r="G68" s="328"/>
      <c r="H68" s="328"/>
      <c r="I68" s="228"/>
    </row>
    <row r="69" spans="1:31" s="192" customFormat="1" ht="16.5" customHeight="1">
      <c r="A69" s="242"/>
      <c r="C69" s="298" t="s">
        <v>848</v>
      </c>
      <c r="D69" s="236" t="s">
        <v>783</v>
      </c>
      <c r="F69" s="284">
        <v>2</v>
      </c>
      <c r="G69" s="284"/>
      <c r="H69" s="284"/>
      <c r="I69" s="226"/>
    </row>
    <row r="70" spans="1:31" s="330" customFormat="1" ht="16.5" customHeight="1">
      <c r="A70" s="333">
        <v>112103</v>
      </c>
      <c r="C70" s="326" t="s">
        <v>849</v>
      </c>
      <c r="D70" s="334" t="s">
        <v>780</v>
      </c>
      <c r="F70" s="328">
        <v>6</v>
      </c>
      <c r="G70" s="328"/>
      <c r="H70" s="328">
        <v>3</v>
      </c>
      <c r="I70" s="335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</row>
    <row r="71" spans="1:31" s="192" customFormat="1" ht="16.5" customHeight="1">
      <c r="A71" s="235">
        <v>113026</v>
      </c>
      <c r="C71" s="298" t="s">
        <v>850</v>
      </c>
      <c r="D71" s="236" t="s">
        <v>780</v>
      </c>
      <c r="F71" s="284">
        <v>0</v>
      </c>
      <c r="G71" s="284"/>
      <c r="H71" s="284"/>
      <c r="I71" s="226"/>
    </row>
    <row r="72" spans="1:31" s="192" customFormat="1" ht="16.5" hidden="1" customHeight="1">
      <c r="A72" s="269" t="s">
        <v>851</v>
      </c>
      <c r="B72" s="269"/>
      <c r="C72" s="269"/>
      <c r="D72" s="269"/>
      <c r="E72" s="269"/>
      <c r="F72" s="288"/>
      <c r="G72" s="288"/>
      <c r="H72" s="288"/>
    </row>
    <row r="73" spans="1:31" s="192" customFormat="1" ht="16.5" hidden="1" customHeight="1">
      <c r="A73" s="237">
        <v>110109</v>
      </c>
      <c r="B73" s="308" t="s">
        <v>852</v>
      </c>
      <c r="C73" s="308"/>
      <c r="D73" s="238" t="s">
        <v>780</v>
      </c>
      <c r="E73" s="227"/>
      <c r="F73" s="279"/>
      <c r="G73" s="285"/>
      <c r="H73" s="285"/>
      <c r="I73" s="228"/>
    </row>
    <row r="74" spans="1:31" s="192" customFormat="1" ht="16.5" hidden="1" customHeight="1">
      <c r="A74" s="235">
        <v>110009</v>
      </c>
      <c r="B74" s="298" t="s">
        <v>852</v>
      </c>
      <c r="C74" s="298"/>
      <c r="D74" s="236" t="s">
        <v>783</v>
      </c>
      <c r="F74" s="278"/>
      <c r="G74" s="284"/>
      <c r="H74" s="284"/>
      <c r="I74" s="226"/>
    </row>
    <row r="75" spans="1:31" s="192" customFormat="1" ht="16.5" hidden="1" customHeight="1">
      <c r="A75" s="237">
        <v>113027</v>
      </c>
      <c r="B75" s="308" t="s">
        <v>853</v>
      </c>
      <c r="C75" s="308"/>
      <c r="D75" s="241" t="s">
        <v>798</v>
      </c>
      <c r="E75" s="227"/>
      <c r="F75" s="279"/>
      <c r="G75" s="283"/>
      <c r="H75" s="285"/>
      <c r="I75" s="228"/>
    </row>
    <row r="76" spans="1:31" s="192" customFormat="1" ht="16.5" hidden="1" customHeight="1">
      <c r="A76" s="235">
        <v>113025</v>
      </c>
      <c r="B76" s="298" t="s">
        <v>854</v>
      </c>
      <c r="C76" s="298"/>
      <c r="D76" s="236" t="s">
        <v>855</v>
      </c>
      <c r="F76" s="278"/>
      <c r="G76" s="284"/>
      <c r="H76" s="284"/>
      <c r="I76" s="226"/>
    </row>
    <row r="77" spans="1:31" s="192" customFormat="1" ht="16.5" hidden="1" customHeight="1">
      <c r="A77" s="237">
        <v>113023</v>
      </c>
      <c r="B77" s="308" t="s">
        <v>856</v>
      </c>
      <c r="C77" s="308"/>
      <c r="D77" s="241" t="s">
        <v>855</v>
      </c>
      <c r="E77" s="227"/>
      <c r="F77" s="279"/>
      <c r="G77" s="285"/>
      <c r="H77" s="285"/>
      <c r="I77" s="228"/>
    </row>
    <row r="78" spans="1:31" s="192" customFormat="1" ht="16.5" hidden="1" customHeight="1">
      <c r="A78" s="235">
        <v>113028</v>
      </c>
      <c r="B78" s="298" t="s">
        <v>857</v>
      </c>
      <c r="C78" s="298"/>
      <c r="D78" s="298" t="s">
        <v>855</v>
      </c>
      <c r="E78" s="298"/>
      <c r="F78" s="278"/>
      <c r="G78" s="284"/>
      <c r="H78" s="284"/>
      <c r="I78" s="221"/>
    </row>
    <row r="79" spans="1:31" s="192" customFormat="1" ht="16.5" hidden="1" customHeight="1">
      <c r="A79" s="237">
        <v>113024</v>
      </c>
      <c r="B79" s="308" t="s">
        <v>858</v>
      </c>
      <c r="C79" s="308"/>
      <c r="D79" s="308" t="s">
        <v>855</v>
      </c>
      <c r="E79" s="308"/>
      <c r="F79" s="279"/>
      <c r="G79" s="285"/>
      <c r="H79" s="285"/>
      <c r="I79" s="223"/>
    </row>
    <row r="80" spans="1:31" s="192" customFormat="1" ht="16.5" hidden="1" customHeight="1">
      <c r="A80" s="235">
        <v>117003</v>
      </c>
      <c r="B80" s="298" t="s">
        <v>859</v>
      </c>
      <c r="C80" s="298"/>
      <c r="D80" s="298" t="s">
        <v>797</v>
      </c>
      <c r="E80" s="298"/>
      <c r="F80" s="278"/>
      <c r="G80" s="284"/>
      <c r="H80" s="284"/>
      <c r="I80" s="221"/>
    </row>
    <row r="81" spans="1:9" s="192" customFormat="1" ht="16.5" hidden="1" customHeight="1">
      <c r="A81" s="237">
        <v>117202</v>
      </c>
      <c r="B81" s="308" t="s">
        <v>860</v>
      </c>
      <c r="C81" s="308"/>
      <c r="D81" s="308" t="s">
        <v>797</v>
      </c>
      <c r="E81" s="308"/>
      <c r="F81" s="279"/>
      <c r="G81" s="285"/>
      <c r="H81" s="285"/>
      <c r="I81" s="223"/>
    </row>
    <row r="82" spans="1:9" s="192" customFormat="1" ht="16.5" hidden="1" customHeight="1">
      <c r="A82" s="235">
        <v>117004</v>
      </c>
      <c r="B82" s="298" t="s">
        <v>861</v>
      </c>
      <c r="C82" s="298"/>
      <c r="D82" s="307"/>
      <c r="E82" s="307"/>
      <c r="F82" s="278"/>
      <c r="G82" s="284"/>
      <c r="H82" s="284"/>
      <c r="I82" s="224"/>
    </row>
    <row r="83" spans="1:9" s="192" customFormat="1" ht="16.5" hidden="1" customHeight="1">
      <c r="A83" s="237">
        <v>117001</v>
      </c>
      <c r="B83" s="308" t="s">
        <v>862</v>
      </c>
      <c r="C83" s="308"/>
      <c r="D83" s="308" t="s">
        <v>797</v>
      </c>
      <c r="E83" s="308"/>
      <c r="F83" s="279"/>
      <c r="G83" s="285"/>
      <c r="H83" s="285"/>
      <c r="I83" s="223"/>
    </row>
    <row r="84" spans="1:9" s="192" customFormat="1" ht="16.5" hidden="1" customHeight="1">
      <c r="A84" s="268" t="s">
        <v>863</v>
      </c>
      <c r="B84" s="268"/>
      <c r="C84" s="268"/>
      <c r="D84" s="268"/>
      <c r="E84" s="268"/>
      <c r="F84" s="289"/>
      <c r="G84" s="295"/>
      <c r="H84" s="295"/>
    </row>
    <row r="85" spans="1:9" s="192" customFormat="1" ht="16.7" hidden="1" customHeight="1">
      <c r="A85" s="235">
        <v>118101</v>
      </c>
      <c r="B85" s="298" t="s">
        <v>864</v>
      </c>
      <c r="C85" s="298"/>
      <c r="D85" s="298" t="s">
        <v>780</v>
      </c>
      <c r="E85" s="298"/>
      <c r="F85" s="278"/>
      <c r="G85" s="284"/>
      <c r="H85" s="284"/>
      <c r="I85" s="223"/>
    </row>
    <row r="86" spans="1:9" s="192" customFormat="1" ht="16.5" hidden="1" customHeight="1">
      <c r="A86" s="237">
        <v>118203</v>
      </c>
      <c r="B86" s="308" t="s">
        <v>865</v>
      </c>
      <c r="C86" s="308"/>
      <c r="D86" s="308" t="s">
        <v>780</v>
      </c>
      <c r="E86" s="308"/>
      <c r="F86" s="279"/>
      <c r="G86" s="285"/>
      <c r="H86" s="291"/>
      <c r="I86" s="223"/>
    </row>
    <row r="87" spans="1:9" s="192" customFormat="1" ht="15" customHeight="1">
      <c r="A87" s="273" t="s">
        <v>866</v>
      </c>
      <c r="B87" s="274"/>
      <c r="C87" s="274"/>
      <c r="D87" s="274"/>
      <c r="E87" s="274"/>
      <c r="F87" s="290"/>
      <c r="G87" s="290"/>
      <c r="H87" s="290"/>
    </row>
    <row r="88" spans="1:9" s="192" customFormat="1">
      <c r="A88" s="330"/>
      <c r="B88" s="330"/>
      <c r="C88" s="331" t="s">
        <v>867</v>
      </c>
      <c r="D88" s="331" t="s">
        <v>868</v>
      </c>
      <c r="E88" s="330"/>
      <c r="F88" s="327">
        <v>12</v>
      </c>
      <c r="G88" s="332"/>
      <c r="H88" s="332"/>
    </row>
    <row r="89" spans="1:9" s="192" customFormat="1">
      <c r="A89" s="330"/>
      <c r="B89" s="330"/>
      <c r="C89" s="331" t="s">
        <v>869</v>
      </c>
      <c r="D89" s="331" t="s">
        <v>868</v>
      </c>
      <c r="E89" s="330"/>
      <c r="F89" s="327">
        <v>12</v>
      </c>
      <c r="G89" s="332"/>
      <c r="H89" s="332"/>
    </row>
    <row r="90" spans="1:9" s="192" customFormat="1">
      <c r="A90" s="330"/>
      <c r="B90" s="330"/>
      <c r="C90" s="331" t="s">
        <v>870</v>
      </c>
      <c r="D90" s="331" t="s">
        <v>871</v>
      </c>
      <c r="E90" s="330"/>
      <c r="F90" s="327">
        <v>12</v>
      </c>
      <c r="G90" s="332"/>
      <c r="H90" s="332"/>
    </row>
    <row r="91" spans="1:9" s="192" customFormat="1">
      <c r="C91" s="230" t="s">
        <v>872</v>
      </c>
      <c r="D91" s="230" t="s">
        <v>873</v>
      </c>
      <c r="F91" s="278">
        <v>0</v>
      </c>
      <c r="G91" s="296"/>
      <c r="H91" s="296"/>
    </row>
  </sheetData>
  <pageMargins left="0.7" right="0.7" top="0.75" bottom="0.75" header="0.3" footer="0.3"/>
  <pageSetup orientation="portrait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40"/>
  <sheetViews>
    <sheetView zoomScale="75" zoomScaleNormal="75" workbookViewId="0">
      <pane ySplit="2" topLeftCell="A3" activePane="bottomLeft" state="frozen"/>
      <selection pane="bottomLeft" activeCell="B60" sqref="B60"/>
    </sheetView>
  </sheetViews>
  <sheetFormatPr baseColWidth="10" defaultRowHeight="32.25" customHeight="1"/>
  <cols>
    <col min="1" max="1" width="21.7109375" style="754" customWidth="1"/>
    <col min="2" max="2" width="50.5703125" style="754" customWidth="1"/>
    <col min="3" max="3" width="11.140625" style="738" customWidth="1"/>
    <col min="4" max="4" width="18.140625" style="755" hidden="1" customWidth="1"/>
    <col min="5" max="5" width="12.140625" style="755" hidden="1" customWidth="1"/>
    <col min="6" max="6" width="10.42578125" style="738" hidden="1" customWidth="1"/>
    <col min="7" max="7" width="10.7109375" style="755" hidden="1" customWidth="1"/>
    <col min="8" max="8" width="8.7109375" style="755" bestFit="1" customWidth="1"/>
    <col min="9" max="16384" width="11.42578125" style="755"/>
  </cols>
  <sheetData>
    <row r="1" spans="1:8" s="722" customFormat="1" ht="32.25" customHeight="1">
      <c r="A1" s="936" t="s">
        <v>2673</v>
      </c>
      <c r="B1" s="936"/>
      <c r="C1" s="936"/>
      <c r="D1" s="936"/>
      <c r="E1" s="936"/>
      <c r="F1" s="936"/>
      <c r="G1" s="936"/>
      <c r="H1" s="937"/>
    </row>
    <row r="2" spans="1:8" s="722" customFormat="1" ht="32.25" customHeight="1">
      <c r="A2" s="553" t="s">
        <v>511</v>
      </c>
      <c r="B2" s="553" t="s">
        <v>84</v>
      </c>
      <c r="C2" s="553"/>
      <c r="D2" s="565" t="s">
        <v>2611</v>
      </c>
      <c r="E2" s="566" t="s">
        <v>2674</v>
      </c>
      <c r="F2" s="554" t="s">
        <v>2477</v>
      </c>
      <c r="G2" s="555" t="s">
        <v>1090</v>
      </c>
      <c r="H2" s="550" t="s">
        <v>86</v>
      </c>
    </row>
    <row r="3" spans="1:8" s="722" customFormat="1" ht="15.75" hidden="1">
      <c r="A3" s="556" t="s">
        <v>2612</v>
      </c>
      <c r="B3" s="556" t="s">
        <v>2570</v>
      </c>
      <c r="C3" s="557" t="s">
        <v>1021</v>
      </c>
      <c r="D3" s="558">
        <v>347</v>
      </c>
      <c r="E3" s="558">
        <v>507</v>
      </c>
      <c r="F3" s="559">
        <v>6</v>
      </c>
      <c r="G3" s="559">
        <v>1</v>
      </c>
      <c r="H3" s="662"/>
    </row>
    <row r="4" spans="1:8" s="722" customFormat="1" ht="31.5">
      <c r="A4" s="556" t="s">
        <v>2660</v>
      </c>
      <c r="B4" s="556" t="s">
        <v>2693</v>
      </c>
      <c r="C4" s="557" t="s">
        <v>1019</v>
      </c>
      <c r="D4" s="560">
        <v>337</v>
      </c>
      <c r="E4" s="560">
        <v>494</v>
      </c>
      <c r="F4" s="559">
        <v>5</v>
      </c>
      <c r="G4" s="559">
        <v>0</v>
      </c>
      <c r="H4" s="662">
        <v>24</v>
      </c>
    </row>
    <row r="5" spans="1:8" s="722" customFormat="1" ht="31.5" hidden="1">
      <c r="A5" s="556" t="s">
        <v>2660</v>
      </c>
      <c r="B5" s="556" t="s">
        <v>2769</v>
      </c>
      <c r="C5" s="557" t="s">
        <v>1019</v>
      </c>
      <c r="D5" s="560">
        <v>337</v>
      </c>
      <c r="E5" s="560">
        <v>494</v>
      </c>
      <c r="F5" s="559">
        <v>5</v>
      </c>
      <c r="G5" s="559">
        <v>2</v>
      </c>
      <c r="H5" s="662"/>
    </row>
    <row r="6" spans="1:8" s="722" customFormat="1" ht="31.5">
      <c r="A6" s="556" t="s">
        <v>2660</v>
      </c>
      <c r="B6" s="556" t="s">
        <v>2771</v>
      </c>
      <c r="C6" s="557" t="s">
        <v>1019</v>
      </c>
      <c r="D6" s="560">
        <v>337</v>
      </c>
      <c r="E6" s="560">
        <v>494</v>
      </c>
      <c r="F6" s="559">
        <v>5</v>
      </c>
      <c r="G6" s="559">
        <v>4</v>
      </c>
      <c r="H6" s="662">
        <v>12</v>
      </c>
    </row>
    <row r="7" spans="1:8" s="722" customFormat="1" ht="31.5">
      <c r="A7" s="556" t="s">
        <v>2660</v>
      </c>
      <c r="B7" s="556" t="s">
        <v>2761</v>
      </c>
      <c r="C7" s="557" t="s">
        <v>1019</v>
      </c>
      <c r="D7" s="560">
        <v>299</v>
      </c>
      <c r="E7" s="560">
        <v>438</v>
      </c>
      <c r="F7" s="559">
        <v>5</v>
      </c>
      <c r="G7" s="559">
        <v>3</v>
      </c>
      <c r="H7" s="662">
        <v>24</v>
      </c>
    </row>
    <row r="8" spans="1:8" s="722" customFormat="1" ht="15.75" hidden="1">
      <c r="A8" s="556"/>
      <c r="B8" s="556" t="s">
        <v>2475</v>
      </c>
      <c r="C8" s="557" t="s">
        <v>1021</v>
      </c>
      <c r="D8" s="560"/>
      <c r="E8" s="558"/>
      <c r="F8" s="559">
        <v>5</v>
      </c>
      <c r="G8" s="559">
        <v>1</v>
      </c>
      <c r="H8" s="662"/>
    </row>
    <row r="9" spans="1:8" s="722" customFormat="1" ht="15.75" hidden="1">
      <c r="A9" s="556" t="s">
        <v>2657</v>
      </c>
      <c r="B9" s="556" t="s">
        <v>2745</v>
      </c>
      <c r="C9" s="557" t="s">
        <v>1206</v>
      </c>
      <c r="D9" s="560">
        <v>387</v>
      </c>
      <c r="E9" s="560">
        <v>566</v>
      </c>
      <c r="F9" s="559">
        <v>4</v>
      </c>
      <c r="G9" s="559">
        <v>0</v>
      </c>
      <c r="H9" s="662"/>
    </row>
    <row r="10" spans="1:8" s="722" customFormat="1" ht="31.5" hidden="1">
      <c r="A10" s="556" t="s">
        <v>2657</v>
      </c>
      <c r="B10" s="556" t="s">
        <v>2773</v>
      </c>
      <c r="C10" s="557" t="s">
        <v>1021</v>
      </c>
      <c r="D10" s="560">
        <v>427</v>
      </c>
      <c r="E10" s="560">
        <v>625</v>
      </c>
      <c r="F10" s="559">
        <v>5</v>
      </c>
      <c r="G10" s="559">
        <v>3</v>
      </c>
      <c r="H10" s="662"/>
    </row>
    <row r="11" spans="1:8" s="722" customFormat="1" ht="15.75" hidden="1">
      <c r="A11" s="556"/>
      <c r="B11" s="556" t="s">
        <v>2474</v>
      </c>
      <c r="C11" s="557" t="s">
        <v>1021</v>
      </c>
      <c r="D11" s="560"/>
      <c r="E11" s="558"/>
      <c r="F11" s="559">
        <v>5</v>
      </c>
      <c r="G11" s="559">
        <v>2</v>
      </c>
      <c r="H11" s="662"/>
    </row>
    <row r="12" spans="1:8" s="722" customFormat="1" ht="31.5" hidden="1">
      <c r="A12" s="556" t="s">
        <v>2660</v>
      </c>
      <c r="B12" s="556" t="s">
        <v>2698</v>
      </c>
      <c r="C12" s="557" t="s">
        <v>1206</v>
      </c>
      <c r="D12" s="560">
        <v>379</v>
      </c>
      <c r="E12" s="560">
        <v>555</v>
      </c>
      <c r="F12" s="559">
        <v>3</v>
      </c>
      <c r="G12" s="559">
        <v>5</v>
      </c>
      <c r="H12" s="662"/>
    </row>
    <row r="13" spans="1:8" s="722" customFormat="1" ht="22.5" hidden="1" customHeight="1">
      <c r="A13" s="556"/>
      <c r="B13" s="556" t="s">
        <v>2473</v>
      </c>
      <c r="C13" s="557" t="s">
        <v>2655</v>
      </c>
      <c r="D13" s="560"/>
      <c r="E13" s="558"/>
      <c r="F13" s="559">
        <v>5</v>
      </c>
      <c r="G13" s="559">
        <v>3</v>
      </c>
      <c r="H13" s="662"/>
    </row>
    <row r="14" spans="1:8" s="722" customFormat="1" ht="15.75" hidden="1">
      <c r="A14" s="556"/>
      <c r="B14" s="556" t="s">
        <v>2468</v>
      </c>
      <c r="C14" s="557" t="s">
        <v>2655</v>
      </c>
      <c r="D14" s="560"/>
      <c r="E14" s="558"/>
      <c r="F14" s="559">
        <v>5</v>
      </c>
      <c r="G14" s="559">
        <v>3</v>
      </c>
      <c r="H14" s="662"/>
    </row>
    <row r="15" spans="1:8" s="722" customFormat="1" ht="15.75" hidden="1">
      <c r="A15" s="556" t="s">
        <v>2634</v>
      </c>
      <c r="B15" s="556" t="s">
        <v>2792</v>
      </c>
      <c r="C15" s="557" t="s">
        <v>1021</v>
      </c>
      <c r="D15" s="558">
        <v>299</v>
      </c>
      <c r="E15" s="558">
        <v>442</v>
      </c>
      <c r="F15" s="559">
        <v>3</v>
      </c>
      <c r="G15" s="559"/>
      <c r="H15" s="662"/>
    </row>
    <row r="16" spans="1:8" s="722" customFormat="1" ht="15.75" hidden="1">
      <c r="A16" s="556" t="s">
        <v>2557</v>
      </c>
      <c r="B16" s="556" t="s">
        <v>2752</v>
      </c>
      <c r="C16" s="557" t="s">
        <v>2753</v>
      </c>
      <c r="D16" s="560">
        <v>362</v>
      </c>
      <c r="E16" s="558">
        <v>530</v>
      </c>
      <c r="F16" s="559">
        <v>5</v>
      </c>
      <c r="G16" s="559">
        <v>9</v>
      </c>
      <c r="H16" s="662"/>
    </row>
    <row r="17" spans="1:8" s="722" customFormat="1" ht="15.75">
      <c r="A17" s="556"/>
      <c r="B17" s="556" t="s">
        <v>3561</v>
      </c>
      <c r="C17" s="557" t="s">
        <v>1024</v>
      </c>
      <c r="D17" s="560"/>
      <c r="E17" s="558"/>
      <c r="F17" s="559"/>
      <c r="G17" s="559"/>
      <c r="H17" s="662">
        <v>2</v>
      </c>
    </row>
    <row r="18" spans="1:8" s="722" customFormat="1" ht="15.75">
      <c r="A18" s="556"/>
      <c r="B18" s="556" t="s">
        <v>3559</v>
      </c>
      <c r="C18" s="557" t="s">
        <v>3554</v>
      </c>
      <c r="D18" s="560"/>
      <c r="E18" s="558"/>
      <c r="F18" s="559"/>
      <c r="G18" s="559"/>
      <c r="H18" s="662">
        <v>2</v>
      </c>
    </row>
    <row r="19" spans="1:8" s="722" customFormat="1" ht="15.75">
      <c r="A19" s="556"/>
      <c r="B19" s="556" t="s">
        <v>3562</v>
      </c>
      <c r="C19" s="557" t="s">
        <v>1024</v>
      </c>
      <c r="D19" s="560"/>
      <c r="E19" s="558"/>
      <c r="F19" s="559"/>
      <c r="G19" s="559"/>
      <c r="H19" s="662">
        <v>4</v>
      </c>
    </row>
    <row r="20" spans="1:8" s="722" customFormat="1" ht="15.75" hidden="1">
      <c r="A20" s="556" t="s">
        <v>2634</v>
      </c>
      <c r="B20" s="556" t="s">
        <v>2635</v>
      </c>
      <c r="C20" s="557" t="s">
        <v>2636</v>
      </c>
      <c r="D20" s="558">
        <v>444</v>
      </c>
      <c r="E20" s="558">
        <v>657</v>
      </c>
      <c r="F20" s="559">
        <v>5</v>
      </c>
      <c r="G20" s="559"/>
      <c r="H20" s="662"/>
    </row>
    <row r="21" spans="1:8" s="722" customFormat="1" ht="31.5">
      <c r="A21" s="556" t="s">
        <v>2660</v>
      </c>
      <c r="B21" s="556" t="s">
        <v>2665</v>
      </c>
      <c r="C21" s="557" t="s">
        <v>1019</v>
      </c>
      <c r="D21" s="560">
        <v>299</v>
      </c>
      <c r="E21" s="560">
        <v>438</v>
      </c>
      <c r="F21" s="559">
        <v>5</v>
      </c>
      <c r="G21" s="559">
        <v>3</v>
      </c>
      <c r="H21" s="662">
        <v>12</v>
      </c>
    </row>
    <row r="22" spans="1:8" s="722" customFormat="1" ht="15.75" hidden="1">
      <c r="A22" s="556" t="s">
        <v>2612</v>
      </c>
      <c r="B22" s="556" t="s">
        <v>2662</v>
      </c>
      <c r="C22" s="557" t="s">
        <v>1021</v>
      </c>
      <c r="D22" s="558">
        <v>369</v>
      </c>
      <c r="E22" s="558">
        <v>540</v>
      </c>
      <c r="F22" s="559">
        <v>12</v>
      </c>
      <c r="G22" s="559">
        <v>0</v>
      </c>
      <c r="H22" s="662"/>
    </row>
    <row r="23" spans="1:8" s="722" customFormat="1" ht="31.5" hidden="1">
      <c r="A23" s="556" t="s">
        <v>2660</v>
      </c>
      <c r="B23" s="556" t="s">
        <v>2748</v>
      </c>
      <c r="C23" s="557" t="s">
        <v>1019</v>
      </c>
      <c r="D23" s="560">
        <v>379</v>
      </c>
      <c r="E23" s="560">
        <v>554.99</v>
      </c>
      <c r="F23" s="559">
        <v>5</v>
      </c>
      <c r="G23" s="559">
        <v>1</v>
      </c>
      <c r="H23" s="662"/>
    </row>
    <row r="24" spans="1:8" s="722" customFormat="1" ht="31.5" hidden="1">
      <c r="A24" s="556" t="s">
        <v>2610</v>
      </c>
      <c r="B24" s="556" t="s">
        <v>2797</v>
      </c>
      <c r="C24" s="557" t="s">
        <v>2614</v>
      </c>
      <c r="D24" s="560">
        <v>135</v>
      </c>
      <c r="E24" s="558">
        <v>198</v>
      </c>
      <c r="F24" s="559">
        <v>6</v>
      </c>
      <c r="G24" s="559"/>
      <c r="H24" s="662"/>
    </row>
    <row r="25" spans="1:8" s="722" customFormat="1" ht="31.5" hidden="1">
      <c r="A25" s="556" t="s">
        <v>2660</v>
      </c>
      <c r="B25" s="556" t="s">
        <v>2668</v>
      </c>
      <c r="C25" s="557" t="s">
        <v>1019</v>
      </c>
      <c r="D25" s="560">
        <v>299</v>
      </c>
      <c r="E25" s="558">
        <v>438</v>
      </c>
      <c r="F25" s="559">
        <v>4</v>
      </c>
      <c r="G25" s="559">
        <v>1</v>
      </c>
      <c r="H25" s="662"/>
    </row>
    <row r="26" spans="1:8" s="722" customFormat="1" ht="31.5" hidden="1">
      <c r="A26" s="556" t="s">
        <v>2660</v>
      </c>
      <c r="B26" s="556" t="s">
        <v>2840</v>
      </c>
      <c r="C26" s="557" t="s">
        <v>1019</v>
      </c>
      <c r="D26" s="560">
        <v>445</v>
      </c>
      <c r="E26" s="560">
        <v>652</v>
      </c>
      <c r="F26" s="559">
        <v>5</v>
      </c>
      <c r="G26" s="559">
        <v>0</v>
      </c>
      <c r="H26" s="662"/>
    </row>
    <row r="27" spans="1:8" s="722" customFormat="1" ht="15.75" hidden="1">
      <c r="A27" s="556" t="s">
        <v>2657</v>
      </c>
      <c r="B27" s="556" t="s">
        <v>2778</v>
      </c>
      <c r="C27" s="557" t="s">
        <v>1025</v>
      </c>
      <c r="D27" s="560">
        <v>966</v>
      </c>
      <c r="E27" s="564">
        <v>1415</v>
      </c>
      <c r="F27" s="559">
        <v>4</v>
      </c>
      <c r="G27" s="559">
        <v>4</v>
      </c>
      <c r="H27" s="662"/>
    </row>
    <row r="28" spans="1:8" s="722" customFormat="1" ht="31.5" hidden="1">
      <c r="A28" s="556" t="s">
        <v>2660</v>
      </c>
      <c r="B28" s="556" t="s">
        <v>2768</v>
      </c>
      <c r="C28" s="557" t="s">
        <v>1019</v>
      </c>
      <c r="D28" s="560">
        <v>337</v>
      </c>
      <c r="E28" s="558">
        <v>494</v>
      </c>
      <c r="F28" s="559">
        <v>5</v>
      </c>
      <c r="G28" s="559">
        <v>2</v>
      </c>
      <c r="H28" s="662"/>
    </row>
    <row r="29" spans="1:8" s="722" customFormat="1" ht="31.5" hidden="1">
      <c r="A29" s="556" t="s">
        <v>2660</v>
      </c>
      <c r="B29" s="556" t="s">
        <v>2793</v>
      </c>
      <c r="C29" s="557" t="s">
        <v>1015</v>
      </c>
      <c r="D29" s="560">
        <v>379</v>
      </c>
      <c r="E29" s="560">
        <v>555</v>
      </c>
      <c r="F29" s="559">
        <v>5</v>
      </c>
      <c r="G29" s="559">
        <v>3</v>
      </c>
      <c r="H29" s="662"/>
    </row>
    <row r="30" spans="1:8" s="722" customFormat="1" ht="15.75" hidden="1">
      <c r="A30" s="556" t="s">
        <v>2789</v>
      </c>
      <c r="B30" s="556" t="s">
        <v>2790</v>
      </c>
      <c r="C30" s="557" t="s">
        <v>1023</v>
      </c>
      <c r="D30" s="560">
        <v>442</v>
      </c>
      <c r="E30" s="724"/>
      <c r="F30" s="725"/>
      <c r="G30" s="726"/>
      <c r="H30" s="662"/>
    </row>
    <row r="31" spans="1:8" s="722" customFormat="1" ht="15.75" hidden="1">
      <c r="A31" s="556"/>
      <c r="B31" s="556" t="s">
        <v>3562</v>
      </c>
      <c r="C31" s="557" t="s">
        <v>1024</v>
      </c>
      <c r="D31" s="560"/>
      <c r="E31" s="724"/>
      <c r="F31" s="725"/>
      <c r="G31" s="726"/>
      <c r="H31" s="662"/>
    </row>
    <row r="32" spans="1:8" s="722" customFormat="1" ht="15.75" hidden="1">
      <c r="A32" s="556" t="s">
        <v>2557</v>
      </c>
      <c r="B32" s="556" t="s">
        <v>2613</v>
      </c>
      <c r="C32" s="557" t="s">
        <v>1019</v>
      </c>
      <c r="D32" s="560">
        <v>429</v>
      </c>
      <c r="E32" s="558">
        <v>625</v>
      </c>
      <c r="F32" s="559">
        <v>5</v>
      </c>
      <c r="G32" s="559">
        <v>8</v>
      </c>
      <c r="H32" s="662"/>
    </row>
    <row r="33" spans="1:8" s="722" customFormat="1" ht="32.25" hidden="1" customHeight="1">
      <c r="A33" s="556"/>
      <c r="B33" s="556" t="s">
        <v>2470</v>
      </c>
      <c r="C33" s="557" t="s">
        <v>2655</v>
      </c>
      <c r="D33" s="560"/>
      <c r="E33" s="558"/>
      <c r="F33" s="559">
        <v>5</v>
      </c>
      <c r="G33" s="559">
        <v>0</v>
      </c>
      <c r="H33" s="662"/>
    </row>
    <row r="34" spans="1:8" s="722" customFormat="1" ht="31.5" hidden="1">
      <c r="A34" s="556" t="s">
        <v>2610</v>
      </c>
      <c r="B34" s="556" t="s">
        <v>2770</v>
      </c>
      <c r="C34" s="557" t="s">
        <v>2614</v>
      </c>
      <c r="D34" s="560">
        <v>135</v>
      </c>
      <c r="E34" s="558">
        <v>198</v>
      </c>
      <c r="F34" s="559">
        <v>6</v>
      </c>
      <c r="G34" s="559">
        <v>21</v>
      </c>
      <c r="H34" s="662"/>
    </row>
    <row r="35" spans="1:8" s="722" customFormat="1" ht="15.75" hidden="1">
      <c r="A35" s="556"/>
      <c r="B35" s="556" t="s">
        <v>2471</v>
      </c>
      <c r="C35" s="557" t="s">
        <v>2655</v>
      </c>
      <c r="D35" s="560"/>
      <c r="E35" s="558"/>
      <c r="F35" s="559">
        <v>5</v>
      </c>
      <c r="G35" s="559">
        <v>4</v>
      </c>
      <c r="H35" s="662"/>
    </row>
    <row r="36" spans="1:8" s="722" customFormat="1" ht="15.75" hidden="1">
      <c r="A36" s="556" t="s">
        <v>2657</v>
      </c>
      <c r="B36" s="556" t="s">
        <v>2756</v>
      </c>
      <c r="C36" s="557" t="s">
        <v>1025</v>
      </c>
      <c r="D36" s="560">
        <v>606</v>
      </c>
      <c r="E36" s="560">
        <v>886</v>
      </c>
      <c r="F36" s="559">
        <v>4</v>
      </c>
      <c r="G36" s="559">
        <v>2</v>
      </c>
      <c r="H36" s="662"/>
    </row>
    <row r="37" spans="1:8" s="722" customFormat="1" ht="15.75" hidden="1">
      <c r="A37" s="556" t="s">
        <v>2557</v>
      </c>
      <c r="B37" s="556" t="s">
        <v>2696</v>
      </c>
      <c r="C37" s="557" t="s">
        <v>2614</v>
      </c>
      <c r="D37" s="560">
        <v>323</v>
      </c>
      <c r="E37" s="558">
        <v>470</v>
      </c>
      <c r="F37" s="559"/>
      <c r="G37" s="559"/>
      <c r="H37" s="662"/>
    </row>
    <row r="38" spans="1:8" s="722" customFormat="1" ht="15.75" hidden="1">
      <c r="A38" s="556"/>
      <c r="B38" s="556" t="s">
        <v>2476</v>
      </c>
      <c r="C38" s="557" t="s">
        <v>1021</v>
      </c>
      <c r="D38" s="560"/>
      <c r="E38" s="558"/>
      <c r="F38" s="559">
        <v>5</v>
      </c>
      <c r="G38" s="559">
        <v>2</v>
      </c>
      <c r="H38" s="662"/>
    </row>
    <row r="39" spans="1:8" s="722" customFormat="1" ht="15.75" hidden="1">
      <c r="A39" s="556" t="s">
        <v>2557</v>
      </c>
      <c r="B39" s="556" t="s">
        <v>2696</v>
      </c>
      <c r="C39" s="557" t="s">
        <v>2699</v>
      </c>
      <c r="D39" s="560">
        <v>640</v>
      </c>
      <c r="E39" s="558">
        <v>935</v>
      </c>
      <c r="F39" s="559">
        <v>5</v>
      </c>
      <c r="G39" s="559">
        <v>6</v>
      </c>
      <c r="H39" s="662"/>
    </row>
    <row r="40" spans="1:8" s="722" customFormat="1" ht="15.75" hidden="1">
      <c r="A40" s="556"/>
      <c r="B40" s="556" t="s">
        <v>2472</v>
      </c>
      <c r="C40" s="557" t="s">
        <v>2655</v>
      </c>
      <c r="D40" s="560"/>
      <c r="E40" s="558"/>
      <c r="F40" s="559">
        <v>7</v>
      </c>
      <c r="G40" s="559">
        <v>1</v>
      </c>
      <c r="H40" s="662"/>
    </row>
    <row r="41" spans="1:8" s="722" customFormat="1" ht="15.75" hidden="1">
      <c r="A41" s="556" t="s">
        <v>2612</v>
      </c>
      <c r="B41" s="556" t="s">
        <v>2897</v>
      </c>
      <c r="C41" s="557" t="s">
        <v>1021</v>
      </c>
      <c r="D41" s="558">
        <v>331</v>
      </c>
      <c r="E41" s="558">
        <v>485</v>
      </c>
      <c r="F41" s="559"/>
      <c r="G41" s="559"/>
      <c r="H41" s="662"/>
    </row>
    <row r="42" spans="1:8" s="722" customFormat="1" ht="32.25" customHeight="1">
      <c r="A42" s="556" t="s">
        <v>2765</v>
      </c>
      <c r="B42" s="556" t="s">
        <v>2766</v>
      </c>
      <c r="C42" s="557" t="s">
        <v>1206</v>
      </c>
      <c r="D42" s="560">
        <v>495</v>
      </c>
      <c r="E42" s="558">
        <v>724</v>
      </c>
      <c r="F42" s="559">
        <v>5</v>
      </c>
      <c r="G42" s="559">
        <v>0</v>
      </c>
      <c r="H42" s="662">
        <v>6</v>
      </c>
    </row>
    <row r="43" spans="1:8" s="722" customFormat="1" ht="32.25" hidden="1" customHeight="1">
      <c r="A43" s="556" t="s">
        <v>2660</v>
      </c>
      <c r="B43" s="556" t="s">
        <v>2749</v>
      </c>
      <c r="C43" s="557" t="s">
        <v>1019</v>
      </c>
      <c r="D43" s="560">
        <v>337</v>
      </c>
      <c r="E43" s="560">
        <v>494</v>
      </c>
      <c r="F43" s="559">
        <v>5</v>
      </c>
      <c r="G43" s="559">
        <v>2</v>
      </c>
      <c r="H43" s="662"/>
    </row>
    <row r="44" spans="1:8" s="722" customFormat="1" ht="32.25" hidden="1" customHeight="1">
      <c r="A44" s="556" t="s">
        <v>2660</v>
      </c>
      <c r="B44" s="556" t="s">
        <v>2695</v>
      </c>
      <c r="C44" s="557" t="s">
        <v>1019</v>
      </c>
      <c r="D44" s="560">
        <v>299</v>
      </c>
      <c r="E44" s="558">
        <v>438</v>
      </c>
      <c r="F44" s="559">
        <v>5</v>
      </c>
      <c r="G44" s="559">
        <v>6</v>
      </c>
      <c r="H44" s="662"/>
    </row>
    <row r="45" spans="1:8" s="722" customFormat="1" ht="32.25" hidden="1" customHeight="1">
      <c r="A45" s="556" t="s">
        <v>2657</v>
      </c>
      <c r="B45" s="556" t="s">
        <v>2669</v>
      </c>
      <c r="C45" s="557" t="s">
        <v>1021</v>
      </c>
      <c r="D45" s="560">
        <v>347</v>
      </c>
      <c r="E45" s="560">
        <v>508</v>
      </c>
      <c r="F45" s="559">
        <v>5</v>
      </c>
      <c r="G45" s="559">
        <v>4</v>
      </c>
      <c r="H45" s="662"/>
    </row>
    <row r="46" spans="1:8" s="722" customFormat="1" ht="32.25" hidden="1" customHeight="1">
      <c r="A46" s="556" t="s">
        <v>2657</v>
      </c>
      <c r="B46" s="556" t="s">
        <v>2747</v>
      </c>
      <c r="C46" s="557" t="s">
        <v>1021</v>
      </c>
      <c r="D46" s="560">
        <v>347</v>
      </c>
      <c r="E46" s="560">
        <v>508</v>
      </c>
      <c r="F46" s="559">
        <v>12</v>
      </c>
      <c r="G46" s="559">
        <v>3</v>
      </c>
      <c r="H46" s="662"/>
    </row>
    <row r="47" spans="1:8" s="722" customFormat="1" ht="32.25" hidden="1" customHeight="1">
      <c r="A47" s="556"/>
      <c r="B47" s="556" t="s">
        <v>2754</v>
      </c>
      <c r="C47" s="557" t="s">
        <v>1026</v>
      </c>
      <c r="D47" s="561"/>
      <c r="E47" s="561"/>
      <c r="F47" s="557">
        <v>5</v>
      </c>
      <c r="G47" s="557">
        <v>7</v>
      </c>
      <c r="H47" s="662"/>
    </row>
    <row r="48" spans="1:8" s="722" customFormat="1" ht="32.25" hidden="1" customHeight="1">
      <c r="A48" s="556" t="s">
        <v>2612</v>
      </c>
      <c r="B48" s="556" t="s">
        <v>2659</v>
      </c>
      <c r="C48" s="557" t="s">
        <v>1021</v>
      </c>
      <c r="D48" s="558">
        <v>331</v>
      </c>
      <c r="E48" s="558">
        <v>485</v>
      </c>
      <c r="F48" s="559">
        <v>6</v>
      </c>
      <c r="G48" s="559">
        <v>6</v>
      </c>
      <c r="H48" s="662"/>
    </row>
    <row r="49" spans="1:11" s="722" customFormat="1" ht="32.25" hidden="1" customHeight="1">
      <c r="A49" s="556" t="s">
        <v>2657</v>
      </c>
      <c r="B49" s="556" t="s">
        <v>2670</v>
      </c>
      <c r="C49" s="557" t="s">
        <v>1021</v>
      </c>
      <c r="D49" s="560">
        <v>319</v>
      </c>
      <c r="E49" s="560">
        <v>468</v>
      </c>
      <c r="F49" s="559">
        <v>3</v>
      </c>
      <c r="G49" s="559"/>
      <c r="H49" s="662"/>
    </row>
    <row r="50" spans="1:11" s="722" customFormat="1" ht="32.25" hidden="1" customHeight="1">
      <c r="A50" s="556" t="s">
        <v>2657</v>
      </c>
      <c r="B50" s="556" t="s">
        <v>2762</v>
      </c>
      <c r="C50" s="557" t="s">
        <v>1021</v>
      </c>
      <c r="D50" s="560">
        <v>466</v>
      </c>
      <c r="E50" s="560">
        <v>682</v>
      </c>
      <c r="F50" s="559">
        <v>5</v>
      </c>
      <c r="G50" s="559">
        <v>3</v>
      </c>
      <c r="H50" s="662"/>
    </row>
    <row r="51" spans="1:11" s="722" customFormat="1" ht="32.25" hidden="1" customHeight="1">
      <c r="A51" s="556" t="s">
        <v>2660</v>
      </c>
      <c r="B51" s="556" t="s">
        <v>2757</v>
      </c>
      <c r="C51" s="557" t="s">
        <v>1019</v>
      </c>
      <c r="D51" s="560">
        <v>299</v>
      </c>
      <c r="E51" s="558">
        <v>438</v>
      </c>
      <c r="F51" s="559">
        <v>5</v>
      </c>
      <c r="G51" s="559">
        <v>4</v>
      </c>
      <c r="H51" s="662"/>
    </row>
    <row r="52" spans="1:11" s="722" customFormat="1" ht="32.25" hidden="1" customHeight="1">
      <c r="A52" s="556" t="s">
        <v>2660</v>
      </c>
      <c r="B52" s="556" t="s">
        <v>2664</v>
      </c>
      <c r="C52" s="557" t="s">
        <v>1019</v>
      </c>
      <c r="D52" s="560">
        <v>425</v>
      </c>
      <c r="E52" s="560">
        <v>622</v>
      </c>
      <c r="F52" s="559">
        <v>5</v>
      </c>
      <c r="G52" s="559">
        <v>2</v>
      </c>
      <c r="H52" s="662"/>
    </row>
    <row r="53" spans="1:11" s="722" customFormat="1" ht="32.25" hidden="1" customHeight="1">
      <c r="A53" s="556" t="s">
        <v>2758</v>
      </c>
      <c r="B53" s="556" t="s">
        <v>2779</v>
      </c>
      <c r="C53" s="557" t="s">
        <v>1019</v>
      </c>
      <c r="D53" s="560">
        <v>347</v>
      </c>
      <c r="E53" s="558">
        <v>507</v>
      </c>
      <c r="F53" s="559">
        <v>4</v>
      </c>
      <c r="G53" s="559"/>
      <c r="H53" s="662"/>
      <c r="K53" s="729"/>
    </row>
    <row r="54" spans="1:11" s="722" customFormat="1" ht="32.25" hidden="1" customHeight="1">
      <c r="A54" s="556" t="s">
        <v>2758</v>
      </c>
      <c r="B54" s="556" t="s">
        <v>2759</v>
      </c>
      <c r="C54" s="557" t="s">
        <v>1019</v>
      </c>
      <c r="D54" s="560">
        <v>466</v>
      </c>
      <c r="E54" s="558">
        <v>680</v>
      </c>
      <c r="F54" s="559">
        <v>4</v>
      </c>
      <c r="G54" s="559">
        <v>4</v>
      </c>
      <c r="H54" s="662"/>
    </row>
    <row r="55" spans="1:11" s="722" customFormat="1" ht="32.25" hidden="1" customHeight="1">
      <c r="A55" s="556"/>
      <c r="B55" s="556" t="s">
        <v>2467</v>
      </c>
      <c r="C55" s="557" t="s">
        <v>2655</v>
      </c>
      <c r="D55" s="560"/>
      <c r="E55" s="558"/>
      <c r="F55" s="559">
        <v>5</v>
      </c>
      <c r="G55" s="559">
        <v>2</v>
      </c>
      <c r="H55" s="662"/>
    </row>
    <row r="56" spans="1:11" s="722" customFormat="1" ht="32.25" hidden="1" customHeight="1">
      <c r="A56" s="556" t="s">
        <v>2758</v>
      </c>
      <c r="B56" s="556" t="s">
        <v>2815</v>
      </c>
      <c r="C56" s="557" t="s">
        <v>1015</v>
      </c>
      <c r="D56" s="560">
        <v>406</v>
      </c>
      <c r="E56" s="558">
        <v>595</v>
      </c>
      <c r="F56" s="559">
        <v>4</v>
      </c>
      <c r="G56" s="559"/>
      <c r="H56" s="662"/>
    </row>
    <row r="57" spans="1:11" s="722" customFormat="1" ht="32.25" hidden="1" customHeight="1">
      <c r="A57" s="556" t="s">
        <v>2657</v>
      </c>
      <c r="B57" s="556" t="s">
        <v>2694</v>
      </c>
      <c r="C57" s="557" t="s">
        <v>1021</v>
      </c>
      <c r="D57" s="560">
        <v>319</v>
      </c>
      <c r="E57" s="560">
        <v>468</v>
      </c>
      <c r="F57" s="559">
        <v>3</v>
      </c>
      <c r="G57" s="559">
        <v>5</v>
      </c>
      <c r="H57" s="662"/>
    </row>
    <row r="58" spans="1:11" s="722" customFormat="1" ht="32.25" hidden="1" customHeight="1">
      <c r="A58" s="556"/>
      <c r="B58" s="556" t="s">
        <v>3558</v>
      </c>
      <c r="C58" s="557" t="s">
        <v>1024</v>
      </c>
      <c r="D58" s="560"/>
      <c r="E58" s="558"/>
      <c r="F58" s="559"/>
      <c r="G58" s="559"/>
      <c r="H58" s="662"/>
    </row>
    <row r="59" spans="1:11" s="722" customFormat="1" ht="32.25" hidden="1" customHeight="1">
      <c r="A59" s="556"/>
      <c r="B59" s="556" t="s">
        <v>2559</v>
      </c>
      <c r="C59" s="557" t="s">
        <v>1021</v>
      </c>
      <c r="D59" s="561"/>
      <c r="E59" s="561"/>
      <c r="F59" s="557"/>
      <c r="G59" s="557"/>
      <c r="H59" s="662"/>
    </row>
    <row r="60" spans="1:11" s="722" customFormat="1" ht="32.25" hidden="1" customHeight="1">
      <c r="A60" s="556" t="s">
        <v>2557</v>
      </c>
      <c r="B60" s="556" t="s">
        <v>2763</v>
      </c>
      <c r="C60" s="557" t="s">
        <v>2699</v>
      </c>
      <c r="D60" s="560">
        <v>516</v>
      </c>
      <c r="E60" s="558">
        <v>754</v>
      </c>
      <c r="F60" s="559">
        <v>5</v>
      </c>
      <c r="G60" s="559">
        <v>5</v>
      </c>
      <c r="H60" s="662"/>
    </row>
    <row r="61" spans="1:11" s="722" customFormat="1" ht="32.25" hidden="1" customHeight="1">
      <c r="A61" s="556" t="s">
        <v>2657</v>
      </c>
      <c r="B61" s="556" t="s">
        <v>2750</v>
      </c>
      <c r="C61" s="557" t="s">
        <v>1025</v>
      </c>
      <c r="D61" s="560">
        <v>423</v>
      </c>
      <c r="E61" s="560">
        <v>619</v>
      </c>
      <c r="F61" s="559">
        <v>2</v>
      </c>
      <c r="G61" s="559">
        <v>5</v>
      </c>
      <c r="H61" s="662"/>
    </row>
    <row r="62" spans="1:11" s="722" customFormat="1" ht="32.25" hidden="1" customHeight="1">
      <c r="A62" s="556" t="s">
        <v>2557</v>
      </c>
      <c r="B62" s="556" t="s">
        <v>2777</v>
      </c>
      <c r="C62" s="557" t="s">
        <v>1021</v>
      </c>
      <c r="D62" s="560">
        <v>505</v>
      </c>
      <c r="E62" s="558">
        <v>738</v>
      </c>
      <c r="F62" s="559">
        <v>5</v>
      </c>
      <c r="G62" s="559">
        <v>5</v>
      </c>
      <c r="H62" s="662"/>
    </row>
    <row r="63" spans="1:11" s="722" customFormat="1" ht="32.25" hidden="1" customHeight="1">
      <c r="A63" s="556" t="s">
        <v>2657</v>
      </c>
      <c r="B63" s="556" t="s">
        <v>2658</v>
      </c>
      <c r="C63" s="557" t="s">
        <v>1021</v>
      </c>
      <c r="D63" s="560">
        <v>504</v>
      </c>
      <c r="E63" s="560">
        <v>738</v>
      </c>
      <c r="F63" s="559">
        <v>5</v>
      </c>
      <c r="G63" s="559">
        <v>4</v>
      </c>
      <c r="H63" s="662"/>
    </row>
    <row r="64" spans="1:11" s="722" customFormat="1" ht="32.25" hidden="1" customHeight="1">
      <c r="A64" s="556" t="s">
        <v>2657</v>
      </c>
      <c r="B64" s="556" t="s">
        <v>2663</v>
      </c>
      <c r="C64" s="557" t="s">
        <v>1025</v>
      </c>
      <c r="D64" s="564">
        <v>1039</v>
      </c>
      <c r="E64" s="564">
        <v>1520</v>
      </c>
      <c r="F64" s="559">
        <v>4</v>
      </c>
      <c r="G64" s="559">
        <v>2</v>
      </c>
      <c r="H64" s="662"/>
    </row>
    <row r="65" spans="1:8" s="722" customFormat="1" ht="32.25" hidden="1" customHeight="1">
      <c r="A65" s="556"/>
      <c r="B65" s="556" t="s">
        <v>3564</v>
      </c>
      <c r="C65" s="557" t="s">
        <v>1024</v>
      </c>
      <c r="D65" s="558"/>
      <c r="E65" s="558"/>
      <c r="F65" s="559"/>
      <c r="G65" s="559"/>
      <c r="H65" s="662"/>
    </row>
    <row r="66" spans="1:8" s="722" customFormat="1" ht="32.25" customHeight="1">
      <c r="A66" s="556" t="s">
        <v>2660</v>
      </c>
      <c r="B66" s="556" t="s">
        <v>2661</v>
      </c>
      <c r="C66" s="557" t="s">
        <v>1019</v>
      </c>
      <c r="D66" s="560">
        <v>425</v>
      </c>
      <c r="E66" s="558">
        <v>622</v>
      </c>
      <c r="F66" s="559">
        <v>5</v>
      </c>
      <c r="G66" s="559">
        <v>3</v>
      </c>
      <c r="H66" s="662">
        <v>6</v>
      </c>
    </row>
    <row r="67" spans="1:8" s="722" customFormat="1" ht="32.25" hidden="1" customHeight="1">
      <c r="A67" s="556" t="s">
        <v>2660</v>
      </c>
      <c r="B67" s="556" t="s">
        <v>2744</v>
      </c>
      <c r="C67" s="557" t="s">
        <v>1019</v>
      </c>
      <c r="D67" s="560">
        <v>337</v>
      </c>
      <c r="E67" s="558">
        <v>494</v>
      </c>
      <c r="F67" s="559">
        <v>4</v>
      </c>
      <c r="G67" s="559">
        <v>4</v>
      </c>
      <c r="H67" s="662"/>
    </row>
    <row r="68" spans="1:8" s="722" customFormat="1" ht="32.25" hidden="1" customHeight="1">
      <c r="A68" s="556" t="s">
        <v>2660</v>
      </c>
      <c r="B68" s="556" t="s">
        <v>2760</v>
      </c>
      <c r="C68" s="557" t="s">
        <v>1015</v>
      </c>
      <c r="D68" s="560">
        <v>379</v>
      </c>
      <c r="E68" s="560">
        <v>555</v>
      </c>
      <c r="F68" s="559">
        <v>3</v>
      </c>
      <c r="G68" s="559">
        <v>5</v>
      </c>
      <c r="H68" s="662"/>
    </row>
    <row r="69" spans="1:8" s="722" customFormat="1" ht="32.25" hidden="1" customHeight="1">
      <c r="A69" s="556" t="s">
        <v>2660</v>
      </c>
      <c r="B69" s="556" t="s">
        <v>2671</v>
      </c>
      <c r="C69" s="557" t="s">
        <v>1019</v>
      </c>
      <c r="D69" s="560">
        <v>445</v>
      </c>
      <c r="E69" s="560">
        <v>652</v>
      </c>
      <c r="F69" s="559">
        <v>5</v>
      </c>
      <c r="G69" s="559">
        <v>2</v>
      </c>
      <c r="H69" s="662"/>
    </row>
    <row r="70" spans="1:8" s="722" customFormat="1" ht="32.25" hidden="1" customHeight="1">
      <c r="A70" s="556" t="s">
        <v>2610</v>
      </c>
      <c r="B70" s="556" t="s">
        <v>2609</v>
      </c>
      <c r="C70" s="557" t="s">
        <v>2614</v>
      </c>
      <c r="D70" s="560">
        <v>135</v>
      </c>
      <c r="E70" s="558">
        <v>198</v>
      </c>
      <c r="F70" s="559">
        <v>18</v>
      </c>
      <c r="G70" s="559">
        <v>24</v>
      </c>
      <c r="H70" s="662"/>
    </row>
    <row r="71" spans="1:8" s="722" customFormat="1" ht="32.25" hidden="1" customHeight="1">
      <c r="A71" s="556" t="s">
        <v>2657</v>
      </c>
      <c r="B71" s="556" t="s">
        <v>2802</v>
      </c>
      <c r="C71" s="557" t="s">
        <v>1021</v>
      </c>
      <c r="D71" s="560">
        <v>347</v>
      </c>
      <c r="E71" s="560">
        <v>508</v>
      </c>
      <c r="F71" s="559">
        <v>3</v>
      </c>
      <c r="G71" s="559"/>
      <c r="H71" s="662"/>
    </row>
    <row r="72" spans="1:8" s="722" customFormat="1" ht="32.25" hidden="1" customHeight="1">
      <c r="A72" s="556" t="s">
        <v>2660</v>
      </c>
      <c r="B72" s="556" t="s">
        <v>2666</v>
      </c>
      <c r="C72" s="557" t="s">
        <v>1019</v>
      </c>
      <c r="D72" s="560">
        <v>299</v>
      </c>
      <c r="E72" s="560">
        <v>438</v>
      </c>
      <c r="F72" s="559">
        <v>5</v>
      </c>
      <c r="G72" s="559">
        <v>5</v>
      </c>
      <c r="H72" s="662"/>
    </row>
    <row r="73" spans="1:8" s="722" customFormat="1" ht="32.25" hidden="1" customHeight="1">
      <c r="A73" s="556" t="s">
        <v>2557</v>
      </c>
      <c r="B73" s="556" t="s">
        <v>2558</v>
      </c>
      <c r="C73" s="557" t="s">
        <v>1194</v>
      </c>
      <c r="D73" s="564"/>
      <c r="E73" s="724"/>
      <c r="F73" s="725">
        <v>6</v>
      </c>
      <c r="G73" s="726">
        <v>3</v>
      </c>
      <c r="H73" s="662"/>
    </row>
    <row r="74" spans="1:8" s="722" customFormat="1" ht="32.25" hidden="1" customHeight="1">
      <c r="A74" s="556" t="s">
        <v>2660</v>
      </c>
      <c r="B74" s="556" t="s">
        <v>2755</v>
      </c>
      <c r="C74" s="557" t="s">
        <v>1019</v>
      </c>
      <c r="D74" s="560">
        <v>445</v>
      </c>
      <c r="E74" s="560">
        <v>652</v>
      </c>
      <c r="F74" s="559">
        <v>6</v>
      </c>
      <c r="G74" s="559">
        <v>3</v>
      </c>
      <c r="H74" s="662"/>
    </row>
    <row r="75" spans="1:8" s="722" customFormat="1" ht="32.25" hidden="1" customHeight="1">
      <c r="A75" s="556" t="s">
        <v>2612</v>
      </c>
      <c r="B75" s="556" t="s">
        <v>2764</v>
      </c>
      <c r="C75" s="557" t="s">
        <v>1021</v>
      </c>
      <c r="D75" s="558">
        <v>331</v>
      </c>
      <c r="E75" s="558">
        <v>485</v>
      </c>
      <c r="F75" s="559">
        <v>6</v>
      </c>
      <c r="G75" s="559">
        <v>4</v>
      </c>
      <c r="H75" s="662"/>
    </row>
    <row r="76" spans="1:8" s="722" customFormat="1" ht="32.25" hidden="1" customHeight="1">
      <c r="A76" s="556"/>
      <c r="B76" s="556" t="s">
        <v>2469</v>
      </c>
      <c r="C76" s="557" t="s">
        <v>1021</v>
      </c>
      <c r="D76" s="560"/>
      <c r="E76" s="558"/>
      <c r="F76" s="559">
        <v>5</v>
      </c>
      <c r="G76" s="559">
        <v>1</v>
      </c>
      <c r="H76" s="662"/>
    </row>
    <row r="77" spans="1:8" s="722" customFormat="1" ht="32.25" hidden="1" customHeight="1">
      <c r="A77" s="556" t="s">
        <v>2657</v>
      </c>
      <c r="B77" s="556" t="s">
        <v>2803</v>
      </c>
      <c r="C77" s="557" t="s">
        <v>1206</v>
      </c>
      <c r="D77" s="560">
        <v>299</v>
      </c>
      <c r="E77" s="560">
        <v>437</v>
      </c>
      <c r="F77" s="559">
        <v>5</v>
      </c>
      <c r="G77" s="559"/>
      <c r="H77" s="662"/>
    </row>
    <row r="78" spans="1:8" s="722" customFormat="1" ht="32.25" hidden="1" customHeight="1">
      <c r="A78" s="556" t="s">
        <v>2660</v>
      </c>
      <c r="B78" s="556" t="s">
        <v>2772</v>
      </c>
      <c r="C78" s="557" t="s">
        <v>1019</v>
      </c>
      <c r="D78" s="560">
        <v>399</v>
      </c>
      <c r="E78" s="560">
        <v>438</v>
      </c>
      <c r="F78" s="559">
        <v>5</v>
      </c>
      <c r="G78" s="559">
        <v>5</v>
      </c>
      <c r="H78" s="662"/>
    </row>
    <row r="79" spans="1:8" s="722" customFormat="1" ht="32.25" hidden="1" customHeight="1">
      <c r="A79" s="556" t="s">
        <v>2657</v>
      </c>
      <c r="B79" s="556" t="s">
        <v>2791</v>
      </c>
      <c r="C79" s="557" t="s">
        <v>1021</v>
      </c>
      <c r="D79" s="560">
        <v>319</v>
      </c>
      <c r="E79" s="560">
        <v>468</v>
      </c>
      <c r="F79" s="559">
        <v>3</v>
      </c>
      <c r="G79" s="559"/>
      <c r="H79" s="662"/>
    </row>
    <row r="80" spans="1:8" s="722" customFormat="1" ht="32.25" hidden="1" customHeight="1">
      <c r="A80" s="556" t="s">
        <v>2634</v>
      </c>
      <c r="B80" s="556" t="s">
        <v>2667</v>
      </c>
      <c r="C80" s="557" t="s">
        <v>1206</v>
      </c>
      <c r="D80" s="558">
        <v>399</v>
      </c>
      <c r="E80" s="558">
        <v>591</v>
      </c>
      <c r="F80" s="559"/>
      <c r="G80" s="559"/>
      <c r="H80" s="662"/>
    </row>
    <row r="81" spans="1:8" s="722" customFormat="1" ht="32.25" hidden="1" customHeight="1">
      <c r="A81" s="556" t="s">
        <v>2660</v>
      </c>
      <c r="B81" s="556" t="s">
        <v>2697</v>
      </c>
      <c r="C81" s="557" t="s">
        <v>1019</v>
      </c>
      <c r="D81" s="560">
        <v>299</v>
      </c>
      <c r="E81" s="560">
        <v>438</v>
      </c>
      <c r="F81" s="559">
        <v>5</v>
      </c>
      <c r="G81" s="559">
        <v>5</v>
      </c>
      <c r="H81" s="662"/>
    </row>
    <row r="82" spans="1:8" s="722" customFormat="1" ht="32.25" hidden="1" customHeight="1">
      <c r="A82" s="556" t="s">
        <v>2660</v>
      </c>
      <c r="B82" s="556" t="s">
        <v>2805</v>
      </c>
      <c r="C82" s="557" t="s">
        <v>1016</v>
      </c>
      <c r="D82" s="560">
        <v>491</v>
      </c>
      <c r="E82" s="560">
        <v>718</v>
      </c>
      <c r="F82" s="559">
        <v>3</v>
      </c>
      <c r="G82" s="559"/>
      <c r="H82" s="662"/>
    </row>
    <row r="83" spans="1:8" s="722" customFormat="1" ht="32.25" hidden="1" customHeight="1">
      <c r="A83" s="556" t="s">
        <v>2610</v>
      </c>
      <c r="B83" s="556" t="s">
        <v>2788</v>
      </c>
      <c r="C83" s="557" t="s">
        <v>2614</v>
      </c>
      <c r="D83" s="560">
        <v>135</v>
      </c>
      <c r="E83" s="558">
        <v>198</v>
      </c>
      <c r="F83" s="559">
        <v>6</v>
      </c>
      <c r="G83" s="559"/>
      <c r="H83" s="662"/>
    </row>
    <row r="84" spans="1:8" s="722" customFormat="1" ht="32.25" hidden="1" customHeight="1">
      <c r="A84" s="556" t="s">
        <v>2657</v>
      </c>
      <c r="B84" s="556" t="s">
        <v>2799</v>
      </c>
      <c r="C84" s="557" t="s">
        <v>1025</v>
      </c>
      <c r="D84" s="560">
        <v>600</v>
      </c>
      <c r="E84" s="560">
        <v>886</v>
      </c>
      <c r="F84" s="559">
        <v>2</v>
      </c>
      <c r="G84" s="559"/>
      <c r="H84" s="662"/>
    </row>
    <row r="85" spans="1:8" s="722" customFormat="1" ht="32.25" hidden="1" customHeight="1">
      <c r="A85" s="556" t="s">
        <v>2660</v>
      </c>
      <c r="B85" s="556" t="s">
        <v>2751</v>
      </c>
      <c r="C85" s="557" t="s">
        <v>1019</v>
      </c>
      <c r="D85" s="560">
        <v>299</v>
      </c>
      <c r="E85" s="560">
        <v>438</v>
      </c>
      <c r="F85" s="559">
        <v>5</v>
      </c>
      <c r="G85" s="559">
        <v>4</v>
      </c>
      <c r="H85" s="662"/>
    </row>
    <row r="86" spans="1:8" s="722" customFormat="1" ht="32.25" hidden="1" customHeight="1">
      <c r="A86" s="556" t="s">
        <v>2657</v>
      </c>
      <c r="B86" s="556" t="s">
        <v>2794</v>
      </c>
      <c r="C86" s="557" t="s">
        <v>1021</v>
      </c>
      <c r="D86" s="560">
        <v>347</v>
      </c>
      <c r="E86" s="560">
        <v>508</v>
      </c>
      <c r="F86" s="559">
        <v>3</v>
      </c>
      <c r="G86" s="559"/>
      <c r="H86" s="662"/>
    </row>
    <row r="87" spans="1:8" s="722" customFormat="1" ht="32.25" hidden="1" customHeight="1">
      <c r="A87" s="556" t="s">
        <v>2610</v>
      </c>
      <c r="B87" s="556" t="s">
        <v>2800</v>
      </c>
      <c r="C87" s="557" t="s">
        <v>2614</v>
      </c>
      <c r="D87" s="560">
        <v>135</v>
      </c>
      <c r="E87" s="558">
        <v>198</v>
      </c>
      <c r="F87" s="559">
        <v>6</v>
      </c>
      <c r="G87" s="559"/>
      <c r="H87" s="662"/>
    </row>
    <row r="88" spans="1:8" s="722" customFormat="1" ht="32.25" hidden="1" customHeight="1">
      <c r="A88" s="556" t="s">
        <v>2610</v>
      </c>
      <c r="B88" s="556" t="s">
        <v>2884</v>
      </c>
      <c r="C88" s="557" t="s">
        <v>2614</v>
      </c>
      <c r="D88" s="560">
        <v>135</v>
      </c>
      <c r="E88" s="558">
        <v>198</v>
      </c>
      <c r="F88" s="559">
        <v>6</v>
      </c>
      <c r="G88" s="559"/>
      <c r="H88" s="662"/>
    </row>
    <row r="89" spans="1:8" s="722" customFormat="1" ht="32.25" hidden="1" customHeight="1">
      <c r="A89" s="556" t="s">
        <v>2660</v>
      </c>
      <c r="B89" s="556" t="s">
        <v>2746</v>
      </c>
      <c r="C89" s="557" t="s">
        <v>1019</v>
      </c>
      <c r="D89" s="560">
        <v>425</v>
      </c>
      <c r="E89" s="560">
        <v>622</v>
      </c>
      <c r="F89" s="559">
        <v>5</v>
      </c>
      <c r="G89" s="559">
        <v>2</v>
      </c>
      <c r="H89" s="662"/>
    </row>
    <row r="90" spans="1:8" s="722" customFormat="1" ht="32.25" hidden="1" customHeight="1">
      <c r="A90" s="556" t="s">
        <v>2660</v>
      </c>
      <c r="B90" s="556" t="s">
        <v>2782</v>
      </c>
      <c r="C90" s="557" t="s">
        <v>1019</v>
      </c>
      <c r="D90" s="560">
        <v>337</v>
      </c>
      <c r="E90" s="560">
        <v>494</v>
      </c>
      <c r="F90" s="559">
        <v>5</v>
      </c>
      <c r="G90" s="559">
        <v>3</v>
      </c>
      <c r="H90" s="662"/>
    </row>
    <row r="91" spans="1:8" s="722" customFormat="1" ht="32.25" hidden="1" customHeight="1">
      <c r="A91" s="556"/>
      <c r="B91" s="556" t="s">
        <v>2465</v>
      </c>
      <c r="C91" s="557" t="s">
        <v>1021</v>
      </c>
      <c r="D91" s="727"/>
      <c r="E91" s="727"/>
      <c r="F91" s="559">
        <v>5</v>
      </c>
      <c r="G91" s="728">
        <v>5</v>
      </c>
      <c r="H91" s="662"/>
    </row>
    <row r="92" spans="1:8" s="722" customFormat="1" ht="32.25" hidden="1" customHeight="1">
      <c r="A92" s="556" t="s">
        <v>2657</v>
      </c>
      <c r="B92" s="556" t="s">
        <v>2795</v>
      </c>
      <c r="C92" s="557" t="s">
        <v>1021</v>
      </c>
      <c r="D92" s="560">
        <v>427</v>
      </c>
      <c r="E92" s="560">
        <v>625</v>
      </c>
      <c r="F92" s="559">
        <v>3</v>
      </c>
      <c r="G92" s="559"/>
      <c r="H92" s="662"/>
    </row>
    <row r="93" spans="1:8" s="722" customFormat="1" ht="32.25" hidden="1" customHeight="1">
      <c r="A93" s="556" t="s">
        <v>2610</v>
      </c>
      <c r="B93" s="556" t="s">
        <v>2743</v>
      </c>
      <c r="C93" s="557" t="s">
        <v>2614</v>
      </c>
      <c r="D93" s="560">
        <v>135</v>
      </c>
      <c r="E93" s="558">
        <v>198</v>
      </c>
      <c r="F93" s="559">
        <v>6</v>
      </c>
      <c r="G93" s="559">
        <v>10</v>
      </c>
      <c r="H93" s="662"/>
    </row>
    <row r="94" spans="1:8" s="722" customFormat="1" ht="32.25" hidden="1" customHeight="1">
      <c r="A94" s="556" t="s">
        <v>2660</v>
      </c>
      <c r="B94" s="556" t="s">
        <v>2781</v>
      </c>
      <c r="C94" s="557" t="s">
        <v>1019</v>
      </c>
      <c r="D94" s="560">
        <v>445</v>
      </c>
      <c r="E94" s="558">
        <v>652</v>
      </c>
      <c r="F94" s="559">
        <v>4</v>
      </c>
      <c r="G94" s="559">
        <v>0</v>
      </c>
      <c r="H94" s="662"/>
    </row>
    <row r="95" spans="1:8" s="722" customFormat="1" ht="32.25" hidden="1" customHeight="1">
      <c r="A95" s="556" t="s">
        <v>2634</v>
      </c>
      <c r="B95" s="556" t="s">
        <v>2804</v>
      </c>
      <c r="C95" s="557" t="s">
        <v>1025</v>
      </c>
      <c r="D95" s="558">
        <v>428</v>
      </c>
      <c r="E95" s="558">
        <v>634</v>
      </c>
      <c r="F95" s="559">
        <v>1</v>
      </c>
      <c r="G95" s="559"/>
      <c r="H95" s="662"/>
    </row>
    <row r="96" spans="1:8" s="722" customFormat="1" ht="32.25" hidden="1" customHeight="1">
      <c r="A96" s="556" t="s">
        <v>2775</v>
      </c>
      <c r="B96" s="556" t="s">
        <v>2776</v>
      </c>
      <c r="C96" s="557" t="s">
        <v>1026</v>
      </c>
      <c r="D96" s="558">
        <v>536</v>
      </c>
      <c r="E96" s="558">
        <v>780</v>
      </c>
      <c r="F96" s="559">
        <v>4</v>
      </c>
      <c r="G96" s="559">
        <v>7</v>
      </c>
      <c r="H96" s="662"/>
    </row>
    <row r="97" spans="1:8" s="722" customFormat="1" ht="32.25" hidden="1" customHeight="1">
      <c r="A97" s="556" t="s">
        <v>2660</v>
      </c>
      <c r="B97" s="556" t="s">
        <v>2839</v>
      </c>
      <c r="C97" s="557" t="s">
        <v>1206</v>
      </c>
      <c r="D97" s="560">
        <v>379</v>
      </c>
      <c r="E97" s="560">
        <v>555</v>
      </c>
      <c r="F97" s="559">
        <v>3</v>
      </c>
      <c r="G97" s="559">
        <v>1</v>
      </c>
      <c r="H97" s="662"/>
    </row>
    <row r="98" spans="1:8" s="722" customFormat="1" ht="32.25" hidden="1" customHeight="1">
      <c r="A98" s="556" t="s">
        <v>2660</v>
      </c>
      <c r="B98" s="556" t="s">
        <v>2767</v>
      </c>
      <c r="C98" s="557" t="s">
        <v>1206</v>
      </c>
      <c r="D98" s="560">
        <v>379</v>
      </c>
      <c r="E98" s="560">
        <v>555</v>
      </c>
      <c r="F98" s="559">
        <v>3</v>
      </c>
      <c r="G98" s="559">
        <v>5</v>
      </c>
      <c r="H98" s="662"/>
    </row>
    <row r="99" spans="1:8" s="722" customFormat="1" ht="32.25" hidden="1" customHeight="1">
      <c r="A99" s="556" t="s">
        <v>2783</v>
      </c>
      <c r="B99" s="556" t="s">
        <v>2784</v>
      </c>
      <c r="C99" s="557" t="s">
        <v>2785</v>
      </c>
      <c r="D99" s="560">
        <v>299</v>
      </c>
      <c r="E99" s="560">
        <v>438</v>
      </c>
      <c r="F99" s="559">
        <v>1</v>
      </c>
      <c r="G99" s="559"/>
      <c r="H99" s="662"/>
    </row>
    <row r="100" spans="1:8" s="722" customFormat="1" ht="32.25" hidden="1" customHeight="1">
      <c r="A100" s="556" t="s">
        <v>2660</v>
      </c>
      <c r="B100" s="556" t="s">
        <v>2774</v>
      </c>
      <c r="C100" s="557" t="s">
        <v>1206</v>
      </c>
      <c r="D100" s="560">
        <v>379</v>
      </c>
      <c r="E100" s="558">
        <v>555</v>
      </c>
      <c r="F100" s="559">
        <v>2</v>
      </c>
      <c r="G100" s="559">
        <v>2</v>
      </c>
      <c r="H100" s="662"/>
    </row>
    <row r="101" spans="1:8" s="722" customFormat="1" ht="32.25" hidden="1" customHeight="1">
      <c r="A101" s="556" t="s">
        <v>2660</v>
      </c>
      <c r="B101" s="556" t="s">
        <v>2672</v>
      </c>
      <c r="C101" s="557" t="s">
        <v>1019</v>
      </c>
      <c r="D101" s="560">
        <v>525</v>
      </c>
      <c r="E101" s="558">
        <v>767</v>
      </c>
      <c r="F101" s="559">
        <v>5</v>
      </c>
      <c r="G101" s="559">
        <v>1</v>
      </c>
      <c r="H101" s="662"/>
    </row>
    <row r="102" spans="1:8" s="722" customFormat="1" ht="32.25" customHeight="1">
      <c r="A102" s="556" t="s">
        <v>2758</v>
      </c>
      <c r="B102" s="556" t="s">
        <v>2801</v>
      </c>
      <c r="C102" s="557" t="s">
        <v>1015</v>
      </c>
      <c r="D102" s="560">
        <v>498</v>
      </c>
      <c r="E102" s="558">
        <v>730</v>
      </c>
      <c r="F102" s="559">
        <v>4</v>
      </c>
      <c r="G102" s="559"/>
      <c r="H102" s="662">
        <v>4</v>
      </c>
    </row>
    <row r="103" spans="1:8" s="722" customFormat="1" ht="32.25" customHeight="1">
      <c r="A103" s="556"/>
      <c r="B103" s="556" t="s">
        <v>2466</v>
      </c>
      <c r="C103" s="557" t="s">
        <v>1021</v>
      </c>
      <c r="D103" s="560"/>
      <c r="E103" s="558"/>
      <c r="F103" s="559">
        <v>5</v>
      </c>
      <c r="G103" s="559">
        <v>5</v>
      </c>
      <c r="H103" s="662"/>
    </row>
    <row r="104" spans="1:8" s="722" customFormat="1" ht="32.25" customHeight="1">
      <c r="A104" s="556" t="s">
        <v>2783</v>
      </c>
      <c r="B104" s="556" t="s">
        <v>2786</v>
      </c>
      <c r="C104" s="557" t="s">
        <v>2785</v>
      </c>
      <c r="D104" s="560">
        <v>299</v>
      </c>
      <c r="E104" s="560">
        <v>438</v>
      </c>
      <c r="F104" s="559">
        <v>1</v>
      </c>
      <c r="G104" s="559"/>
      <c r="H104" s="662"/>
    </row>
    <row r="105" spans="1:8" s="722" customFormat="1" ht="32.25" customHeight="1">
      <c r="A105" s="556" t="s">
        <v>2557</v>
      </c>
      <c r="B105" s="556" t="s">
        <v>2780</v>
      </c>
      <c r="C105" s="557" t="s">
        <v>1017</v>
      </c>
      <c r="D105" s="560">
        <v>264</v>
      </c>
      <c r="E105" s="558">
        <v>387</v>
      </c>
      <c r="F105" s="559"/>
      <c r="G105" s="559"/>
      <c r="H105" s="662"/>
    </row>
    <row r="106" spans="1:8" s="722" customFormat="1" ht="32.25" customHeight="1">
      <c r="A106" s="556" t="s">
        <v>2864</v>
      </c>
      <c r="B106" s="556"/>
      <c r="C106" s="557"/>
      <c r="D106" s="561"/>
      <c r="E106" s="561"/>
      <c r="F106" s="557"/>
      <c r="G106" s="557"/>
      <c r="H106" s="662"/>
    </row>
    <row r="107" spans="1:8" s="722" customFormat="1" ht="32.25" customHeight="1">
      <c r="A107" s="556" t="s">
        <v>2911</v>
      </c>
      <c r="B107" s="556"/>
      <c r="C107" s="557"/>
      <c r="D107" s="561"/>
      <c r="E107" s="561"/>
      <c r="F107" s="557"/>
      <c r="G107" s="557"/>
      <c r="H107" s="662"/>
    </row>
    <row r="108" spans="1:8" s="722" customFormat="1" ht="32.25" customHeight="1">
      <c r="A108" s="556" t="s">
        <v>2616</v>
      </c>
      <c r="B108" s="556"/>
      <c r="C108" s="557"/>
      <c r="D108" s="561"/>
      <c r="E108" s="561"/>
      <c r="F108" s="557"/>
      <c r="G108" s="557"/>
      <c r="H108" s="662"/>
    </row>
    <row r="109" spans="1:8" s="722" customFormat="1" ht="32.25" customHeight="1">
      <c r="A109" s="556" t="s">
        <v>2657</v>
      </c>
      <c r="B109" s="556" t="s">
        <v>2825</v>
      </c>
      <c r="C109" s="557" t="s">
        <v>2826</v>
      </c>
      <c r="D109" s="564">
        <v>1390</v>
      </c>
      <c r="E109" s="724"/>
      <c r="F109" s="725"/>
      <c r="G109" s="726"/>
      <c r="H109" s="662"/>
    </row>
    <row r="110" spans="1:8" s="722" customFormat="1" ht="32.25" customHeight="1">
      <c r="A110" s="556" t="s">
        <v>2657</v>
      </c>
      <c r="B110" s="556" t="s">
        <v>2827</v>
      </c>
      <c r="C110" s="557" t="s">
        <v>1025</v>
      </c>
      <c r="D110" s="560">
        <v>610</v>
      </c>
      <c r="E110" s="724"/>
      <c r="F110" s="725"/>
      <c r="G110" s="726"/>
      <c r="H110" s="662"/>
    </row>
    <row r="111" spans="1:8" s="722" customFormat="1" ht="32.25" customHeight="1">
      <c r="A111" s="556" t="s">
        <v>2657</v>
      </c>
      <c r="B111" s="556" t="s">
        <v>2828</v>
      </c>
      <c r="C111" s="557" t="s">
        <v>1021</v>
      </c>
      <c r="D111" s="560">
        <v>695</v>
      </c>
      <c r="E111" s="564">
        <v>1015</v>
      </c>
      <c r="F111" s="559"/>
      <c r="G111" s="559"/>
      <c r="H111" s="662"/>
    </row>
    <row r="112" spans="1:8" s="722" customFormat="1" ht="32.25" customHeight="1">
      <c r="A112" s="556" t="s">
        <v>2847</v>
      </c>
      <c r="B112" s="556"/>
      <c r="C112" s="557"/>
      <c r="D112" s="561"/>
      <c r="E112" s="561"/>
      <c r="F112" s="557"/>
      <c r="G112" s="557"/>
      <c r="H112" s="662"/>
    </row>
    <row r="113" spans="1:8" s="722" customFormat="1" ht="32.25" customHeight="1">
      <c r="A113" s="556" t="s">
        <v>2657</v>
      </c>
      <c r="B113" s="556" t="s">
        <v>2829</v>
      </c>
      <c r="C113" s="557" t="s">
        <v>2830</v>
      </c>
      <c r="D113" s="560">
        <v>966</v>
      </c>
      <c r="E113" s="724"/>
      <c r="F113" s="725"/>
      <c r="G113" s="726"/>
      <c r="H113" s="662"/>
    </row>
    <row r="114" spans="1:8" s="722" customFormat="1" ht="32.25" customHeight="1">
      <c r="A114" s="556" t="s">
        <v>2848</v>
      </c>
      <c r="B114" s="556"/>
      <c r="C114" s="557"/>
      <c r="D114" s="561"/>
      <c r="E114" s="561"/>
      <c r="F114" s="557"/>
      <c r="G114" s="557"/>
      <c r="H114" s="662"/>
    </row>
    <row r="115" spans="1:8" s="722" customFormat="1" ht="32.25" customHeight="1">
      <c r="A115" s="556" t="s">
        <v>2657</v>
      </c>
      <c r="B115" s="556" t="s">
        <v>2669</v>
      </c>
      <c r="C115" s="557" t="s">
        <v>2811</v>
      </c>
      <c r="D115" s="560">
        <v>780</v>
      </c>
      <c r="E115" s="724"/>
      <c r="F115" s="725"/>
      <c r="G115" s="726"/>
      <c r="H115" s="662"/>
    </row>
    <row r="116" spans="1:8" s="722" customFormat="1" ht="32.25" customHeight="1">
      <c r="A116" s="556" t="s">
        <v>2657</v>
      </c>
      <c r="B116" s="556" t="s">
        <v>2773</v>
      </c>
      <c r="C116" s="557" t="s">
        <v>2811</v>
      </c>
      <c r="D116" s="564">
        <v>1159</v>
      </c>
      <c r="E116" s="724"/>
      <c r="F116" s="725"/>
      <c r="G116" s="726"/>
      <c r="H116" s="662"/>
    </row>
    <row r="117" spans="1:8" s="722" customFormat="1" ht="32.25" customHeight="1">
      <c r="A117" s="556" t="s">
        <v>2657</v>
      </c>
      <c r="B117" s="556" t="s">
        <v>2762</v>
      </c>
      <c r="C117" s="557" t="s">
        <v>2811</v>
      </c>
      <c r="D117" s="564">
        <v>1260</v>
      </c>
      <c r="E117" s="724"/>
      <c r="F117" s="725"/>
      <c r="G117" s="726"/>
      <c r="H117" s="662"/>
    </row>
    <row r="118" spans="1:8" s="722" customFormat="1" ht="32.25" customHeight="1">
      <c r="A118" s="556" t="s">
        <v>2783</v>
      </c>
      <c r="B118" s="556" t="s">
        <v>2787</v>
      </c>
      <c r="C118" s="557" t="s">
        <v>2785</v>
      </c>
      <c r="D118" s="560">
        <v>299</v>
      </c>
      <c r="E118" s="560">
        <v>438</v>
      </c>
      <c r="F118" s="559">
        <v>1</v>
      </c>
      <c r="G118" s="559"/>
      <c r="H118" s="662"/>
    </row>
    <row r="119" spans="1:8" s="722" customFormat="1" ht="32.25" customHeight="1">
      <c r="A119" s="556" t="s">
        <v>2615</v>
      </c>
      <c r="B119" s="556"/>
      <c r="C119" s="557"/>
      <c r="D119" s="561"/>
      <c r="E119" s="561"/>
      <c r="F119" s="557"/>
      <c r="G119" s="557"/>
      <c r="H119" s="662"/>
    </row>
    <row r="120" spans="1:8" s="722" customFormat="1" ht="32.25" customHeight="1">
      <c r="A120" s="556" t="s">
        <v>2615</v>
      </c>
      <c r="B120" s="556" t="s">
        <v>2675</v>
      </c>
      <c r="C120" s="557" t="s">
        <v>1027</v>
      </c>
      <c r="D120" s="560">
        <v>241</v>
      </c>
      <c r="E120" s="551"/>
      <c r="F120" s="552"/>
      <c r="G120" s="562"/>
      <c r="H120" s="662"/>
    </row>
    <row r="121" spans="1:8" s="722" customFormat="1" ht="32.25" customHeight="1">
      <c r="A121" s="556" t="s">
        <v>2617</v>
      </c>
      <c r="B121" s="556" t="s">
        <v>2618</v>
      </c>
      <c r="C121" s="557" t="s">
        <v>2369</v>
      </c>
      <c r="D121" s="560">
        <v>189</v>
      </c>
      <c r="E121" s="563"/>
      <c r="F121" s="552"/>
      <c r="G121" s="562"/>
      <c r="H121" s="662"/>
    </row>
    <row r="122" spans="1:8" s="722" customFormat="1" ht="32.25" customHeight="1">
      <c r="A122" s="556" t="s">
        <v>2617</v>
      </c>
      <c r="B122" s="556" t="s">
        <v>2619</v>
      </c>
      <c r="C122" s="557" t="s">
        <v>1016</v>
      </c>
      <c r="D122" s="560">
        <v>676</v>
      </c>
      <c r="E122" s="563"/>
      <c r="F122" s="552"/>
      <c r="G122" s="562"/>
      <c r="H122" s="662"/>
    </row>
    <row r="123" spans="1:8" s="722" customFormat="1" ht="32.25" customHeight="1">
      <c r="A123" s="556" t="s">
        <v>2620</v>
      </c>
      <c r="B123" s="556"/>
      <c r="C123" s="557"/>
      <c r="D123" s="561"/>
      <c r="E123" s="561"/>
      <c r="F123" s="557"/>
      <c r="G123" s="557"/>
      <c r="H123" s="662"/>
    </row>
    <row r="124" spans="1:8" s="722" customFormat="1" ht="32.25" customHeight="1">
      <c r="A124" s="556" t="s">
        <v>2621</v>
      </c>
      <c r="B124" s="556" t="s">
        <v>2622</v>
      </c>
      <c r="C124" s="557" t="s">
        <v>2623</v>
      </c>
      <c r="D124" s="560">
        <v>242</v>
      </c>
      <c r="E124" s="563"/>
      <c r="F124" s="552"/>
      <c r="G124" s="562"/>
      <c r="H124" s="662"/>
    </row>
    <row r="125" spans="1:8" s="722" customFormat="1" ht="32.25" customHeight="1">
      <c r="A125" s="556" t="s">
        <v>2621</v>
      </c>
      <c r="B125" s="556" t="s">
        <v>2624</v>
      </c>
      <c r="C125" s="557" t="s">
        <v>1028</v>
      </c>
      <c r="D125" s="560">
        <v>32</v>
      </c>
      <c r="E125" s="563"/>
      <c r="F125" s="552"/>
      <c r="G125" s="562"/>
      <c r="H125" s="662"/>
    </row>
    <row r="126" spans="1:8" s="722" customFormat="1" ht="32.25" customHeight="1">
      <c r="A126" s="556" t="s">
        <v>2625</v>
      </c>
      <c r="B126" s="556"/>
      <c r="C126" s="557"/>
      <c r="D126" s="561"/>
      <c r="E126" s="561"/>
      <c r="F126" s="557"/>
      <c r="G126" s="557"/>
      <c r="H126" s="662"/>
    </row>
    <row r="127" spans="1:8" s="722" customFormat="1" ht="32.25" customHeight="1">
      <c r="A127" s="556" t="s">
        <v>2626</v>
      </c>
      <c r="B127" s="556" t="s">
        <v>2627</v>
      </c>
      <c r="C127" s="557" t="s">
        <v>2628</v>
      </c>
      <c r="D127" s="560">
        <v>250</v>
      </c>
      <c r="E127" s="563"/>
      <c r="F127" s="552"/>
      <c r="G127" s="562"/>
      <c r="H127" s="662"/>
    </row>
    <row r="128" spans="1:8" s="722" customFormat="1" ht="32.25" customHeight="1">
      <c r="A128" s="556" t="s">
        <v>2626</v>
      </c>
      <c r="B128" s="556" t="s">
        <v>2629</v>
      </c>
      <c r="C128" s="557" t="s">
        <v>2630</v>
      </c>
      <c r="D128" s="560">
        <v>330</v>
      </c>
      <c r="E128" s="563"/>
      <c r="F128" s="552"/>
      <c r="G128" s="562"/>
      <c r="H128" s="662"/>
    </row>
    <row r="129" spans="1:8" s="722" customFormat="1" ht="32.25" customHeight="1">
      <c r="A129" s="556" t="s">
        <v>2626</v>
      </c>
      <c r="B129" s="556" t="s">
        <v>2631</v>
      </c>
      <c r="C129" s="557" t="s">
        <v>2632</v>
      </c>
      <c r="D129" s="560">
        <v>241</v>
      </c>
      <c r="E129" s="563"/>
      <c r="F129" s="552"/>
      <c r="G129" s="562"/>
      <c r="H129" s="662"/>
    </row>
    <row r="130" spans="1:8" s="722" customFormat="1" ht="32.25" customHeight="1">
      <c r="A130" s="556"/>
      <c r="B130" s="556" t="s">
        <v>2633</v>
      </c>
      <c r="C130" s="557"/>
      <c r="D130" s="561"/>
      <c r="E130" s="561"/>
      <c r="F130" s="557"/>
      <c r="G130" s="557"/>
      <c r="H130" s="662"/>
    </row>
    <row r="131" spans="1:8" s="722" customFormat="1" ht="32.25" customHeight="1">
      <c r="A131" s="556" t="s">
        <v>2637</v>
      </c>
      <c r="B131" s="556"/>
      <c r="C131" s="557"/>
      <c r="D131" s="561"/>
      <c r="E131" s="561"/>
      <c r="F131" s="557"/>
      <c r="G131" s="557"/>
      <c r="H131" s="662"/>
    </row>
    <row r="132" spans="1:8" s="722" customFormat="1" ht="32.25" customHeight="1">
      <c r="A132" s="556" t="s">
        <v>2638</v>
      </c>
      <c r="B132" s="556" t="s">
        <v>2639</v>
      </c>
      <c r="C132" s="557" t="s">
        <v>2640</v>
      </c>
      <c r="D132" s="564">
        <v>1218</v>
      </c>
      <c r="E132" s="563"/>
      <c r="F132" s="552"/>
      <c r="G132" s="562"/>
      <c r="H132" s="662"/>
    </row>
    <row r="133" spans="1:8" s="722" customFormat="1" ht="32.25" customHeight="1">
      <c r="A133" s="556" t="s">
        <v>2638</v>
      </c>
      <c r="B133" s="556" t="s">
        <v>2641</v>
      </c>
      <c r="C133" s="557" t="s">
        <v>2642</v>
      </c>
      <c r="D133" s="560">
        <v>910</v>
      </c>
      <c r="E133" s="563"/>
      <c r="F133" s="552"/>
      <c r="G133" s="562"/>
      <c r="H133" s="662"/>
    </row>
    <row r="134" spans="1:8" s="722" customFormat="1" ht="32.25" customHeight="1">
      <c r="A134" s="556" t="s">
        <v>2638</v>
      </c>
      <c r="B134" s="556" t="s">
        <v>2643</v>
      </c>
      <c r="C134" s="557" t="s">
        <v>2623</v>
      </c>
      <c r="D134" s="560">
        <v>910</v>
      </c>
      <c r="E134" s="563"/>
      <c r="F134" s="552"/>
      <c r="G134" s="562"/>
      <c r="H134" s="662"/>
    </row>
    <row r="135" spans="1:8" s="722" customFormat="1" ht="32.25" customHeight="1">
      <c r="A135" s="556" t="s">
        <v>2644</v>
      </c>
      <c r="B135" s="556" t="s">
        <v>2645</v>
      </c>
      <c r="C135" s="557" t="s">
        <v>1024</v>
      </c>
      <c r="D135" s="560">
        <v>811</v>
      </c>
      <c r="E135" s="563"/>
      <c r="F135" s="552"/>
      <c r="G135" s="562"/>
      <c r="H135" s="662"/>
    </row>
    <row r="136" spans="1:8" s="722" customFormat="1" ht="32.25" customHeight="1">
      <c r="A136" s="556" t="s">
        <v>2646</v>
      </c>
      <c r="B136" s="556" t="s">
        <v>2647</v>
      </c>
      <c r="C136" s="557" t="s">
        <v>2648</v>
      </c>
      <c r="D136" s="560">
        <v>780</v>
      </c>
      <c r="E136" s="563"/>
      <c r="F136" s="552"/>
      <c r="G136" s="562"/>
      <c r="H136" s="662"/>
    </row>
    <row r="137" spans="1:8" s="722" customFormat="1" ht="32.25" customHeight="1">
      <c r="A137" s="556" t="s">
        <v>2649</v>
      </c>
      <c r="B137" s="556"/>
      <c r="C137" s="557"/>
      <c r="D137" s="561"/>
      <c r="E137" s="561"/>
      <c r="F137" s="557"/>
      <c r="G137" s="557"/>
      <c r="H137" s="662"/>
    </row>
    <row r="138" spans="1:8" s="722" customFormat="1" ht="32.25" customHeight="1">
      <c r="A138" s="556" t="s">
        <v>2650</v>
      </c>
      <c r="B138" s="556" t="s">
        <v>2651</v>
      </c>
      <c r="C138" s="557" t="s">
        <v>1206</v>
      </c>
      <c r="D138" s="560">
        <v>295</v>
      </c>
      <c r="E138" s="563"/>
      <c r="F138" s="552"/>
      <c r="G138" s="562"/>
      <c r="H138" s="662"/>
    </row>
    <row r="139" spans="1:8" s="722" customFormat="1" ht="32.25" customHeight="1">
      <c r="A139" s="556" t="s">
        <v>2652</v>
      </c>
      <c r="B139" s="556"/>
      <c r="C139" s="557"/>
      <c r="D139" s="561"/>
      <c r="E139" s="561"/>
      <c r="F139" s="557"/>
      <c r="G139" s="557"/>
      <c r="H139" s="662"/>
    </row>
    <row r="140" spans="1:8" s="722" customFormat="1" ht="32.25" customHeight="1">
      <c r="A140" s="556" t="s">
        <v>2653</v>
      </c>
      <c r="B140" s="556" t="s">
        <v>2654</v>
      </c>
      <c r="C140" s="557" t="s">
        <v>2655</v>
      </c>
      <c r="D140" s="560">
        <v>783</v>
      </c>
      <c r="E140" s="563"/>
      <c r="F140" s="552"/>
      <c r="G140" s="562"/>
      <c r="H140" s="662"/>
    </row>
    <row r="141" spans="1:8" s="722" customFormat="1" ht="32.25" customHeight="1">
      <c r="A141" s="556"/>
      <c r="B141" s="556" t="s">
        <v>2656</v>
      </c>
      <c r="C141" s="557"/>
      <c r="D141" s="561"/>
      <c r="E141" s="561"/>
      <c r="F141" s="557"/>
      <c r="G141" s="557"/>
      <c r="H141" s="662"/>
    </row>
    <row r="142" spans="1:8" s="722" customFormat="1" ht="32.25" customHeight="1">
      <c r="A142" s="556" t="s">
        <v>2796</v>
      </c>
      <c r="B142" s="556"/>
      <c r="C142" s="557"/>
      <c r="D142" s="561"/>
      <c r="E142" s="561"/>
      <c r="F142" s="557"/>
      <c r="G142" s="557"/>
      <c r="H142" s="662"/>
    </row>
    <row r="143" spans="1:8" s="722" customFormat="1" ht="32.25" customHeight="1">
      <c r="A143" s="556" t="s">
        <v>2610</v>
      </c>
      <c r="B143" s="556" t="s">
        <v>2797</v>
      </c>
      <c r="C143" s="557" t="s">
        <v>2798</v>
      </c>
      <c r="D143" s="560">
        <v>952</v>
      </c>
      <c r="E143" s="724"/>
      <c r="F143" s="725"/>
      <c r="G143" s="726"/>
      <c r="H143" s="662"/>
    </row>
    <row r="144" spans="1:8" s="722" customFormat="1" ht="32.25" customHeight="1">
      <c r="A144" s="556" t="s">
        <v>2806</v>
      </c>
      <c r="B144" s="556" t="s">
        <v>2807</v>
      </c>
      <c r="C144" s="557" t="s">
        <v>1016</v>
      </c>
      <c r="D144" s="564">
        <v>2979</v>
      </c>
      <c r="E144" s="730"/>
      <c r="F144" s="725"/>
      <c r="G144" s="726"/>
      <c r="H144" s="662"/>
    </row>
    <row r="145" spans="1:8" s="722" customFormat="1" ht="32.25" customHeight="1">
      <c r="A145" s="556" t="s">
        <v>2808</v>
      </c>
      <c r="B145" s="556" t="s">
        <v>2809</v>
      </c>
      <c r="C145" s="557" t="s">
        <v>2655</v>
      </c>
      <c r="D145" s="560">
        <v>301</v>
      </c>
      <c r="E145" s="558">
        <v>440</v>
      </c>
      <c r="F145" s="559"/>
      <c r="G145" s="559"/>
      <c r="H145" s="662"/>
    </row>
    <row r="146" spans="1:8" s="722" customFormat="1" ht="32.25" customHeight="1">
      <c r="A146" s="556" t="s">
        <v>2808</v>
      </c>
      <c r="B146" s="556" t="s">
        <v>2810</v>
      </c>
      <c r="C146" s="557" t="s">
        <v>1021</v>
      </c>
      <c r="D146" s="560">
        <v>411</v>
      </c>
      <c r="E146" s="558">
        <v>600</v>
      </c>
      <c r="F146" s="559"/>
      <c r="G146" s="559"/>
      <c r="H146" s="662"/>
    </row>
    <row r="147" spans="1:8" s="722" customFormat="1" ht="32.25" customHeight="1">
      <c r="A147" s="556" t="s">
        <v>2808</v>
      </c>
      <c r="B147" s="556" t="s">
        <v>2809</v>
      </c>
      <c r="C147" s="557" t="s">
        <v>2811</v>
      </c>
      <c r="D147" s="560">
        <v>689</v>
      </c>
      <c r="E147" s="724"/>
      <c r="F147" s="725"/>
      <c r="G147" s="726"/>
      <c r="H147" s="662"/>
    </row>
    <row r="148" spans="1:8" s="722" customFormat="1" ht="32.25" customHeight="1">
      <c r="A148" s="556" t="s">
        <v>2808</v>
      </c>
      <c r="B148" s="556" t="s">
        <v>2810</v>
      </c>
      <c r="C148" s="557" t="s">
        <v>2811</v>
      </c>
      <c r="D148" s="564">
        <v>1030</v>
      </c>
      <c r="E148" s="724"/>
      <c r="F148" s="725"/>
      <c r="G148" s="726"/>
      <c r="H148" s="662"/>
    </row>
    <row r="149" spans="1:8" s="722" customFormat="1" ht="32.25" customHeight="1">
      <c r="A149" s="556"/>
      <c r="B149" s="556" t="s">
        <v>2841</v>
      </c>
      <c r="C149" s="557"/>
      <c r="D149" s="561"/>
      <c r="E149" s="561"/>
      <c r="F149" s="557"/>
      <c r="G149" s="557"/>
      <c r="H149" s="662"/>
    </row>
    <row r="150" spans="1:8" s="722" customFormat="1" ht="32.25" customHeight="1">
      <c r="A150" s="556" t="s">
        <v>2812</v>
      </c>
      <c r="B150" s="556" t="s">
        <v>84</v>
      </c>
      <c r="C150" s="557" t="s">
        <v>2813</v>
      </c>
      <c r="D150" s="731" t="s">
        <v>2611</v>
      </c>
      <c r="E150" s="732" t="s">
        <v>2674</v>
      </c>
      <c r="F150" s="725"/>
      <c r="G150" s="726"/>
      <c r="H150" s="662"/>
    </row>
    <row r="151" spans="1:8" s="722" customFormat="1" ht="32.25" customHeight="1">
      <c r="A151" s="556" t="s">
        <v>2814</v>
      </c>
      <c r="B151" s="730"/>
      <c r="C151" s="725"/>
      <c r="D151" s="733"/>
      <c r="E151" s="733"/>
      <c r="F151" s="725"/>
      <c r="G151" s="726"/>
      <c r="H151" s="662"/>
    </row>
    <row r="152" spans="1:8" s="722" customFormat="1" ht="32.25" customHeight="1">
      <c r="A152" s="556" t="s">
        <v>2758</v>
      </c>
      <c r="B152" s="556" t="s">
        <v>2779</v>
      </c>
      <c r="C152" s="557" t="s">
        <v>2816</v>
      </c>
      <c r="D152" s="560">
        <v>922</v>
      </c>
      <c r="E152" s="724"/>
      <c r="F152" s="725"/>
      <c r="G152" s="726"/>
      <c r="H152" s="662"/>
    </row>
    <row r="153" spans="1:8" s="722" customFormat="1" ht="32.25" customHeight="1">
      <c r="A153" s="556" t="s">
        <v>2758</v>
      </c>
      <c r="B153" s="556" t="s">
        <v>2759</v>
      </c>
      <c r="C153" s="557" t="s">
        <v>2816</v>
      </c>
      <c r="D153" s="564">
        <v>1260</v>
      </c>
      <c r="E153" s="724"/>
      <c r="F153" s="725"/>
      <c r="G153" s="726"/>
      <c r="H153" s="662"/>
    </row>
    <row r="154" spans="1:8" s="722" customFormat="1" ht="32.25" customHeight="1">
      <c r="A154" s="556" t="s">
        <v>2758</v>
      </c>
      <c r="B154" s="556" t="s">
        <v>2815</v>
      </c>
      <c r="C154" s="557" t="s">
        <v>2817</v>
      </c>
      <c r="D154" s="564">
        <v>1143</v>
      </c>
      <c r="E154" s="724"/>
      <c r="F154" s="725"/>
      <c r="G154" s="726"/>
      <c r="H154" s="662"/>
    </row>
    <row r="155" spans="1:8" s="722" customFormat="1" ht="32.25" customHeight="1">
      <c r="A155" s="556"/>
      <c r="B155" s="734" t="s">
        <v>2842</v>
      </c>
      <c r="C155" s="735"/>
      <c r="D155" s="736"/>
      <c r="E155" s="736"/>
      <c r="F155" s="735"/>
      <c r="G155" s="737"/>
      <c r="H155" s="662"/>
    </row>
    <row r="156" spans="1:8" s="722" customFormat="1" ht="32.25" customHeight="1">
      <c r="A156" s="556" t="s">
        <v>2812</v>
      </c>
      <c r="B156" s="556" t="s">
        <v>84</v>
      </c>
      <c r="C156" s="557" t="s">
        <v>2813</v>
      </c>
      <c r="D156" s="731" t="s">
        <v>2611</v>
      </c>
      <c r="E156" s="732" t="s">
        <v>2674</v>
      </c>
      <c r="F156" s="725"/>
      <c r="G156" s="726"/>
      <c r="H156" s="662"/>
    </row>
    <row r="157" spans="1:8" s="722" customFormat="1" ht="32.25" customHeight="1">
      <c r="A157" s="556"/>
      <c r="B157" s="556" t="s">
        <v>2818</v>
      </c>
      <c r="C157" s="557"/>
      <c r="D157" s="561"/>
      <c r="E157" s="561"/>
      <c r="F157" s="557"/>
      <c r="G157" s="557"/>
      <c r="H157" s="662"/>
    </row>
    <row r="158" spans="1:8" s="722" customFormat="1" ht="32.25" customHeight="1">
      <c r="A158" s="556" t="s">
        <v>2819</v>
      </c>
      <c r="B158" s="556" t="s">
        <v>2820</v>
      </c>
      <c r="C158" s="557" t="s">
        <v>1023</v>
      </c>
      <c r="D158" s="560">
        <v>353</v>
      </c>
      <c r="E158" s="560">
        <v>515</v>
      </c>
      <c r="F158" s="559"/>
      <c r="G158" s="559"/>
      <c r="H158" s="662"/>
    </row>
    <row r="159" spans="1:8" s="722" customFormat="1" ht="32.25" customHeight="1">
      <c r="A159" s="556" t="s">
        <v>2819</v>
      </c>
      <c r="B159" s="556" t="s">
        <v>2821</v>
      </c>
      <c r="C159" s="557" t="s">
        <v>1025</v>
      </c>
      <c r="D159" s="560">
        <v>321</v>
      </c>
      <c r="E159" s="560">
        <v>465</v>
      </c>
      <c r="F159" s="559"/>
      <c r="G159" s="559"/>
      <c r="H159" s="662"/>
    </row>
    <row r="160" spans="1:8" s="722" customFormat="1" ht="32.25" customHeight="1">
      <c r="A160" s="556" t="s">
        <v>2819</v>
      </c>
      <c r="B160" s="556" t="s">
        <v>2822</v>
      </c>
      <c r="C160" s="557" t="s">
        <v>2614</v>
      </c>
      <c r="D160" s="560">
        <v>353</v>
      </c>
      <c r="E160" s="560">
        <v>515</v>
      </c>
      <c r="F160" s="559"/>
      <c r="G160" s="559"/>
      <c r="H160" s="662"/>
    </row>
    <row r="161" spans="1:8" s="722" customFormat="1" ht="32.25" customHeight="1">
      <c r="A161" s="556" t="s">
        <v>2819</v>
      </c>
      <c r="B161" s="556" t="s">
        <v>2843</v>
      </c>
      <c r="C161" s="557" t="s">
        <v>1206</v>
      </c>
      <c r="D161" s="560">
        <v>353</v>
      </c>
      <c r="E161" s="560">
        <v>515</v>
      </c>
      <c r="F161" s="559"/>
      <c r="G161" s="559"/>
      <c r="H161" s="662"/>
    </row>
    <row r="162" spans="1:8" s="722" customFormat="1" ht="32.25" customHeight="1">
      <c r="A162" s="556" t="s">
        <v>2819</v>
      </c>
      <c r="B162" s="556" t="s">
        <v>2844</v>
      </c>
      <c r="C162" s="557" t="s">
        <v>1026</v>
      </c>
      <c r="D162" s="560">
        <v>353</v>
      </c>
      <c r="E162" s="560">
        <v>515</v>
      </c>
      <c r="F162" s="559"/>
      <c r="G162" s="559"/>
      <c r="H162" s="662"/>
    </row>
    <row r="163" spans="1:8" s="722" customFormat="1" ht="32.25" customHeight="1">
      <c r="A163" s="556" t="s">
        <v>2819</v>
      </c>
      <c r="B163" s="556" t="s">
        <v>2845</v>
      </c>
      <c r="C163" s="557" t="s">
        <v>2628</v>
      </c>
      <c r="D163" s="560">
        <v>353</v>
      </c>
      <c r="E163" s="560">
        <v>515</v>
      </c>
      <c r="F163" s="559"/>
      <c r="G163" s="559"/>
      <c r="H163" s="662"/>
    </row>
    <row r="164" spans="1:8" s="722" customFormat="1" ht="32.25" customHeight="1">
      <c r="A164" s="556" t="s">
        <v>2823</v>
      </c>
      <c r="B164" s="556"/>
      <c r="C164" s="557"/>
      <c r="D164" s="561"/>
      <c r="E164" s="561"/>
      <c r="F164" s="557"/>
      <c r="G164" s="557"/>
      <c r="H164" s="662"/>
    </row>
    <row r="165" spans="1:8" s="722" customFormat="1" ht="32.25" customHeight="1">
      <c r="A165" s="556" t="s">
        <v>2846</v>
      </c>
      <c r="B165" s="556"/>
      <c r="C165" s="557"/>
      <c r="D165" s="561"/>
      <c r="E165" s="561"/>
      <c r="F165" s="557"/>
      <c r="G165" s="557"/>
      <c r="H165" s="662"/>
    </row>
    <row r="166" spans="1:8" s="722" customFormat="1" ht="32.25" customHeight="1">
      <c r="A166" s="556" t="s">
        <v>2657</v>
      </c>
      <c r="B166" s="556" t="s">
        <v>2824</v>
      </c>
      <c r="C166" s="557" t="s">
        <v>1025</v>
      </c>
      <c r="D166" s="560">
        <v>656</v>
      </c>
      <c r="E166" s="560">
        <v>958</v>
      </c>
      <c r="F166" s="559"/>
      <c r="G166" s="559"/>
      <c r="H166" s="662"/>
    </row>
    <row r="167" spans="1:8" s="722" customFormat="1" ht="32.25" customHeight="1">
      <c r="A167" s="556" t="s">
        <v>2657</v>
      </c>
      <c r="B167" s="556" t="s">
        <v>2831</v>
      </c>
      <c r="C167" s="557" t="s">
        <v>2811</v>
      </c>
      <c r="D167" s="564">
        <v>1483</v>
      </c>
      <c r="E167" s="724"/>
      <c r="F167" s="725"/>
      <c r="G167" s="726"/>
      <c r="H167" s="662"/>
    </row>
    <row r="168" spans="1:8" s="722" customFormat="1" ht="32.25" customHeight="1">
      <c r="A168" s="556" t="s">
        <v>2657</v>
      </c>
      <c r="B168" s="556" t="s">
        <v>2832</v>
      </c>
      <c r="C168" s="557" t="s">
        <v>1025</v>
      </c>
      <c r="D168" s="560">
        <v>826</v>
      </c>
      <c r="E168" s="724"/>
      <c r="F168" s="725"/>
      <c r="G168" s="726"/>
      <c r="H168" s="662"/>
    </row>
    <row r="169" spans="1:8" s="722" customFormat="1" ht="32.25" customHeight="1">
      <c r="A169" s="556" t="s">
        <v>2657</v>
      </c>
      <c r="B169" s="556" t="s">
        <v>2833</v>
      </c>
      <c r="C169" s="557" t="s">
        <v>2834</v>
      </c>
      <c r="D169" s="564">
        <v>1218</v>
      </c>
      <c r="E169" s="724"/>
      <c r="F169" s="725"/>
      <c r="G169" s="726"/>
      <c r="H169" s="662"/>
    </row>
    <row r="170" spans="1:8" s="722" customFormat="1" ht="32.25" customHeight="1">
      <c r="A170" s="556" t="s">
        <v>2835</v>
      </c>
      <c r="B170" s="556"/>
      <c r="C170" s="557"/>
      <c r="D170" s="561"/>
      <c r="E170" s="561"/>
      <c r="F170" s="557"/>
      <c r="G170" s="557"/>
      <c r="H170" s="662"/>
    </row>
    <row r="171" spans="1:8" s="722" customFormat="1" ht="32.25" customHeight="1">
      <c r="A171" s="556" t="s">
        <v>2657</v>
      </c>
      <c r="B171" s="556" t="s">
        <v>2836</v>
      </c>
      <c r="C171" s="557" t="s">
        <v>1206</v>
      </c>
      <c r="D171" s="560">
        <v>374</v>
      </c>
      <c r="E171" s="560">
        <v>546</v>
      </c>
      <c r="F171" s="559"/>
      <c r="G171" s="559"/>
      <c r="H171" s="662"/>
    </row>
    <row r="172" spans="1:8" s="722" customFormat="1" ht="32.25" customHeight="1">
      <c r="A172" s="556" t="s">
        <v>2657</v>
      </c>
      <c r="B172" s="556" t="s">
        <v>2694</v>
      </c>
      <c r="C172" s="557" t="s">
        <v>2811</v>
      </c>
      <c r="D172" s="560">
        <v>694</v>
      </c>
      <c r="E172" s="724"/>
      <c r="F172" s="725"/>
      <c r="G172" s="726"/>
      <c r="H172" s="662"/>
    </row>
    <row r="173" spans="1:8" s="722" customFormat="1" ht="32.25" customHeight="1">
      <c r="A173" s="556" t="s">
        <v>2849</v>
      </c>
      <c r="B173" s="556"/>
      <c r="C173" s="557"/>
      <c r="D173" s="561"/>
      <c r="E173" s="561"/>
      <c r="F173" s="557"/>
      <c r="G173" s="557"/>
      <c r="H173" s="662"/>
    </row>
    <row r="174" spans="1:8" s="722" customFormat="1" ht="32.25" customHeight="1">
      <c r="A174" s="556" t="s">
        <v>2657</v>
      </c>
      <c r="B174" s="556" t="s">
        <v>2837</v>
      </c>
      <c r="C174" s="557" t="s">
        <v>1021</v>
      </c>
      <c r="D174" s="560">
        <v>347</v>
      </c>
      <c r="E174" s="560">
        <v>508</v>
      </c>
      <c r="F174" s="559"/>
      <c r="G174" s="559"/>
      <c r="H174" s="662"/>
    </row>
    <row r="175" spans="1:8" s="722" customFormat="1" ht="32.25" customHeight="1">
      <c r="A175" s="556" t="s">
        <v>2657</v>
      </c>
      <c r="B175" s="556" t="s">
        <v>2670</v>
      </c>
      <c r="C175" s="557" t="s">
        <v>2811</v>
      </c>
      <c r="D175" s="560">
        <v>694</v>
      </c>
      <c r="E175" s="724"/>
      <c r="F175" s="725"/>
      <c r="G175" s="726"/>
      <c r="H175" s="662"/>
    </row>
    <row r="176" spans="1:8" s="722" customFormat="1" ht="32.25" customHeight="1">
      <c r="A176" s="556" t="s">
        <v>2657</v>
      </c>
      <c r="B176" s="556" t="s">
        <v>2837</v>
      </c>
      <c r="C176" s="557" t="s">
        <v>2811</v>
      </c>
      <c r="D176" s="560">
        <v>780</v>
      </c>
      <c r="E176" s="724"/>
      <c r="F176" s="725"/>
      <c r="G176" s="726"/>
      <c r="H176" s="662"/>
    </row>
    <row r="177" spans="1:8" s="722" customFormat="1" ht="32.25" customHeight="1">
      <c r="A177" s="556" t="s">
        <v>2850</v>
      </c>
      <c r="B177" s="556"/>
      <c r="C177" s="557"/>
      <c r="D177" s="561"/>
      <c r="E177" s="561"/>
      <c r="F177" s="557"/>
      <c r="G177" s="557"/>
      <c r="H177" s="662"/>
    </row>
    <row r="178" spans="1:8" s="722" customFormat="1" ht="32.25" customHeight="1">
      <c r="A178" s="556" t="s">
        <v>2657</v>
      </c>
      <c r="B178" s="556" t="s">
        <v>2838</v>
      </c>
      <c r="C178" s="557" t="s">
        <v>1021</v>
      </c>
      <c r="D178" s="560">
        <v>319</v>
      </c>
      <c r="E178" s="560">
        <v>468</v>
      </c>
      <c r="F178" s="559"/>
      <c r="G178" s="559"/>
      <c r="H178" s="662"/>
    </row>
    <row r="179" spans="1:8" s="722" customFormat="1" ht="32.25" customHeight="1">
      <c r="A179" s="556" t="s">
        <v>2657</v>
      </c>
      <c r="B179" s="556" t="s">
        <v>2838</v>
      </c>
      <c r="C179" s="557" t="s">
        <v>2811</v>
      </c>
      <c r="D179" s="560">
        <v>694</v>
      </c>
      <c r="E179" s="724"/>
      <c r="F179" s="725"/>
      <c r="G179" s="726"/>
      <c r="H179" s="662"/>
    </row>
    <row r="180" spans="1:8" s="722" customFormat="1" ht="32.25" customHeight="1">
      <c r="A180" s="556"/>
      <c r="B180" s="730"/>
      <c r="C180" s="723"/>
      <c r="D180" s="727"/>
      <c r="E180" s="727"/>
      <c r="F180" s="723"/>
      <c r="G180" s="728"/>
      <c r="H180" s="662"/>
    </row>
    <row r="181" spans="1:8" s="722" customFormat="1" ht="32.25" customHeight="1">
      <c r="A181" s="556" t="s">
        <v>2851</v>
      </c>
      <c r="B181" s="556"/>
      <c r="C181" s="557"/>
      <c r="D181" s="561"/>
      <c r="E181" s="561"/>
      <c r="F181" s="557"/>
      <c r="G181" s="557"/>
      <c r="H181" s="662"/>
    </row>
    <row r="182" spans="1:8" s="722" customFormat="1" ht="32.25" customHeight="1">
      <c r="A182" s="556" t="s">
        <v>2852</v>
      </c>
      <c r="B182" s="556"/>
      <c r="C182" s="557"/>
      <c r="D182" s="561"/>
      <c r="E182" s="561"/>
      <c r="F182" s="557"/>
      <c r="G182" s="557"/>
      <c r="H182" s="662"/>
    </row>
    <row r="183" spans="1:8" s="722" customFormat="1" ht="32.25" customHeight="1">
      <c r="A183" s="556" t="s">
        <v>2657</v>
      </c>
      <c r="B183" s="556" t="s">
        <v>2853</v>
      </c>
      <c r="C183" s="557" t="s">
        <v>1021</v>
      </c>
      <c r="D183" s="560">
        <v>319</v>
      </c>
      <c r="E183" s="560">
        <v>468</v>
      </c>
      <c r="F183" s="559"/>
      <c r="G183" s="559"/>
      <c r="H183" s="662"/>
    </row>
    <row r="184" spans="1:8" s="722" customFormat="1" ht="32.25" customHeight="1">
      <c r="A184" s="556" t="s">
        <v>2657</v>
      </c>
      <c r="B184" s="556" t="s">
        <v>2854</v>
      </c>
      <c r="C184" s="557" t="s">
        <v>1206</v>
      </c>
      <c r="D184" s="560">
        <v>286</v>
      </c>
      <c r="E184" s="560">
        <v>419</v>
      </c>
      <c r="F184" s="559"/>
      <c r="G184" s="559"/>
      <c r="H184" s="662"/>
    </row>
    <row r="185" spans="1:8" s="722" customFormat="1" ht="32.25" customHeight="1">
      <c r="A185" s="556" t="s">
        <v>2855</v>
      </c>
      <c r="B185" s="556"/>
      <c r="C185" s="557"/>
      <c r="D185" s="561"/>
      <c r="E185" s="561"/>
      <c r="F185" s="557"/>
      <c r="G185" s="557"/>
      <c r="H185" s="662"/>
    </row>
    <row r="186" spans="1:8" s="722" customFormat="1" ht="32.25" customHeight="1">
      <c r="A186" s="556" t="s">
        <v>2657</v>
      </c>
      <c r="B186" s="556" t="s">
        <v>2856</v>
      </c>
      <c r="C186" s="557" t="s">
        <v>1025</v>
      </c>
      <c r="D186" s="560">
        <v>607</v>
      </c>
      <c r="E186" s="560">
        <v>886</v>
      </c>
      <c r="F186" s="559"/>
      <c r="G186" s="559"/>
      <c r="H186" s="662"/>
    </row>
    <row r="187" spans="1:8" s="722" customFormat="1" ht="32.25" customHeight="1">
      <c r="A187" s="556" t="s">
        <v>2657</v>
      </c>
      <c r="B187" s="556" t="s">
        <v>2791</v>
      </c>
      <c r="C187" s="557" t="s">
        <v>2811</v>
      </c>
      <c r="D187" s="560">
        <v>694</v>
      </c>
      <c r="E187" s="724"/>
      <c r="F187" s="725"/>
      <c r="G187" s="726"/>
      <c r="H187" s="662"/>
    </row>
    <row r="188" spans="1:8" s="722" customFormat="1" ht="32.25" customHeight="1">
      <c r="A188" s="556" t="s">
        <v>2857</v>
      </c>
      <c r="B188" s="556"/>
      <c r="C188" s="557"/>
      <c r="D188" s="561"/>
      <c r="E188" s="561"/>
      <c r="F188" s="557"/>
      <c r="G188" s="557"/>
      <c r="H188" s="662"/>
    </row>
    <row r="189" spans="1:8" s="722" customFormat="1" ht="32.25" customHeight="1">
      <c r="A189" s="556" t="s">
        <v>2657</v>
      </c>
      <c r="B189" s="556" t="s">
        <v>2802</v>
      </c>
      <c r="C189" s="557" t="s">
        <v>2811</v>
      </c>
      <c r="D189" s="560">
        <v>780</v>
      </c>
      <c r="E189" s="724"/>
      <c r="F189" s="725"/>
      <c r="G189" s="726"/>
      <c r="H189" s="662"/>
    </row>
    <row r="190" spans="1:8" s="722" customFormat="1" ht="32.25" customHeight="1">
      <c r="A190" s="556" t="s">
        <v>2858</v>
      </c>
      <c r="B190" s="556"/>
      <c r="C190" s="557"/>
      <c r="D190" s="561"/>
      <c r="E190" s="561"/>
      <c r="F190" s="557"/>
      <c r="G190" s="557"/>
      <c r="H190" s="662"/>
    </row>
    <row r="191" spans="1:8" s="722" customFormat="1" ht="32.25" customHeight="1">
      <c r="A191" s="556" t="s">
        <v>2859</v>
      </c>
      <c r="B191" s="556"/>
      <c r="C191" s="557"/>
      <c r="D191" s="561"/>
      <c r="E191" s="561"/>
      <c r="F191" s="557"/>
      <c r="G191" s="557"/>
      <c r="H191" s="662"/>
    </row>
    <row r="192" spans="1:8" s="722" customFormat="1" ht="32.25" customHeight="1">
      <c r="A192" s="556" t="s">
        <v>2657</v>
      </c>
      <c r="B192" s="556" t="s">
        <v>2803</v>
      </c>
      <c r="C192" s="557" t="s">
        <v>2811</v>
      </c>
      <c r="D192" s="564">
        <v>1159</v>
      </c>
      <c r="E192" s="724"/>
      <c r="F192" s="725"/>
      <c r="G192" s="726"/>
      <c r="H192" s="662"/>
    </row>
    <row r="193" spans="1:8" s="722" customFormat="1" ht="32.25" customHeight="1">
      <c r="A193" s="556" t="s">
        <v>2657</v>
      </c>
      <c r="B193" s="556" t="s">
        <v>2860</v>
      </c>
      <c r="C193" s="557" t="s">
        <v>1025</v>
      </c>
      <c r="D193" s="560">
        <v>942</v>
      </c>
      <c r="E193" s="564">
        <v>1375</v>
      </c>
      <c r="F193" s="559"/>
      <c r="G193" s="559"/>
      <c r="H193" s="662"/>
    </row>
    <row r="194" spans="1:8" s="722" customFormat="1" ht="32.25" customHeight="1">
      <c r="A194" s="556" t="s">
        <v>2657</v>
      </c>
      <c r="B194" s="556" t="s">
        <v>2861</v>
      </c>
      <c r="C194" s="557" t="s">
        <v>1024</v>
      </c>
      <c r="D194" s="564">
        <v>1068</v>
      </c>
      <c r="E194" s="724"/>
      <c r="F194" s="725"/>
      <c r="G194" s="726"/>
      <c r="H194" s="662"/>
    </row>
    <row r="195" spans="1:8" s="722" customFormat="1" ht="32.25" customHeight="1">
      <c r="A195" s="556" t="s">
        <v>2657</v>
      </c>
      <c r="B195" s="556" t="s">
        <v>2794</v>
      </c>
      <c r="C195" s="557" t="s">
        <v>2811</v>
      </c>
      <c r="D195" s="560">
        <v>780</v>
      </c>
      <c r="E195" s="724"/>
      <c r="F195" s="725"/>
      <c r="G195" s="726"/>
      <c r="H195" s="662"/>
    </row>
    <row r="196" spans="1:8" s="722" customFormat="1" ht="32.25" customHeight="1">
      <c r="A196" s="556" t="s">
        <v>2657</v>
      </c>
      <c r="B196" s="556" t="s">
        <v>2795</v>
      </c>
      <c r="C196" s="557" t="s">
        <v>2811</v>
      </c>
      <c r="D196" s="564">
        <v>1159</v>
      </c>
      <c r="E196" s="724"/>
      <c r="F196" s="725"/>
      <c r="G196" s="726"/>
      <c r="H196" s="662"/>
    </row>
    <row r="197" spans="1:8" s="722" customFormat="1" ht="32.25" customHeight="1">
      <c r="A197" s="556" t="s">
        <v>2862</v>
      </c>
      <c r="B197" s="556"/>
      <c r="C197" s="557"/>
      <c r="D197" s="561"/>
      <c r="E197" s="561"/>
      <c r="F197" s="557"/>
      <c r="G197" s="557"/>
      <c r="H197" s="662"/>
    </row>
    <row r="198" spans="1:8" s="722" customFormat="1" ht="32.25" customHeight="1">
      <c r="A198" s="556" t="s">
        <v>2783</v>
      </c>
      <c r="B198" s="556"/>
      <c r="C198" s="557"/>
      <c r="D198" s="561"/>
      <c r="E198" s="561"/>
      <c r="F198" s="557"/>
      <c r="G198" s="557"/>
      <c r="H198" s="662"/>
    </row>
    <row r="199" spans="1:8" s="722" customFormat="1" ht="32.25" customHeight="1">
      <c r="A199" s="556" t="s">
        <v>2783</v>
      </c>
      <c r="B199" s="556" t="s">
        <v>2863</v>
      </c>
      <c r="C199" s="557" t="s">
        <v>2785</v>
      </c>
      <c r="D199" s="560">
        <v>299</v>
      </c>
      <c r="E199" s="560">
        <v>438</v>
      </c>
      <c r="F199" s="559">
        <v>1</v>
      </c>
      <c r="G199" s="559"/>
      <c r="H199" s="662"/>
    </row>
    <row r="200" spans="1:8" s="722" customFormat="1" ht="32.25" customHeight="1">
      <c r="A200" s="556" t="s">
        <v>2660</v>
      </c>
      <c r="B200" s="556" t="s">
        <v>2665</v>
      </c>
      <c r="C200" s="557" t="s">
        <v>2811</v>
      </c>
      <c r="D200" s="560">
        <v>385</v>
      </c>
      <c r="E200" s="724"/>
      <c r="F200" s="725"/>
      <c r="G200" s="726"/>
      <c r="H200" s="662"/>
    </row>
    <row r="201" spans="1:8" s="722" customFormat="1" ht="32.25" customHeight="1">
      <c r="A201" s="556" t="s">
        <v>2660</v>
      </c>
      <c r="B201" s="556" t="s">
        <v>2749</v>
      </c>
      <c r="C201" s="557" t="s">
        <v>2811</v>
      </c>
      <c r="D201" s="560">
        <v>988</v>
      </c>
      <c r="E201" s="724"/>
      <c r="F201" s="725"/>
      <c r="G201" s="726"/>
      <c r="H201" s="662"/>
    </row>
    <row r="202" spans="1:8" s="722" customFormat="1" ht="32.25" customHeight="1">
      <c r="A202" s="556" t="s">
        <v>2660</v>
      </c>
      <c r="B202" s="556" t="s">
        <v>2755</v>
      </c>
      <c r="C202" s="557" t="s">
        <v>2811</v>
      </c>
      <c r="D202" s="564">
        <v>1134</v>
      </c>
      <c r="E202" s="724"/>
      <c r="F202" s="725"/>
      <c r="G202" s="726"/>
      <c r="H202" s="662"/>
    </row>
    <row r="203" spans="1:8" s="722" customFormat="1" ht="32.25" customHeight="1">
      <c r="A203" s="556" t="s">
        <v>2865</v>
      </c>
      <c r="B203" s="556"/>
      <c r="C203" s="557"/>
      <c r="D203" s="561"/>
      <c r="E203" s="561"/>
      <c r="F203" s="557"/>
      <c r="G203" s="557"/>
      <c r="H203" s="662"/>
    </row>
    <row r="204" spans="1:8" s="722" customFormat="1" ht="32.25" customHeight="1">
      <c r="A204" s="556" t="s">
        <v>2660</v>
      </c>
      <c r="B204" s="556" t="s">
        <v>2665</v>
      </c>
      <c r="C204" s="557" t="s">
        <v>2866</v>
      </c>
      <c r="D204" s="564">
        <v>2388</v>
      </c>
      <c r="E204" s="724"/>
      <c r="F204" s="725"/>
      <c r="G204" s="726"/>
      <c r="H204" s="662"/>
    </row>
    <row r="205" spans="1:8" s="722" customFormat="1" ht="32.25" customHeight="1">
      <c r="A205" s="556" t="s">
        <v>2660</v>
      </c>
      <c r="B205" s="556" t="s">
        <v>2749</v>
      </c>
      <c r="C205" s="557" t="s">
        <v>2866</v>
      </c>
      <c r="D205" s="564">
        <v>3598</v>
      </c>
      <c r="E205" s="724"/>
      <c r="F205" s="725"/>
      <c r="G205" s="726"/>
      <c r="H205" s="662"/>
    </row>
    <row r="206" spans="1:8" s="722" customFormat="1" ht="32.25" customHeight="1">
      <c r="A206" s="556" t="s">
        <v>2660</v>
      </c>
      <c r="B206" s="556" t="s">
        <v>2772</v>
      </c>
      <c r="C206" s="557" t="s">
        <v>2811</v>
      </c>
      <c r="D206" s="560">
        <v>685</v>
      </c>
      <c r="E206" s="724"/>
      <c r="F206" s="725"/>
      <c r="G206" s="726"/>
      <c r="H206" s="662"/>
    </row>
    <row r="207" spans="1:8" s="722" customFormat="1" ht="32.25" customHeight="1">
      <c r="A207" s="556" t="s">
        <v>2867</v>
      </c>
      <c r="B207" s="556"/>
      <c r="C207" s="557"/>
      <c r="D207" s="561"/>
      <c r="E207" s="561"/>
      <c r="F207" s="557"/>
      <c r="G207" s="557"/>
      <c r="H207" s="662"/>
    </row>
    <row r="208" spans="1:8" s="722" customFormat="1" ht="32.25" customHeight="1">
      <c r="A208" s="556" t="s">
        <v>2660</v>
      </c>
      <c r="B208" s="556" t="s">
        <v>2769</v>
      </c>
      <c r="C208" s="557" t="s">
        <v>2811</v>
      </c>
      <c r="D208" s="560">
        <v>988</v>
      </c>
      <c r="E208" s="724"/>
      <c r="F208" s="725"/>
      <c r="G208" s="726"/>
      <c r="H208" s="662"/>
    </row>
    <row r="209" spans="1:8" s="722" customFormat="1" ht="32.25" customHeight="1">
      <c r="A209" s="556" t="s">
        <v>2660</v>
      </c>
      <c r="B209" s="556" t="s">
        <v>2697</v>
      </c>
      <c r="C209" s="557" t="s">
        <v>2811</v>
      </c>
      <c r="D209" s="560">
        <v>685</v>
      </c>
      <c r="E209" s="724"/>
      <c r="F209" s="725"/>
      <c r="G209" s="726"/>
      <c r="H209" s="662"/>
    </row>
    <row r="210" spans="1:8" s="722" customFormat="1" ht="32.25" customHeight="1">
      <c r="A210" s="556" t="s">
        <v>2660</v>
      </c>
      <c r="B210" s="556" t="s">
        <v>2782</v>
      </c>
      <c r="C210" s="557" t="s">
        <v>2811</v>
      </c>
      <c r="D210" s="560">
        <v>988</v>
      </c>
      <c r="E210" s="724"/>
      <c r="F210" s="725"/>
      <c r="G210" s="726"/>
      <c r="H210" s="662"/>
    </row>
    <row r="211" spans="1:8" s="722" customFormat="1" ht="32.25" customHeight="1">
      <c r="A211" s="556" t="s">
        <v>2660</v>
      </c>
      <c r="B211" s="556" t="s">
        <v>2751</v>
      </c>
      <c r="C211" s="557" t="s">
        <v>2811</v>
      </c>
      <c r="D211" s="560">
        <v>385</v>
      </c>
      <c r="E211" s="724"/>
      <c r="F211" s="725"/>
      <c r="G211" s="726"/>
      <c r="H211" s="662"/>
    </row>
    <row r="212" spans="1:8" s="722" customFormat="1" ht="32.25" customHeight="1">
      <c r="A212" s="556" t="s">
        <v>2868</v>
      </c>
      <c r="B212" s="556"/>
      <c r="C212" s="557"/>
      <c r="D212" s="561"/>
      <c r="E212" s="561"/>
      <c r="F212" s="557"/>
      <c r="G212" s="557"/>
      <c r="H212" s="662"/>
    </row>
    <row r="213" spans="1:8" s="722" customFormat="1" ht="32.25" customHeight="1">
      <c r="A213" s="556" t="s">
        <v>2660</v>
      </c>
      <c r="B213" s="556" t="s">
        <v>2751</v>
      </c>
      <c r="C213" s="557" t="s">
        <v>2866</v>
      </c>
      <c r="D213" s="564">
        <v>2388</v>
      </c>
      <c r="E213" s="724"/>
      <c r="F213" s="725"/>
      <c r="G213" s="726"/>
      <c r="H213" s="662"/>
    </row>
    <row r="214" spans="1:8" s="722" customFormat="1" ht="32.25" customHeight="1">
      <c r="A214" s="556" t="s">
        <v>2660</v>
      </c>
      <c r="B214" s="556" t="s">
        <v>2869</v>
      </c>
      <c r="C214" s="557" t="s">
        <v>1015</v>
      </c>
      <c r="D214" s="560">
        <v>379</v>
      </c>
      <c r="E214" s="560">
        <v>555</v>
      </c>
      <c r="F214" s="559">
        <v>3</v>
      </c>
      <c r="G214" s="559"/>
      <c r="H214" s="662"/>
    </row>
    <row r="215" spans="1:8" s="722" customFormat="1" ht="32.25" customHeight="1">
      <c r="A215" s="556" t="s">
        <v>2660</v>
      </c>
      <c r="B215" s="556" t="s">
        <v>2761</v>
      </c>
      <c r="C215" s="557" t="s">
        <v>2811</v>
      </c>
      <c r="D215" s="560">
        <v>685</v>
      </c>
      <c r="E215" s="724"/>
      <c r="F215" s="725"/>
      <c r="G215" s="726"/>
      <c r="H215" s="662"/>
    </row>
    <row r="216" spans="1:8" s="722" customFormat="1" ht="32.25" customHeight="1">
      <c r="A216" s="556" t="s">
        <v>2870</v>
      </c>
      <c r="B216" s="556"/>
      <c r="C216" s="557"/>
      <c r="D216" s="561"/>
      <c r="E216" s="561"/>
      <c r="F216" s="557"/>
      <c r="G216" s="557"/>
      <c r="H216" s="662"/>
    </row>
    <row r="217" spans="1:8" s="722" customFormat="1" ht="32.25" customHeight="1">
      <c r="A217" s="556" t="s">
        <v>2660</v>
      </c>
      <c r="B217" s="556" t="s">
        <v>2693</v>
      </c>
      <c r="C217" s="557" t="s">
        <v>2811</v>
      </c>
      <c r="D217" s="560">
        <v>988</v>
      </c>
      <c r="E217" s="724"/>
      <c r="F217" s="725"/>
      <c r="G217" s="726"/>
      <c r="H217" s="662"/>
    </row>
    <row r="218" spans="1:8" s="722" customFormat="1" ht="32.25" customHeight="1">
      <c r="A218" s="556" t="s">
        <v>2660</v>
      </c>
      <c r="B218" s="556" t="s">
        <v>2671</v>
      </c>
      <c r="C218" s="557" t="s">
        <v>2811</v>
      </c>
      <c r="D218" s="564">
        <v>1134</v>
      </c>
      <c r="E218" s="724"/>
      <c r="F218" s="725"/>
      <c r="G218" s="726"/>
      <c r="H218" s="662"/>
    </row>
    <row r="219" spans="1:8" s="722" customFormat="1" ht="32.25" customHeight="1">
      <c r="A219" s="556" t="s">
        <v>2660</v>
      </c>
      <c r="B219" s="556" t="s">
        <v>2666</v>
      </c>
      <c r="C219" s="557" t="s">
        <v>2811</v>
      </c>
      <c r="D219" s="560">
        <v>685</v>
      </c>
      <c r="E219" s="724"/>
      <c r="F219" s="725"/>
      <c r="G219" s="726"/>
      <c r="H219" s="662"/>
    </row>
    <row r="220" spans="1:8" s="722" customFormat="1" ht="32.25" customHeight="1">
      <c r="A220" s="556" t="s">
        <v>2660</v>
      </c>
      <c r="B220" s="556" t="s">
        <v>2771</v>
      </c>
      <c r="C220" s="557" t="s">
        <v>2811</v>
      </c>
      <c r="D220" s="560">
        <v>988</v>
      </c>
      <c r="E220" s="724"/>
      <c r="F220" s="725"/>
      <c r="G220" s="726"/>
      <c r="H220" s="662"/>
    </row>
    <row r="221" spans="1:8" s="722" customFormat="1" ht="32.25" customHeight="1">
      <c r="A221" s="556" t="s">
        <v>2871</v>
      </c>
      <c r="B221" s="556"/>
      <c r="C221" s="557"/>
      <c r="D221" s="561"/>
      <c r="E221" s="561"/>
      <c r="F221" s="557"/>
      <c r="G221" s="557"/>
      <c r="H221" s="662"/>
    </row>
    <row r="222" spans="1:8" s="722" customFormat="1" ht="32.25" customHeight="1">
      <c r="A222" s="556" t="s">
        <v>2660</v>
      </c>
      <c r="B222" s="556" t="s">
        <v>2840</v>
      </c>
      <c r="C222" s="557" t="s">
        <v>2811</v>
      </c>
      <c r="D222" s="564">
        <v>1134</v>
      </c>
      <c r="E222" s="724"/>
      <c r="F222" s="725"/>
      <c r="G222" s="726"/>
      <c r="H222" s="662"/>
    </row>
    <row r="223" spans="1:8" s="722" customFormat="1" ht="32.25" customHeight="1">
      <c r="A223" s="556" t="s">
        <v>2872</v>
      </c>
      <c r="B223" s="556"/>
      <c r="C223" s="557"/>
      <c r="D223" s="561"/>
      <c r="E223" s="561"/>
      <c r="F223" s="557"/>
      <c r="G223" s="557"/>
      <c r="H223" s="662"/>
    </row>
    <row r="224" spans="1:8" s="722" customFormat="1" ht="32.25" customHeight="1">
      <c r="A224" s="556" t="s">
        <v>2660</v>
      </c>
      <c r="B224" s="556" t="s">
        <v>2757</v>
      </c>
      <c r="C224" s="557" t="s">
        <v>2811</v>
      </c>
      <c r="D224" s="560">
        <v>685</v>
      </c>
      <c r="E224" s="724"/>
      <c r="F224" s="725"/>
      <c r="G224" s="726"/>
      <c r="H224" s="662"/>
    </row>
    <row r="225" spans="1:8" s="722" customFormat="1" ht="32.25" customHeight="1">
      <c r="A225" s="556" t="s">
        <v>2660</v>
      </c>
      <c r="B225" s="556" t="s">
        <v>2768</v>
      </c>
      <c r="C225" s="557" t="s">
        <v>2811</v>
      </c>
      <c r="D225" s="560">
        <v>988</v>
      </c>
      <c r="E225" s="724"/>
      <c r="F225" s="725"/>
      <c r="G225" s="726"/>
      <c r="H225" s="662"/>
    </row>
    <row r="226" spans="1:8" s="722" customFormat="1" ht="32.25" customHeight="1">
      <c r="A226" s="556" t="s">
        <v>2660</v>
      </c>
      <c r="B226" s="556" t="s">
        <v>2695</v>
      </c>
      <c r="C226" s="557" t="s">
        <v>2811</v>
      </c>
      <c r="D226" s="560">
        <v>685</v>
      </c>
      <c r="E226" s="724"/>
      <c r="F226" s="725"/>
      <c r="G226" s="726"/>
      <c r="H226" s="662"/>
    </row>
    <row r="227" spans="1:8" s="722" customFormat="1" ht="32.25" customHeight="1">
      <c r="A227" s="556" t="s">
        <v>2660</v>
      </c>
      <c r="B227" s="556" t="s">
        <v>2668</v>
      </c>
      <c r="C227" s="557" t="s">
        <v>2811</v>
      </c>
      <c r="D227" s="560">
        <v>685</v>
      </c>
      <c r="E227" s="724"/>
      <c r="F227" s="725"/>
      <c r="G227" s="726"/>
      <c r="H227" s="662"/>
    </row>
    <row r="228" spans="1:8" s="722" customFormat="1" ht="32.25" customHeight="1">
      <c r="A228" s="556" t="s">
        <v>2660</v>
      </c>
      <c r="B228" s="556" t="s">
        <v>2744</v>
      </c>
      <c r="C228" s="557" t="s">
        <v>2811</v>
      </c>
      <c r="D228" s="560">
        <v>988</v>
      </c>
      <c r="E228" s="724"/>
      <c r="F228" s="725"/>
      <c r="G228" s="726"/>
      <c r="H228" s="662"/>
    </row>
    <row r="229" spans="1:8" s="722" customFormat="1" ht="32.25" customHeight="1">
      <c r="A229" s="556"/>
      <c r="B229" s="556" t="s">
        <v>2873</v>
      </c>
      <c r="C229" s="557"/>
      <c r="D229" s="561"/>
      <c r="E229" s="561"/>
      <c r="F229" s="557"/>
      <c r="G229" s="557"/>
      <c r="H229" s="662"/>
    </row>
    <row r="230" spans="1:8" s="722" customFormat="1" ht="32.25" customHeight="1">
      <c r="A230" s="556" t="s">
        <v>2660</v>
      </c>
      <c r="B230" s="556" t="s">
        <v>2781</v>
      </c>
      <c r="C230" s="557" t="s">
        <v>2811</v>
      </c>
      <c r="D230" s="564">
        <v>1134</v>
      </c>
      <c r="E230" s="724"/>
      <c r="F230" s="725"/>
      <c r="G230" s="726"/>
      <c r="H230" s="662"/>
    </row>
    <row r="231" spans="1:8" s="722" customFormat="1" ht="32.25" customHeight="1">
      <c r="A231" s="556" t="s">
        <v>2660</v>
      </c>
      <c r="B231" s="556" t="s">
        <v>2668</v>
      </c>
      <c r="C231" s="557" t="s">
        <v>2866</v>
      </c>
      <c r="D231" s="564">
        <v>2388</v>
      </c>
      <c r="E231" s="724"/>
      <c r="F231" s="725"/>
      <c r="G231" s="726"/>
      <c r="H231" s="662"/>
    </row>
    <row r="232" spans="1:8" s="722" customFormat="1" ht="32.25" customHeight="1">
      <c r="A232" s="556" t="s">
        <v>2660</v>
      </c>
      <c r="B232" s="556" t="s">
        <v>2744</v>
      </c>
      <c r="C232" s="557" t="s">
        <v>2866</v>
      </c>
      <c r="D232" s="564">
        <v>3598</v>
      </c>
      <c r="E232" s="724"/>
      <c r="F232" s="725"/>
      <c r="G232" s="726"/>
      <c r="H232" s="662"/>
    </row>
    <row r="233" spans="1:8" s="722" customFormat="1" ht="32.25" customHeight="1">
      <c r="A233" s="556" t="s">
        <v>2557</v>
      </c>
      <c r="B233" s="556" t="s">
        <v>2874</v>
      </c>
      <c r="C233" s="557" t="s">
        <v>2753</v>
      </c>
      <c r="D233" s="560">
        <v>306</v>
      </c>
      <c r="E233" s="558">
        <v>448</v>
      </c>
      <c r="F233" s="559"/>
      <c r="G233" s="559"/>
      <c r="H233" s="662"/>
    </row>
    <row r="234" spans="1:8" s="722" customFormat="1" ht="32.25" customHeight="1">
      <c r="A234" s="556" t="s">
        <v>2557</v>
      </c>
      <c r="B234" s="556" t="s">
        <v>2875</v>
      </c>
      <c r="C234" s="557" t="s">
        <v>1028</v>
      </c>
      <c r="D234" s="560">
        <v>318</v>
      </c>
      <c r="E234" s="558">
        <v>465</v>
      </c>
      <c r="F234" s="559"/>
      <c r="G234" s="559"/>
      <c r="H234" s="662"/>
    </row>
    <row r="235" spans="1:8" s="722" customFormat="1" ht="32.25" customHeight="1">
      <c r="A235" s="556" t="s">
        <v>2557</v>
      </c>
      <c r="B235" s="556" t="s">
        <v>2752</v>
      </c>
      <c r="C235" s="557" t="s">
        <v>2811</v>
      </c>
      <c r="D235" s="560">
        <v>843</v>
      </c>
      <c r="E235" s="724"/>
      <c r="F235" s="725"/>
      <c r="G235" s="726"/>
      <c r="H235" s="662"/>
    </row>
    <row r="236" spans="1:8" s="722" customFormat="1" ht="32.25" customHeight="1">
      <c r="A236" s="556" t="s">
        <v>2557</v>
      </c>
      <c r="B236" s="556" t="s">
        <v>2613</v>
      </c>
      <c r="C236" s="557" t="s">
        <v>2816</v>
      </c>
      <c r="D236" s="564">
        <v>1189</v>
      </c>
      <c r="E236" s="724"/>
      <c r="F236" s="725"/>
      <c r="G236" s="726"/>
      <c r="H236" s="662"/>
    </row>
    <row r="237" spans="1:8" s="722" customFormat="1" ht="32.25" customHeight="1">
      <c r="A237" s="556"/>
      <c r="B237" s="556" t="s">
        <v>2876</v>
      </c>
      <c r="C237" s="557"/>
      <c r="D237" s="561"/>
      <c r="E237" s="561"/>
      <c r="F237" s="557"/>
      <c r="G237" s="557"/>
      <c r="H237" s="662"/>
    </row>
    <row r="238" spans="1:8" s="722" customFormat="1" ht="32.25" customHeight="1">
      <c r="A238" s="556" t="s">
        <v>2557</v>
      </c>
      <c r="B238" s="556" t="s">
        <v>2777</v>
      </c>
      <c r="C238" s="557" t="s">
        <v>2816</v>
      </c>
      <c r="D238" s="564">
        <v>1475</v>
      </c>
      <c r="E238" s="724"/>
      <c r="F238" s="725"/>
      <c r="G238" s="726"/>
      <c r="H238" s="662"/>
    </row>
    <row r="239" spans="1:8" s="722" customFormat="1" ht="32.25" customHeight="1">
      <c r="A239" s="556" t="s">
        <v>2877</v>
      </c>
      <c r="B239" s="556" t="s">
        <v>2878</v>
      </c>
      <c r="C239" s="557" t="s">
        <v>1021</v>
      </c>
      <c r="D239" s="560">
        <v>347</v>
      </c>
      <c r="E239" s="558">
        <v>506</v>
      </c>
      <c r="F239" s="559"/>
      <c r="G239" s="559"/>
      <c r="H239" s="662"/>
    </row>
    <row r="240" spans="1:8" s="722" customFormat="1" ht="32.25" customHeight="1">
      <c r="A240" s="556"/>
      <c r="B240" s="556" t="s">
        <v>2879</v>
      </c>
      <c r="C240" s="557"/>
      <c r="D240" s="561"/>
      <c r="E240" s="561"/>
      <c r="F240" s="557"/>
      <c r="G240" s="557"/>
      <c r="H240" s="662"/>
    </row>
    <row r="241" spans="1:8" s="722" customFormat="1" ht="32.25" customHeight="1">
      <c r="A241" s="556" t="s">
        <v>2877</v>
      </c>
      <c r="B241" s="556" t="s">
        <v>2878</v>
      </c>
      <c r="C241" s="557" t="s">
        <v>2811</v>
      </c>
      <c r="D241" s="560">
        <v>780</v>
      </c>
      <c r="E241" s="724"/>
      <c r="F241" s="725"/>
      <c r="G241" s="726"/>
      <c r="H241" s="662"/>
    </row>
    <row r="242" spans="1:8" s="722" customFormat="1" ht="32.25" customHeight="1">
      <c r="A242" s="556" t="s">
        <v>2765</v>
      </c>
      <c r="B242" s="556" t="s">
        <v>2880</v>
      </c>
      <c r="C242" s="557" t="s">
        <v>2655</v>
      </c>
      <c r="D242" s="560">
        <v>338</v>
      </c>
      <c r="E242" s="558">
        <v>495</v>
      </c>
      <c r="F242" s="559"/>
      <c r="G242" s="559"/>
      <c r="H242" s="662"/>
    </row>
    <row r="243" spans="1:8" s="722" customFormat="1" ht="32.25" customHeight="1">
      <c r="A243" s="556" t="s">
        <v>2765</v>
      </c>
      <c r="B243" s="556" t="s">
        <v>2881</v>
      </c>
      <c r="C243" s="557" t="s">
        <v>2882</v>
      </c>
      <c r="D243" s="560">
        <v>529</v>
      </c>
      <c r="E243" s="558">
        <v>774</v>
      </c>
      <c r="F243" s="559"/>
      <c r="G243" s="559"/>
      <c r="H243" s="662"/>
    </row>
    <row r="244" spans="1:8" s="722" customFormat="1" ht="32.25" customHeight="1">
      <c r="A244" s="556"/>
      <c r="B244" s="556" t="s">
        <v>2610</v>
      </c>
      <c r="C244" s="557"/>
      <c r="D244" s="561"/>
      <c r="E244" s="561"/>
      <c r="F244" s="557"/>
      <c r="G244" s="557"/>
      <c r="H244" s="662"/>
    </row>
    <row r="245" spans="1:8" s="722" customFormat="1" ht="32.25" customHeight="1">
      <c r="A245" s="556" t="s">
        <v>2765</v>
      </c>
      <c r="B245" s="556" t="s">
        <v>2883</v>
      </c>
      <c r="C245" s="557" t="s">
        <v>1020</v>
      </c>
      <c r="D245" s="560">
        <v>468</v>
      </c>
      <c r="E245" s="558">
        <v>692</v>
      </c>
      <c r="F245" s="559"/>
      <c r="G245" s="559"/>
      <c r="H245" s="662"/>
    </row>
    <row r="246" spans="1:8" s="722" customFormat="1" ht="32.25" customHeight="1">
      <c r="A246" s="556" t="s">
        <v>2610</v>
      </c>
      <c r="B246" s="556" t="s">
        <v>2788</v>
      </c>
      <c r="C246" s="557" t="s">
        <v>2798</v>
      </c>
      <c r="D246" s="560">
        <v>951</v>
      </c>
      <c r="E246" s="724"/>
      <c r="F246" s="725"/>
      <c r="G246" s="726"/>
      <c r="H246" s="662"/>
    </row>
    <row r="247" spans="1:8" s="722" customFormat="1" ht="32.25" customHeight="1">
      <c r="A247" s="556" t="s">
        <v>2610</v>
      </c>
      <c r="B247" s="556" t="s">
        <v>2884</v>
      </c>
      <c r="C247" s="557" t="s">
        <v>2798</v>
      </c>
      <c r="D247" s="560">
        <v>953</v>
      </c>
      <c r="E247" s="724"/>
      <c r="F247" s="725"/>
      <c r="G247" s="726"/>
      <c r="H247" s="662"/>
    </row>
    <row r="248" spans="1:8" s="722" customFormat="1" ht="32.25" customHeight="1">
      <c r="A248" s="556" t="s">
        <v>2610</v>
      </c>
      <c r="B248" s="556" t="s">
        <v>2770</v>
      </c>
      <c r="C248" s="557" t="s">
        <v>2798</v>
      </c>
      <c r="D248" s="560">
        <v>954</v>
      </c>
      <c r="E248" s="724"/>
      <c r="F248" s="725"/>
      <c r="G248" s="726"/>
      <c r="H248" s="662"/>
    </row>
    <row r="249" spans="1:8" s="722" customFormat="1" ht="32.25" customHeight="1">
      <c r="A249" s="556" t="s">
        <v>2610</v>
      </c>
      <c r="B249" s="556" t="s">
        <v>2609</v>
      </c>
      <c r="C249" s="557" t="s">
        <v>2798</v>
      </c>
      <c r="D249" s="560">
        <v>955</v>
      </c>
      <c r="E249" s="724"/>
      <c r="F249" s="725"/>
      <c r="G249" s="726"/>
      <c r="H249" s="662"/>
    </row>
    <row r="250" spans="1:8" s="722" customFormat="1" ht="32.25" customHeight="1">
      <c r="A250" s="556" t="s">
        <v>2610</v>
      </c>
      <c r="B250" s="556" t="s">
        <v>2800</v>
      </c>
      <c r="C250" s="557" t="s">
        <v>2798</v>
      </c>
      <c r="D250" s="560">
        <v>956</v>
      </c>
      <c r="E250" s="724"/>
      <c r="F250" s="725"/>
      <c r="G250" s="726"/>
      <c r="H250" s="662"/>
    </row>
    <row r="251" spans="1:8" s="722" customFormat="1" ht="32.25" customHeight="1">
      <c r="A251" s="556"/>
      <c r="B251" s="556" t="s">
        <v>2885</v>
      </c>
      <c r="C251" s="557"/>
      <c r="D251" s="561"/>
      <c r="E251" s="561"/>
      <c r="F251" s="557"/>
      <c r="G251" s="557"/>
      <c r="H251" s="662"/>
    </row>
    <row r="252" spans="1:8" s="722" customFormat="1" ht="32.25" customHeight="1">
      <c r="A252" s="556" t="s">
        <v>2775</v>
      </c>
      <c r="B252" s="556" t="s">
        <v>2886</v>
      </c>
      <c r="C252" s="557" t="s">
        <v>1206</v>
      </c>
      <c r="D252" s="558">
        <v>365</v>
      </c>
      <c r="E252" s="558">
        <v>534</v>
      </c>
      <c r="F252" s="559"/>
      <c r="G252" s="559"/>
      <c r="H252" s="662"/>
    </row>
    <row r="253" spans="1:8" s="722" customFormat="1" ht="32.25" customHeight="1">
      <c r="A253" s="556"/>
      <c r="B253" s="556" t="s">
        <v>2887</v>
      </c>
      <c r="C253" s="557"/>
      <c r="D253" s="561"/>
      <c r="E253" s="561"/>
      <c r="F253" s="557"/>
      <c r="G253" s="557"/>
      <c r="H253" s="662"/>
    </row>
    <row r="254" spans="1:8" s="722" customFormat="1" ht="32.25" customHeight="1">
      <c r="A254" s="556" t="s">
        <v>2634</v>
      </c>
      <c r="B254" s="556" t="s">
        <v>2888</v>
      </c>
      <c r="C254" s="557" t="s">
        <v>1206</v>
      </c>
      <c r="D254" s="558">
        <v>444</v>
      </c>
      <c r="E254" s="558">
        <v>657</v>
      </c>
      <c r="F254" s="559"/>
      <c r="G254" s="559"/>
      <c r="H254" s="662"/>
    </row>
    <row r="255" spans="1:8" s="722" customFormat="1" ht="32.25" customHeight="1">
      <c r="A255" s="556" t="s">
        <v>2634</v>
      </c>
      <c r="B255" s="556" t="s">
        <v>2889</v>
      </c>
      <c r="C255" s="557" t="s">
        <v>1206</v>
      </c>
      <c r="D255" s="558">
        <v>471</v>
      </c>
      <c r="E255" s="558">
        <v>696</v>
      </c>
      <c r="F255" s="559"/>
      <c r="G255" s="559"/>
      <c r="H255" s="662"/>
    </row>
    <row r="256" spans="1:8" s="722" customFormat="1" ht="32.25" customHeight="1">
      <c r="A256" s="556" t="s">
        <v>2812</v>
      </c>
      <c r="B256" s="556" t="s">
        <v>84</v>
      </c>
      <c r="C256" s="557" t="s">
        <v>2813</v>
      </c>
      <c r="D256" s="731" t="s">
        <v>2611</v>
      </c>
      <c r="E256" s="732" t="s">
        <v>2674</v>
      </c>
      <c r="F256" s="725"/>
      <c r="G256" s="726"/>
      <c r="H256" s="662"/>
    </row>
    <row r="257" spans="1:8" s="722" customFormat="1" ht="32.25" customHeight="1">
      <c r="A257" s="556"/>
      <c r="B257" s="556" t="s">
        <v>2612</v>
      </c>
      <c r="C257" s="557"/>
      <c r="D257" s="561"/>
      <c r="E257" s="561"/>
      <c r="F257" s="557"/>
      <c r="G257" s="557"/>
      <c r="H257" s="662"/>
    </row>
    <row r="258" spans="1:8" s="722" customFormat="1" ht="32.25" customHeight="1">
      <c r="A258" s="556" t="s">
        <v>2890</v>
      </c>
      <c r="B258" s="556"/>
      <c r="C258" s="557"/>
      <c r="D258" s="561"/>
      <c r="E258" s="561"/>
      <c r="F258" s="557"/>
      <c r="G258" s="557"/>
      <c r="H258" s="662"/>
    </row>
    <row r="259" spans="1:8" s="722" customFormat="1" ht="32.25" customHeight="1">
      <c r="A259" s="556" t="s">
        <v>2612</v>
      </c>
      <c r="B259" s="556" t="s">
        <v>2891</v>
      </c>
      <c r="C259" s="557" t="s">
        <v>1021</v>
      </c>
      <c r="D259" s="558">
        <v>347</v>
      </c>
      <c r="E259" s="558">
        <v>507</v>
      </c>
      <c r="F259" s="559"/>
      <c r="G259" s="559"/>
      <c r="H259" s="662"/>
    </row>
    <row r="260" spans="1:8" s="722" customFormat="1" ht="32.25" customHeight="1">
      <c r="A260" s="556" t="s">
        <v>2612</v>
      </c>
      <c r="B260" s="556" t="s">
        <v>2892</v>
      </c>
      <c r="C260" s="557" t="s">
        <v>1021</v>
      </c>
      <c r="D260" s="558">
        <v>331</v>
      </c>
      <c r="E260" s="558">
        <v>485</v>
      </c>
      <c r="F260" s="559"/>
      <c r="G260" s="559"/>
      <c r="H260" s="662"/>
    </row>
    <row r="261" spans="1:8" s="722" customFormat="1" ht="32.25" customHeight="1">
      <c r="A261" s="556" t="s">
        <v>2612</v>
      </c>
      <c r="B261" s="556" t="s">
        <v>2893</v>
      </c>
      <c r="C261" s="557" t="s">
        <v>2630</v>
      </c>
      <c r="D261" s="558">
        <v>389</v>
      </c>
      <c r="E261" s="558">
        <v>570</v>
      </c>
      <c r="F261" s="559"/>
      <c r="G261" s="559"/>
      <c r="H261" s="662"/>
    </row>
    <row r="262" spans="1:8" s="722" customFormat="1" ht="32.25" customHeight="1">
      <c r="A262" s="556" t="s">
        <v>2612</v>
      </c>
      <c r="B262" s="556" t="s">
        <v>2894</v>
      </c>
      <c r="C262" s="557" t="s">
        <v>2630</v>
      </c>
      <c r="D262" s="558">
        <v>389</v>
      </c>
      <c r="E262" s="558">
        <v>570</v>
      </c>
      <c r="F262" s="559"/>
      <c r="G262" s="559"/>
      <c r="H262" s="662"/>
    </row>
    <row r="263" spans="1:8" s="722" customFormat="1" ht="32.25" customHeight="1">
      <c r="A263" s="556" t="s">
        <v>2612</v>
      </c>
      <c r="B263" s="556" t="s">
        <v>2895</v>
      </c>
      <c r="C263" s="557" t="s">
        <v>2630</v>
      </c>
      <c r="D263" s="558">
        <v>389</v>
      </c>
      <c r="E263" s="558">
        <v>570</v>
      </c>
      <c r="F263" s="559"/>
      <c r="G263" s="559"/>
      <c r="H263" s="662"/>
    </row>
    <row r="264" spans="1:8" s="722" customFormat="1" ht="32.25" customHeight="1">
      <c r="A264" s="556" t="s">
        <v>2896</v>
      </c>
      <c r="B264" s="556"/>
      <c r="C264" s="557"/>
      <c r="D264" s="561"/>
      <c r="E264" s="561"/>
      <c r="F264" s="557"/>
      <c r="G264" s="557"/>
      <c r="H264" s="662"/>
    </row>
    <row r="265" spans="1:8" s="722" customFormat="1" ht="32.25" customHeight="1">
      <c r="A265" s="556" t="s">
        <v>2898</v>
      </c>
      <c r="B265" s="556"/>
      <c r="C265" s="557"/>
      <c r="D265" s="561"/>
      <c r="E265" s="561"/>
      <c r="F265" s="557"/>
      <c r="G265" s="557"/>
      <c r="H265" s="662"/>
    </row>
    <row r="266" spans="1:8" s="722" customFormat="1" ht="32.25" customHeight="1">
      <c r="A266" s="556" t="s">
        <v>2612</v>
      </c>
      <c r="B266" s="556" t="s">
        <v>2899</v>
      </c>
      <c r="C266" s="557" t="s">
        <v>2614</v>
      </c>
      <c r="D266" s="558">
        <v>331</v>
      </c>
      <c r="E266" s="558">
        <v>485</v>
      </c>
      <c r="F266" s="559"/>
      <c r="G266" s="559"/>
      <c r="H266" s="662"/>
    </row>
    <row r="267" spans="1:8" s="722" customFormat="1" ht="32.25" customHeight="1">
      <c r="A267" s="556" t="s">
        <v>2612</v>
      </c>
      <c r="B267" s="556" t="s">
        <v>2900</v>
      </c>
      <c r="C267" s="557" t="s">
        <v>1206</v>
      </c>
      <c r="D267" s="558">
        <v>289</v>
      </c>
      <c r="E267" s="558">
        <v>422</v>
      </c>
      <c r="F267" s="559"/>
      <c r="G267" s="559"/>
      <c r="H267" s="662"/>
    </row>
    <row r="268" spans="1:8" s="722" customFormat="1" ht="32.25" customHeight="1">
      <c r="A268" s="556" t="s">
        <v>2901</v>
      </c>
      <c r="B268" s="556"/>
      <c r="C268" s="557"/>
      <c r="D268" s="561"/>
      <c r="E268" s="561"/>
      <c r="F268" s="557"/>
      <c r="G268" s="557"/>
      <c r="H268" s="662"/>
    </row>
    <row r="269" spans="1:8" s="722" customFormat="1" ht="32.25" customHeight="1">
      <c r="A269" s="556" t="s">
        <v>2612</v>
      </c>
      <c r="B269" s="556" t="s">
        <v>2902</v>
      </c>
      <c r="C269" s="557" t="s">
        <v>2903</v>
      </c>
      <c r="D269" s="558">
        <v>347</v>
      </c>
      <c r="E269" s="558">
        <v>507</v>
      </c>
      <c r="F269" s="559"/>
      <c r="G269" s="559"/>
      <c r="H269" s="662"/>
    </row>
    <row r="270" spans="1:8" s="722" customFormat="1" ht="32.25" customHeight="1">
      <c r="A270" s="556" t="s">
        <v>2612</v>
      </c>
      <c r="B270" s="556" t="s">
        <v>2904</v>
      </c>
      <c r="C270" s="557" t="s">
        <v>2903</v>
      </c>
      <c r="D270" s="558">
        <v>347</v>
      </c>
      <c r="E270" s="558">
        <v>507</v>
      </c>
      <c r="F270" s="559"/>
      <c r="G270" s="559"/>
      <c r="H270" s="662"/>
    </row>
    <row r="271" spans="1:8" s="722" customFormat="1" ht="32.25" customHeight="1">
      <c r="A271" s="556" t="s">
        <v>2612</v>
      </c>
      <c r="B271" s="556" t="s">
        <v>2905</v>
      </c>
      <c r="C271" s="557" t="s">
        <v>2903</v>
      </c>
      <c r="D271" s="558">
        <v>347</v>
      </c>
      <c r="E271" s="558">
        <v>507</v>
      </c>
      <c r="F271" s="559"/>
      <c r="G271" s="559"/>
      <c r="H271" s="662"/>
    </row>
    <row r="272" spans="1:8" s="722" customFormat="1" ht="32.25" customHeight="1">
      <c r="A272" s="556" t="s">
        <v>2612</v>
      </c>
      <c r="B272" s="556" t="s">
        <v>2906</v>
      </c>
      <c r="C272" s="557" t="s">
        <v>2903</v>
      </c>
      <c r="D272" s="558">
        <v>347</v>
      </c>
      <c r="E272" s="558">
        <v>507</v>
      </c>
      <c r="F272" s="559"/>
      <c r="G272" s="559"/>
      <c r="H272" s="662"/>
    </row>
    <row r="273" spans="1:8" s="722" customFormat="1" ht="32.25" customHeight="1">
      <c r="A273" s="556" t="s">
        <v>2612</v>
      </c>
      <c r="B273" s="556" t="s">
        <v>2907</v>
      </c>
      <c r="C273" s="557" t="s">
        <v>2903</v>
      </c>
      <c r="D273" s="558">
        <v>347</v>
      </c>
      <c r="E273" s="558">
        <v>507</v>
      </c>
      <c r="F273" s="559"/>
      <c r="G273" s="559"/>
      <c r="H273" s="662"/>
    </row>
    <row r="274" spans="1:8" s="722" customFormat="1" ht="32.25" customHeight="1">
      <c r="A274" s="556" t="s">
        <v>2908</v>
      </c>
      <c r="B274" s="556"/>
      <c r="C274" s="557"/>
      <c r="D274" s="561"/>
      <c r="E274" s="561"/>
      <c r="F274" s="557"/>
      <c r="G274" s="557"/>
      <c r="H274" s="662"/>
    </row>
    <row r="275" spans="1:8" s="722" customFormat="1" ht="32.25" customHeight="1">
      <c r="A275" s="556" t="s">
        <v>2612</v>
      </c>
      <c r="B275" s="556" t="s">
        <v>2909</v>
      </c>
      <c r="C275" s="557" t="s">
        <v>1021</v>
      </c>
      <c r="D275" s="558">
        <v>331</v>
      </c>
      <c r="E275" s="558">
        <v>485</v>
      </c>
      <c r="F275" s="559"/>
      <c r="G275" s="559"/>
      <c r="H275" s="662"/>
    </row>
    <row r="276" spans="1:8" s="722" customFormat="1" ht="32.25" customHeight="1">
      <c r="A276" s="556" t="s">
        <v>2612</v>
      </c>
      <c r="B276" s="556" t="s">
        <v>2910</v>
      </c>
      <c r="C276" s="557" t="s">
        <v>1026</v>
      </c>
      <c r="D276" s="558">
        <v>289</v>
      </c>
      <c r="E276" s="558">
        <v>422</v>
      </c>
      <c r="F276" s="559"/>
      <c r="G276" s="559"/>
      <c r="H276" s="662"/>
    </row>
    <row r="277" spans="1:8" s="722" customFormat="1" ht="32.25" customHeight="1">
      <c r="A277" s="556" t="s">
        <v>2612</v>
      </c>
      <c r="B277" s="556" t="s">
        <v>2912</v>
      </c>
      <c r="C277" s="557" t="s">
        <v>1021</v>
      </c>
      <c r="D277" s="558">
        <v>331</v>
      </c>
      <c r="E277" s="558">
        <v>485</v>
      </c>
      <c r="F277" s="559"/>
      <c r="G277" s="559"/>
      <c r="H277" s="662"/>
    </row>
    <row r="278" spans="1:8" s="722" customFormat="1" ht="32.25" customHeight="1">
      <c r="A278" s="556" t="s">
        <v>2612</v>
      </c>
      <c r="B278" s="556" t="s">
        <v>2913</v>
      </c>
      <c r="C278" s="557" t="s">
        <v>2914</v>
      </c>
      <c r="D278" s="558">
        <v>347</v>
      </c>
      <c r="E278" s="558">
        <v>507</v>
      </c>
      <c r="F278" s="559"/>
      <c r="G278" s="559"/>
      <c r="H278" s="662"/>
    </row>
    <row r="279" spans="1:8" s="722" customFormat="1" ht="32.25" customHeight="1">
      <c r="A279" s="556" t="s">
        <v>2612</v>
      </c>
      <c r="B279" s="556" t="s">
        <v>2915</v>
      </c>
      <c r="C279" s="557" t="s">
        <v>1026</v>
      </c>
      <c r="D279" s="558">
        <v>369</v>
      </c>
      <c r="E279" s="558">
        <v>540</v>
      </c>
      <c r="F279" s="559"/>
      <c r="G279" s="559"/>
      <c r="H279" s="662"/>
    </row>
    <row r="280" spans="1:8" s="722" customFormat="1" ht="32.25" customHeight="1">
      <c r="A280" s="556" t="s">
        <v>2612</v>
      </c>
      <c r="B280" s="556" t="s">
        <v>2916</v>
      </c>
      <c r="C280" s="557" t="s">
        <v>1026</v>
      </c>
      <c r="D280" s="558">
        <v>289</v>
      </c>
      <c r="E280" s="558">
        <v>422</v>
      </c>
      <c r="F280" s="559"/>
      <c r="G280" s="559"/>
      <c r="H280" s="662"/>
    </row>
    <row r="281" spans="1:8" s="722" customFormat="1" ht="32.25" customHeight="1">
      <c r="A281" s="556" t="s">
        <v>2612</v>
      </c>
      <c r="B281" s="556" t="s">
        <v>2917</v>
      </c>
      <c r="C281" s="557" t="s">
        <v>1023</v>
      </c>
      <c r="D281" s="558">
        <v>331</v>
      </c>
      <c r="E281" s="558">
        <v>485</v>
      </c>
      <c r="F281" s="559"/>
      <c r="G281" s="559"/>
      <c r="H281" s="662"/>
    </row>
    <row r="282" spans="1:8" s="722" customFormat="1" ht="32.25" customHeight="1">
      <c r="A282" s="556"/>
      <c r="B282" s="739"/>
      <c r="C282" s="740"/>
      <c r="D282" s="741"/>
      <c r="E282" s="741"/>
      <c r="F282" s="742"/>
    </row>
    <row r="283" spans="1:8" s="722" customFormat="1" ht="32.25" customHeight="1">
      <c r="A283" s="556"/>
      <c r="B283" s="739"/>
      <c r="C283" s="740"/>
      <c r="D283" s="743"/>
      <c r="E283" s="743"/>
      <c r="F283" s="740"/>
    </row>
    <row r="284" spans="1:8" s="722" customFormat="1" ht="32.25" customHeight="1">
      <c r="A284" s="556"/>
      <c r="B284" s="739"/>
      <c r="C284" s="740"/>
      <c r="D284" s="741"/>
      <c r="E284" s="741"/>
      <c r="F284" s="742"/>
    </row>
    <row r="285" spans="1:8" s="722" customFormat="1" ht="32.25" customHeight="1">
      <c r="A285" s="556"/>
      <c r="B285" s="739"/>
      <c r="C285" s="740"/>
      <c r="D285" s="741"/>
      <c r="E285" s="741"/>
      <c r="F285" s="742"/>
    </row>
    <row r="286" spans="1:8" s="722" customFormat="1" ht="32.25" customHeight="1">
      <c r="A286" s="556"/>
      <c r="B286" s="739"/>
      <c r="C286" s="740"/>
      <c r="D286" s="743"/>
      <c r="E286" s="743"/>
      <c r="F286" s="740"/>
    </row>
    <row r="287" spans="1:8" s="722" customFormat="1" ht="32.25" customHeight="1">
      <c r="A287" s="556"/>
      <c r="B287" s="739"/>
      <c r="C287" s="740"/>
      <c r="D287" s="741"/>
      <c r="E287" s="741"/>
      <c r="F287" s="742"/>
    </row>
    <row r="288" spans="1:8" s="722" customFormat="1" ht="32.25" customHeight="1">
      <c r="A288" s="556"/>
      <c r="B288" s="739"/>
      <c r="C288" s="740"/>
      <c r="D288" s="741"/>
      <c r="E288" s="741"/>
      <c r="F288" s="742"/>
    </row>
    <row r="289" spans="1:6" s="722" customFormat="1" ht="32.25" customHeight="1">
      <c r="A289" s="556"/>
      <c r="B289" s="739"/>
      <c r="C289" s="740"/>
      <c r="D289" s="741"/>
      <c r="E289" s="741"/>
      <c r="F289" s="742"/>
    </row>
    <row r="290" spans="1:6" s="722" customFormat="1" ht="32.25" customHeight="1">
      <c r="A290" s="556"/>
      <c r="B290" s="739"/>
      <c r="C290" s="740"/>
      <c r="D290" s="741"/>
      <c r="E290" s="741"/>
      <c r="F290" s="742"/>
    </row>
    <row r="291" spans="1:6" s="722" customFormat="1" ht="32.25" customHeight="1">
      <c r="A291" s="556"/>
      <c r="B291" s="739"/>
      <c r="C291" s="740"/>
      <c r="D291" s="741"/>
      <c r="E291" s="741"/>
      <c r="F291" s="742"/>
    </row>
    <row r="292" spans="1:6" s="722" customFormat="1" ht="32.25" customHeight="1">
      <c r="A292" s="556"/>
      <c r="B292" s="739"/>
      <c r="C292" s="740"/>
      <c r="D292" s="744"/>
      <c r="E292" s="745"/>
      <c r="F292" s="746"/>
    </row>
    <row r="293" spans="1:6" s="722" customFormat="1" ht="32.25" customHeight="1">
      <c r="A293" s="556"/>
      <c r="B293" s="739"/>
      <c r="C293" s="740"/>
      <c r="D293" s="743"/>
      <c r="E293" s="743"/>
      <c r="F293" s="740"/>
    </row>
    <row r="294" spans="1:6" s="722" customFormat="1" ht="32.25" customHeight="1">
      <c r="A294" s="556"/>
      <c r="B294" s="739"/>
      <c r="C294" s="740"/>
      <c r="D294" s="741"/>
      <c r="E294" s="741"/>
      <c r="F294" s="742"/>
    </row>
    <row r="295" spans="1:6" s="722" customFormat="1" ht="32.25" customHeight="1">
      <c r="A295" s="556"/>
      <c r="B295" s="739"/>
      <c r="C295" s="740"/>
      <c r="D295" s="741"/>
      <c r="E295" s="741"/>
      <c r="F295" s="742"/>
    </row>
    <row r="296" spans="1:6" s="722" customFormat="1" ht="32.25" customHeight="1">
      <c r="A296" s="556"/>
      <c r="B296" s="739"/>
      <c r="C296" s="740"/>
      <c r="D296" s="741"/>
      <c r="E296" s="741"/>
      <c r="F296" s="742"/>
    </row>
    <row r="297" spans="1:6" s="722" customFormat="1" ht="32.25" customHeight="1">
      <c r="A297" s="739"/>
      <c r="B297" s="739"/>
      <c r="C297" s="740"/>
      <c r="D297" s="741"/>
      <c r="E297" s="747"/>
      <c r="F297" s="746"/>
    </row>
    <row r="298" spans="1:6" s="722" customFormat="1" ht="32.25" customHeight="1">
      <c r="A298" s="739"/>
      <c r="B298" s="739"/>
      <c r="C298" s="740"/>
      <c r="D298" s="741"/>
      <c r="E298" s="747"/>
      <c r="F298" s="746"/>
    </row>
    <row r="299" spans="1:6" s="722" customFormat="1" ht="32.25" customHeight="1">
      <c r="A299" s="739"/>
      <c r="B299" s="739"/>
      <c r="C299" s="740"/>
      <c r="D299" s="741"/>
      <c r="E299" s="747"/>
      <c r="F299" s="746"/>
    </row>
    <row r="300" spans="1:6" s="722" customFormat="1" ht="32.25" customHeight="1">
      <c r="A300" s="739"/>
      <c r="B300" s="739"/>
      <c r="C300" s="740"/>
      <c r="D300" s="741"/>
      <c r="E300" s="747"/>
      <c r="F300" s="746"/>
    </row>
    <row r="301" spans="1:6" s="722" customFormat="1" ht="32.25" customHeight="1">
      <c r="A301" s="739"/>
      <c r="B301" s="739"/>
      <c r="C301" s="740"/>
      <c r="D301" s="743"/>
      <c r="E301" s="743"/>
      <c r="F301" s="740"/>
    </row>
    <row r="302" spans="1:6" s="722" customFormat="1" ht="32.25" customHeight="1">
      <c r="A302" s="739"/>
      <c r="B302" s="739"/>
      <c r="C302" s="740"/>
      <c r="D302" s="748"/>
      <c r="E302" s="741"/>
      <c r="F302" s="742"/>
    </row>
    <row r="303" spans="1:6" s="722" customFormat="1" ht="32.25" customHeight="1">
      <c r="A303" s="739"/>
      <c r="B303" s="739"/>
      <c r="C303" s="740"/>
      <c r="D303" s="748"/>
      <c r="E303" s="741"/>
      <c r="F303" s="742"/>
    </row>
    <row r="304" spans="1:6" s="722" customFormat="1" ht="32.25" customHeight="1">
      <c r="A304" s="739"/>
      <c r="B304" s="739"/>
      <c r="C304" s="740"/>
      <c r="D304" s="743"/>
      <c r="E304" s="743"/>
      <c r="F304" s="740"/>
    </row>
    <row r="305" spans="1:6" s="722" customFormat="1" ht="32.25" customHeight="1">
      <c r="A305" s="739"/>
      <c r="B305" s="739"/>
      <c r="C305" s="740"/>
      <c r="D305" s="743"/>
      <c r="E305" s="743"/>
      <c r="F305" s="740"/>
    </row>
    <row r="306" spans="1:6" s="722" customFormat="1" ht="32.25" customHeight="1">
      <c r="A306" s="739"/>
      <c r="B306" s="749"/>
      <c r="C306" s="750"/>
      <c r="D306" s="751"/>
      <c r="E306" s="752"/>
      <c r="F306" s="753"/>
    </row>
    <row r="307" spans="1:6" s="722" customFormat="1" ht="32.25" customHeight="1">
      <c r="A307" s="739"/>
      <c r="B307" s="749"/>
      <c r="C307" s="750"/>
      <c r="D307" s="751"/>
      <c r="E307" s="752"/>
      <c r="F307" s="753"/>
    </row>
    <row r="308" spans="1:6" s="722" customFormat="1" ht="32.25" customHeight="1">
      <c r="A308" s="739"/>
      <c r="B308" s="749"/>
      <c r="C308" s="750"/>
      <c r="D308" s="751"/>
      <c r="E308" s="752"/>
      <c r="F308" s="753"/>
    </row>
    <row r="309" spans="1:6" s="722" customFormat="1" ht="32.25" customHeight="1">
      <c r="A309" s="739"/>
      <c r="B309" s="749"/>
      <c r="C309" s="750"/>
      <c r="D309" s="751"/>
      <c r="E309" s="752"/>
      <c r="F309" s="753"/>
    </row>
    <row r="310" spans="1:6" s="722" customFormat="1" ht="32.25" customHeight="1">
      <c r="A310" s="739"/>
      <c r="B310" s="749"/>
      <c r="C310" s="750"/>
      <c r="D310" s="751"/>
      <c r="E310" s="752"/>
      <c r="F310" s="753"/>
    </row>
    <row r="311" spans="1:6" s="722" customFormat="1" ht="32.25" customHeight="1">
      <c r="A311" s="739"/>
      <c r="B311" s="749"/>
      <c r="C311" s="750"/>
      <c r="D311" s="751"/>
      <c r="E311" s="752"/>
      <c r="F311" s="753"/>
    </row>
    <row r="312" spans="1:6" s="722" customFormat="1" ht="32.25" customHeight="1">
      <c r="A312" s="739"/>
      <c r="B312" s="749"/>
      <c r="C312" s="750"/>
      <c r="D312" s="751"/>
      <c r="E312" s="752"/>
      <c r="F312" s="753"/>
    </row>
    <row r="313" spans="1:6" s="722" customFormat="1" ht="32.25" customHeight="1">
      <c r="A313" s="739"/>
      <c r="B313" s="749"/>
      <c r="C313" s="750"/>
      <c r="D313" s="751"/>
      <c r="E313" s="752"/>
      <c r="F313" s="753"/>
    </row>
    <row r="314" spans="1:6" s="722" customFormat="1" ht="32.25" customHeight="1">
      <c r="A314" s="739"/>
      <c r="B314" s="749"/>
      <c r="C314" s="750"/>
      <c r="D314" s="751"/>
      <c r="E314" s="752"/>
      <c r="F314" s="753"/>
    </row>
    <row r="315" spans="1:6" s="722" customFormat="1" ht="32.25" customHeight="1">
      <c r="A315" s="739"/>
      <c r="B315" s="749"/>
      <c r="C315" s="750"/>
      <c r="D315" s="751"/>
      <c r="E315" s="752"/>
      <c r="F315" s="753"/>
    </row>
    <row r="316" spans="1:6" s="722" customFormat="1" ht="32.25" customHeight="1">
      <c r="A316" s="739"/>
      <c r="B316" s="739"/>
      <c r="C316" s="740"/>
      <c r="D316" s="743"/>
      <c r="E316" s="743"/>
      <c r="F316" s="740"/>
    </row>
    <row r="317" spans="1:6" s="722" customFormat="1" ht="32.25" customHeight="1">
      <c r="A317" s="739"/>
      <c r="B317" s="739"/>
      <c r="C317" s="740"/>
      <c r="D317" s="743"/>
      <c r="E317" s="743"/>
      <c r="F317" s="740"/>
    </row>
    <row r="318" spans="1:6" s="722" customFormat="1" ht="32.25" customHeight="1">
      <c r="A318" s="739"/>
      <c r="B318" s="749"/>
      <c r="C318" s="750"/>
      <c r="D318" s="751"/>
      <c r="E318" s="752"/>
      <c r="F318" s="753"/>
    </row>
    <row r="319" spans="1:6" s="722" customFormat="1" ht="32.25" customHeight="1">
      <c r="A319" s="739"/>
      <c r="B319" s="749"/>
      <c r="C319" s="750"/>
      <c r="D319" s="751"/>
      <c r="E319" s="752"/>
      <c r="F319" s="753"/>
    </row>
    <row r="320" spans="1:6" s="722" customFormat="1" ht="32.25" customHeight="1">
      <c r="A320" s="739"/>
      <c r="B320" s="749"/>
      <c r="C320" s="750"/>
      <c r="D320" s="751"/>
      <c r="E320" s="752"/>
      <c r="F320" s="753"/>
    </row>
    <row r="321" spans="1:6" s="722" customFormat="1" ht="32.25" customHeight="1">
      <c r="A321" s="739"/>
      <c r="B321" s="749"/>
      <c r="C321" s="750"/>
      <c r="D321" s="751"/>
      <c r="E321" s="752"/>
      <c r="F321" s="753"/>
    </row>
    <row r="322" spans="1:6" s="722" customFormat="1" ht="32.25" customHeight="1">
      <c r="A322" s="739"/>
      <c r="B322" s="749"/>
      <c r="C322" s="750"/>
      <c r="D322" s="751"/>
      <c r="E322" s="752"/>
      <c r="F322" s="753"/>
    </row>
    <row r="323" spans="1:6" s="722" customFormat="1" ht="32.25" customHeight="1">
      <c r="A323" s="739"/>
      <c r="B323" s="739"/>
      <c r="C323" s="740"/>
      <c r="D323" s="743"/>
      <c r="E323" s="743"/>
      <c r="F323" s="740"/>
    </row>
    <row r="324" spans="1:6" s="722" customFormat="1" ht="32.25" customHeight="1">
      <c r="A324" s="739"/>
      <c r="B324" s="739"/>
      <c r="C324" s="740"/>
      <c r="D324" s="743"/>
      <c r="E324" s="743"/>
      <c r="F324" s="740"/>
    </row>
    <row r="325" spans="1:6" s="722" customFormat="1" ht="32.25" customHeight="1">
      <c r="A325" s="739"/>
      <c r="B325" s="749"/>
      <c r="C325" s="750"/>
      <c r="D325" s="751"/>
      <c r="E325" s="752"/>
      <c r="F325" s="753"/>
    </row>
    <row r="326" spans="1:6" s="722" customFormat="1" ht="32.25" customHeight="1">
      <c r="A326" s="739"/>
      <c r="B326" s="749"/>
      <c r="C326" s="750"/>
      <c r="D326" s="751"/>
      <c r="E326" s="752"/>
      <c r="F326" s="753"/>
    </row>
    <row r="327" spans="1:6" s="722" customFormat="1" ht="32.25" customHeight="1">
      <c r="A327" s="739"/>
      <c r="B327" s="749"/>
      <c r="C327" s="750"/>
      <c r="D327" s="751"/>
      <c r="E327" s="752"/>
      <c r="F327" s="753"/>
    </row>
    <row r="328" spans="1:6" s="722" customFormat="1" ht="32.25" customHeight="1">
      <c r="A328" s="739"/>
      <c r="B328" s="739"/>
      <c r="C328" s="740"/>
      <c r="D328" s="743"/>
      <c r="E328" s="743"/>
      <c r="F328" s="740"/>
    </row>
    <row r="329" spans="1:6" s="722" customFormat="1" ht="32.25" customHeight="1">
      <c r="A329" s="739"/>
      <c r="B329" s="739"/>
      <c r="C329" s="740"/>
      <c r="D329" s="743"/>
      <c r="E329" s="743"/>
      <c r="F329" s="740"/>
    </row>
    <row r="330" spans="1:6" s="722" customFormat="1" ht="32.25" customHeight="1">
      <c r="A330" s="739"/>
      <c r="B330" s="749"/>
      <c r="C330" s="750"/>
      <c r="D330" s="751"/>
      <c r="E330" s="752"/>
      <c r="F330" s="753"/>
    </row>
    <row r="331" spans="1:6" s="722" customFormat="1" ht="32.25" customHeight="1">
      <c r="A331" s="739"/>
      <c r="B331" s="749"/>
      <c r="C331" s="750"/>
      <c r="D331" s="751"/>
      <c r="E331" s="752"/>
      <c r="F331" s="753"/>
    </row>
    <row r="332" spans="1:6" s="722" customFormat="1" ht="32.25" customHeight="1">
      <c r="A332" s="739"/>
      <c r="B332" s="739"/>
      <c r="C332" s="740"/>
      <c r="D332" s="743"/>
      <c r="E332" s="743"/>
      <c r="F332" s="740"/>
    </row>
    <row r="333" spans="1:6" s="722" customFormat="1" ht="32.25" customHeight="1">
      <c r="A333" s="739"/>
      <c r="B333" s="739"/>
      <c r="C333" s="740"/>
      <c r="D333" s="743"/>
      <c r="E333" s="743"/>
      <c r="F333" s="740"/>
    </row>
    <row r="334" spans="1:6" s="722" customFormat="1" ht="32.25" customHeight="1">
      <c r="A334" s="739"/>
      <c r="B334" s="749"/>
      <c r="C334" s="750"/>
      <c r="D334" s="751"/>
      <c r="E334" s="752"/>
      <c r="F334" s="753"/>
    </row>
    <row r="335" spans="1:6" s="722" customFormat="1" ht="32.25" customHeight="1">
      <c r="A335" s="739"/>
      <c r="B335" s="739"/>
      <c r="C335" s="740"/>
      <c r="D335" s="743"/>
      <c r="E335" s="743"/>
      <c r="F335" s="740"/>
    </row>
    <row r="336" spans="1:6" s="722" customFormat="1" ht="32.25" customHeight="1">
      <c r="A336" s="739"/>
      <c r="B336" s="739"/>
      <c r="C336" s="740"/>
      <c r="D336" s="743"/>
      <c r="E336" s="743"/>
      <c r="F336" s="740"/>
    </row>
    <row r="337" spans="1:6" s="722" customFormat="1" ht="32.25" customHeight="1">
      <c r="A337" s="739"/>
      <c r="B337" s="749"/>
      <c r="C337" s="750"/>
      <c r="D337" s="751"/>
      <c r="E337" s="752"/>
      <c r="F337" s="753"/>
    </row>
    <row r="338" spans="1:6" s="722" customFormat="1" ht="32.25" customHeight="1">
      <c r="A338" s="739"/>
      <c r="B338" s="749"/>
      <c r="C338" s="750"/>
      <c r="D338" s="751"/>
      <c r="E338" s="752"/>
      <c r="F338" s="753"/>
    </row>
    <row r="339" spans="1:6" s="722" customFormat="1" ht="32.25" customHeight="1">
      <c r="A339" s="739"/>
      <c r="B339" s="749"/>
      <c r="C339" s="750"/>
      <c r="D339" s="751"/>
      <c r="E339" s="752"/>
      <c r="F339" s="753"/>
    </row>
    <row r="340" spans="1:6" s="722" customFormat="1" ht="32.25" customHeight="1">
      <c r="A340" s="754"/>
      <c r="B340" s="754"/>
      <c r="C340" s="738"/>
      <c r="F340" s="738"/>
    </row>
  </sheetData>
  <autoFilter ref="A2:H281" xr:uid="{00000000-0009-0000-0000-000007000000}">
    <sortState xmlns:xlrd2="http://schemas.microsoft.com/office/spreadsheetml/2017/richdata2" ref="A3:H281">
      <sortCondition descending="1" ref="H2:H281"/>
    </sortState>
  </autoFilter>
  <mergeCells count="1">
    <mergeCell ref="A1:H1"/>
  </mergeCells>
  <pageMargins left="0.25" right="0.25" top="0.75" bottom="0.75" header="0.3" footer="0.3"/>
  <pageSetup orientation="portrait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E38"/>
  <sheetViews>
    <sheetView workbookViewId="0">
      <selection activeCell="A11" sqref="A1:D1048576"/>
    </sheetView>
  </sheetViews>
  <sheetFormatPr baseColWidth="10" defaultRowHeight="15"/>
  <cols>
    <col min="1" max="1" width="39.7109375" bestFit="1" customWidth="1"/>
    <col min="2" max="2" width="18.28515625" customWidth="1"/>
    <col min="3" max="3" width="14" customWidth="1"/>
    <col min="4" max="4" width="11.42578125" style="569" customWidth="1"/>
  </cols>
  <sheetData>
    <row r="4" spans="1:5">
      <c r="A4" s="529" t="s">
        <v>1036</v>
      </c>
      <c r="B4" s="386" t="s">
        <v>1089</v>
      </c>
      <c r="C4" s="386" t="s">
        <v>1077</v>
      </c>
      <c r="D4" s="529" t="s">
        <v>1080</v>
      </c>
    </row>
    <row r="5" spans="1:5">
      <c r="A5" s="233" t="s">
        <v>3</v>
      </c>
      <c r="B5" s="233">
        <v>72</v>
      </c>
      <c r="C5" s="233">
        <v>0</v>
      </c>
      <c r="D5" s="529">
        <v>72</v>
      </c>
      <c r="E5" s="657"/>
    </row>
    <row r="6" spans="1:5">
      <c r="A6" s="233" t="s">
        <v>4</v>
      </c>
      <c r="B6" s="233">
        <v>72</v>
      </c>
      <c r="C6" s="233">
        <v>23</v>
      </c>
      <c r="D6" s="529">
        <v>72</v>
      </c>
    </row>
    <row r="7" spans="1:5">
      <c r="A7" s="233" t="s">
        <v>5</v>
      </c>
      <c r="B7" s="233">
        <v>48</v>
      </c>
      <c r="C7" s="233">
        <v>2</v>
      </c>
      <c r="D7" s="529">
        <v>72</v>
      </c>
    </row>
    <row r="8" spans="1:5">
      <c r="A8" s="233" t="s">
        <v>6</v>
      </c>
      <c r="B8" s="233">
        <v>24</v>
      </c>
      <c r="C8" s="233">
        <v>2</v>
      </c>
      <c r="D8" s="529">
        <v>48</v>
      </c>
    </row>
    <row r="9" spans="1:5">
      <c r="A9" s="233" t="s">
        <v>559</v>
      </c>
      <c r="B9" s="233">
        <v>24</v>
      </c>
      <c r="C9" s="233">
        <v>0</v>
      </c>
      <c r="D9" s="529">
        <v>48</v>
      </c>
    </row>
    <row r="10" spans="1:5">
      <c r="A10" s="233" t="s">
        <v>650</v>
      </c>
      <c r="B10" s="233">
        <v>12</v>
      </c>
      <c r="C10" s="233">
        <v>0</v>
      </c>
      <c r="D10" s="529">
        <v>36</v>
      </c>
    </row>
    <row r="11" spans="1:5">
      <c r="A11" s="233" t="s">
        <v>560</v>
      </c>
      <c r="B11" s="233">
        <v>6</v>
      </c>
      <c r="C11" s="233">
        <v>2</v>
      </c>
      <c r="D11" s="529"/>
    </row>
    <row r="12" spans="1:5">
      <c r="A12" s="233" t="s">
        <v>561</v>
      </c>
      <c r="B12" s="233">
        <v>6</v>
      </c>
      <c r="C12" s="233">
        <v>0</v>
      </c>
      <c r="D12" s="529"/>
    </row>
    <row r="13" spans="1:5">
      <c r="A13" s="233" t="s">
        <v>562</v>
      </c>
      <c r="B13" s="233">
        <v>2</v>
      </c>
      <c r="C13" s="233">
        <v>0</v>
      </c>
      <c r="D13" s="529"/>
    </row>
    <row r="14" spans="1:5">
      <c r="A14" s="233" t="s">
        <v>567</v>
      </c>
      <c r="B14" s="233">
        <v>2</v>
      </c>
      <c r="C14" s="233">
        <v>0</v>
      </c>
      <c r="D14" s="529"/>
    </row>
    <row r="15" spans="1:5">
      <c r="A15" s="233" t="s">
        <v>568</v>
      </c>
      <c r="B15" s="233">
        <v>2</v>
      </c>
      <c r="C15" s="233">
        <v>0</v>
      </c>
      <c r="D15" s="529"/>
    </row>
    <row r="16" spans="1:5">
      <c r="A16" s="233" t="s">
        <v>569</v>
      </c>
      <c r="B16" s="233">
        <v>2</v>
      </c>
      <c r="C16" s="233">
        <v>0</v>
      </c>
      <c r="D16" s="529"/>
    </row>
    <row r="17" spans="1:4">
      <c r="A17" s="233" t="s">
        <v>1957</v>
      </c>
      <c r="B17" s="233">
        <v>2</v>
      </c>
      <c r="C17" s="233">
        <v>0</v>
      </c>
      <c r="D17" s="529"/>
    </row>
    <row r="18" spans="1:4">
      <c r="A18" s="233" t="s">
        <v>570</v>
      </c>
      <c r="B18" s="233">
        <v>3</v>
      </c>
      <c r="C18" s="233">
        <v>0</v>
      </c>
      <c r="D18" s="529"/>
    </row>
    <row r="19" spans="1:4">
      <c r="A19" s="233" t="s">
        <v>571</v>
      </c>
      <c r="B19" s="233">
        <v>3</v>
      </c>
      <c r="C19" s="233">
        <v>0</v>
      </c>
      <c r="D19" s="529"/>
    </row>
    <row r="20" spans="1:4">
      <c r="A20" s="233" t="s">
        <v>654</v>
      </c>
      <c r="B20" s="233">
        <v>3</v>
      </c>
      <c r="C20" s="233">
        <v>0</v>
      </c>
      <c r="D20" s="529"/>
    </row>
    <row r="21" spans="1:4">
      <c r="A21" s="233" t="s">
        <v>655</v>
      </c>
      <c r="B21" s="233">
        <v>3</v>
      </c>
      <c r="C21" s="233">
        <v>0</v>
      </c>
      <c r="D21" s="529"/>
    </row>
    <row r="22" spans="1:4">
      <c r="A22" s="233" t="s">
        <v>563</v>
      </c>
      <c r="B22" s="233">
        <v>6</v>
      </c>
      <c r="C22" s="233">
        <v>8</v>
      </c>
      <c r="D22" s="529"/>
    </row>
    <row r="23" spans="1:4">
      <c r="A23" s="233" t="s">
        <v>1014</v>
      </c>
      <c r="B23" s="233">
        <v>6</v>
      </c>
      <c r="C23" s="233">
        <v>0</v>
      </c>
      <c r="D23" s="529"/>
    </row>
    <row r="24" spans="1:4">
      <c r="A24" s="233" t="s">
        <v>1176</v>
      </c>
      <c r="B24" s="233">
        <v>3</v>
      </c>
      <c r="C24" s="233">
        <v>0</v>
      </c>
      <c r="D24" s="529"/>
    </row>
    <row r="25" spans="1:4">
      <c r="A25" s="233" t="s">
        <v>566</v>
      </c>
      <c r="B25" s="233">
        <v>12</v>
      </c>
      <c r="C25" s="233">
        <v>0</v>
      </c>
      <c r="D25" s="529">
        <f t="shared" ref="D25:D38" si="0">B25-C25</f>
        <v>12</v>
      </c>
    </row>
    <row r="26" spans="1:4" ht="19.5" hidden="1" customHeight="1">
      <c r="A26" s="233" t="s">
        <v>2730</v>
      </c>
      <c r="B26" s="233">
        <v>6</v>
      </c>
      <c r="C26" s="233">
        <v>0</v>
      </c>
      <c r="D26" s="529">
        <f t="shared" si="0"/>
        <v>6</v>
      </c>
    </row>
    <row r="27" spans="1:4" ht="19.5" hidden="1" customHeight="1">
      <c r="A27" s="233" t="s">
        <v>2731</v>
      </c>
      <c r="B27" s="233">
        <v>6</v>
      </c>
      <c r="C27" s="233">
        <v>0</v>
      </c>
      <c r="D27" s="529">
        <f t="shared" si="0"/>
        <v>6</v>
      </c>
    </row>
    <row r="28" spans="1:4">
      <c r="A28" s="233" t="s">
        <v>3556</v>
      </c>
      <c r="B28" s="233">
        <v>6</v>
      </c>
      <c r="C28" s="233">
        <v>0</v>
      </c>
      <c r="D28" s="529">
        <v>12</v>
      </c>
    </row>
    <row r="29" spans="1:4">
      <c r="A29" s="233" t="s">
        <v>572</v>
      </c>
      <c r="B29" s="233">
        <v>6</v>
      </c>
      <c r="C29" s="233">
        <v>2</v>
      </c>
      <c r="D29" s="529"/>
    </row>
    <row r="30" spans="1:4">
      <c r="A30" s="233" t="s">
        <v>652</v>
      </c>
      <c r="B30" s="233">
        <v>6</v>
      </c>
      <c r="C30" s="233">
        <v>0</v>
      </c>
      <c r="D30" s="529">
        <f t="shared" si="0"/>
        <v>6</v>
      </c>
    </row>
    <row r="31" spans="1:4">
      <c r="A31" s="233" t="s">
        <v>665</v>
      </c>
      <c r="B31" s="233">
        <v>3</v>
      </c>
      <c r="C31" s="233">
        <v>1</v>
      </c>
      <c r="D31" s="529">
        <f t="shared" si="0"/>
        <v>2</v>
      </c>
    </row>
    <row r="32" spans="1:4">
      <c r="A32" s="233" t="s">
        <v>653</v>
      </c>
      <c r="B32" s="233">
        <v>3</v>
      </c>
      <c r="C32" s="233">
        <v>0</v>
      </c>
      <c r="D32" s="529">
        <f t="shared" si="0"/>
        <v>3</v>
      </c>
    </row>
    <row r="33" spans="1:4">
      <c r="A33" s="233" t="s">
        <v>1177</v>
      </c>
      <c r="B33" s="233">
        <v>3</v>
      </c>
      <c r="C33" s="233">
        <v>2</v>
      </c>
      <c r="D33" s="529">
        <f t="shared" si="0"/>
        <v>1</v>
      </c>
    </row>
    <row r="34" spans="1:4">
      <c r="A34" s="233" t="s">
        <v>3563</v>
      </c>
      <c r="B34" s="233">
        <v>72</v>
      </c>
      <c r="C34" s="233">
        <v>0</v>
      </c>
      <c r="D34" s="529">
        <v>72</v>
      </c>
    </row>
    <row r="35" spans="1:4">
      <c r="A35" s="233" t="s">
        <v>1174</v>
      </c>
      <c r="B35" s="233">
        <v>6</v>
      </c>
      <c r="C35" s="233">
        <v>3</v>
      </c>
      <c r="D35" s="529"/>
    </row>
    <row r="36" spans="1:4">
      <c r="A36" s="233" t="s">
        <v>1175</v>
      </c>
      <c r="B36" s="233">
        <v>4</v>
      </c>
      <c r="C36" s="233">
        <v>0</v>
      </c>
      <c r="D36" s="529"/>
    </row>
    <row r="37" spans="1:4">
      <c r="A37" s="233" t="s">
        <v>2326</v>
      </c>
      <c r="B37" s="233">
        <v>12</v>
      </c>
      <c r="C37" s="233">
        <v>0</v>
      </c>
      <c r="D37" s="529">
        <f t="shared" si="0"/>
        <v>12</v>
      </c>
    </row>
    <row r="38" spans="1:4">
      <c r="A38" s="233" t="s">
        <v>2327</v>
      </c>
      <c r="B38" s="233">
        <v>12</v>
      </c>
      <c r="C38" s="233">
        <v>0</v>
      </c>
      <c r="D38" s="529">
        <f t="shared" si="0"/>
        <v>12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F17"/>
  <sheetViews>
    <sheetView workbookViewId="0">
      <selection activeCell="B3" sqref="B3:F15"/>
    </sheetView>
  </sheetViews>
  <sheetFormatPr baseColWidth="10" defaultRowHeight="15"/>
  <cols>
    <col min="2" max="2" width="44.85546875" bestFit="1" customWidth="1"/>
    <col min="3" max="3" width="0" style="362" hidden="1" customWidth="1"/>
    <col min="4" max="5" width="11.85546875" style="362" hidden="1" customWidth="1"/>
    <col min="6" max="6" width="11.42578125" style="362"/>
  </cols>
  <sheetData>
    <row r="3" spans="2:6" ht="30">
      <c r="B3" s="513" t="s">
        <v>2677</v>
      </c>
      <c r="C3" s="513" t="s">
        <v>2678</v>
      </c>
      <c r="D3" s="570" t="s">
        <v>2714</v>
      </c>
      <c r="E3" s="570" t="s">
        <v>1090</v>
      </c>
      <c r="F3" s="513" t="s">
        <v>86</v>
      </c>
    </row>
    <row r="4" spans="2:6">
      <c r="B4" s="233" t="s">
        <v>2676</v>
      </c>
      <c r="C4" s="363" t="s">
        <v>2683</v>
      </c>
      <c r="D4" s="363">
        <v>6</v>
      </c>
      <c r="E4" s="363">
        <v>9</v>
      </c>
      <c r="F4" s="363"/>
    </row>
    <row r="5" spans="2:6">
      <c r="B5" s="233" t="s">
        <v>2676</v>
      </c>
      <c r="C5" s="363" t="s">
        <v>2684</v>
      </c>
      <c r="D5" s="363">
        <v>3</v>
      </c>
      <c r="E5" s="363">
        <v>7</v>
      </c>
      <c r="F5" s="363"/>
    </row>
    <row r="6" spans="2:6">
      <c r="B6" s="233" t="s">
        <v>2676</v>
      </c>
      <c r="C6" s="363" t="s">
        <v>2685</v>
      </c>
      <c r="D6" s="363">
        <v>3</v>
      </c>
      <c r="E6" s="363">
        <v>4</v>
      </c>
      <c r="F6" s="363"/>
    </row>
    <row r="7" spans="2:6">
      <c r="B7" s="233" t="s">
        <v>2676</v>
      </c>
      <c r="C7" s="363" t="s">
        <v>2686</v>
      </c>
      <c r="D7" s="363">
        <v>6</v>
      </c>
      <c r="E7" s="363">
        <v>5</v>
      </c>
      <c r="F7" s="363"/>
    </row>
    <row r="8" spans="2:6">
      <c r="B8" s="233" t="s">
        <v>2676</v>
      </c>
      <c r="C8" s="363" t="s">
        <v>2687</v>
      </c>
      <c r="D8" s="363">
        <v>3</v>
      </c>
      <c r="E8" s="363">
        <v>1</v>
      </c>
      <c r="F8" s="363"/>
    </row>
    <row r="9" spans="2:6">
      <c r="B9" s="233" t="s">
        <v>2676</v>
      </c>
      <c r="C9" s="363" t="s">
        <v>2688</v>
      </c>
      <c r="D9" s="363">
        <v>6</v>
      </c>
      <c r="E9" s="363">
        <v>9</v>
      </c>
      <c r="F9" s="363"/>
    </row>
    <row r="10" spans="2:6">
      <c r="B10" s="233" t="s">
        <v>2676</v>
      </c>
      <c r="C10" s="363" t="s">
        <v>2689</v>
      </c>
      <c r="D10" s="363">
        <v>6</v>
      </c>
      <c r="E10" s="363">
        <v>9</v>
      </c>
      <c r="F10" s="363"/>
    </row>
    <row r="11" spans="2:6">
      <c r="B11" s="233" t="s">
        <v>2679</v>
      </c>
      <c r="C11" s="363"/>
      <c r="D11" s="363">
        <v>3</v>
      </c>
      <c r="E11" s="363">
        <v>2</v>
      </c>
      <c r="F11" s="363"/>
    </row>
    <row r="12" spans="2:6">
      <c r="B12" s="233" t="s">
        <v>2680</v>
      </c>
      <c r="C12" s="363"/>
      <c r="D12" s="363">
        <v>6</v>
      </c>
      <c r="E12" s="363">
        <v>6</v>
      </c>
      <c r="F12" s="363"/>
    </row>
    <row r="13" spans="2:6">
      <c r="B13" s="233" t="s">
        <v>2682</v>
      </c>
      <c r="C13" s="363"/>
      <c r="D13" s="363">
        <v>3</v>
      </c>
      <c r="E13" s="363">
        <v>0</v>
      </c>
      <c r="F13" s="363"/>
    </row>
    <row r="14" spans="2:6">
      <c r="B14" s="233" t="s">
        <v>2681</v>
      </c>
      <c r="C14" s="363"/>
      <c r="D14" s="363">
        <v>3</v>
      </c>
      <c r="E14" s="363">
        <v>3</v>
      </c>
      <c r="F14" s="363">
        <v>12</v>
      </c>
    </row>
    <row r="15" spans="2:6">
      <c r="B15" s="233" t="s">
        <v>2742</v>
      </c>
      <c r="C15" s="363"/>
      <c r="D15" s="363">
        <v>4</v>
      </c>
      <c r="E15" s="363">
        <v>3</v>
      </c>
      <c r="F15" s="363"/>
    </row>
    <row r="17" spans="3:3">
      <c r="C17" s="646"/>
    </row>
  </sheetData>
  <pageMargins left="0.7" right="0.7" top="0.75" bottom="0.75" header="0.3" footer="0.3"/>
  <pageSetup paperSize="9" orientation="portrait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0"/>
  <sheetViews>
    <sheetView zoomScale="90" zoomScaleNormal="90" zoomScaleSheetLayoutView="76" workbookViewId="0">
      <selection activeCell="G12" sqref="G12"/>
    </sheetView>
  </sheetViews>
  <sheetFormatPr baseColWidth="10" defaultRowHeight="15"/>
  <cols>
    <col min="1" max="1" width="8.85546875" customWidth="1"/>
    <col min="2" max="2" width="65.28515625" bestFit="1" customWidth="1"/>
    <col min="3" max="3" width="21" style="362" hidden="1" customWidth="1"/>
    <col min="4" max="4" width="17" style="362" hidden="1" customWidth="1"/>
    <col min="5" max="5" width="18.28515625" style="721" customWidth="1"/>
  </cols>
  <sheetData>
    <row r="1" spans="1:5" s="192" customFormat="1">
      <c r="A1" s="231"/>
      <c r="B1" s="231"/>
      <c r="C1" s="363" t="s">
        <v>874</v>
      </c>
      <c r="D1" s="363" t="s">
        <v>875</v>
      </c>
      <c r="E1" s="363" t="s">
        <v>86</v>
      </c>
    </row>
    <row r="2" spans="1:5" s="192" customFormat="1" hidden="1">
      <c r="A2" s="231" t="s">
        <v>876</v>
      </c>
      <c r="B2" s="231" t="s">
        <v>877</v>
      </c>
      <c r="C2" s="363"/>
      <c r="D2" s="363"/>
      <c r="E2" s="363"/>
    </row>
    <row r="3" spans="1:5" s="192" customFormat="1" hidden="1">
      <c r="A3" s="231" t="s">
        <v>878</v>
      </c>
      <c r="B3" s="231" t="s">
        <v>879</v>
      </c>
      <c r="C3" s="363"/>
      <c r="D3" s="363"/>
      <c r="E3" s="363"/>
    </row>
    <row r="4" spans="1:5" s="192" customFormat="1" hidden="1">
      <c r="A4" s="231" t="s">
        <v>880</v>
      </c>
      <c r="B4" s="231" t="s">
        <v>881</v>
      </c>
      <c r="C4" s="363"/>
      <c r="D4" s="363"/>
      <c r="E4" s="363"/>
    </row>
    <row r="5" spans="1:5" s="192" customFormat="1" hidden="1">
      <c r="A5" s="231" t="s">
        <v>882</v>
      </c>
      <c r="B5" s="231" t="s">
        <v>883</v>
      </c>
      <c r="C5" s="363"/>
      <c r="D5" s="363"/>
      <c r="E5" s="363"/>
    </row>
    <row r="6" spans="1:5" s="192" customFormat="1" hidden="1">
      <c r="A6" s="231" t="s">
        <v>884</v>
      </c>
      <c r="B6" s="231" t="s">
        <v>885</v>
      </c>
      <c r="C6" s="363"/>
      <c r="D6" s="363"/>
      <c r="E6" s="363"/>
    </row>
    <row r="7" spans="1:5" s="192" customFormat="1" hidden="1">
      <c r="A7" s="231" t="s">
        <v>886</v>
      </c>
      <c r="B7" s="231" t="s">
        <v>887</v>
      </c>
      <c r="C7" s="363"/>
      <c r="D7" s="363"/>
      <c r="E7" s="363"/>
    </row>
    <row r="8" spans="1:5" s="192" customFormat="1">
      <c r="A8" s="231" t="s">
        <v>888</v>
      </c>
      <c r="B8" s="231" t="s">
        <v>889</v>
      </c>
      <c r="C8" s="363">
        <v>4</v>
      </c>
      <c r="D8" s="363">
        <v>0</v>
      </c>
      <c r="E8" s="363"/>
    </row>
    <row r="9" spans="1:5" s="192" customFormat="1" ht="15.75" customHeight="1">
      <c r="A9" s="231" t="s">
        <v>890</v>
      </c>
      <c r="B9" s="231" t="s">
        <v>891</v>
      </c>
      <c r="C9" s="363">
        <v>0</v>
      </c>
      <c r="D9" s="363"/>
      <c r="E9" s="363"/>
    </row>
    <row r="10" spans="1:5" s="330" customFormat="1" hidden="1">
      <c r="A10" s="402"/>
      <c r="B10" s="402" t="s">
        <v>1956</v>
      </c>
      <c r="C10" s="403"/>
      <c r="D10" s="363"/>
      <c r="E10" s="363"/>
    </row>
    <row r="11" spans="1:5" s="192" customFormat="1">
      <c r="A11" s="231" t="s">
        <v>892</v>
      </c>
      <c r="B11" s="231" t="s">
        <v>893</v>
      </c>
      <c r="C11" s="363">
        <v>15</v>
      </c>
      <c r="D11" s="363">
        <v>24</v>
      </c>
      <c r="E11" s="363"/>
    </row>
    <row r="12" spans="1:5" s="192" customFormat="1">
      <c r="A12" s="231" t="s">
        <v>894</v>
      </c>
      <c r="B12" s="231" t="s">
        <v>895</v>
      </c>
      <c r="C12" s="363">
        <v>15</v>
      </c>
      <c r="D12" s="363">
        <v>14</v>
      </c>
      <c r="E12" s="363"/>
    </row>
    <row r="13" spans="1:5" s="192" customFormat="1">
      <c r="A13" s="231" t="s">
        <v>896</v>
      </c>
      <c r="B13" s="231" t="s">
        <v>897</v>
      </c>
      <c r="C13" s="363">
        <v>10</v>
      </c>
      <c r="D13" s="363">
        <v>13</v>
      </c>
      <c r="E13" s="363"/>
    </row>
    <row r="14" spans="1:5" s="192" customFormat="1">
      <c r="A14" s="231" t="s">
        <v>898</v>
      </c>
      <c r="B14" s="231" t="s">
        <v>899</v>
      </c>
      <c r="C14" s="363">
        <v>10</v>
      </c>
      <c r="D14" s="363">
        <v>2</v>
      </c>
      <c r="E14" s="363"/>
    </row>
    <row r="15" spans="1:5" s="192" customFormat="1">
      <c r="A15" s="231" t="s">
        <v>900</v>
      </c>
      <c r="B15" s="231" t="s">
        <v>901</v>
      </c>
      <c r="C15" s="363">
        <v>4</v>
      </c>
      <c r="D15" s="363">
        <v>16</v>
      </c>
      <c r="E15" s="363"/>
    </row>
    <row r="16" spans="1:5" s="192" customFormat="1">
      <c r="A16" s="231" t="s">
        <v>902</v>
      </c>
      <c r="B16" s="231" t="s">
        <v>903</v>
      </c>
      <c r="C16" s="363">
        <v>4</v>
      </c>
      <c r="D16" s="363">
        <v>6</v>
      </c>
      <c r="E16" s="363"/>
    </row>
    <row r="17" spans="1:5" s="192" customFormat="1">
      <c r="A17" s="231" t="s">
        <v>904</v>
      </c>
      <c r="B17" s="231" t="s">
        <v>905</v>
      </c>
      <c r="C17" s="363">
        <v>4</v>
      </c>
      <c r="D17" s="363">
        <v>21</v>
      </c>
      <c r="E17" s="363"/>
    </row>
    <row r="18" spans="1:5" s="192" customFormat="1">
      <c r="A18" s="231" t="s">
        <v>906</v>
      </c>
      <c r="B18" s="231" t="s">
        <v>907</v>
      </c>
      <c r="C18" s="363">
        <v>3</v>
      </c>
      <c r="D18" s="363">
        <v>10</v>
      </c>
      <c r="E18" s="363"/>
    </row>
    <row r="19" spans="1:5" s="192" customFormat="1">
      <c r="A19" s="231" t="s">
        <v>908</v>
      </c>
      <c r="B19" s="231" t="s">
        <v>909</v>
      </c>
      <c r="C19" s="363">
        <v>12</v>
      </c>
      <c r="D19" s="363">
        <v>4</v>
      </c>
      <c r="E19" s="363"/>
    </row>
    <row r="20" spans="1:5" s="192" customFormat="1">
      <c r="A20" s="231" t="s">
        <v>910</v>
      </c>
      <c r="B20" s="231" t="s">
        <v>911</v>
      </c>
      <c r="C20" s="363">
        <v>12</v>
      </c>
      <c r="D20" s="363">
        <v>8</v>
      </c>
      <c r="E20" s="363"/>
    </row>
    <row r="21" spans="1:5" s="192" customFormat="1">
      <c r="A21" s="231" t="s">
        <v>912</v>
      </c>
      <c r="B21" s="231" t="s">
        <v>913</v>
      </c>
      <c r="C21" s="363">
        <v>10</v>
      </c>
      <c r="D21" s="363">
        <v>27</v>
      </c>
      <c r="E21" s="363"/>
    </row>
    <row r="22" spans="1:5" s="192" customFormat="1">
      <c r="A22" s="231" t="s">
        <v>914</v>
      </c>
      <c r="B22" s="231" t="s">
        <v>915</v>
      </c>
      <c r="C22" s="363">
        <v>10</v>
      </c>
      <c r="D22" s="363">
        <v>26</v>
      </c>
      <c r="E22" s="363"/>
    </row>
    <row r="23" spans="1:5" s="192" customFormat="1">
      <c r="A23" s="231" t="s">
        <v>916</v>
      </c>
      <c r="B23" s="231" t="s">
        <v>917</v>
      </c>
      <c r="C23" s="363">
        <v>8</v>
      </c>
      <c r="D23" s="363">
        <v>1</v>
      </c>
      <c r="E23" s="363"/>
    </row>
    <row r="24" spans="1:5" s="192" customFormat="1" hidden="1">
      <c r="A24" s="231" t="s">
        <v>918</v>
      </c>
      <c r="B24" s="231" t="s">
        <v>919</v>
      </c>
      <c r="C24" s="363"/>
      <c r="D24" s="363"/>
      <c r="E24" s="363"/>
    </row>
    <row r="25" spans="1:5" s="192" customFormat="1" hidden="1">
      <c r="A25" s="231" t="s">
        <v>920</v>
      </c>
      <c r="B25" s="231" t="s">
        <v>921</v>
      </c>
      <c r="C25" s="363"/>
      <c r="D25" s="363"/>
      <c r="E25" s="363"/>
    </row>
    <row r="26" spans="1:5" s="192" customFormat="1" hidden="1">
      <c r="A26" s="231" t="s">
        <v>922</v>
      </c>
      <c r="B26" s="231" t="s">
        <v>923</v>
      </c>
      <c r="C26" s="363"/>
      <c r="D26" s="363"/>
      <c r="E26" s="363"/>
    </row>
    <row r="27" spans="1:5" s="192" customFormat="1" hidden="1">
      <c r="A27" s="231" t="s">
        <v>924</v>
      </c>
      <c r="B27" s="231" t="s">
        <v>925</v>
      </c>
      <c r="C27" s="363"/>
      <c r="D27" s="363"/>
      <c r="E27" s="363"/>
    </row>
    <row r="28" spans="1:5" s="192" customFormat="1" hidden="1">
      <c r="A28" s="231" t="s">
        <v>926</v>
      </c>
      <c r="B28" s="231" t="s">
        <v>927</v>
      </c>
      <c r="C28" s="363"/>
      <c r="D28" s="363"/>
      <c r="E28" s="363"/>
    </row>
    <row r="29" spans="1:5" s="192" customFormat="1" hidden="1">
      <c r="A29" s="231" t="s">
        <v>928</v>
      </c>
      <c r="B29" s="231" t="s">
        <v>929</v>
      </c>
      <c r="C29" s="363"/>
      <c r="D29" s="363"/>
      <c r="E29" s="363"/>
    </row>
    <row r="30" spans="1:5" s="192" customFormat="1" hidden="1">
      <c r="A30" s="231" t="s">
        <v>930</v>
      </c>
      <c r="B30" s="231" t="s">
        <v>931</v>
      </c>
      <c r="C30" s="363"/>
      <c r="D30" s="363"/>
      <c r="E30" s="363"/>
    </row>
    <row r="31" spans="1:5" s="192" customFormat="1" hidden="1">
      <c r="A31" s="231" t="s">
        <v>932</v>
      </c>
      <c r="B31" s="231" t="s">
        <v>933</v>
      </c>
      <c r="C31" s="363"/>
      <c r="D31" s="363"/>
      <c r="E31" s="363"/>
    </row>
    <row r="32" spans="1:5" s="192" customFormat="1" hidden="1">
      <c r="A32" s="231" t="s">
        <v>3136</v>
      </c>
      <c r="B32" s="231" t="s">
        <v>3137</v>
      </c>
      <c r="C32" s="363"/>
      <c r="D32" s="363"/>
      <c r="E32" s="363"/>
    </row>
    <row r="33" spans="1:5" s="192" customFormat="1">
      <c r="A33" s="231" t="s">
        <v>934</v>
      </c>
      <c r="B33" s="231" t="s">
        <v>935</v>
      </c>
      <c r="C33" s="363">
        <v>18</v>
      </c>
      <c r="D33" s="363">
        <v>24</v>
      </c>
      <c r="E33" s="363"/>
    </row>
    <row r="34" spans="1:5" s="192" customFormat="1">
      <c r="A34" s="231" t="s">
        <v>936</v>
      </c>
      <c r="B34" s="231" t="s">
        <v>937</v>
      </c>
      <c r="C34" s="363">
        <v>18</v>
      </c>
      <c r="D34" s="363">
        <v>15</v>
      </c>
      <c r="E34" s="363"/>
    </row>
    <row r="35" spans="1:5" s="192" customFormat="1">
      <c r="A35" s="231" t="s">
        <v>938</v>
      </c>
      <c r="B35" s="231" t="s">
        <v>939</v>
      </c>
      <c r="C35" s="363">
        <v>18</v>
      </c>
      <c r="D35" s="363">
        <v>16</v>
      </c>
      <c r="E35" s="363"/>
    </row>
    <row r="36" spans="1:5" s="192" customFormat="1">
      <c r="A36" s="231" t="s">
        <v>940</v>
      </c>
      <c r="B36" s="231" t="s">
        <v>941</v>
      </c>
      <c r="C36" s="363">
        <v>18</v>
      </c>
      <c r="D36" s="363">
        <v>12</v>
      </c>
      <c r="E36" s="363"/>
    </row>
    <row r="37" spans="1:5" s="192" customFormat="1" hidden="1">
      <c r="A37" s="231" t="s">
        <v>942</v>
      </c>
      <c r="B37" s="231" t="s">
        <v>943</v>
      </c>
      <c r="C37" s="363"/>
      <c r="D37" s="363"/>
      <c r="E37" s="363"/>
    </row>
    <row r="38" spans="1:5" s="192" customFormat="1" hidden="1">
      <c r="A38" s="231" t="s">
        <v>944</v>
      </c>
      <c r="B38" s="231" t="s">
        <v>945</v>
      </c>
      <c r="C38" s="363"/>
      <c r="D38" s="363"/>
      <c r="E38" s="363"/>
    </row>
    <row r="39" spans="1:5" s="192" customFormat="1">
      <c r="A39" s="231" t="s">
        <v>946</v>
      </c>
      <c r="B39" s="231" t="s">
        <v>947</v>
      </c>
      <c r="C39" s="363">
        <v>4</v>
      </c>
      <c r="D39" s="363">
        <v>1</v>
      </c>
      <c r="E39" s="363"/>
    </row>
    <row r="40" spans="1:5" s="192" customFormat="1">
      <c r="A40" s="567" t="s">
        <v>948</v>
      </c>
      <c r="B40" s="567" t="s">
        <v>949</v>
      </c>
      <c r="C40" s="568">
        <v>15</v>
      </c>
      <c r="D40" s="363">
        <v>0</v>
      </c>
      <c r="E40" s="363"/>
    </row>
    <row r="41" spans="1:5" s="192" customFormat="1" hidden="1">
      <c r="A41" s="231" t="s">
        <v>950</v>
      </c>
      <c r="B41" s="231" t="s">
        <v>951</v>
      </c>
      <c r="C41" s="363"/>
      <c r="D41" s="363"/>
      <c r="E41" s="363"/>
    </row>
    <row r="42" spans="1:5" s="192" customFormat="1" hidden="1">
      <c r="A42" s="231" t="s">
        <v>952</v>
      </c>
      <c r="B42" s="231" t="s">
        <v>953</v>
      </c>
      <c r="C42" s="363"/>
      <c r="D42" s="363"/>
      <c r="E42" s="363"/>
    </row>
    <row r="43" spans="1:5" s="192" customFormat="1">
      <c r="A43" s="231" t="s">
        <v>954</v>
      </c>
      <c r="B43" s="231" t="s">
        <v>955</v>
      </c>
      <c r="C43" s="363">
        <v>15</v>
      </c>
      <c r="D43" s="363">
        <v>15</v>
      </c>
      <c r="E43" s="363"/>
    </row>
    <row r="44" spans="1:5" s="192" customFormat="1">
      <c r="A44" s="231" t="s">
        <v>956</v>
      </c>
      <c r="B44" s="231" t="s">
        <v>957</v>
      </c>
      <c r="C44" s="363">
        <v>15</v>
      </c>
      <c r="D44" s="363">
        <v>20</v>
      </c>
      <c r="E44" s="363"/>
    </row>
    <row r="45" spans="1:5" s="192" customFormat="1">
      <c r="A45" s="231" t="s">
        <v>958</v>
      </c>
      <c r="B45" s="231" t="s">
        <v>959</v>
      </c>
      <c r="C45" s="363">
        <v>15</v>
      </c>
      <c r="D45" s="363">
        <v>7</v>
      </c>
      <c r="E45" s="363"/>
    </row>
    <row r="46" spans="1:5" s="192" customFormat="1">
      <c r="A46" s="231" t="s">
        <v>960</v>
      </c>
      <c r="B46" s="231" t="s">
        <v>961</v>
      </c>
      <c r="C46" s="363">
        <v>15</v>
      </c>
      <c r="D46" s="363">
        <v>13</v>
      </c>
      <c r="E46" s="363"/>
    </row>
    <row r="47" spans="1:5" s="192" customFormat="1" hidden="1">
      <c r="A47" s="231" t="s">
        <v>962</v>
      </c>
      <c r="B47" s="231" t="s">
        <v>963</v>
      </c>
      <c r="C47" s="363"/>
      <c r="D47" s="363"/>
      <c r="E47" s="363"/>
    </row>
    <row r="48" spans="1:5" s="192" customFormat="1" hidden="1">
      <c r="A48" s="231" t="s">
        <v>964</v>
      </c>
      <c r="B48" s="231" t="s">
        <v>965</v>
      </c>
      <c r="C48" s="363"/>
      <c r="D48" s="363"/>
      <c r="E48" s="363"/>
    </row>
    <row r="49" spans="1:5" s="192" customFormat="1">
      <c r="A49" s="231" t="s">
        <v>966</v>
      </c>
      <c r="B49" s="231" t="s">
        <v>967</v>
      </c>
      <c r="C49" s="363">
        <v>6</v>
      </c>
      <c r="D49" s="363">
        <v>10</v>
      </c>
      <c r="E49" s="363"/>
    </row>
    <row r="50" spans="1:5" s="192" customFormat="1">
      <c r="A50" s="231"/>
      <c r="B50" s="231" t="s">
        <v>1979</v>
      </c>
      <c r="C50" s="363">
        <v>4</v>
      </c>
      <c r="D50" s="363">
        <v>14</v>
      </c>
      <c r="E50" s="363"/>
    </row>
    <row r="51" spans="1:5" s="192" customFormat="1">
      <c r="A51" s="231" t="s">
        <v>968</v>
      </c>
      <c r="B51" s="231" t="s">
        <v>969</v>
      </c>
      <c r="C51" s="363">
        <v>18</v>
      </c>
      <c r="D51" s="363">
        <v>24</v>
      </c>
      <c r="E51" s="363"/>
    </row>
    <row r="52" spans="1:5" s="192" customFormat="1">
      <c r="A52" s="231" t="s">
        <v>970</v>
      </c>
      <c r="B52" s="231" t="s">
        <v>971</v>
      </c>
      <c r="C52" s="363">
        <v>3</v>
      </c>
      <c r="D52" s="363">
        <v>7</v>
      </c>
      <c r="E52" s="363"/>
    </row>
    <row r="53" spans="1:5" s="192" customFormat="1">
      <c r="A53" s="231" t="s">
        <v>972</v>
      </c>
      <c r="B53" s="231" t="s">
        <v>973</v>
      </c>
      <c r="C53" s="363">
        <v>4</v>
      </c>
      <c r="D53" s="363">
        <v>6</v>
      </c>
      <c r="E53" s="363"/>
    </row>
    <row r="54" spans="1:5" s="192" customFormat="1">
      <c r="A54" s="231" t="s">
        <v>974</v>
      </c>
      <c r="B54" s="231" t="s">
        <v>975</v>
      </c>
      <c r="C54" s="363">
        <v>12</v>
      </c>
      <c r="D54" s="363">
        <v>10</v>
      </c>
      <c r="E54" s="363"/>
    </row>
    <row r="55" spans="1:5" s="192" customFormat="1">
      <c r="A55" s="231" t="s">
        <v>976</v>
      </c>
      <c r="B55" s="231" t="s">
        <v>977</v>
      </c>
      <c r="C55" s="363">
        <v>6</v>
      </c>
      <c r="D55" s="363">
        <v>8</v>
      </c>
      <c r="E55" s="363"/>
    </row>
    <row r="56" spans="1:5" s="192" customFormat="1" hidden="1">
      <c r="A56" s="231" t="s">
        <v>978</v>
      </c>
      <c r="B56" s="231" t="s">
        <v>979</v>
      </c>
      <c r="C56" s="363"/>
      <c r="D56" s="363"/>
      <c r="E56" s="363"/>
    </row>
    <row r="57" spans="1:5" s="192" customFormat="1" hidden="1">
      <c r="A57" s="231" t="s">
        <v>980</v>
      </c>
      <c r="B57" s="231" t="s">
        <v>981</v>
      </c>
      <c r="C57" s="363"/>
      <c r="D57" s="363"/>
      <c r="E57" s="363"/>
    </row>
    <row r="58" spans="1:5" s="192" customFormat="1">
      <c r="A58" s="231" t="s">
        <v>982</v>
      </c>
      <c r="B58" s="231" t="s">
        <v>983</v>
      </c>
      <c r="C58" s="363">
        <v>3</v>
      </c>
      <c r="D58" s="363">
        <v>7</v>
      </c>
      <c r="E58" s="363"/>
    </row>
    <row r="59" spans="1:5" s="192" customFormat="1">
      <c r="A59" s="231" t="s">
        <v>984</v>
      </c>
      <c r="B59" s="231" t="s">
        <v>985</v>
      </c>
      <c r="C59" s="363">
        <v>6</v>
      </c>
      <c r="D59" s="363">
        <v>4</v>
      </c>
      <c r="E59" s="363"/>
    </row>
    <row r="60" spans="1:5" s="192" customFormat="1">
      <c r="A60" s="231" t="s">
        <v>986</v>
      </c>
      <c r="B60" s="231" t="s">
        <v>987</v>
      </c>
      <c r="C60" s="363">
        <v>6</v>
      </c>
      <c r="D60" s="363">
        <v>16</v>
      </c>
      <c r="E60" s="363"/>
    </row>
    <row r="61" spans="1:5" s="192" customFormat="1">
      <c r="A61" s="231" t="s">
        <v>988</v>
      </c>
      <c r="B61" s="231" t="s">
        <v>989</v>
      </c>
      <c r="C61" s="363">
        <v>6</v>
      </c>
      <c r="D61" s="363">
        <v>6</v>
      </c>
      <c r="E61" s="363"/>
    </row>
    <row r="62" spans="1:5" s="192" customFormat="1">
      <c r="A62" s="231" t="s">
        <v>990</v>
      </c>
      <c r="B62" s="231" t="s">
        <v>991</v>
      </c>
      <c r="C62" s="363">
        <v>6</v>
      </c>
      <c r="D62" s="363">
        <v>16</v>
      </c>
      <c r="E62" s="363"/>
    </row>
    <row r="63" spans="1:5" s="192" customFormat="1" ht="13.5" customHeight="1">
      <c r="A63" s="231" t="s">
        <v>992</v>
      </c>
      <c r="B63" s="231" t="s">
        <v>993</v>
      </c>
      <c r="C63" s="363">
        <v>3</v>
      </c>
      <c r="D63" s="363">
        <v>5</v>
      </c>
      <c r="E63" s="363"/>
    </row>
    <row r="64" spans="1:5" s="192" customFormat="1" hidden="1">
      <c r="A64" s="231" t="s">
        <v>994</v>
      </c>
      <c r="B64" s="231" t="s">
        <v>995</v>
      </c>
      <c r="C64" s="363">
        <v>2</v>
      </c>
      <c r="D64" s="363"/>
      <c r="E64" s="363"/>
    </row>
    <row r="65" spans="1:5" s="192" customFormat="1" hidden="1">
      <c r="A65" s="231" t="s">
        <v>996</v>
      </c>
      <c r="B65" s="231" t="s">
        <v>997</v>
      </c>
      <c r="C65" s="363">
        <v>3</v>
      </c>
      <c r="D65" s="363"/>
      <c r="E65" s="363"/>
    </row>
    <row r="66" spans="1:5" s="192" customFormat="1">
      <c r="A66" s="231"/>
      <c r="B66" s="231" t="s">
        <v>1220</v>
      </c>
      <c r="C66" s="363">
        <v>3</v>
      </c>
      <c r="D66" s="363">
        <v>9</v>
      </c>
      <c r="E66" s="363"/>
    </row>
    <row r="67" spans="1:5" s="192" customFormat="1" hidden="1">
      <c r="A67" s="231"/>
      <c r="B67" s="231" t="s">
        <v>1972</v>
      </c>
      <c r="C67" s="363">
        <v>2</v>
      </c>
      <c r="D67" s="363"/>
      <c r="E67" s="363"/>
    </row>
    <row r="68" spans="1:5" s="192" customFormat="1" hidden="1">
      <c r="A68" s="231"/>
      <c r="B68" s="231"/>
      <c r="C68" s="363"/>
      <c r="D68" s="363"/>
      <c r="E68" s="363"/>
    </row>
    <row r="69" spans="1:5" s="192" customFormat="1">
      <c r="A69" s="231"/>
      <c r="B69" s="231" t="s">
        <v>1973</v>
      </c>
      <c r="C69" s="363">
        <v>8</v>
      </c>
      <c r="D69" s="363">
        <v>5</v>
      </c>
      <c r="E69" s="363"/>
    </row>
    <row r="70" spans="1:5" s="192" customFormat="1">
      <c r="A70" s="231" t="s">
        <v>998</v>
      </c>
      <c r="B70" s="231" t="s">
        <v>999</v>
      </c>
      <c r="C70" s="363">
        <v>12</v>
      </c>
      <c r="D70" s="363">
        <v>16</v>
      </c>
      <c r="E70" s="363"/>
    </row>
    <row r="71" spans="1:5" s="192" customFormat="1" hidden="1">
      <c r="A71" s="231" t="s">
        <v>1000</v>
      </c>
      <c r="B71" s="231" t="s">
        <v>999</v>
      </c>
      <c r="C71" s="363">
        <v>4</v>
      </c>
      <c r="D71" s="363"/>
      <c r="E71" s="363"/>
    </row>
    <row r="72" spans="1:5" s="192" customFormat="1" hidden="1">
      <c r="A72" s="231" t="s">
        <v>1002</v>
      </c>
      <c r="B72" s="231" t="s">
        <v>999</v>
      </c>
      <c r="C72" s="363"/>
      <c r="D72" s="363"/>
      <c r="E72" s="363"/>
    </row>
    <row r="73" spans="1:5" s="192" customFormat="1" hidden="1">
      <c r="A73" s="231" t="s">
        <v>1003</v>
      </c>
      <c r="B73" s="231" t="s">
        <v>999</v>
      </c>
      <c r="C73" s="363"/>
      <c r="D73" s="363"/>
      <c r="E73" s="363"/>
    </row>
    <row r="74" spans="1:5" s="192" customFormat="1" hidden="1">
      <c r="A74" s="231" t="s">
        <v>1004</v>
      </c>
      <c r="B74" s="231" t="s">
        <v>999</v>
      </c>
      <c r="C74" s="363"/>
      <c r="D74" s="363"/>
      <c r="E74" s="363"/>
    </row>
    <row r="75" spans="1:5" s="192" customFormat="1" hidden="1">
      <c r="A75" s="231" t="s">
        <v>1005</v>
      </c>
      <c r="B75" s="231" t="s">
        <v>999</v>
      </c>
      <c r="C75" s="363"/>
      <c r="D75" s="363"/>
      <c r="E75" s="363"/>
    </row>
    <row r="76" spans="1:5" s="192" customFormat="1" hidden="1">
      <c r="A76" s="231" t="s">
        <v>1006</v>
      </c>
      <c r="B76" s="231" t="s">
        <v>999</v>
      </c>
      <c r="C76" s="363"/>
      <c r="D76" s="363"/>
      <c r="E76" s="363"/>
    </row>
    <row r="77" spans="1:5" s="192" customFormat="1" hidden="1">
      <c r="A77" s="231" t="s">
        <v>1007</v>
      </c>
      <c r="B77" s="231" t="s">
        <v>999</v>
      </c>
      <c r="C77" s="363"/>
      <c r="D77" s="363"/>
      <c r="E77" s="363"/>
    </row>
    <row r="78" spans="1:5" s="192" customFormat="1" hidden="1">
      <c r="A78" s="231" t="s">
        <v>1008</v>
      </c>
      <c r="B78" s="231" t="s">
        <v>999</v>
      </c>
      <c r="C78" s="363"/>
      <c r="D78" s="363"/>
      <c r="E78" s="363"/>
    </row>
    <row r="79" spans="1:5" s="192" customFormat="1">
      <c r="A79" s="231" t="s">
        <v>1000</v>
      </c>
      <c r="B79" s="231" t="s">
        <v>1001</v>
      </c>
      <c r="C79" s="363">
        <v>6</v>
      </c>
      <c r="D79" s="363">
        <v>36</v>
      </c>
      <c r="E79" s="363"/>
    </row>
    <row r="80" spans="1:5" s="192" customFormat="1">
      <c r="A80" s="231"/>
      <c r="B80" s="231" t="s">
        <v>1221</v>
      </c>
      <c r="C80" s="363">
        <v>8</v>
      </c>
      <c r="D80" s="363">
        <v>16</v>
      </c>
      <c r="E80" s="363"/>
    </row>
    <row r="81" spans="1:5" s="192" customFormat="1">
      <c r="A81" s="231"/>
      <c r="B81" s="231" t="s">
        <v>2325</v>
      </c>
      <c r="C81" s="363">
        <v>4</v>
      </c>
      <c r="D81" s="363">
        <v>15</v>
      </c>
      <c r="E81" s="363"/>
    </row>
    <row r="82" spans="1:5" s="192" customFormat="1">
      <c r="A82" s="231" t="s">
        <v>1009</v>
      </c>
      <c r="B82" s="231" t="s">
        <v>1010</v>
      </c>
      <c r="C82" s="363">
        <v>2</v>
      </c>
      <c r="D82" s="363">
        <v>8</v>
      </c>
      <c r="E82" s="363"/>
    </row>
    <row r="83" spans="1:5" s="192" customFormat="1">
      <c r="A83" s="231" t="s">
        <v>1011</v>
      </c>
      <c r="B83" s="231" t="s">
        <v>1012</v>
      </c>
      <c r="C83" s="363">
        <v>2</v>
      </c>
      <c r="D83" s="363">
        <v>6</v>
      </c>
      <c r="E83" s="363"/>
    </row>
    <row r="84" spans="1:5" s="192" customFormat="1">
      <c r="A84" s="231"/>
      <c r="B84" s="231" t="s">
        <v>3206</v>
      </c>
      <c r="C84" s="363">
        <v>4</v>
      </c>
      <c r="D84" s="363">
        <v>6</v>
      </c>
      <c r="E84" s="363"/>
    </row>
    <row r="85" spans="1:5" s="192" customFormat="1">
      <c r="A85" s="231"/>
      <c r="B85" s="231" t="s">
        <v>3574</v>
      </c>
      <c r="C85" s="363"/>
      <c r="D85" s="363">
        <v>2</v>
      </c>
      <c r="E85" s="363"/>
    </row>
    <row r="86" spans="1:5" s="192" customFormat="1">
      <c r="C86" s="362"/>
      <c r="D86" s="362"/>
      <c r="E86" s="721"/>
    </row>
    <row r="87" spans="1:5" s="192" customFormat="1">
      <c r="C87" s="362"/>
      <c r="D87" s="362"/>
      <c r="E87" s="721"/>
    </row>
    <row r="88" spans="1:5" s="192" customFormat="1">
      <c r="C88" s="362"/>
      <c r="D88" s="362"/>
      <c r="E88" s="721"/>
    </row>
    <row r="89" spans="1:5" s="192" customFormat="1">
      <c r="C89" s="362"/>
      <c r="D89" s="362"/>
      <c r="E89" s="721"/>
    </row>
    <row r="90" spans="1:5" s="192" customFormat="1">
      <c r="C90" s="362"/>
      <c r="D90" s="362"/>
      <c r="E90" s="721"/>
    </row>
    <row r="91" spans="1:5" s="192" customFormat="1">
      <c r="C91" s="362"/>
      <c r="D91" s="362"/>
      <c r="E91" s="721"/>
    </row>
    <row r="92" spans="1:5" s="192" customFormat="1">
      <c r="C92" s="362"/>
      <c r="D92" s="362"/>
      <c r="E92" s="721"/>
    </row>
    <row r="93" spans="1:5" s="192" customFormat="1">
      <c r="C93" s="362"/>
      <c r="D93" s="362"/>
      <c r="E93" s="721"/>
    </row>
    <row r="94" spans="1:5" s="192" customFormat="1">
      <c r="C94" s="362"/>
      <c r="D94" s="362"/>
      <c r="E94" s="721"/>
    </row>
    <row r="95" spans="1:5" s="192" customFormat="1">
      <c r="C95" s="362"/>
      <c r="D95" s="362"/>
      <c r="E95" s="721"/>
    </row>
    <row r="96" spans="1:5" s="192" customFormat="1">
      <c r="C96" s="362"/>
      <c r="D96" s="362"/>
      <c r="E96" s="721"/>
    </row>
    <row r="97" spans="3:5" s="192" customFormat="1">
      <c r="C97" s="362"/>
      <c r="D97" s="362"/>
      <c r="E97" s="721"/>
    </row>
    <row r="98" spans="3:5" s="192" customFormat="1">
      <c r="C98" s="362"/>
      <c r="D98" s="362"/>
      <c r="E98" s="721"/>
    </row>
    <row r="99" spans="3:5" s="192" customFormat="1">
      <c r="C99" s="362"/>
      <c r="D99" s="362"/>
      <c r="E99" s="721"/>
    </row>
    <row r="100" spans="3:5" s="192" customFormat="1">
      <c r="C100" s="362"/>
      <c r="D100" s="362"/>
      <c r="E100" s="721"/>
    </row>
    <row r="101" spans="3:5" s="192" customFormat="1">
      <c r="C101" s="362"/>
      <c r="D101" s="362"/>
      <c r="E101" s="721"/>
    </row>
    <row r="102" spans="3:5" s="192" customFormat="1">
      <c r="C102" s="362"/>
      <c r="D102" s="362"/>
      <c r="E102" s="721"/>
    </row>
    <row r="130" spans="2:2">
      <c r="B130" t="s">
        <v>1110</v>
      </c>
    </row>
  </sheetData>
  <conditionalFormatting sqref="E1:E7 D8:D84 E86:E1048576">
    <cfRule type="cellIs" dxfId="7" priority="1" stopIfTrue="1" operator="lessThan">
      <formula>0</formula>
    </cfRule>
  </conditionalFormatting>
  <pageMargins left="0.25" right="0.25" top="0.75" bottom="0.75" header="0.3" footer="0.3"/>
  <pageSetup orientation="portrait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G33"/>
  <sheetViews>
    <sheetView workbookViewId="0">
      <selection activeCell="I12" sqref="I12"/>
    </sheetView>
  </sheetViews>
  <sheetFormatPr baseColWidth="10" defaultRowHeight="15"/>
  <cols>
    <col min="2" max="2" width="39.5703125" style="408" bestFit="1" customWidth="1"/>
    <col min="3" max="3" width="17" style="362" bestFit="1" customWidth="1"/>
    <col min="4" max="4" width="17" style="362" hidden="1" customWidth="1"/>
    <col min="5" max="5" width="14" style="362" hidden="1" customWidth="1"/>
    <col min="6" max="6" width="15.7109375" style="362" customWidth="1"/>
    <col min="7" max="7" width="11.42578125" hidden="1" customWidth="1"/>
  </cols>
  <sheetData>
    <row r="5" spans="2:7">
      <c r="B5" s="406"/>
      <c r="C5" s="363"/>
      <c r="D5" s="363" t="s">
        <v>1099</v>
      </c>
      <c r="E5" s="363" t="s">
        <v>1077</v>
      </c>
      <c r="F5" s="363" t="s">
        <v>0</v>
      </c>
      <c r="G5" s="233"/>
    </row>
    <row r="6" spans="2:7">
      <c r="B6" s="406" t="s">
        <v>2</v>
      </c>
      <c r="C6" s="363" t="s">
        <v>1130</v>
      </c>
      <c r="D6" s="363">
        <v>2</v>
      </c>
      <c r="E6" s="363"/>
      <c r="F6" s="363"/>
      <c r="G6" s="233"/>
    </row>
    <row r="7" spans="2:7">
      <c r="B7" s="406" t="s">
        <v>1</v>
      </c>
      <c r="C7" s="363" t="s">
        <v>1131</v>
      </c>
      <c r="D7" s="363">
        <v>3</v>
      </c>
      <c r="E7" s="363"/>
      <c r="F7" s="363"/>
      <c r="G7" s="233"/>
    </row>
    <row r="8" spans="2:7">
      <c r="B8" s="406" t="s">
        <v>1013</v>
      </c>
      <c r="C8" s="363" t="s">
        <v>1141</v>
      </c>
      <c r="D8" s="363">
        <v>3</v>
      </c>
      <c r="E8" s="363"/>
      <c r="F8" s="363"/>
      <c r="G8" s="233"/>
    </row>
    <row r="9" spans="2:7">
      <c r="B9" s="406" t="s">
        <v>564</v>
      </c>
      <c r="C9" s="363" t="s">
        <v>1142</v>
      </c>
      <c r="D9" s="363">
        <v>3</v>
      </c>
      <c r="E9" s="363"/>
      <c r="F9" s="363"/>
      <c r="G9" s="233"/>
    </row>
    <row r="10" spans="2:7">
      <c r="B10" s="407" t="s">
        <v>1143</v>
      </c>
      <c r="C10" s="363" t="s">
        <v>7</v>
      </c>
      <c r="D10" s="363">
        <v>10</v>
      </c>
      <c r="E10" s="363"/>
      <c r="F10" s="363"/>
      <c r="G10" s="233"/>
    </row>
    <row r="11" spans="2:7">
      <c r="B11" s="406" t="s">
        <v>565</v>
      </c>
      <c r="C11" s="363" t="s">
        <v>1129</v>
      </c>
      <c r="D11" s="363">
        <v>4</v>
      </c>
      <c r="E11" s="363"/>
      <c r="F11" s="363">
        <v>4</v>
      </c>
      <c r="G11" s="233"/>
    </row>
    <row r="12" spans="2:7">
      <c r="B12" s="406" t="s">
        <v>577</v>
      </c>
      <c r="C12" s="363" t="s">
        <v>1136</v>
      </c>
      <c r="D12" s="363">
        <v>6</v>
      </c>
      <c r="E12" s="363"/>
      <c r="F12" s="363"/>
      <c r="G12" s="233"/>
    </row>
    <row r="13" spans="2:7">
      <c r="B13" s="406" t="s">
        <v>1082</v>
      </c>
      <c r="C13" s="363" t="s">
        <v>1137</v>
      </c>
      <c r="D13" s="363">
        <v>7</v>
      </c>
      <c r="E13" s="363"/>
      <c r="F13" s="363">
        <v>3</v>
      </c>
      <c r="G13" s="233"/>
    </row>
    <row r="14" spans="2:7">
      <c r="B14" s="406" t="s">
        <v>1134</v>
      </c>
      <c r="C14" s="363" t="s">
        <v>1134</v>
      </c>
      <c r="D14" s="363">
        <v>4</v>
      </c>
      <c r="E14" s="363"/>
      <c r="F14" s="363"/>
      <c r="G14" s="233"/>
    </row>
    <row r="15" spans="2:7">
      <c r="B15" s="406" t="s">
        <v>1135</v>
      </c>
      <c r="C15" s="363" t="s">
        <v>1138</v>
      </c>
      <c r="D15" s="363">
        <v>4</v>
      </c>
      <c r="E15" s="363"/>
      <c r="F15" s="363"/>
      <c r="G15" s="233"/>
    </row>
    <row r="16" spans="2:7">
      <c r="B16" s="406" t="s">
        <v>1083</v>
      </c>
      <c r="C16" s="363" t="s">
        <v>1139</v>
      </c>
      <c r="D16" s="363">
        <v>5</v>
      </c>
      <c r="E16" s="363"/>
      <c r="F16" s="363"/>
      <c r="G16" s="233"/>
    </row>
    <row r="17" spans="2:7">
      <c r="B17" s="406" t="s">
        <v>1084</v>
      </c>
      <c r="C17" s="363" t="s">
        <v>1140</v>
      </c>
      <c r="D17" s="363">
        <v>4</v>
      </c>
      <c r="E17" s="363"/>
      <c r="F17" s="363"/>
      <c r="G17" s="233"/>
    </row>
    <row r="18" spans="2:7">
      <c r="B18" s="406" t="s">
        <v>578</v>
      </c>
      <c r="C18" s="362" t="s">
        <v>1149</v>
      </c>
      <c r="D18" s="363">
        <v>20</v>
      </c>
      <c r="E18" s="363"/>
      <c r="F18" s="363"/>
      <c r="G18" s="233"/>
    </row>
    <row r="19" spans="2:7">
      <c r="B19" s="406" t="s">
        <v>579</v>
      </c>
      <c r="C19" s="363" t="s">
        <v>1144</v>
      </c>
      <c r="D19" s="363">
        <v>8</v>
      </c>
      <c r="E19" s="363"/>
      <c r="F19" s="363"/>
      <c r="G19" s="233"/>
    </row>
    <row r="20" spans="2:7">
      <c r="B20" s="406" t="s">
        <v>580</v>
      </c>
      <c r="C20" s="362" t="s">
        <v>1150</v>
      </c>
      <c r="D20" s="363">
        <v>5</v>
      </c>
      <c r="E20" s="363"/>
      <c r="F20" s="363">
        <v>3</v>
      </c>
      <c r="G20" s="233"/>
    </row>
    <row r="21" spans="2:7">
      <c r="B21" s="406" t="s">
        <v>1148</v>
      </c>
      <c r="C21" s="363" t="s">
        <v>1085</v>
      </c>
      <c r="D21" s="363">
        <v>6</v>
      </c>
      <c r="E21" s="363"/>
      <c r="F21" s="363"/>
      <c r="G21" s="233"/>
    </row>
    <row r="22" spans="2:7">
      <c r="B22" s="406" t="s">
        <v>1153</v>
      </c>
      <c r="C22" s="363" t="s">
        <v>1154</v>
      </c>
      <c r="D22" s="363">
        <v>3</v>
      </c>
      <c r="E22" s="363"/>
      <c r="F22" s="363"/>
      <c r="G22" s="233"/>
    </row>
    <row r="23" spans="2:7">
      <c r="B23" s="406" t="s">
        <v>1152</v>
      </c>
      <c r="C23" s="363" t="s">
        <v>1155</v>
      </c>
      <c r="D23" s="363">
        <v>3</v>
      </c>
      <c r="E23" s="363"/>
      <c r="F23" s="363"/>
      <c r="G23" s="233"/>
    </row>
    <row r="24" spans="2:7">
      <c r="B24" s="406" t="s">
        <v>1132</v>
      </c>
      <c r="C24" s="363" t="s">
        <v>1133</v>
      </c>
      <c r="D24" s="363">
        <v>2</v>
      </c>
      <c r="E24" s="363"/>
      <c r="F24" s="363">
        <v>4</v>
      </c>
      <c r="G24" s="233"/>
    </row>
    <row r="25" spans="2:7">
      <c r="B25" s="406" t="s">
        <v>1145</v>
      </c>
      <c r="C25" s="363" t="s">
        <v>511</v>
      </c>
      <c r="D25" s="363">
        <v>1</v>
      </c>
      <c r="E25" s="363"/>
      <c r="F25" s="363"/>
      <c r="G25" s="233"/>
    </row>
    <row r="26" spans="2:7">
      <c r="B26" s="406" t="s">
        <v>1146</v>
      </c>
      <c r="C26" s="363" t="s">
        <v>1147</v>
      </c>
      <c r="D26" s="363">
        <v>1</v>
      </c>
      <c r="E26" s="363"/>
      <c r="F26" s="363"/>
      <c r="G26" s="233"/>
    </row>
    <row r="27" spans="2:7">
      <c r="B27" s="406" t="s">
        <v>1967</v>
      </c>
      <c r="C27" s="363">
        <v>1885</v>
      </c>
      <c r="D27" s="363">
        <v>3</v>
      </c>
      <c r="E27" s="363"/>
      <c r="F27" s="363"/>
      <c r="G27" s="233"/>
    </row>
    <row r="28" spans="2:7">
      <c r="B28" s="406" t="s">
        <v>1968</v>
      </c>
      <c r="C28" s="363" t="s">
        <v>1969</v>
      </c>
      <c r="D28" s="363">
        <v>2</v>
      </c>
      <c r="E28" s="363"/>
      <c r="F28" s="363"/>
      <c r="G28" s="233"/>
    </row>
    <row r="29" spans="2:7">
      <c r="B29" s="406" t="s">
        <v>2329</v>
      </c>
      <c r="C29" s="363" t="s">
        <v>2328</v>
      </c>
      <c r="D29" s="363">
        <v>6</v>
      </c>
      <c r="E29" s="363"/>
      <c r="F29" s="363">
        <v>8</v>
      </c>
      <c r="G29" s="233"/>
    </row>
    <row r="30" spans="2:7">
      <c r="B30" s="406" t="s">
        <v>2571</v>
      </c>
      <c r="C30" s="363" t="s">
        <v>2572</v>
      </c>
      <c r="D30" s="363">
        <v>1</v>
      </c>
      <c r="E30" s="363"/>
      <c r="F30" s="363"/>
      <c r="G30" s="233"/>
    </row>
    <row r="31" spans="2:7">
      <c r="B31" s="406" t="s">
        <v>3576</v>
      </c>
      <c r="C31" s="363" t="s">
        <v>3577</v>
      </c>
      <c r="D31" s="363"/>
      <c r="E31" s="363"/>
      <c r="F31" s="363">
        <v>4</v>
      </c>
      <c r="G31" s="233"/>
    </row>
    <row r="32" spans="2:7">
      <c r="B32" s="406"/>
      <c r="C32" s="363" t="s">
        <v>3207</v>
      </c>
      <c r="D32" s="363"/>
      <c r="E32" s="363"/>
      <c r="F32" s="363"/>
      <c r="G32" s="233"/>
    </row>
    <row r="33" spans="2:7">
      <c r="B33" s="406" t="s">
        <v>3209</v>
      </c>
      <c r="C33" s="363" t="s">
        <v>3208</v>
      </c>
      <c r="D33" s="363"/>
      <c r="E33" s="363"/>
      <c r="F33" s="363"/>
      <c r="G33" s="23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8:G14"/>
  <sheetViews>
    <sheetView workbookViewId="0">
      <selection activeCell="D26" sqref="D26"/>
    </sheetView>
  </sheetViews>
  <sheetFormatPr baseColWidth="10" defaultRowHeight="15"/>
  <cols>
    <col min="4" max="4" width="53" bestFit="1" customWidth="1"/>
  </cols>
  <sheetData>
    <row r="8" spans="4:7">
      <c r="E8" t="s">
        <v>1151</v>
      </c>
      <c r="F8" t="s">
        <v>664</v>
      </c>
      <c r="G8" t="s">
        <v>0</v>
      </c>
    </row>
    <row r="9" spans="4:7">
      <c r="D9" t="s">
        <v>573</v>
      </c>
      <c r="E9">
        <v>6</v>
      </c>
    </row>
    <row r="10" spans="4:7">
      <c r="D10" t="s">
        <v>574</v>
      </c>
    </row>
    <row r="11" spans="4:7">
      <c r="D11" t="s">
        <v>1086</v>
      </c>
      <c r="E11">
        <v>6</v>
      </c>
    </row>
    <row r="12" spans="4:7">
      <c r="D12" s="2" t="s">
        <v>1087</v>
      </c>
      <c r="E12">
        <v>6</v>
      </c>
    </row>
    <row r="13" spans="4:7">
      <c r="D13" s="2" t="s">
        <v>575</v>
      </c>
      <c r="E13">
        <v>6</v>
      </c>
    </row>
    <row r="14" spans="4:7">
      <c r="D14" s="2" t="s">
        <v>576</v>
      </c>
      <c r="E14">
        <v>12</v>
      </c>
    </row>
  </sheetData>
  <hyperlinks>
    <hyperlink ref="D12" r:id="rId1" display="https://www.mercadolibre.com.mx/publicaciones/MLM1308619798/modificar?callback_url=https%3A%2F%2Fwww.mercadolibre.com.mx%2Fpublicaciones%2Flistado%3Ffilters%253DCHANNEL_ONLY_MARKETPLACE%257CCHANNEL_MARKETPLACE_MSHOPS%257CWITHOUT_STOCK%257CSUSPENDED_BY_USER%257CEXCLUSIVE_CHANNEL_NOPROXIMITY%2526search%253D%2526sort%253DDEFAULT%2526page%253D1&amp;from_subview=marketplace" xr:uid="{00000000-0004-0000-0C00-000000000000}"/>
    <hyperlink ref="D13" r:id="rId2" display="https://www.mercadolibre.com.mx/publicaciones/MLM1335171067/modificar?callback_url=https%3A%2F%2Fwww.mercadolibre.com.mx%2Fpublicaciones%2Flistado%3Ffilters%253DCHANNEL_ONLY_MARKETPLACE%257CCHANNEL_MARKETPLACE_MSHOPS%257CWITHOUT_STOCK%257CSUSPENDED_BY_USER%257CEXCLUSIVE_CHANNEL_NOPROXIMITY%2526search%253D%2526sort%253DDEFAULT%2526page%253D1&amp;from_subview=marketplace" xr:uid="{00000000-0004-0000-0C00-000001000000}"/>
    <hyperlink ref="D14" r:id="rId3" display="https://www.mercadolibre.com.mx/publicaciones/MLM1342125434/modificar?callback_url=https%3A%2F%2Fwww.mercadolibre.com.mx%2Fpublicaciones%2Flistado%3Ffilters%253DCHANNEL_ONLY_MARKETPLACE%257CCHANNEL_MARKETPLACE_MSHOPS%257CWITHOUT_STOCK%257CSUSPENDED_BY_USER%257CEXCLUSIVE_CHANNEL_NOPROXIMITY%2526search%253D%2526sort%253DDEFAULT%2526page%253D1&amp;from_subview=marketplace" xr:uid="{00000000-0004-0000-0C00-000002000000}"/>
  </hyperlinks>
  <pageMargins left="0.7" right="0.7" top="0.75" bottom="0.75" header="0.3" footer="0.3"/>
  <pageSetup orientation="portrait" verticalDpi="203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76:Q201"/>
  <sheetViews>
    <sheetView workbookViewId="0">
      <selection activeCell="F146" sqref="F146"/>
    </sheetView>
  </sheetViews>
  <sheetFormatPr baseColWidth="10" defaultRowHeight="15"/>
  <cols>
    <col min="3" max="3" width="30.42578125" bestFit="1" customWidth="1"/>
    <col min="7" max="7" width="6" bestFit="1" customWidth="1"/>
    <col min="12" max="12" width="30.42578125" bestFit="1" customWidth="1"/>
    <col min="13" max="13" width="8" hidden="1" customWidth="1"/>
    <col min="14" max="14" width="6" hidden="1" customWidth="1"/>
    <col min="15" max="15" width="8" hidden="1" customWidth="1"/>
    <col min="16" max="16" width="15" bestFit="1" customWidth="1"/>
    <col min="17" max="17" width="17.140625" bestFit="1" customWidth="1"/>
  </cols>
  <sheetData>
    <row r="76" spans="3:7">
      <c r="C76" s="193" t="s">
        <v>582</v>
      </c>
      <c r="D76" s="1">
        <v>100</v>
      </c>
      <c r="E76">
        <v>150.69999999999999</v>
      </c>
      <c r="F76">
        <v>1</v>
      </c>
      <c r="G76">
        <f>E76*F76</f>
        <v>150.69999999999999</v>
      </c>
    </row>
    <row r="77" spans="3:7">
      <c r="C77" s="193" t="s">
        <v>582</v>
      </c>
      <c r="D77">
        <v>125</v>
      </c>
      <c r="E77">
        <v>150.69999999999999</v>
      </c>
      <c r="G77">
        <f t="shared" ref="G77:G140" si="0">E77*F77</f>
        <v>0</v>
      </c>
    </row>
    <row r="78" spans="3:7">
      <c r="C78" s="193" t="s">
        <v>582</v>
      </c>
      <c r="D78" s="1">
        <v>150</v>
      </c>
      <c r="E78">
        <v>150.69999999999999</v>
      </c>
      <c r="G78">
        <f t="shared" si="0"/>
        <v>0</v>
      </c>
    </row>
    <row r="79" spans="3:7">
      <c r="C79" t="s">
        <v>582</v>
      </c>
      <c r="D79">
        <v>175</v>
      </c>
      <c r="E79">
        <v>150.69999999999999</v>
      </c>
      <c r="F79">
        <v>3</v>
      </c>
      <c r="G79">
        <f t="shared" si="0"/>
        <v>452.09999999999997</v>
      </c>
    </row>
    <row r="80" spans="3:7">
      <c r="C80" t="s">
        <v>582</v>
      </c>
      <c r="D80" s="1">
        <v>200</v>
      </c>
      <c r="E80">
        <v>150.69999999999999</v>
      </c>
      <c r="G80">
        <f t="shared" si="0"/>
        <v>0</v>
      </c>
    </row>
    <row r="81" spans="3:16">
      <c r="C81" s="193" t="s">
        <v>582</v>
      </c>
      <c r="D81">
        <v>250</v>
      </c>
      <c r="E81">
        <v>150.69999999999999</v>
      </c>
      <c r="G81">
        <f t="shared" si="0"/>
        <v>0</v>
      </c>
    </row>
    <row r="82" spans="3:16">
      <c r="C82" t="s">
        <v>582</v>
      </c>
      <c r="D82" s="1">
        <v>300</v>
      </c>
      <c r="E82">
        <v>150.69999999999999</v>
      </c>
      <c r="G82">
        <f t="shared" si="0"/>
        <v>0</v>
      </c>
    </row>
    <row r="83" spans="3:16">
      <c r="C83" t="s">
        <v>582</v>
      </c>
      <c r="D83">
        <v>400</v>
      </c>
      <c r="E83">
        <v>150.69999999999999</v>
      </c>
      <c r="G83">
        <f t="shared" si="0"/>
        <v>0</v>
      </c>
      <c r="L83" t="s">
        <v>1093</v>
      </c>
    </row>
    <row r="84" spans="3:16">
      <c r="C84" t="s">
        <v>582</v>
      </c>
      <c r="D84" s="1">
        <v>500</v>
      </c>
      <c r="E84">
        <v>150.69999999999999</v>
      </c>
      <c r="G84">
        <f t="shared" si="0"/>
        <v>0</v>
      </c>
      <c r="L84">
        <v>2</v>
      </c>
      <c r="P84">
        <v>3</v>
      </c>
    </row>
    <row r="85" spans="3:16">
      <c r="C85" t="s">
        <v>582</v>
      </c>
      <c r="D85">
        <v>600</v>
      </c>
      <c r="E85">
        <v>150.69999999999999</v>
      </c>
      <c r="G85">
        <f t="shared" si="0"/>
        <v>0</v>
      </c>
      <c r="L85">
        <v>17</v>
      </c>
      <c r="P85">
        <v>2</v>
      </c>
    </row>
    <row r="86" spans="3:16">
      <c r="C86" t="s">
        <v>582</v>
      </c>
      <c r="D86">
        <v>700</v>
      </c>
      <c r="E86">
        <v>150.69999999999999</v>
      </c>
      <c r="G86">
        <f t="shared" si="0"/>
        <v>0</v>
      </c>
      <c r="L86">
        <v>16</v>
      </c>
      <c r="P86">
        <v>2</v>
      </c>
    </row>
    <row r="87" spans="3:16">
      <c r="C87" t="s">
        <v>582</v>
      </c>
      <c r="D87">
        <v>800</v>
      </c>
      <c r="E87">
        <v>150.69999999999999</v>
      </c>
      <c r="G87">
        <f t="shared" si="0"/>
        <v>0</v>
      </c>
      <c r="L87">
        <v>10</v>
      </c>
      <c r="P87">
        <v>2</v>
      </c>
    </row>
    <row r="88" spans="3:16">
      <c r="C88" t="s">
        <v>581</v>
      </c>
      <c r="D88" t="s">
        <v>583</v>
      </c>
      <c r="E88">
        <v>301.2</v>
      </c>
      <c r="G88">
        <f t="shared" si="0"/>
        <v>0</v>
      </c>
      <c r="L88">
        <v>1</v>
      </c>
      <c r="P88">
        <v>1</v>
      </c>
    </row>
    <row r="89" spans="3:16">
      <c r="C89" t="s">
        <v>581</v>
      </c>
      <c r="D89" s="1" t="s">
        <v>584</v>
      </c>
      <c r="E89">
        <v>301.2</v>
      </c>
      <c r="F89">
        <v>1</v>
      </c>
      <c r="G89">
        <f t="shared" si="0"/>
        <v>301.2</v>
      </c>
      <c r="L89">
        <v>5</v>
      </c>
      <c r="P89">
        <v>1</v>
      </c>
    </row>
    <row r="90" spans="3:16">
      <c r="C90" t="s">
        <v>581</v>
      </c>
      <c r="D90" s="1" t="s">
        <v>585</v>
      </c>
      <c r="E90">
        <v>301.2</v>
      </c>
      <c r="F90">
        <v>3</v>
      </c>
      <c r="G90">
        <f t="shared" si="0"/>
        <v>903.59999999999991</v>
      </c>
    </row>
    <row r="91" spans="3:16">
      <c r="C91" t="s">
        <v>581</v>
      </c>
      <c r="D91" t="s">
        <v>586</v>
      </c>
      <c r="E91">
        <v>301.2</v>
      </c>
      <c r="G91">
        <f t="shared" si="0"/>
        <v>0</v>
      </c>
    </row>
    <row r="92" spans="3:16">
      <c r="C92" t="s">
        <v>581</v>
      </c>
      <c r="D92" t="s">
        <v>587</v>
      </c>
      <c r="E92">
        <v>301.2</v>
      </c>
      <c r="F92">
        <v>3</v>
      </c>
      <c r="G92">
        <f t="shared" si="0"/>
        <v>903.59999999999991</v>
      </c>
      <c r="L92" t="s">
        <v>1094</v>
      </c>
    </row>
    <row r="93" spans="3:16">
      <c r="C93" t="s">
        <v>581</v>
      </c>
      <c r="D93" t="s">
        <v>588</v>
      </c>
      <c r="E93">
        <v>301.2</v>
      </c>
      <c r="G93">
        <f t="shared" si="0"/>
        <v>0</v>
      </c>
      <c r="L93">
        <v>350</v>
      </c>
      <c r="P93">
        <v>3</v>
      </c>
    </row>
    <row r="94" spans="3:16">
      <c r="C94" t="s">
        <v>581</v>
      </c>
      <c r="D94" t="s">
        <v>589</v>
      </c>
      <c r="E94">
        <v>301.2</v>
      </c>
      <c r="G94">
        <f t="shared" si="0"/>
        <v>0</v>
      </c>
    </row>
    <row r="95" spans="3:16">
      <c r="C95" t="s">
        <v>581</v>
      </c>
      <c r="D95" s="1" t="s">
        <v>590</v>
      </c>
      <c r="E95">
        <v>301.2</v>
      </c>
      <c r="G95">
        <f t="shared" si="0"/>
        <v>0</v>
      </c>
    </row>
    <row r="96" spans="3:16">
      <c r="C96" t="s">
        <v>581</v>
      </c>
      <c r="D96" s="1" t="s">
        <v>591</v>
      </c>
      <c r="E96">
        <v>301.2</v>
      </c>
      <c r="G96">
        <f t="shared" si="0"/>
        <v>0</v>
      </c>
    </row>
    <row r="97" spans="3:16">
      <c r="C97" t="s">
        <v>581</v>
      </c>
      <c r="D97" t="s">
        <v>592</v>
      </c>
      <c r="E97">
        <v>301.2</v>
      </c>
      <c r="G97">
        <f t="shared" si="0"/>
        <v>0</v>
      </c>
    </row>
    <row r="98" spans="3:16">
      <c r="C98" t="s">
        <v>581</v>
      </c>
      <c r="D98" s="1" t="s">
        <v>593</v>
      </c>
      <c r="E98">
        <v>301.2</v>
      </c>
      <c r="G98">
        <f t="shared" si="0"/>
        <v>0</v>
      </c>
    </row>
    <row r="99" spans="3:16">
      <c r="C99" t="s">
        <v>581</v>
      </c>
      <c r="D99" t="s">
        <v>594</v>
      </c>
      <c r="E99">
        <v>301.2</v>
      </c>
      <c r="G99">
        <f t="shared" si="0"/>
        <v>0</v>
      </c>
    </row>
    <row r="100" spans="3:16">
      <c r="C100" t="s">
        <v>581</v>
      </c>
      <c r="D100" t="s">
        <v>595</v>
      </c>
      <c r="E100">
        <v>301.2</v>
      </c>
      <c r="G100">
        <f t="shared" si="0"/>
        <v>0</v>
      </c>
      <c r="L100" t="s">
        <v>1095</v>
      </c>
    </row>
    <row r="101" spans="3:16">
      <c r="C101" t="s">
        <v>581</v>
      </c>
      <c r="D101" t="s">
        <v>596</v>
      </c>
      <c r="E101">
        <v>301.2</v>
      </c>
      <c r="G101">
        <f t="shared" si="0"/>
        <v>0</v>
      </c>
      <c r="L101">
        <v>6</v>
      </c>
      <c r="P101">
        <v>2</v>
      </c>
    </row>
    <row r="102" spans="3:16">
      <c r="C102" t="s">
        <v>597</v>
      </c>
      <c r="D102" t="s">
        <v>598</v>
      </c>
      <c r="E102">
        <v>90.5</v>
      </c>
      <c r="G102">
        <f t="shared" si="0"/>
        <v>0</v>
      </c>
      <c r="L102">
        <v>3</v>
      </c>
      <c r="P102">
        <v>2</v>
      </c>
    </row>
    <row r="103" spans="3:16">
      <c r="C103" t="s">
        <v>597</v>
      </c>
      <c r="D103" t="s">
        <v>599</v>
      </c>
      <c r="E103">
        <v>90.5</v>
      </c>
      <c r="G103">
        <f t="shared" si="0"/>
        <v>0</v>
      </c>
      <c r="L103">
        <v>1</v>
      </c>
      <c r="P103">
        <v>2</v>
      </c>
    </row>
    <row r="104" spans="3:16">
      <c r="C104" t="s">
        <v>597</v>
      </c>
      <c r="D104" t="s">
        <v>600</v>
      </c>
      <c r="E104">
        <v>90.5</v>
      </c>
      <c r="G104">
        <f t="shared" si="0"/>
        <v>0</v>
      </c>
      <c r="L104">
        <v>4</v>
      </c>
      <c r="P104">
        <v>1</v>
      </c>
    </row>
    <row r="105" spans="3:16">
      <c r="C105" t="s">
        <v>597</v>
      </c>
      <c r="D105" t="s">
        <v>601</v>
      </c>
      <c r="E105">
        <v>90.5</v>
      </c>
      <c r="G105">
        <f t="shared" si="0"/>
        <v>0</v>
      </c>
    </row>
    <row r="106" spans="3:16">
      <c r="C106" t="s">
        <v>597</v>
      </c>
      <c r="D106" t="s">
        <v>602</v>
      </c>
      <c r="E106">
        <v>90.5</v>
      </c>
      <c r="F106">
        <v>1</v>
      </c>
      <c r="G106">
        <f t="shared" si="0"/>
        <v>90.5</v>
      </c>
    </row>
    <row r="107" spans="3:16">
      <c r="C107" t="s">
        <v>597</v>
      </c>
      <c r="D107" t="s">
        <v>603</v>
      </c>
      <c r="E107">
        <v>90.5</v>
      </c>
      <c r="G107">
        <f t="shared" si="0"/>
        <v>0</v>
      </c>
    </row>
    <row r="108" spans="3:16">
      <c r="C108" t="s">
        <v>597</v>
      </c>
      <c r="D108" t="s">
        <v>604</v>
      </c>
      <c r="E108">
        <v>90.5</v>
      </c>
      <c r="G108">
        <f t="shared" si="0"/>
        <v>0</v>
      </c>
    </row>
    <row r="109" spans="3:16">
      <c r="C109" t="s">
        <v>597</v>
      </c>
      <c r="D109" t="s">
        <v>605</v>
      </c>
      <c r="E109">
        <v>90.5</v>
      </c>
      <c r="G109">
        <f t="shared" si="0"/>
        <v>0</v>
      </c>
    </row>
    <row r="110" spans="3:16">
      <c r="C110" t="s">
        <v>597</v>
      </c>
      <c r="D110" t="s">
        <v>606</v>
      </c>
      <c r="E110">
        <v>90.5</v>
      </c>
      <c r="G110">
        <f t="shared" si="0"/>
        <v>0</v>
      </c>
    </row>
    <row r="111" spans="3:16">
      <c r="C111" t="s">
        <v>597</v>
      </c>
      <c r="D111" t="s">
        <v>607</v>
      </c>
      <c r="E111">
        <v>90.5</v>
      </c>
      <c r="G111">
        <f t="shared" si="0"/>
        <v>0</v>
      </c>
      <c r="J111" t="s">
        <v>1098</v>
      </c>
    </row>
    <row r="112" spans="3:16">
      <c r="C112" t="s">
        <v>597</v>
      </c>
      <c r="D112" t="s">
        <v>608</v>
      </c>
      <c r="E112">
        <v>90.5</v>
      </c>
      <c r="F112">
        <v>3</v>
      </c>
      <c r="G112">
        <f t="shared" si="0"/>
        <v>271.5</v>
      </c>
    </row>
    <row r="113" spans="3:7">
      <c r="C113" t="s">
        <v>597</v>
      </c>
      <c r="D113" t="s">
        <v>609</v>
      </c>
      <c r="E113">
        <v>90.5</v>
      </c>
      <c r="F113">
        <v>3</v>
      </c>
      <c r="G113">
        <f t="shared" si="0"/>
        <v>271.5</v>
      </c>
    </row>
    <row r="114" spans="3:7">
      <c r="C114" t="s">
        <v>597</v>
      </c>
      <c r="D114" t="s">
        <v>610</v>
      </c>
      <c r="E114">
        <v>90.5</v>
      </c>
      <c r="G114">
        <f t="shared" si="0"/>
        <v>0</v>
      </c>
    </row>
    <row r="115" spans="3:7">
      <c r="C115" t="s">
        <v>597</v>
      </c>
      <c r="D115" t="s">
        <v>611</v>
      </c>
      <c r="E115">
        <v>90.5</v>
      </c>
      <c r="G115">
        <f t="shared" si="0"/>
        <v>0</v>
      </c>
    </row>
    <row r="116" spans="3:7">
      <c r="C116" t="s">
        <v>597</v>
      </c>
      <c r="D116" t="s">
        <v>612</v>
      </c>
      <c r="E116">
        <v>90.5</v>
      </c>
      <c r="G116">
        <f t="shared" si="0"/>
        <v>0</v>
      </c>
    </row>
    <row r="117" spans="3:7">
      <c r="C117" t="s">
        <v>597</v>
      </c>
      <c r="D117" t="s">
        <v>613</v>
      </c>
      <c r="E117">
        <v>90.5</v>
      </c>
      <c r="G117">
        <f t="shared" si="0"/>
        <v>0</v>
      </c>
    </row>
    <row r="118" spans="3:7">
      <c r="C118" t="s">
        <v>597</v>
      </c>
      <c r="D118" t="s">
        <v>614</v>
      </c>
      <c r="E118">
        <v>90.5</v>
      </c>
      <c r="G118">
        <f t="shared" si="0"/>
        <v>0</v>
      </c>
    </row>
    <row r="119" spans="3:7">
      <c r="C119" t="s">
        <v>597</v>
      </c>
      <c r="D119" t="s">
        <v>615</v>
      </c>
      <c r="E119">
        <v>90.5</v>
      </c>
      <c r="G119">
        <f t="shared" si="0"/>
        <v>0</v>
      </c>
    </row>
    <row r="120" spans="3:7">
      <c r="C120" t="s">
        <v>597</v>
      </c>
      <c r="D120" t="s">
        <v>616</v>
      </c>
      <c r="E120">
        <v>90.5</v>
      </c>
      <c r="G120">
        <f t="shared" si="0"/>
        <v>0</v>
      </c>
    </row>
    <row r="121" spans="3:7">
      <c r="C121" t="s">
        <v>597</v>
      </c>
      <c r="D121" t="s">
        <v>617</v>
      </c>
      <c r="E121">
        <v>90.5</v>
      </c>
      <c r="G121">
        <f t="shared" si="0"/>
        <v>0</v>
      </c>
    </row>
    <row r="122" spans="3:7">
      <c r="C122" t="s">
        <v>597</v>
      </c>
      <c r="D122" t="s">
        <v>618</v>
      </c>
      <c r="E122">
        <v>90.5</v>
      </c>
      <c r="G122">
        <f t="shared" si="0"/>
        <v>0</v>
      </c>
    </row>
    <row r="123" spans="3:7">
      <c r="C123" t="s">
        <v>597</v>
      </c>
      <c r="D123" t="s">
        <v>619</v>
      </c>
      <c r="E123">
        <v>90.5</v>
      </c>
      <c r="G123">
        <f t="shared" si="0"/>
        <v>0</v>
      </c>
    </row>
    <row r="124" spans="3:7">
      <c r="C124" t="s">
        <v>597</v>
      </c>
      <c r="D124" t="s">
        <v>620</v>
      </c>
      <c r="E124">
        <v>90.5</v>
      </c>
      <c r="G124">
        <f t="shared" si="0"/>
        <v>0</v>
      </c>
    </row>
    <row r="125" spans="3:7">
      <c r="C125" t="s">
        <v>597</v>
      </c>
      <c r="D125" t="s">
        <v>621</v>
      </c>
      <c r="E125">
        <v>90.5</v>
      </c>
      <c r="G125">
        <f t="shared" si="0"/>
        <v>0</v>
      </c>
    </row>
    <row r="126" spans="3:7">
      <c r="C126" t="s">
        <v>597</v>
      </c>
      <c r="D126" t="s">
        <v>622</v>
      </c>
      <c r="E126">
        <v>90.5</v>
      </c>
      <c r="G126">
        <f t="shared" si="0"/>
        <v>0</v>
      </c>
    </row>
    <row r="127" spans="3:7">
      <c r="C127" t="s">
        <v>597</v>
      </c>
      <c r="D127" t="s">
        <v>623</v>
      </c>
      <c r="E127">
        <v>90.5</v>
      </c>
      <c r="G127">
        <f t="shared" si="0"/>
        <v>0</v>
      </c>
    </row>
    <row r="128" spans="3:7">
      <c r="C128" t="s">
        <v>597</v>
      </c>
      <c r="D128" t="s">
        <v>624</v>
      </c>
      <c r="E128">
        <v>90.5</v>
      </c>
      <c r="G128">
        <f t="shared" si="0"/>
        <v>0</v>
      </c>
    </row>
    <row r="129" spans="3:7">
      <c r="C129" t="s">
        <v>597</v>
      </c>
      <c r="D129" t="s">
        <v>625</v>
      </c>
      <c r="E129">
        <v>90.5</v>
      </c>
      <c r="G129">
        <f t="shared" si="0"/>
        <v>0</v>
      </c>
    </row>
    <row r="130" spans="3:7">
      <c r="C130" t="s">
        <v>597</v>
      </c>
      <c r="D130" t="s">
        <v>626</v>
      </c>
      <c r="E130">
        <v>90.5</v>
      </c>
      <c r="G130">
        <f t="shared" si="0"/>
        <v>0</v>
      </c>
    </row>
    <row r="131" spans="3:7">
      <c r="C131" t="s">
        <v>597</v>
      </c>
      <c r="D131" t="s">
        <v>627</v>
      </c>
      <c r="E131">
        <v>90.5</v>
      </c>
      <c r="G131">
        <f t="shared" si="0"/>
        <v>0</v>
      </c>
    </row>
    <row r="132" spans="3:7">
      <c r="C132" t="s">
        <v>628</v>
      </c>
      <c r="D132" t="s">
        <v>629</v>
      </c>
      <c r="E132">
        <v>210.9</v>
      </c>
      <c r="G132">
        <f t="shared" si="0"/>
        <v>0</v>
      </c>
    </row>
    <row r="133" spans="3:7">
      <c r="C133" t="s">
        <v>628</v>
      </c>
      <c r="D133" t="s">
        <v>630</v>
      </c>
      <c r="E133">
        <v>210.9</v>
      </c>
      <c r="G133">
        <f t="shared" si="0"/>
        <v>0</v>
      </c>
    </row>
    <row r="134" spans="3:7">
      <c r="C134" t="s">
        <v>628</v>
      </c>
      <c r="D134" t="s">
        <v>631</v>
      </c>
      <c r="E134">
        <v>210.9</v>
      </c>
      <c r="G134">
        <f t="shared" si="0"/>
        <v>0</v>
      </c>
    </row>
    <row r="135" spans="3:7">
      <c r="C135" t="s">
        <v>628</v>
      </c>
      <c r="D135" t="s">
        <v>632</v>
      </c>
      <c r="E135">
        <v>210.9</v>
      </c>
      <c r="G135">
        <f t="shared" si="0"/>
        <v>0</v>
      </c>
    </row>
    <row r="136" spans="3:7">
      <c r="C136" t="s">
        <v>628</v>
      </c>
      <c r="D136" t="s">
        <v>633</v>
      </c>
      <c r="E136">
        <v>210.9</v>
      </c>
      <c r="G136">
        <f t="shared" si="0"/>
        <v>0</v>
      </c>
    </row>
    <row r="137" spans="3:7">
      <c r="C137" t="s">
        <v>628</v>
      </c>
      <c r="D137" t="s">
        <v>634</v>
      </c>
      <c r="E137">
        <v>210.9</v>
      </c>
      <c r="G137">
        <f t="shared" si="0"/>
        <v>0</v>
      </c>
    </row>
    <row r="138" spans="3:7">
      <c r="C138" t="s">
        <v>635</v>
      </c>
      <c r="D138" t="s">
        <v>636</v>
      </c>
      <c r="E138">
        <v>90.5</v>
      </c>
      <c r="F138">
        <v>3</v>
      </c>
      <c r="G138">
        <f t="shared" si="0"/>
        <v>271.5</v>
      </c>
    </row>
    <row r="139" spans="3:7">
      <c r="C139" t="s">
        <v>635</v>
      </c>
      <c r="D139" t="s">
        <v>637</v>
      </c>
      <c r="E139">
        <v>90.5</v>
      </c>
      <c r="G139">
        <f t="shared" si="0"/>
        <v>0</v>
      </c>
    </row>
    <row r="140" spans="3:7">
      <c r="C140" t="s">
        <v>635</v>
      </c>
      <c r="D140" t="s">
        <v>638</v>
      </c>
      <c r="E140">
        <v>90.5</v>
      </c>
      <c r="G140">
        <f t="shared" si="0"/>
        <v>0</v>
      </c>
    </row>
    <row r="141" spans="3:7">
      <c r="C141" t="s">
        <v>635</v>
      </c>
      <c r="D141" t="s">
        <v>639</v>
      </c>
      <c r="E141">
        <v>90.5</v>
      </c>
      <c r="F141">
        <v>3</v>
      </c>
      <c r="G141">
        <f t="shared" ref="G141:G150" si="1">E141*F141</f>
        <v>271.5</v>
      </c>
    </row>
    <row r="142" spans="3:7">
      <c r="C142" t="s">
        <v>635</v>
      </c>
      <c r="D142" t="s">
        <v>640</v>
      </c>
      <c r="E142">
        <v>90.5</v>
      </c>
      <c r="F142">
        <v>3</v>
      </c>
      <c r="G142">
        <f t="shared" si="1"/>
        <v>271.5</v>
      </c>
    </row>
    <row r="143" spans="3:7">
      <c r="C143" t="s">
        <v>635</v>
      </c>
      <c r="D143" t="s">
        <v>641</v>
      </c>
      <c r="E143">
        <v>90.5</v>
      </c>
      <c r="G143">
        <f t="shared" si="1"/>
        <v>0</v>
      </c>
    </row>
    <row r="144" spans="3:7">
      <c r="C144" t="s">
        <v>635</v>
      </c>
      <c r="D144" t="s">
        <v>642</v>
      </c>
      <c r="E144">
        <v>90.5</v>
      </c>
      <c r="G144">
        <f t="shared" si="1"/>
        <v>0</v>
      </c>
    </row>
    <row r="145" spans="3:7">
      <c r="C145" t="s">
        <v>635</v>
      </c>
      <c r="D145" t="s">
        <v>643</v>
      </c>
      <c r="E145">
        <v>90.5</v>
      </c>
      <c r="G145">
        <f t="shared" si="1"/>
        <v>0</v>
      </c>
    </row>
    <row r="146" spans="3:7">
      <c r="C146" t="s">
        <v>644</v>
      </c>
      <c r="D146" t="s">
        <v>645</v>
      </c>
      <c r="F146">
        <v>3</v>
      </c>
      <c r="G146">
        <f t="shared" si="1"/>
        <v>0</v>
      </c>
    </row>
    <row r="147" spans="3:7">
      <c r="C147" t="s">
        <v>644</v>
      </c>
      <c r="D147" t="s">
        <v>646</v>
      </c>
      <c r="E147">
        <v>143.5</v>
      </c>
      <c r="F147">
        <v>3</v>
      </c>
      <c r="G147">
        <f t="shared" si="1"/>
        <v>430.5</v>
      </c>
    </row>
    <row r="148" spans="3:7">
      <c r="C148" t="s">
        <v>644</v>
      </c>
      <c r="D148" t="s">
        <v>647</v>
      </c>
      <c r="G148">
        <f t="shared" si="1"/>
        <v>0</v>
      </c>
    </row>
    <row r="149" spans="3:7">
      <c r="C149" t="s">
        <v>644</v>
      </c>
      <c r="D149" t="s">
        <v>648</v>
      </c>
      <c r="G149">
        <f t="shared" si="1"/>
        <v>0</v>
      </c>
    </row>
    <row r="150" spans="3:7">
      <c r="C150" t="s">
        <v>644</v>
      </c>
      <c r="D150" t="s">
        <v>649</v>
      </c>
      <c r="G150">
        <f t="shared" si="1"/>
        <v>0</v>
      </c>
    </row>
    <row r="151" spans="3:7">
      <c r="C151" t="s">
        <v>1936</v>
      </c>
      <c r="D151" t="s">
        <v>1937</v>
      </c>
    </row>
    <row r="152" spans="3:7">
      <c r="C152" t="s">
        <v>1936</v>
      </c>
      <c r="D152" t="s">
        <v>1938</v>
      </c>
    </row>
    <row r="153" spans="3:7">
      <c r="C153" t="s">
        <v>1936</v>
      </c>
      <c r="D153" t="s">
        <v>1939</v>
      </c>
    </row>
    <row r="154" spans="3:7">
      <c r="C154" t="s">
        <v>1936</v>
      </c>
      <c r="D154" t="s">
        <v>1940</v>
      </c>
    </row>
    <row r="155" spans="3:7">
      <c r="C155" t="s">
        <v>1936</v>
      </c>
      <c r="D155" t="s">
        <v>1941</v>
      </c>
    </row>
    <row r="156" spans="3:7">
      <c r="C156" t="s">
        <v>1936</v>
      </c>
      <c r="D156" t="s">
        <v>1942</v>
      </c>
    </row>
    <row r="157" spans="3:7">
      <c r="C157" t="s">
        <v>1936</v>
      </c>
      <c r="D157" t="s">
        <v>1943</v>
      </c>
    </row>
    <row r="158" spans="3:7">
      <c r="C158" t="s">
        <v>1936</v>
      </c>
      <c r="D158" t="s">
        <v>1944</v>
      </c>
    </row>
    <row r="159" spans="3:7">
      <c r="C159" t="s">
        <v>1936</v>
      </c>
      <c r="D159" t="s">
        <v>1945</v>
      </c>
    </row>
    <row r="160" spans="3:7">
      <c r="C160" t="s">
        <v>1936</v>
      </c>
      <c r="D160" t="s">
        <v>1946</v>
      </c>
    </row>
    <row r="161" spans="3:17">
      <c r="C161" t="s">
        <v>1936</v>
      </c>
      <c r="D161" t="s">
        <v>1947</v>
      </c>
    </row>
    <row r="162" spans="3:17">
      <c r="C162" t="s">
        <v>1936</v>
      </c>
      <c r="D162" t="s">
        <v>1948</v>
      </c>
    </row>
    <row r="163" spans="3:17">
      <c r="C163" t="s">
        <v>1936</v>
      </c>
      <c r="D163" t="s">
        <v>1949</v>
      </c>
    </row>
    <row r="164" spans="3:17">
      <c r="C164" t="s">
        <v>1936</v>
      </c>
      <c r="D164" t="s">
        <v>1950</v>
      </c>
    </row>
    <row r="165" spans="3:17">
      <c r="C165" t="s">
        <v>1936</v>
      </c>
      <c r="D165" t="s">
        <v>1951</v>
      </c>
    </row>
    <row r="166" spans="3:17">
      <c r="C166" t="s">
        <v>1936</v>
      </c>
      <c r="D166" t="s">
        <v>1952</v>
      </c>
    </row>
    <row r="167" spans="3:17">
      <c r="C167" t="s">
        <v>1936</v>
      </c>
      <c r="D167" t="s">
        <v>1953</v>
      </c>
    </row>
    <row r="168" spans="3:17">
      <c r="C168" t="s">
        <v>1936</v>
      </c>
      <c r="D168" t="s">
        <v>1954</v>
      </c>
    </row>
    <row r="169" spans="3:17">
      <c r="C169" t="s">
        <v>1955</v>
      </c>
      <c r="F169">
        <v>6</v>
      </c>
    </row>
    <row r="175" spans="3:17">
      <c r="L175" t="s">
        <v>1030</v>
      </c>
      <c r="P175" t="s">
        <v>1032</v>
      </c>
      <c r="Q175" t="s">
        <v>1031</v>
      </c>
    </row>
    <row r="176" spans="3:17">
      <c r="C176" t="s">
        <v>1111</v>
      </c>
      <c r="L176" t="s">
        <v>1033</v>
      </c>
      <c r="N176">
        <v>92.37</v>
      </c>
      <c r="O176">
        <f t="shared" ref="O176:O182" si="2">N176*1.16</f>
        <v>107.14919999999999</v>
      </c>
      <c r="P176">
        <f>O176*1.4</f>
        <v>150.00887999999998</v>
      </c>
      <c r="Q176">
        <f>P176*1.4</f>
        <v>210.01243199999996</v>
      </c>
    </row>
    <row r="177" spans="2:17">
      <c r="C177" t="s">
        <v>1112</v>
      </c>
      <c r="D177">
        <v>599</v>
      </c>
      <c r="L177" t="s">
        <v>635</v>
      </c>
      <c r="M177" t="s">
        <v>643</v>
      </c>
      <c r="N177">
        <v>90.5</v>
      </c>
      <c r="O177">
        <f t="shared" si="2"/>
        <v>104.97999999999999</v>
      </c>
      <c r="P177">
        <f>O177*1.4</f>
        <v>146.97199999999998</v>
      </c>
      <c r="Q177">
        <f>P177*1.4</f>
        <v>205.76079999999996</v>
      </c>
    </row>
    <row r="178" spans="2:17">
      <c r="B178" s="1"/>
      <c r="C178" t="s">
        <v>1113</v>
      </c>
      <c r="D178">
        <v>650</v>
      </c>
      <c r="L178" t="s">
        <v>597</v>
      </c>
      <c r="M178" t="s">
        <v>625</v>
      </c>
      <c r="N178">
        <v>90.5</v>
      </c>
      <c r="O178">
        <f t="shared" si="2"/>
        <v>104.97999999999999</v>
      </c>
      <c r="P178">
        <f t="shared" ref="P178:Q182" si="3">O178*1.4</f>
        <v>146.97199999999998</v>
      </c>
      <c r="Q178">
        <f t="shared" si="3"/>
        <v>205.76079999999996</v>
      </c>
    </row>
    <row r="179" spans="2:17">
      <c r="C179" t="s">
        <v>1114</v>
      </c>
      <c r="D179">
        <v>599</v>
      </c>
      <c r="L179" t="s">
        <v>581</v>
      </c>
      <c r="M179" t="s">
        <v>592</v>
      </c>
      <c r="N179">
        <v>301.2</v>
      </c>
      <c r="O179">
        <f t="shared" si="2"/>
        <v>349.39199999999994</v>
      </c>
      <c r="P179">
        <f t="shared" si="3"/>
        <v>489.14879999999988</v>
      </c>
      <c r="Q179">
        <f t="shared" si="3"/>
        <v>684.80831999999975</v>
      </c>
    </row>
    <row r="180" spans="2:17">
      <c r="C180" t="s">
        <v>1115</v>
      </c>
      <c r="D180">
        <v>720</v>
      </c>
      <c r="L180" t="s">
        <v>582</v>
      </c>
      <c r="M180">
        <v>600</v>
      </c>
      <c r="N180">
        <v>150.69999999999999</v>
      </c>
      <c r="O180">
        <f t="shared" si="2"/>
        <v>174.81199999999998</v>
      </c>
      <c r="P180">
        <f t="shared" si="3"/>
        <v>244.73679999999996</v>
      </c>
      <c r="Q180">
        <f t="shared" si="3"/>
        <v>342.63151999999991</v>
      </c>
    </row>
    <row r="181" spans="2:17">
      <c r="C181" t="s">
        <v>1116</v>
      </c>
      <c r="D181">
        <v>499</v>
      </c>
      <c r="L181" t="s">
        <v>1034</v>
      </c>
      <c r="N181">
        <v>90.5</v>
      </c>
      <c r="O181">
        <f t="shared" si="2"/>
        <v>104.97999999999999</v>
      </c>
      <c r="P181">
        <f t="shared" si="3"/>
        <v>146.97199999999998</v>
      </c>
      <c r="Q181">
        <f t="shared" si="3"/>
        <v>205.76079999999996</v>
      </c>
    </row>
    <row r="182" spans="2:17">
      <c r="B182" s="1"/>
      <c r="C182" t="s">
        <v>1117</v>
      </c>
      <c r="D182">
        <v>610</v>
      </c>
      <c r="L182" t="s">
        <v>1035</v>
      </c>
      <c r="N182">
        <v>118.8</v>
      </c>
      <c r="O182">
        <f t="shared" si="2"/>
        <v>137.80799999999999</v>
      </c>
      <c r="P182">
        <f t="shared" si="3"/>
        <v>192.93119999999999</v>
      </c>
      <c r="Q182">
        <f t="shared" si="3"/>
        <v>270.10367999999994</v>
      </c>
    </row>
    <row r="183" spans="2:17">
      <c r="C183" t="s">
        <v>1118</v>
      </c>
      <c r="D183">
        <v>799</v>
      </c>
    </row>
    <row r="184" spans="2:17">
      <c r="C184" t="s">
        <v>1119</v>
      </c>
      <c r="D184">
        <v>52</v>
      </c>
    </row>
    <row r="185" spans="2:17">
      <c r="C185" t="s">
        <v>1120</v>
      </c>
      <c r="D185">
        <v>650</v>
      </c>
    </row>
    <row r="186" spans="2:17">
      <c r="C186" t="s">
        <v>1121</v>
      </c>
      <c r="D186">
        <v>650</v>
      </c>
    </row>
    <row r="187" spans="2:17">
      <c r="C187" t="s">
        <v>1122</v>
      </c>
      <c r="D187">
        <v>430</v>
      </c>
    </row>
    <row r="188" spans="2:17">
      <c r="B188" s="1">
        <v>778.05</v>
      </c>
      <c r="C188" t="s">
        <v>1123</v>
      </c>
      <c r="D188">
        <v>499</v>
      </c>
    </row>
    <row r="193" spans="3:4">
      <c r="C193" t="s">
        <v>1124</v>
      </c>
    </row>
    <row r="194" spans="3:4">
      <c r="C194" t="s">
        <v>1125</v>
      </c>
    </row>
    <row r="195" spans="3:4">
      <c r="C195" t="s">
        <v>1126</v>
      </c>
    </row>
    <row r="196" spans="3:4">
      <c r="C196" t="s">
        <v>1127</v>
      </c>
    </row>
    <row r="197" spans="3:4">
      <c r="C197" t="s">
        <v>1128</v>
      </c>
    </row>
    <row r="199" spans="3:4">
      <c r="C199" t="s">
        <v>1113</v>
      </c>
      <c r="D199">
        <v>2</v>
      </c>
    </row>
    <row r="200" spans="3:4">
      <c r="C200" t="s">
        <v>1117</v>
      </c>
      <c r="D200">
        <v>2</v>
      </c>
    </row>
    <row r="201" spans="3:4">
      <c r="C201" t="s">
        <v>1123</v>
      </c>
      <c r="D201">
        <v>2</v>
      </c>
    </row>
  </sheetData>
  <pageMargins left="0.7" right="0.7" top="0.75" bottom="0.75" header="0.3" footer="0.3"/>
  <pageSetup orientation="portrait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4:D4"/>
  <sheetViews>
    <sheetView workbookViewId="0">
      <selection activeCell="J42" sqref="J42"/>
    </sheetView>
  </sheetViews>
  <sheetFormatPr baseColWidth="10" defaultRowHeight="15"/>
  <cols>
    <col min="3" max="3" width="49.140625" bestFit="1" customWidth="1"/>
  </cols>
  <sheetData>
    <row r="4" spans="3:4">
      <c r="C4" t="s">
        <v>8</v>
      </c>
      <c r="D4">
        <v>6</v>
      </c>
    </row>
  </sheetData>
  <pageMargins left="0.7" right="0.7" top="0.75" bottom="0.75" header="0.3" footer="0.3"/>
  <pageSetup orientation="portrait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7"/>
  <sheetViews>
    <sheetView topLeftCell="A52" zoomScale="120" zoomScaleNormal="120" workbookViewId="0">
      <selection activeCell="A38" sqref="A38:D67"/>
    </sheetView>
  </sheetViews>
  <sheetFormatPr baseColWidth="10" defaultRowHeight="15"/>
  <cols>
    <col min="1" max="1" width="20.7109375" customWidth="1"/>
    <col min="2" max="2" width="10.28515625" style="258" hidden="1" customWidth="1"/>
    <col min="3" max="3" width="16.42578125" style="362" hidden="1" customWidth="1"/>
    <col min="4" max="4" width="11.85546875" style="530" customWidth="1"/>
  </cols>
  <sheetData>
    <row r="1" spans="1:4" ht="28.5" customHeight="1">
      <c r="A1" s="250"/>
      <c r="B1" s="256" t="s">
        <v>1076</v>
      </c>
      <c r="C1" s="387" t="s">
        <v>1077</v>
      </c>
    </row>
    <row r="2" spans="1:4" s="254" customFormat="1">
      <c r="A2" s="253" t="s">
        <v>1039</v>
      </c>
      <c r="B2" s="257"/>
      <c r="C2" s="388"/>
      <c r="D2" s="531" t="s">
        <v>2548</v>
      </c>
    </row>
    <row r="3" spans="1:4">
      <c r="A3" s="251" t="s">
        <v>1040</v>
      </c>
      <c r="B3" s="255">
        <v>8</v>
      </c>
      <c r="C3" s="532">
        <v>4</v>
      </c>
      <c r="D3" s="532">
        <v>36</v>
      </c>
    </row>
    <row r="4" spans="1:4">
      <c r="A4" s="252" t="s">
        <v>1041</v>
      </c>
      <c r="B4" s="255">
        <v>6</v>
      </c>
      <c r="C4" s="532">
        <v>1</v>
      </c>
      <c r="D4" s="532">
        <v>12</v>
      </c>
    </row>
    <row r="5" spans="1:4">
      <c r="A5" s="252" t="s">
        <v>1042</v>
      </c>
      <c r="B5" s="255">
        <v>6</v>
      </c>
      <c r="C5" s="532">
        <v>18</v>
      </c>
      <c r="D5" s="532">
        <v>36</v>
      </c>
    </row>
    <row r="6" spans="1:4">
      <c r="A6" s="252" t="s">
        <v>1043</v>
      </c>
      <c r="B6" s="255"/>
      <c r="C6" s="532">
        <v>3</v>
      </c>
      <c r="D6" s="532"/>
    </row>
    <row r="7" spans="1:4">
      <c r="A7" s="252" t="s">
        <v>1044</v>
      </c>
      <c r="B7" s="255">
        <v>3</v>
      </c>
      <c r="C7" s="532">
        <v>14</v>
      </c>
      <c r="D7" s="532"/>
    </row>
    <row r="8" spans="1:4" s="254" customFormat="1">
      <c r="A8" s="259" t="s">
        <v>1045</v>
      </c>
      <c r="B8" s="257"/>
      <c r="C8" s="532"/>
      <c r="D8" s="532"/>
    </row>
    <row r="9" spans="1:4">
      <c r="A9" s="252" t="s">
        <v>1040</v>
      </c>
      <c r="B9" s="255">
        <v>12</v>
      </c>
      <c r="C9" s="532">
        <v>33</v>
      </c>
      <c r="D9" s="532">
        <v>24</v>
      </c>
    </row>
    <row r="10" spans="1:4">
      <c r="A10" s="252" t="s">
        <v>1041</v>
      </c>
      <c r="B10" s="255"/>
      <c r="C10" s="532"/>
      <c r="D10" s="532"/>
    </row>
    <row r="11" spans="1:4">
      <c r="A11" s="252" t="s">
        <v>1042</v>
      </c>
      <c r="B11" s="255">
        <v>12</v>
      </c>
      <c r="C11" s="532">
        <v>28</v>
      </c>
      <c r="D11" s="532">
        <v>24</v>
      </c>
    </row>
    <row r="12" spans="1:4">
      <c r="A12" s="252" t="s">
        <v>1043</v>
      </c>
      <c r="B12" s="255"/>
      <c r="C12" s="532"/>
      <c r="D12" s="532"/>
    </row>
    <row r="13" spans="1:4">
      <c r="A13" s="252" t="s">
        <v>1044</v>
      </c>
      <c r="B13" s="255">
        <v>3</v>
      </c>
      <c r="C13" s="532">
        <v>42</v>
      </c>
      <c r="D13" s="532"/>
    </row>
    <row r="14" spans="1:4" s="254" customFormat="1">
      <c r="A14" s="259" t="s">
        <v>1046</v>
      </c>
      <c r="B14" s="257"/>
      <c r="C14" s="532"/>
      <c r="D14" s="532"/>
    </row>
    <row r="15" spans="1:4">
      <c r="A15" s="252" t="s">
        <v>1040</v>
      </c>
      <c r="B15" s="255">
        <v>8</v>
      </c>
      <c r="C15" s="532">
        <v>8</v>
      </c>
      <c r="D15" s="532">
        <v>24</v>
      </c>
    </row>
    <row r="16" spans="1:4">
      <c r="A16" s="252" t="s">
        <v>1041</v>
      </c>
      <c r="B16" s="255"/>
      <c r="C16" s="532"/>
      <c r="D16" s="532"/>
    </row>
    <row r="17" spans="1:4">
      <c r="A17" s="252" t="s">
        <v>1042</v>
      </c>
      <c r="B17" s="255">
        <v>8</v>
      </c>
      <c r="C17" s="532">
        <v>16</v>
      </c>
      <c r="D17" s="532">
        <v>24</v>
      </c>
    </row>
    <row r="18" spans="1:4">
      <c r="A18" s="252" t="s">
        <v>1043</v>
      </c>
      <c r="B18" s="255"/>
      <c r="C18" s="532"/>
      <c r="D18" s="532"/>
    </row>
    <row r="19" spans="1:4">
      <c r="A19" s="252" t="s">
        <v>1044</v>
      </c>
      <c r="B19" s="255">
        <v>3</v>
      </c>
      <c r="C19" s="532">
        <v>25</v>
      </c>
      <c r="D19" s="532"/>
    </row>
    <row r="20" spans="1:4" s="254" customFormat="1">
      <c r="A20" s="259" t="s">
        <v>1047</v>
      </c>
      <c r="B20" s="257"/>
      <c r="C20" s="532"/>
      <c r="D20" s="532"/>
    </row>
    <row r="21" spans="1:4">
      <c r="A21" s="252" t="s">
        <v>1040</v>
      </c>
      <c r="B21" s="255">
        <v>3</v>
      </c>
      <c r="C21" s="532">
        <v>11</v>
      </c>
      <c r="D21" s="532">
        <v>24</v>
      </c>
    </row>
    <row r="22" spans="1:4">
      <c r="A22" s="252" t="s">
        <v>1041</v>
      </c>
      <c r="B22" s="255"/>
      <c r="C22" s="532"/>
      <c r="D22" s="532"/>
    </row>
    <row r="23" spans="1:4">
      <c r="A23" s="252" t="s">
        <v>1042</v>
      </c>
      <c r="B23" s="255">
        <v>3</v>
      </c>
      <c r="C23" s="532">
        <v>18</v>
      </c>
      <c r="D23" s="532">
        <v>24</v>
      </c>
    </row>
    <row r="24" spans="1:4">
      <c r="A24" s="252" t="s">
        <v>1043</v>
      </c>
      <c r="B24" s="255"/>
      <c r="C24" s="532"/>
      <c r="D24" s="532"/>
    </row>
    <row r="25" spans="1:4">
      <c r="A25" s="252" t="s">
        <v>1044</v>
      </c>
      <c r="B25" s="255">
        <v>3</v>
      </c>
      <c r="C25" s="532">
        <v>28</v>
      </c>
      <c r="D25" s="532"/>
    </row>
    <row r="26" spans="1:4" s="254" customFormat="1">
      <c r="A26" s="259" t="s">
        <v>1048</v>
      </c>
      <c r="B26" s="257"/>
      <c r="C26" s="532"/>
      <c r="D26" s="532"/>
    </row>
    <row r="27" spans="1:4">
      <c r="A27" s="252" t="s">
        <v>1040</v>
      </c>
      <c r="B27" s="255">
        <v>12</v>
      </c>
      <c r="C27" s="532"/>
      <c r="D27" s="532"/>
    </row>
    <row r="28" spans="1:4">
      <c r="A28" s="252" t="s">
        <v>1041</v>
      </c>
      <c r="B28" s="255"/>
      <c r="C28" s="532"/>
      <c r="D28" s="532"/>
    </row>
    <row r="29" spans="1:4">
      <c r="A29" s="252" t="s">
        <v>1042</v>
      </c>
      <c r="B29" s="255">
        <v>12</v>
      </c>
      <c r="C29" s="532"/>
      <c r="D29" s="532"/>
    </row>
    <row r="30" spans="1:4">
      <c r="A30" s="252" t="s">
        <v>1043</v>
      </c>
      <c r="B30" s="255"/>
      <c r="C30" s="532"/>
      <c r="D30" s="532"/>
    </row>
    <row r="31" spans="1:4">
      <c r="A31" s="252" t="s">
        <v>1044</v>
      </c>
      <c r="B31" s="255">
        <v>8</v>
      </c>
      <c r="C31" s="532"/>
      <c r="D31" s="532"/>
    </row>
    <row r="32" spans="1:4" s="254" customFormat="1">
      <c r="A32" s="259" t="s">
        <v>1049</v>
      </c>
      <c r="B32" s="257"/>
      <c r="C32" s="532"/>
      <c r="D32" s="532"/>
    </row>
    <row r="33" spans="1:4">
      <c r="A33" s="252" t="s">
        <v>1040</v>
      </c>
      <c r="B33" s="255">
        <v>4</v>
      </c>
      <c r="C33" s="532"/>
      <c r="D33" s="532"/>
    </row>
    <row r="34" spans="1:4">
      <c r="A34" s="252" t="s">
        <v>1041</v>
      </c>
      <c r="B34" s="255"/>
      <c r="C34" s="532"/>
      <c r="D34" s="532"/>
    </row>
    <row r="35" spans="1:4">
      <c r="A35" s="252" t="s">
        <v>1042</v>
      </c>
      <c r="B35" s="255">
        <v>3</v>
      </c>
      <c r="C35" s="532"/>
      <c r="D35" s="532"/>
    </row>
    <row r="36" spans="1:4">
      <c r="A36" s="252" t="s">
        <v>1043</v>
      </c>
      <c r="B36" s="255"/>
      <c r="C36" s="532"/>
      <c r="D36" s="532"/>
    </row>
    <row r="37" spans="1:4">
      <c r="A37" s="252" t="s">
        <v>1044</v>
      </c>
      <c r="B37" s="255">
        <v>3</v>
      </c>
      <c r="C37" s="532"/>
      <c r="D37" s="532"/>
    </row>
    <row r="38" spans="1:4" s="254" customFormat="1">
      <c r="A38" s="259" t="s">
        <v>1050</v>
      </c>
      <c r="B38" s="257"/>
      <c r="C38" s="532"/>
      <c r="D38" s="532"/>
    </row>
    <row r="39" spans="1:4" ht="22.5">
      <c r="A39" s="252" t="s">
        <v>1051</v>
      </c>
      <c r="B39" s="255">
        <v>6</v>
      </c>
      <c r="C39" s="532">
        <v>24</v>
      </c>
      <c r="D39" s="532">
        <v>12</v>
      </c>
    </row>
    <row r="40" spans="1:4" ht="22.5">
      <c r="A40" s="252" t="s">
        <v>1052</v>
      </c>
      <c r="B40" s="255">
        <v>18</v>
      </c>
      <c r="C40" s="532">
        <v>45</v>
      </c>
      <c r="D40" s="532">
        <v>12</v>
      </c>
    </row>
    <row r="41" spans="1:4" ht="22.5">
      <c r="A41" s="252" t="s">
        <v>1053</v>
      </c>
      <c r="B41" s="255">
        <v>6</v>
      </c>
      <c r="C41" s="532">
        <v>9</v>
      </c>
      <c r="D41" s="532">
        <v>12</v>
      </c>
    </row>
    <row r="42" spans="1:4" ht="22.5">
      <c r="A42" s="252" t="s">
        <v>1054</v>
      </c>
      <c r="B42" s="255">
        <v>10</v>
      </c>
      <c r="C42" s="532">
        <v>4</v>
      </c>
      <c r="D42" s="532">
        <v>12</v>
      </c>
    </row>
    <row r="43" spans="1:4" ht="22.5">
      <c r="A43" s="252" t="s">
        <v>1055</v>
      </c>
      <c r="B43" s="255">
        <v>10</v>
      </c>
      <c r="C43" s="532"/>
      <c r="D43" s="532"/>
    </row>
    <row r="44" spans="1:4" ht="22.5">
      <c r="A44" s="252" t="s">
        <v>1056</v>
      </c>
      <c r="B44" s="255">
        <v>8</v>
      </c>
      <c r="C44" s="532"/>
      <c r="D44" s="532"/>
    </row>
    <row r="45" spans="1:4" s="254" customFormat="1" hidden="1">
      <c r="A45" s="259" t="s">
        <v>1057</v>
      </c>
      <c r="B45" s="257"/>
      <c r="C45" s="532"/>
      <c r="D45" s="532"/>
    </row>
    <row r="46" spans="1:4" ht="22.5" hidden="1">
      <c r="A46" s="252" t="s">
        <v>1058</v>
      </c>
      <c r="B46" s="255">
        <v>3</v>
      </c>
      <c r="C46" s="532">
        <v>4</v>
      </c>
      <c r="D46" s="532"/>
    </row>
    <row r="47" spans="1:4" ht="22.5" hidden="1">
      <c r="A47" s="252" t="s">
        <v>1059</v>
      </c>
      <c r="B47" s="255">
        <v>6</v>
      </c>
      <c r="C47" s="532">
        <v>6</v>
      </c>
      <c r="D47" s="532"/>
    </row>
    <row r="48" spans="1:4" ht="22.5" hidden="1">
      <c r="A48" s="252" t="s">
        <v>1060</v>
      </c>
      <c r="B48" s="255">
        <v>6</v>
      </c>
      <c r="C48" s="532">
        <v>11</v>
      </c>
      <c r="D48" s="532"/>
    </row>
    <row r="49" spans="1:4" ht="22.5" hidden="1">
      <c r="A49" s="252" t="s">
        <v>1061</v>
      </c>
      <c r="B49" s="255">
        <v>3</v>
      </c>
      <c r="C49" s="532">
        <v>6</v>
      </c>
      <c r="D49" s="532"/>
    </row>
    <row r="50" spans="1:4" ht="22.5" hidden="1">
      <c r="A50" s="252" t="s">
        <v>1062</v>
      </c>
      <c r="B50" s="255">
        <v>6</v>
      </c>
      <c r="C50" s="532"/>
      <c r="D50" s="532"/>
    </row>
    <row r="51" spans="1:4" ht="22.5" hidden="1">
      <c r="A51" s="252" t="s">
        <v>1063</v>
      </c>
      <c r="B51" s="255">
        <v>3</v>
      </c>
      <c r="C51" s="532"/>
      <c r="D51" s="532"/>
    </row>
    <row r="52" spans="1:4" s="254" customFormat="1">
      <c r="A52" s="259" t="s">
        <v>1064</v>
      </c>
      <c r="B52" s="257"/>
      <c r="C52" s="532"/>
      <c r="D52" s="532"/>
    </row>
    <row r="53" spans="1:4">
      <c r="A53" s="252" t="s">
        <v>1065</v>
      </c>
      <c r="B53" s="255">
        <v>8</v>
      </c>
      <c r="C53" s="532">
        <v>8</v>
      </c>
      <c r="D53" s="532">
        <v>12</v>
      </c>
    </row>
    <row r="54" spans="1:4" ht="22.5">
      <c r="A54" s="252" t="s">
        <v>1066</v>
      </c>
      <c r="B54" s="255">
        <v>6</v>
      </c>
      <c r="C54" s="532">
        <v>146</v>
      </c>
      <c r="D54" s="532"/>
    </row>
    <row r="55" spans="1:4" ht="22.5">
      <c r="A55" s="252" t="s">
        <v>1067</v>
      </c>
      <c r="B55" s="255">
        <v>6</v>
      </c>
      <c r="C55" s="532">
        <v>9</v>
      </c>
      <c r="D55" s="532">
        <v>12</v>
      </c>
    </row>
    <row r="56" spans="1:4">
      <c r="A56" s="252" t="s">
        <v>1068</v>
      </c>
      <c r="B56" s="255">
        <v>6</v>
      </c>
      <c r="C56" s="532">
        <v>16</v>
      </c>
      <c r="D56" s="532">
        <v>12</v>
      </c>
    </row>
    <row r="57" spans="1:4">
      <c r="A57" s="252" t="s">
        <v>1069</v>
      </c>
      <c r="B57" s="255">
        <v>6</v>
      </c>
      <c r="C57" s="532">
        <v>10</v>
      </c>
      <c r="D57" s="532">
        <v>12</v>
      </c>
    </row>
    <row r="58" spans="1:4">
      <c r="A58" s="252" t="s">
        <v>1070</v>
      </c>
      <c r="B58" s="255">
        <v>6</v>
      </c>
      <c r="C58" s="532">
        <v>11</v>
      </c>
      <c r="D58" s="532"/>
    </row>
    <row r="59" spans="1:4" ht="22.5">
      <c r="A59" s="252" t="s">
        <v>1071</v>
      </c>
      <c r="B59" s="255">
        <v>6</v>
      </c>
      <c r="C59" s="532">
        <v>2</v>
      </c>
      <c r="D59" s="532">
        <v>12</v>
      </c>
    </row>
    <row r="60" spans="1:4" s="339" customFormat="1">
      <c r="A60" s="340" t="s">
        <v>1109</v>
      </c>
      <c r="B60" s="338"/>
      <c r="C60" s="532"/>
      <c r="D60" s="532"/>
    </row>
    <row r="61" spans="1:4">
      <c r="A61" s="252" t="s">
        <v>1072</v>
      </c>
      <c r="B61" s="255">
        <v>6</v>
      </c>
      <c r="C61" s="532">
        <v>5</v>
      </c>
      <c r="D61" s="532">
        <v>36</v>
      </c>
    </row>
    <row r="62" spans="1:4">
      <c r="A62" s="252" t="s">
        <v>1073</v>
      </c>
      <c r="B62" s="255">
        <v>6</v>
      </c>
      <c r="C62" s="532">
        <v>9</v>
      </c>
      <c r="D62" s="532">
        <v>36</v>
      </c>
    </row>
    <row r="63" spans="1:4">
      <c r="A63" s="252" t="s">
        <v>1074</v>
      </c>
      <c r="B63" s="255">
        <v>6</v>
      </c>
      <c r="C63" s="532">
        <v>52</v>
      </c>
      <c r="D63" s="532"/>
    </row>
    <row r="64" spans="1:4" ht="22.5">
      <c r="A64" s="905" t="s">
        <v>1075</v>
      </c>
      <c r="B64" s="906">
        <v>6</v>
      </c>
      <c r="C64" s="907">
        <v>18</v>
      </c>
      <c r="D64" s="532"/>
    </row>
    <row r="65" spans="1:4" ht="24.75">
      <c r="A65" s="908" t="s">
        <v>3566</v>
      </c>
      <c r="B65" s="909">
        <v>6</v>
      </c>
      <c r="C65" s="363">
        <v>37</v>
      </c>
      <c r="D65" s="532">
        <v>12</v>
      </c>
    </row>
    <row r="66" spans="1:4" ht="24.75">
      <c r="A66" s="908" t="s">
        <v>3567</v>
      </c>
      <c r="B66" s="909">
        <v>6</v>
      </c>
      <c r="C66" s="363">
        <v>37</v>
      </c>
      <c r="D66" s="532">
        <v>12</v>
      </c>
    </row>
    <row r="67" spans="1:4">
      <c r="A67" s="911" t="s">
        <v>3573</v>
      </c>
      <c r="B67" s="391"/>
      <c r="C67" s="363"/>
      <c r="D67" s="513"/>
    </row>
  </sheetData>
  <autoFilter ref="A1:D1" xr:uid="{00000000-0009-0000-0000-00000F000000}"/>
  <pageMargins left="0.7" right="0.7" top="0.75" bottom="0.75" header="0.3" footer="0.3"/>
  <pageSetup paperSize="9" fitToWidth="0" orientation="portrait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P80"/>
  <sheetViews>
    <sheetView topLeftCell="A17" zoomScaleNormal="100" workbookViewId="0">
      <selection activeCell="B1" sqref="B1:F65"/>
    </sheetView>
  </sheetViews>
  <sheetFormatPr baseColWidth="10" defaultRowHeight="15"/>
  <cols>
    <col min="1" max="1" width="11.140625" customWidth="1"/>
    <col min="2" max="2" width="52.7109375" customWidth="1"/>
    <col min="3" max="3" width="6.7109375" style="362" bestFit="1" customWidth="1"/>
    <col min="4" max="4" width="21" style="533" hidden="1" customWidth="1"/>
    <col min="5" max="5" width="17" style="533" hidden="1" customWidth="1"/>
    <col min="6" max="6" width="11.42578125" style="721" customWidth="1"/>
    <col min="10" max="11" width="0" hidden="1" customWidth="1"/>
    <col min="12" max="12" width="28.42578125" customWidth="1"/>
  </cols>
  <sheetData>
    <row r="1" spans="2:11">
      <c r="B1" s="571" t="s">
        <v>2574</v>
      </c>
      <c r="C1" s="572" t="s">
        <v>2573</v>
      </c>
      <c r="D1" s="573" t="s">
        <v>874</v>
      </c>
      <c r="E1" s="573" t="s">
        <v>875</v>
      </c>
      <c r="F1" s="761" t="s">
        <v>86</v>
      </c>
    </row>
    <row r="2" spans="2:11">
      <c r="B2" s="233" t="s">
        <v>1193</v>
      </c>
      <c r="C2" s="363" t="s">
        <v>1194</v>
      </c>
      <c r="D2" s="573">
        <v>8</v>
      </c>
      <c r="E2" s="364">
        <v>14</v>
      </c>
      <c r="F2" s="364">
        <v>6</v>
      </c>
    </row>
    <row r="3" spans="2:11">
      <c r="B3" s="233" t="s">
        <v>1193</v>
      </c>
      <c r="C3" s="363" t="s">
        <v>1103</v>
      </c>
      <c r="D3" s="364">
        <v>8</v>
      </c>
      <c r="E3" s="364">
        <v>13</v>
      </c>
      <c r="F3" s="364">
        <v>6</v>
      </c>
    </row>
    <row r="4" spans="2:11">
      <c r="B4" s="336" t="s">
        <v>1091</v>
      </c>
      <c r="C4" s="363" t="s">
        <v>1103</v>
      </c>
      <c r="D4" s="364">
        <v>12</v>
      </c>
      <c r="E4" s="364">
        <v>4</v>
      </c>
      <c r="F4" s="364">
        <v>24</v>
      </c>
      <c r="J4" s="233" t="s">
        <v>2732</v>
      </c>
      <c r="K4" s="233">
        <v>9</v>
      </c>
    </row>
    <row r="5" spans="2:11">
      <c r="B5" s="336" t="s">
        <v>1959</v>
      </c>
      <c r="C5" s="363" t="s">
        <v>1024</v>
      </c>
      <c r="D5" s="364">
        <v>8</v>
      </c>
      <c r="E5" s="364">
        <v>7</v>
      </c>
      <c r="F5" s="364"/>
      <c r="J5" s="233" t="s">
        <v>2733</v>
      </c>
      <c r="K5" s="233">
        <v>5</v>
      </c>
    </row>
    <row r="6" spans="2:11">
      <c r="B6" s="336" t="s">
        <v>1960</v>
      </c>
      <c r="C6" s="363" t="s">
        <v>1021</v>
      </c>
      <c r="D6" s="364">
        <v>8</v>
      </c>
      <c r="E6" s="364">
        <v>2</v>
      </c>
      <c r="F6" s="364">
        <v>4</v>
      </c>
      <c r="J6" s="233" t="s">
        <v>2734</v>
      </c>
      <c r="K6" s="233">
        <v>6</v>
      </c>
    </row>
    <row r="7" spans="2:11">
      <c r="B7" s="233" t="s">
        <v>1218</v>
      </c>
      <c r="C7" s="363" t="s">
        <v>1024</v>
      </c>
      <c r="D7" s="364">
        <v>12</v>
      </c>
      <c r="E7" s="364"/>
      <c r="F7" s="364">
        <v>12</v>
      </c>
      <c r="J7" s="233"/>
      <c r="K7" s="233"/>
    </row>
    <row r="8" spans="2:11">
      <c r="B8" s="337" t="s">
        <v>1092</v>
      </c>
      <c r="C8" s="363"/>
      <c r="D8" s="364">
        <v>24</v>
      </c>
      <c r="E8" s="364"/>
      <c r="F8" s="364">
        <v>36</v>
      </c>
      <c r="J8" s="233" t="s">
        <v>2737</v>
      </c>
      <c r="K8" s="233">
        <v>5</v>
      </c>
    </row>
    <row r="9" spans="2:11">
      <c r="B9" s="233" t="s">
        <v>1197</v>
      </c>
      <c r="C9" s="363"/>
      <c r="D9" s="364">
        <v>6</v>
      </c>
      <c r="E9" s="364">
        <v>21</v>
      </c>
      <c r="F9" s="364"/>
      <c r="J9" s="233"/>
      <c r="K9" s="233"/>
    </row>
    <row r="10" spans="2:11">
      <c r="B10" s="233" t="s">
        <v>1108</v>
      </c>
      <c r="C10" s="363" t="s">
        <v>1194</v>
      </c>
      <c r="D10" s="364">
        <v>6</v>
      </c>
      <c r="E10" s="364">
        <v>17</v>
      </c>
      <c r="F10" s="364">
        <v>6</v>
      </c>
      <c r="J10" s="233" t="s">
        <v>2736</v>
      </c>
      <c r="K10" s="233">
        <v>9</v>
      </c>
    </row>
    <row r="11" spans="2:11">
      <c r="B11" s="233" t="s">
        <v>1108</v>
      </c>
      <c r="C11" s="363" t="s">
        <v>1103</v>
      </c>
      <c r="D11" s="364">
        <v>6</v>
      </c>
      <c r="E11" s="364">
        <v>15</v>
      </c>
      <c r="F11" s="364">
        <v>6</v>
      </c>
      <c r="J11" t="s">
        <v>2739</v>
      </c>
      <c r="K11" t="s">
        <v>2738</v>
      </c>
    </row>
    <row r="12" spans="2:11">
      <c r="B12" s="233" t="s">
        <v>1097</v>
      </c>
      <c r="C12" s="363"/>
      <c r="D12" s="364">
        <v>6</v>
      </c>
      <c r="E12" s="364">
        <v>40</v>
      </c>
      <c r="F12" s="364"/>
    </row>
    <row r="13" spans="2:11">
      <c r="B13" s="233" t="s">
        <v>3565</v>
      </c>
      <c r="C13" s="363"/>
      <c r="D13" s="364">
        <v>8</v>
      </c>
      <c r="E13" s="364">
        <v>8</v>
      </c>
      <c r="F13" s="364"/>
      <c r="J13" t="s">
        <v>2735</v>
      </c>
      <c r="K13">
        <v>7</v>
      </c>
    </row>
    <row r="14" spans="2:11">
      <c r="B14" s="233" t="s">
        <v>1096</v>
      </c>
      <c r="C14" s="363"/>
      <c r="D14" s="364">
        <v>10</v>
      </c>
      <c r="E14" s="364">
        <v>10</v>
      </c>
      <c r="F14" s="364">
        <v>4</v>
      </c>
    </row>
    <row r="15" spans="2:11">
      <c r="B15" s="233" t="s">
        <v>1198</v>
      </c>
      <c r="C15" s="363"/>
      <c r="D15" s="364">
        <v>4</v>
      </c>
      <c r="E15" s="364">
        <v>9</v>
      </c>
      <c r="F15" s="364"/>
    </row>
    <row r="16" spans="2:11">
      <c r="B16" s="233" t="s">
        <v>2460</v>
      </c>
      <c r="C16" s="363" t="s">
        <v>1023</v>
      </c>
      <c r="D16" s="364">
        <v>10</v>
      </c>
      <c r="E16" s="364">
        <v>17</v>
      </c>
      <c r="F16" s="364"/>
    </row>
    <row r="17" spans="2:16">
      <c r="B17" s="233"/>
      <c r="C17" s="363"/>
      <c r="D17" s="364"/>
      <c r="E17" s="364"/>
      <c r="F17" s="364"/>
    </row>
    <row r="18" spans="2:16" ht="14.25" customHeight="1">
      <c r="B18" s="233" t="s">
        <v>1101</v>
      </c>
      <c r="C18" s="363" t="s">
        <v>1102</v>
      </c>
      <c r="D18" s="364">
        <v>12</v>
      </c>
      <c r="E18" s="364">
        <v>2</v>
      </c>
      <c r="F18" s="364">
        <v>36</v>
      </c>
    </row>
    <row r="19" spans="2:16">
      <c r="B19" s="233" t="s">
        <v>1101</v>
      </c>
      <c r="C19" s="363" t="s">
        <v>1103</v>
      </c>
      <c r="D19" s="364">
        <v>24</v>
      </c>
      <c r="E19" s="364"/>
      <c r="F19" s="364"/>
    </row>
    <row r="20" spans="2:16">
      <c r="B20" s="233" t="s">
        <v>1104</v>
      </c>
      <c r="C20" s="363" t="s">
        <v>1103</v>
      </c>
      <c r="D20" s="364">
        <v>12</v>
      </c>
      <c r="E20" s="364"/>
      <c r="F20" s="364"/>
    </row>
    <row r="21" spans="2:16">
      <c r="B21" s="233" t="s">
        <v>1107</v>
      </c>
      <c r="C21" s="363"/>
      <c r="D21" s="364">
        <v>8</v>
      </c>
      <c r="E21" s="364">
        <v>13</v>
      </c>
      <c r="F21" s="364">
        <v>6</v>
      </c>
      <c r="P21" s="232"/>
    </row>
    <row r="22" spans="2:16">
      <c r="B22" s="233" t="s">
        <v>1104</v>
      </c>
      <c r="C22" s="363" t="s">
        <v>1102</v>
      </c>
      <c r="D22" s="364">
        <v>12</v>
      </c>
      <c r="E22" s="364">
        <v>25</v>
      </c>
      <c r="F22" s="364"/>
    </row>
    <row r="23" spans="2:16">
      <c r="B23" s="233" t="s">
        <v>1106</v>
      </c>
      <c r="C23" s="363"/>
      <c r="D23" s="364">
        <v>6</v>
      </c>
      <c r="E23" s="364">
        <v>12</v>
      </c>
      <c r="F23" s="364">
        <v>6</v>
      </c>
      <c r="P23" s="232"/>
    </row>
    <row r="24" spans="2:16">
      <c r="B24" s="233" t="s">
        <v>1105</v>
      </c>
      <c r="C24" s="363"/>
      <c r="D24" s="364">
        <v>6</v>
      </c>
      <c r="E24" s="364">
        <v>9</v>
      </c>
      <c r="F24" s="364">
        <v>6</v>
      </c>
      <c r="P24" s="232"/>
    </row>
    <row r="25" spans="2:16">
      <c r="B25" s="233" t="s">
        <v>2456</v>
      </c>
      <c r="C25" s="363"/>
      <c r="D25" s="364">
        <v>6</v>
      </c>
      <c r="E25" s="364">
        <v>10</v>
      </c>
      <c r="F25" s="364">
        <v>6</v>
      </c>
      <c r="P25" s="232"/>
    </row>
    <row r="26" spans="2:16">
      <c r="B26" s="233"/>
      <c r="C26" s="363"/>
      <c r="D26" s="364"/>
      <c r="E26" s="364"/>
      <c r="F26" s="364"/>
      <c r="P26" s="232"/>
    </row>
    <row r="27" spans="2:16" hidden="1">
      <c r="B27" s="233" t="s">
        <v>1164</v>
      </c>
      <c r="C27" s="363" t="s">
        <v>1102</v>
      </c>
      <c r="D27" s="364">
        <v>2</v>
      </c>
      <c r="E27" s="364">
        <v>10</v>
      </c>
      <c r="F27" s="364"/>
      <c r="P27" s="232"/>
    </row>
    <row r="28" spans="2:16" hidden="1">
      <c r="B28" s="233" t="s">
        <v>1165</v>
      </c>
      <c r="C28" s="363" t="s">
        <v>1102</v>
      </c>
      <c r="D28" s="364">
        <v>2</v>
      </c>
      <c r="E28" s="364">
        <v>10</v>
      </c>
      <c r="F28" s="364"/>
      <c r="P28" s="232"/>
    </row>
    <row r="29" spans="2:16" hidden="1">
      <c r="B29" s="233" t="s">
        <v>1166</v>
      </c>
      <c r="C29" s="363" t="s">
        <v>1168</v>
      </c>
      <c r="D29" s="364">
        <v>2</v>
      </c>
      <c r="E29" s="364">
        <v>3</v>
      </c>
      <c r="F29" s="364"/>
      <c r="P29" s="232"/>
    </row>
    <row r="30" spans="2:16" hidden="1">
      <c r="B30" s="233" t="s">
        <v>1167</v>
      </c>
      <c r="C30" s="363" t="s">
        <v>1169</v>
      </c>
      <c r="D30" s="364">
        <v>1</v>
      </c>
      <c r="E30" s="364">
        <v>1</v>
      </c>
      <c r="F30" s="364"/>
      <c r="P30" s="232"/>
    </row>
    <row r="31" spans="2:16" hidden="1">
      <c r="B31" s="233"/>
      <c r="C31" s="363"/>
      <c r="D31" s="364"/>
      <c r="E31" s="364"/>
      <c r="F31" s="364"/>
      <c r="P31" s="232"/>
    </row>
    <row r="32" spans="2:16" hidden="1">
      <c r="B32" s="233" t="s">
        <v>1170</v>
      </c>
      <c r="C32" s="363" t="s">
        <v>1102</v>
      </c>
      <c r="D32" s="364">
        <v>8</v>
      </c>
      <c r="E32" s="364">
        <v>8</v>
      </c>
      <c r="F32" s="364"/>
      <c r="P32" s="232"/>
    </row>
    <row r="33" spans="2:16" hidden="1">
      <c r="B33" s="233" t="s">
        <v>1170</v>
      </c>
      <c r="C33" s="363" t="s">
        <v>1103</v>
      </c>
      <c r="D33" s="364">
        <v>12</v>
      </c>
      <c r="E33" s="364"/>
      <c r="F33" s="364"/>
      <c r="P33" s="232"/>
    </row>
    <row r="34" spans="2:16" hidden="1">
      <c r="B34" s="233" t="s">
        <v>1171</v>
      </c>
      <c r="C34" s="363" t="s">
        <v>1102</v>
      </c>
      <c r="D34" s="364">
        <v>8</v>
      </c>
      <c r="E34" s="364">
        <v>21</v>
      </c>
      <c r="F34" s="364"/>
      <c r="P34" s="232"/>
    </row>
    <row r="35" spans="2:16" hidden="1">
      <c r="B35" s="233" t="s">
        <v>1171</v>
      </c>
      <c r="C35" s="363" t="s">
        <v>1103</v>
      </c>
      <c r="D35" s="364">
        <v>12</v>
      </c>
      <c r="E35" s="364"/>
      <c r="F35" s="364"/>
      <c r="P35" s="232"/>
    </row>
    <row r="36" spans="2:16" hidden="1">
      <c r="B36" s="233" t="s">
        <v>1172</v>
      </c>
      <c r="C36" s="363" t="s">
        <v>1020</v>
      </c>
      <c r="D36" s="364">
        <v>5</v>
      </c>
      <c r="E36" s="364"/>
      <c r="F36" s="364"/>
      <c r="P36" s="232"/>
    </row>
    <row r="37" spans="2:16" hidden="1">
      <c r="B37" s="233" t="s">
        <v>1172</v>
      </c>
      <c r="C37" s="363" t="s">
        <v>1173</v>
      </c>
      <c r="D37" s="364">
        <v>2</v>
      </c>
      <c r="E37" s="364"/>
      <c r="F37" s="364"/>
      <c r="P37" s="232"/>
    </row>
    <row r="38" spans="2:16" hidden="1">
      <c r="B38" s="386" t="s">
        <v>1217</v>
      </c>
      <c r="C38" s="363"/>
      <c r="D38" s="364"/>
      <c r="E38" s="364"/>
      <c r="F38" s="364"/>
      <c r="P38" s="232"/>
    </row>
    <row r="39" spans="2:16" hidden="1">
      <c r="B39" s="233" t="s">
        <v>1199</v>
      </c>
      <c r="C39" s="363" t="s">
        <v>1103</v>
      </c>
      <c r="D39" s="364">
        <v>4</v>
      </c>
      <c r="E39" s="364">
        <v>9</v>
      </c>
      <c r="F39" s="364"/>
      <c r="P39" s="232"/>
    </row>
    <row r="40" spans="2:16" hidden="1">
      <c r="B40" s="233" t="s">
        <v>1199</v>
      </c>
      <c r="C40" s="363" t="s">
        <v>1194</v>
      </c>
      <c r="D40" s="364">
        <v>6</v>
      </c>
      <c r="E40" s="364">
        <v>4</v>
      </c>
      <c r="F40" s="364"/>
      <c r="P40" s="232"/>
    </row>
    <row r="41" spans="2:16" hidden="1">
      <c r="B41" s="233" t="s">
        <v>1200</v>
      </c>
      <c r="C41" s="363" t="s">
        <v>1103</v>
      </c>
      <c r="D41" s="364">
        <v>4</v>
      </c>
      <c r="E41" s="364">
        <v>8</v>
      </c>
      <c r="F41" s="364"/>
      <c r="P41" s="232"/>
    </row>
    <row r="42" spans="2:16" hidden="1">
      <c r="B42" s="233" t="s">
        <v>1200</v>
      </c>
      <c r="C42" s="363" t="s">
        <v>1194</v>
      </c>
      <c r="D42" s="364">
        <v>6</v>
      </c>
      <c r="E42" s="364">
        <v>6</v>
      </c>
      <c r="F42" s="364"/>
      <c r="P42" s="232"/>
    </row>
    <row r="43" spans="2:16" hidden="1">
      <c r="B43" s="233" t="s">
        <v>1201</v>
      </c>
      <c r="C43" s="363" t="s">
        <v>1103</v>
      </c>
      <c r="D43" s="364">
        <v>4</v>
      </c>
      <c r="E43" s="364">
        <v>5</v>
      </c>
      <c r="F43" s="364"/>
      <c r="P43" s="232"/>
    </row>
    <row r="44" spans="2:16" hidden="1">
      <c r="B44" s="233" t="s">
        <v>1201</v>
      </c>
      <c r="C44" s="363" t="s">
        <v>1194</v>
      </c>
      <c r="D44" s="364">
        <v>6</v>
      </c>
      <c r="E44" s="364">
        <v>5</v>
      </c>
      <c r="F44" s="364"/>
      <c r="P44" s="232"/>
    </row>
    <row r="45" spans="2:16" hidden="1">
      <c r="B45" s="233" t="s">
        <v>1202</v>
      </c>
      <c r="C45" s="363" t="s">
        <v>1103</v>
      </c>
      <c r="D45" s="364">
        <v>4</v>
      </c>
      <c r="E45" s="364">
        <v>15</v>
      </c>
      <c r="F45" s="364"/>
      <c r="P45" s="232"/>
    </row>
    <row r="46" spans="2:16" hidden="1">
      <c r="B46" s="233" t="s">
        <v>1202</v>
      </c>
      <c r="C46" s="363" t="s">
        <v>1194</v>
      </c>
      <c r="D46" s="364">
        <v>6</v>
      </c>
      <c r="E46" s="364">
        <v>9</v>
      </c>
      <c r="F46" s="364"/>
      <c r="P46" s="232"/>
    </row>
    <row r="47" spans="2:16">
      <c r="B47" s="386" t="s">
        <v>1215</v>
      </c>
      <c r="C47" s="363"/>
      <c r="D47" s="364"/>
      <c r="E47" s="364"/>
      <c r="F47" s="364"/>
      <c r="P47" s="232"/>
    </row>
    <row r="48" spans="2:16">
      <c r="B48" s="233" t="s">
        <v>1203</v>
      </c>
      <c r="C48" s="363" t="s">
        <v>1021</v>
      </c>
      <c r="D48" s="364">
        <v>12</v>
      </c>
      <c r="E48" s="364">
        <v>5</v>
      </c>
      <c r="F48" s="364">
        <v>6</v>
      </c>
      <c r="P48" s="232"/>
    </row>
    <row r="49" spans="2:16">
      <c r="B49" s="233" t="s">
        <v>1203</v>
      </c>
      <c r="C49" s="363" t="s">
        <v>1022</v>
      </c>
      <c r="D49" s="364">
        <v>12</v>
      </c>
      <c r="E49" s="364">
        <v>5</v>
      </c>
      <c r="F49" s="364">
        <v>6</v>
      </c>
      <c r="P49" s="232"/>
    </row>
    <row r="50" spans="2:16">
      <c r="B50" s="233" t="s">
        <v>1204</v>
      </c>
      <c r="C50" s="363" t="s">
        <v>1021</v>
      </c>
      <c r="D50" s="364">
        <v>12</v>
      </c>
      <c r="E50" s="364">
        <v>24</v>
      </c>
      <c r="F50" s="364">
        <v>6</v>
      </c>
      <c r="H50" s="234"/>
      <c r="P50" s="232"/>
    </row>
    <row r="51" spans="2:16">
      <c r="B51" s="233" t="s">
        <v>1204</v>
      </c>
      <c r="C51" s="363" t="s">
        <v>1022</v>
      </c>
      <c r="D51" s="364">
        <v>12</v>
      </c>
      <c r="E51" s="364">
        <v>3</v>
      </c>
      <c r="F51" s="364">
        <v>6</v>
      </c>
      <c r="P51" s="232"/>
    </row>
    <row r="52" spans="2:16">
      <c r="B52" s="233" t="s">
        <v>1205</v>
      </c>
      <c r="C52" s="363" t="s">
        <v>1206</v>
      </c>
      <c r="D52" s="364">
        <v>5</v>
      </c>
      <c r="E52" s="364">
        <v>14</v>
      </c>
      <c r="F52" s="364"/>
      <c r="P52" s="232"/>
    </row>
    <row r="53" spans="2:16">
      <c r="B53" s="233" t="s">
        <v>1205</v>
      </c>
      <c r="C53" s="363" t="s">
        <v>1024</v>
      </c>
      <c r="D53" s="364">
        <v>2</v>
      </c>
      <c r="E53" s="364">
        <v>8</v>
      </c>
      <c r="F53" s="364"/>
      <c r="P53" s="232"/>
    </row>
    <row r="54" spans="2:16">
      <c r="B54" s="386" t="s">
        <v>1216</v>
      </c>
      <c r="C54" s="363"/>
      <c r="D54" s="364"/>
      <c r="E54" s="364"/>
      <c r="F54" s="364"/>
      <c r="P54" s="232"/>
    </row>
    <row r="55" spans="2:16">
      <c r="B55" s="233" t="s">
        <v>1207</v>
      </c>
      <c r="C55" s="363" t="s">
        <v>1023</v>
      </c>
      <c r="D55" s="364">
        <v>3</v>
      </c>
      <c r="E55" s="364"/>
      <c r="F55" s="364">
        <v>6</v>
      </c>
      <c r="P55" s="232"/>
    </row>
    <row r="56" spans="2:16">
      <c r="B56" s="233" t="s">
        <v>1208</v>
      </c>
      <c r="C56" s="363" t="s">
        <v>1206</v>
      </c>
      <c r="D56" s="364">
        <v>3</v>
      </c>
      <c r="E56" s="364">
        <v>3</v>
      </c>
      <c r="F56" s="364"/>
      <c r="P56" s="232"/>
    </row>
    <row r="57" spans="2:16">
      <c r="B57" s="233" t="s">
        <v>1209</v>
      </c>
      <c r="C57" s="363" t="s">
        <v>1025</v>
      </c>
      <c r="D57" s="364">
        <v>4</v>
      </c>
      <c r="E57" s="364">
        <v>4</v>
      </c>
      <c r="F57" s="364"/>
    </row>
    <row r="58" spans="2:16">
      <c r="B58" s="233" t="s">
        <v>1209</v>
      </c>
      <c r="C58" s="363" t="s">
        <v>1206</v>
      </c>
      <c r="D58" s="364">
        <v>4</v>
      </c>
      <c r="E58" s="364">
        <v>8</v>
      </c>
      <c r="F58" s="364"/>
    </row>
    <row r="59" spans="2:16">
      <c r="B59" s="233" t="s">
        <v>1210</v>
      </c>
      <c r="C59" s="363" t="s">
        <v>1206</v>
      </c>
      <c r="D59" s="364">
        <v>4</v>
      </c>
      <c r="E59" s="364">
        <v>10</v>
      </c>
      <c r="F59" s="364"/>
    </row>
    <row r="60" spans="2:16">
      <c r="B60" s="233" t="s">
        <v>1211</v>
      </c>
      <c r="C60" s="363" t="s">
        <v>1026</v>
      </c>
      <c r="D60" s="364">
        <v>1</v>
      </c>
      <c r="E60" s="364">
        <v>7</v>
      </c>
      <c r="F60" s="364"/>
    </row>
    <row r="61" spans="2:16">
      <c r="B61" s="233" t="s">
        <v>1212</v>
      </c>
      <c r="C61" s="363" t="s">
        <v>1194</v>
      </c>
      <c r="D61" s="364">
        <v>2</v>
      </c>
      <c r="E61" s="364">
        <v>5</v>
      </c>
      <c r="F61" s="364"/>
    </row>
    <row r="62" spans="2:16">
      <c r="B62" s="233" t="s">
        <v>1213</v>
      </c>
      <c r="C62" s="363" t="s">
        <v>1214</v>
      </c>
      <c r="D62" s="364">
        <v>1</v>
      </c>
      <c r="E62" s="364">
        <v>8</v>
      </c>
      <c r="F62" s="364"/>
    </row>
    <row r="63" spans="2:16">
      <c r="B63" s="233"/>
      <c r="C63" s="363"/>
      <c r="D63" s="364"/>
      <c r="E63" s="364"/>
      <c r="F63" s="364"/>
    </row>
    <row r="64" spans="2:16">
      <c r="B64" s="233" t="s">
        <v>1962</v>
      </c>
      <c r="C64" s="363" t="s">
        <v>1024</v>
      </c>
      <c r="D64" s="364">
        <v>3</v>
      </c>
      <c r="E64" s="364"/>
      <c r="F64" s="364">
        <v>4</v>
      </c>
    </row>
    <row r="65" spans="2:6">
      <c r="B65" s="233" t="s">
        <v>1961</v>
      </c>
      <c r="C65" s="363" t="s">
        <v>1206</v>
      </c>
      <c r="D65" s="364">
        <v>6</v>
      </c>
      <c r="E65" s="364">
        <v>2</v>
      </c>
      <c r="F65" s="364">
        <v>2</v>
      </c>
    </row>
    <row r="66" spans="2:6">
      <c r="B66" s="404" t="s">
        <v>1958</v>
      </c>
      <c r="C66" s="363" t="s">
        <v>1023</v>
      </c>
      <c r="D66" s="364">
        <v>6</v>
      </c>
      <c r="E66" s="364"/>
      <c r="F66" s="364"/>
    </row>
    <row r="67" spans="2:6" ht="15" customHeight="1">
      <c r="B67" s="405" t="s">
        <v>1966</v>
      </c>
      <c r="C67" s="363" t="s">
        <v>1023</v>
      </c>
      <c r="D67" s="364">
        <v>6</v>
      </c>
      <c r="E67" s="364">
        <v>9</v>
      </c>
      <c r="F67" s="364"/>
    </row>
    <row r="68" spans="2:6">
      <c r="B68" s="233" t="s">
        <v>1978</v>
      </c>
      <c r="C68" s="363"/>
      <c r="D68" s="364">
        <v>6</v>
      </c>
      <c r="E68" s="364">
        <v>17</v>
      </c>
      <c r="F68" s="364"/>
    </row>
    <row r="69" spans="2:6">
      <c r="B69" s="233" t="s">
        <v>1971</v>
      </c>
      <c r="C69" s="363" t="s">
        <v>1021</v>
      </c>
      <c r="D69" s="364">
        <v>12</v>
      </c>
      <c r="E69" s="364"/>
      <c r="F69" s="364"/>
    </row>
    <row r="70" spans="2:6">
      <c r="B70" s="233" t="s">
        <v>2462</v>
      </c>
      <c r="C70" s="363" t="s">
        <v>2461</v>
      </c>
      <c r="D70" s="364">
        <v>4</v>
      </c>
      <c r="E70" s="364">
        <v>6</v>
      </c>
      <c r="F70" s="364"/>
    </row>
    <row r="71" spans="2:6">
      <c r="B71" s="233" t="s">
        <v>2569</v>
      </c>
      <c r="C71" s="363" t="s">
        <v>1022</v>
      </c>
      <c r="D71" s="364">
        <v>4</v>
      </c>
      <c r="E71" s="364"/>
      <c r="F71" s="364"/>
    </row>
    <row r="72" spans="2:6">
      <c r="B72" s="233"/>
      <c r="C72" s="363"/>
      <c r="D72" s="364"/>
      <c r="E72" s="364"/>
      <c r="F72" s="364"/>
    </row>
    <row r="73" spans="2:6">
      <c r="B73" s="233" t="s">
        <v>1977</v>
      </c>
      <c r="C73" s="363"/>
      <c r="D73" s="364">
        <v>4</v>
      </c>
      <c r="E73" s="364"/>
      <c r="F73" s="364"/>
    </row>
    <row r="74" spans="2:6">
      <c r="B74" s="233" t="s">
        <v>1974</v>
      </c>
      <c r="C74" s="363"/>
      <c r="D74" s="364">
        <v>5</v>
      </c>
      <c r="E74" s="364"/>
      <c r="F74" s="364"/>
    </row>
    <row r="75" spans="2:6">
      <c r="B75" s="233" t="s">
        <v>2567</v>
      </c>
      <c r="C75" s="363"/>
      <c r="D75" s="364">
        <v>3</v>
      </c>
      <c r="E75" s="364"/>
      <c r="F75" s="364"/>
    </row>
    <row r="76" spans="2:6">
      <c r="B76" s="233" t="s">
        <v>3568</v>
      </c>
      <c r="C76" s="363"/>
      <c r="D76" s="364"/>
      <c r="E76" s="364"/>
      <c r="F76" s="364"/>
    </row>
    <row r="77" spans="2:6">
      <c r="B77" s="233" t="s">
        <v>3569</v>
      </c>
      <c r="C77" s="363"/>
      <c r="D77" s="364"/>
      <c r="E77" s="364"/>
      <c r="F77" s="364"/>
    </row>
    <row r="78" spans="2:6">
      <c r="B78" s="233" t="s">
        <v>3570</v>
      </c>
      <c r="C78" s="363"/>
      <c r="D78" s="364">
        <v>6</v>
      </c>
      <c r="E78" s="364"/>
      <c r="F78" s="364"/>
    </row>
    <row r="79" spans="2:6">
      <c r="B79" s="233" t="s">
        <v>3571</v>
      </c>
      <c r="C79" s="363"/>
      <c r="D79" s="364">
        <v>4</v>
      </c>
      <c r="E79" s="364"/>
      <c r="F79" s="364"/>
    </row>
    <row r="80" spans="2:6">
      <c r="B80" s="233" t="s">
        <v>3572</v>
      </c>
      <c r="C80" s="363"/>
      <c r="D80" s="364">
        <v>4</v>
      </c>
      <c r="E80" s="364"/>
      <c r="F80" s="364"/>
    </row>
  </sheetData>
  <hyperlinks>
    <hyperlink ref="B67" r:id="rId1" display="http://www.amazon.com.mx/dp/B011BCI87W?ref=myi_title_dp" xr:uid="{00000000-0004-0000-1000-000000000000}"/>
    <hyperlink ref="B66" r:id="rId2" display="http://www.amazon.com.mx/dp/B002RS6L10?ref=myi_title_dp" xr:uid="{00000000-0004-0000-1000-000001000000}"/>
  </hyperlinks>
  <pageMargins left="0.7" right="0.7" top="0.75" bottom="0.75" header="0.3" footer="0.3"/>
  <pageSetup orientation="portrait" verticalDpi="203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29"/>
  <sheetViews>
    <sheetView topLeftCell="A140" workbookViewId="0">
      <selection activeCell="N535" sqref="N535"/>
    </sheetView>
  </sheetViews>
  <sheetFormatPr baseColWidth="10" defaultColWidth="8" defaultRowHeight="12.75"/>
  <cols>
    <col min="1" max="1" width="5.140625" style="395" customWidth="1"/>
    <col min="2" max="2" width="15.5703125" style="395" customWidth="1"/>
    <col min="3" max="3" width="40.5703125" style="395" customWidth="1"/>
    <col min="4" max="4" width="12" style="395" customWidth="1"/>
    <col min="5" max="7" width="11.28515625" style="534" hidden="1" customWidth="1"/>
    <col min="8" max="8" width="11.5703125" style="534" hidden="1" customWidth="1"/>
    <col min="9" max="9" width="11.5703125" style="534" customWidth="1"/>
    <col min="10" max="10" width="9.85546875" style="809" customWidth="1"/>
    <col min="11" max="11" width="9.28515625" style="809" bestFit="1" customWidth="1"/>
    <col min="12" max="16384" width="8" style="395"/>
  </cols>
  <sheetData>
    <row r="1" spans="1:11" ht="32.25" customHeight="1">
      <c r="A1" s="959"/>
      <c r="B1" s="960"/>
      <c r="C1" s="961" t="s">
        <v>1224</v>
      </c>
      <c r="D1" s="962"/>
      <c r="E1" s="963"/>
      <c r="F1" s="964"/>
      <c r="G1" s="964"/>
      <c r="H1" s="964"/>
      <c r="J1" s="958" t="s">
        <v>3151</v>
      </c>
      <c r="K1" s="958"/>
    </row>
    <row r="2" spans="1:11" ht="20.45" customHeight="1">
      <c r="A2" s="535"/>
      <c r="B2" s="536" t="s">
        <v>1225</v>
      </c>
      <c r="C2" s="537" t="s">
        <v>1226</v>
      </c>
      <c r="D2" s="538" t="s">
        <v>1227</v>
      </c>
      <c r="E2" s="539" t="s">
        <v>1151</v>
      </c>
      <c r="F2" s="539" t="s">
        <v>2716</v>
      </c>
      <c r="G2" s="539" t="s">
        <v>2717</v>
      </c>
      <c r="H2" s="658" t="s">
        <v>664</v>
      </c>
      <c r="I2" s="660" t="s">
        <v>86</v>
      </c>
      <c r="J2" s="809" t="s">
        <v>3152</v>
      </c>
      <c r="K2" s="809" t="s">
        <v>3153</v>
      </c>
    </row>
    <row r="3" spans="1:11" ht="16.5" hidden="1" customHeight="1">
      <c r="A3" s="950" t="s">
        <v>1228</v>
      </c>
      <c r="B3" s="396" t="s">
        <v>1229</v>
      </c>
      <c r="C3" s="396" t="s">
        <v>1230</v>
      </c>
      <c r="D3" s="540" t="s">
        <v>1231</v>
      </c>
      <c r="E3" s="541"/>
      <c r="F3" s="541"/>
      <c r="G3" s="541"/>
      <c r="H3" s="659"/>
      <c r="I3" s="661"/>
    </row>
    <row r="4" spans="1:11" ht="16.5" hidden="1" customHeight="1">
      <c r="A4" s="940"/>
      <c r="B4" s="396" t="s">
        <v>1232</v>
      </c>
      <c r="C4" s="396" t="s">
        <v>1233</v>
      </c>
      <c r="D4" s="540" t="s">
        <v>1231</v>
      </c>
      <c r="E4" s="541"/>
      <c r="F4" s="541"/>
      <c r="G4" s="541"/>
      <c r="H4" s="659"/>
      <c r="I4" s="661"/>
    </row>
    <row r="5" spans="1:11" ht="16.5" hidden="1" customHeight="1">
      <c r="A5" s="940"/>
      <c r="B5" s="396" t="s">
        <v>1234</v>
      </c>
      <c r="C5" s="396" t="s">
        <v>1235</v>
      </c>
      <c r="D5" s="542" t="s">
        <v>1236</v>
      </c>
      <c r="E5" s="541"/>
      <c r="F5" s="541"/>
      <c r="G5" s="541"/>
      <c r="H5" s="659"/>
      <c r="I5" s="661"/>
    </row>
    <row r="6" spans="1:11" ht="16.5" hidden="1" customHeight="1">
      <c r="A6" s="940"/>
      <c r="B6" s="396" t="s">
        <v>1237</v>
      </c>
      <c r="C6" s="396" t="s">
        <v>1238</v>
      </c>
      <c r="D6" s="542" t="s">
        <v>1236</v>
      </c>
      <c r="E6" s="541"/>
      <c r="F6" s="541"/>
      <c r="G6" s="541"/>
      <c r="H6" s="659"/>
      <c r="I6" s="661"/>
    </row>
    <row r="7" spans="1:11" ht="16.5" hidden="1" customHeight="1">
      <c r="A7" s="940"/>
      <c r="B7" s="396" t="s">
        <v>1239</v>
      </c>
      <c r="C7" s="396" t="s">
        <v>1240</v>
      </c>
      <c r="D7" s="540" t="s">
        <v>1241</v>
      </c>
      <c r="E7" s="541"/>
      <c r="F7" s="541"/>
      <c r="G7" s="541"/>
      <c r="H7" s="659"/>
      <c r="I7" s="661"/>
    </row>
    <row r="8" spans="1:11" ht="16.5" hidden="1" customHeight="1">
      <c r="A8" s="940"/>
      <c r="B8" s="396" t="s">
        <v>1242</v>
      </c>
      <c r="C8" s="396" t="s">
        <v>1243</v>
      </c>
      <c r="D8" s="540" t="s">
        <v>1241</v>
      </c>
      <c r="E8" s="541"/>
      <c r="F8" s="541"/>
      <c r="G8" s="541"/>
      <c r="H8" s="659"/>
      <c r="I8" s="661"/>
    </row>
    <row r="9" spans="1:11" ht="16.5" hidden="1" customHeight="1">
      <c r="A9" s="940"/>
      <c r="B9" s="396" t="s">
        <v>1244</v>
      </c>
      <c r="C9" s="396" t="s">
        <v>1245</v>
      </c>
      <c r="D9" s="540" t="s">
        <v>1241</v>
      </c>
      <c r="E9" s="541"/>
      <c r="F9" s="541"/>
      <c r="G9" s="541"/>
      <c r="H9" s="659"/>
      <c r="I9" s="661"/>
    </row>
    <row r="10" spans="1:11" ht="16.5" hidden="1" customHeight="1">
      <c r="A10" s="940"/>
      <c r="B10" s="396" t="s">
        <v>1246</v>
      </c>
      <c r="C10" s="396" t="s">
        <v>1247</v>
      </c>
      <c r="D10" s="540" t="s">
        <v>1248</v>
      </c>
      <c r="E10" s="541"/>
      <c r="F10" s="541"/>
      <c r="G10" s="541"/>
      <c r="H10" s="659"/>
      <c r="I10" s="661"/>
    </row>
    <row r="11" spans="1:11" ht="16.5" hidden="1" customHeight="1">
      <c r="A11" s="940"/>
      <c r="B11" s="396" t="s">
        <v>1249</v>
      </c>
      <c r="C11" s="396" t="s">
        <v>1250</v>
      </c>
      <c r="D11" s="540" t="s">
        <v>1248</v>
      </c>
      <c r="E11" s="541"/>
      <c r="F11" s="541"/>
      <c r="G11" s="541"/>
      <c r="H11" s="659"/>
      <c r="I11" s="661"/>
    </row>
    <row r="12" spans="1:11" ht="16.5" hidden="1" customHeight="1">
      <c r="A12" s="940"/>
      <c r="B12" s="396" t="s">
        <v>1251</v>
      </c>
      <c r="C12" s="396" t="s">
        <v>1252</v>
      </c>
      <c r="D12" s="540" t="s">
        <v>1248</v>
      </c>
      <c r="E12" s="541"/>
      <c r="F12" s="541"/>
      <c r="G12" s="541"/>
      <c r="H12" s="659"/>
      <c r="I12" s="661"/>
    </row>
    <row r="13" spans="1:11" ht="16.5" hidden="1" customHeight="1">
      <c r="A13" s="940"/>
      <c r="B13" s="396" t="s">
        <v>1253</v>
      </c>
      <c r="C13" s="396" t="s">
        <v>1254</v>
      </c>
      <c r="D13" s="540" t="s">
        <v>805</v>
      </c>
      <c r="E13" s="541"/>
      <c r="F13" s="541"/>
      <c r="G13" s="541"/>
      <c r="H13" s="659"/>
      <c r="I13" s="661"/>
    </row>
    <row r="14" spans="1:11" ht="16.5" hidden="1" customHeight="1">
      <c r="A14" s="940"/>
      <c r="B14" s="396" t="s">
        <v>1255</v>
      </c>
      <c r="C14" s="396" t="s">
        <v>1256</v>
      </c>
      <c r="D14" s="542" t="s">
        <v>1257</v>
      </c>
      <c r="E14" s="541"/>
      <c r="F14" s="541"/>
      <c r="G14" s="541"/>
      <c r="H14" s="659"/>
      <c r="I14" s="661"/>
    </row>
    <row r="15" spans="1:11" ht="16.5" hidden="1" customHeight="1">
      <c r="A15" s="940"/>
      <c r="B15" s="396" t="s">
        <v>1258</v>
      </c>
      <c r="C15" s="396" t="s">
        <v>1259</v>
      </c>
      <c r="D15" s="542" t="s">
        <v>1257</v>
      </c>
      <c r="E15" s="541"/>
      <c r="F15" s="541"/>
      <c r="G15" s="541"/>
      <c r="H15" s="659"/>
      <c r="I15" s="661"/>
    </row>
    <row r="16" spans="1:11" ht="16.5" hidden="1" customHeight="1">
      <c r="A16" s="940"/>
      <c r="B16" s="396" t="s">
        <v>1260</v>
      </c>
      <c r="C16" s="396" t="s">
        <v>1250</v>
      </c>
      <c r="D16" s="542" t="s">
        <v>1257</v>
      </c>
      <c r="E16" s="541"/>
      <c r="F16" s="541"/>
      <c r="G16" s="541"/>
      <c r="H16" s="659"/>
      <c r="I16" s="661"/>
    </row>
    <row r="17" spans="1:9" ht="16.5" hidden="1" customHeight="1">
      <c r="A17" s="940"/>
      <c r="B17" s="396" t="s">
        <v>1261</v>
      </c>
      <c r="C17" s="396" t="s">
        <v>1262</v>
      </c>
      <c r="D17" s="542" t="s">
        <v>1257</v>
      </c>
      <c r="E17" s="541"/>
      <c r="F17" s="541"/>
      <c r="G17" s="541"/>
      <c r="H17" s="659"/>
      <c r="I17" s="661"/>
    </row>
    <row r="18" spans="1:9" ht="16.5" hidden="1" customHeight="1">
      <c r="A18" s="940"/>
      <c r="B18" s="396" t="s">
        <v>1263</v>
      </c>
      <c r="C18" s="396" t="s">
        <v>1259</v>
      </c>
      <c r="D18" s="542" t="s">
        <v>1264</v>
      </c>
      <c r="E18" s="541"/>
      <c r="F18" s="541"/>
      <c r="G18" s="541"/>
      <c r="H18" s="659"/>
      <c r="I18" s="661"/>
    </row>
    <row r="19" spans="1:9" ht="16.5" hidden="1" customHeight="1">
      <c r="A19" s="940"/>
      <c r="B19" s="397">
        <v>1105</v>
      </c>
      <c r="C19" s="396" t="s">
        <v>1265</v>
      </c>
      <c r="D19" s="543"/>
      <c r="E19" s="541"/>
      <c r="F19" s="541"/>
      <c r="G19" s="541"/>
      <c r="H19" s="659"/>
      <c r="I19" s="661"/>
    </row>
    <row r="20" spans="1:9" ht="16.5" hidden="1" customHeight="1">
      <c r="A20" s="940"/>
      <c r="B20" s="397">
        <v>1127</v>
      </c>
      <c r="C20" s="396" t="s">
        <v>1266</v>
      </c>
      <c r="D20" s="543"/>
      <c r="E20" s="541"/>
      <c r="F20" s="541"/>
      <c r="G20" s="541"/>
      <c r="H20" s="659"/>
      <c r="I20" s="661"/>
    </row>
    <row r="21" spans="1:9" ht="16.5" hidden="1" customHeight="1">
      <c r="A21" s="940"/>
      <c r="B21" s="397">
        <v>1098</v>
      </c>
      <c r="C21" s="396" t="s">
        <v>1267</v>
      </c>
      <c r="D21" s="543"/>
      <c r="E21" s="541"/>
      <c r="F21" s="541"/>
      <c r="G21" s="541"/>
      <c r="H21" s="659"/>
      <c r="I21" s="661"/>
    </row>
    <row r="22" spans="1:9" ht="16.5" hidden="1" customHeight="1">
      <c r="A22" s="940"/>
      <c r="B22" s="397">
        <v>1005</v>
      </c>
      <c r="C22" s="396" t="s">
        <v>1268</v>
      </c>
      <c r="D22" s="543"/>
      <c r="E22" s="541"/>
      <c r="F22" s="541"/>
      <c r="G22" s="541"/>
      <c r="H22" s="659"/>
      <c r="I22" s="661"/>
    </row>
    <row r="23" spans="1:9" ht="16.5" hidden="1" customHeight="1">
      <c r="A23" s="940"/>
      <c r="B23" s="397">
        <v>301</v>
      </c>
      <c r="C23" s="396" t="s">
        <v>1269</v>
      </c>
      <c r="D23" s="543"/>
      <c r="E23" s="541"/>
      <c r="F23" s="541"/>
      <c r="G23" s="541"/>
      <c r="H23" s="659"/>
      <c r="I23" s="661"/>
    </row>
    <row r="24" spans="1:9" ht="16.5" hidden="1" customHeight="1">
      <c r="A24" s="940"/>
      <c r="B24" s="397">
        <v>302</v>
      </c>
      <c r="C24" s="396" t="s">
        <v>1270</v>
      </c>
      <c r="D24" s="543"/>
      <c r="E24" s="541"/>
      <c r="F24" s="541"/>
      <c r="G24" s="541"/>
      <c r="H24" s="659"/>
      <c r="I24" s="661"/>
    </row>
    <row r="25" spans="1:9" ht="16.5" hidden="1" customHeight="1">
      <c r="A25" s="951"/>
      <c r="B25" s="397">
        <v>303</v>
      </c>
      <c r="C25" s="396" t="s">
        <v>1271</v>
      </c>
      <c r="D25" s="544" t="s">
        <v>1272</v>
      </c>
      <c r="E25" s="541"/>
      <c r="F25" s="541"/>
      <c r="G25" s="541"/>
      <c r="H25" s="659"/>
      <c r="I25" s="661"/>
    </row>
    <row r="26" spans="1:9" ht="16.5" hidden="1" customHeight="1">
      <c r="A26" s="942" t="s">
        <v>1273</v>
      </c>
      <c r="B26" s="396" t="s">
        <v>1274</v>
      </c>
      <c r="C26" s="396" t="s">
        <v>1275</v>
      </c>
      <c r="D26" s="540" t="s">
        <v>1276</v>
      </c>
      <c r="E26" s="541"/>
      <c r="F26" s="541"/>
      <c r="G26" s="541"/>
      <c r="H26" s="659"/>
      <c r="I26" s="661"/>
    </row>
    <row r="27" spans="1:9" ht="16.5" hidden="1" customHeight="1">
      <c r="A27" s="943"/>
      <c r="B27" s="397">
        <v>3047</v>
      </c>
      <c r="C27" s="396" t="s">
        <v>1277</v>
      </c>
      <c r="D27" s="540" t="s">
        <v>1278</v>
      </c>
      <c r="E27" s="541"/>
      <c r="F27" s="541"/>
      <c r="G27" s="541"/>
      <c r="H27" s="659"/>
      <c r="I27" s="661"/>
    </row>
    <row r="28" spans="1:9" ht="16.5" hidden="1" customHeight="1">
      <c r="A28" s="943"/>
      <c r="B28" s="397">
        <v>3100</v>
      </c>
      <c r="C28" s="396" t="s">
        <v>1279</v>
      </c>
      <c r="D28" s="544" t="s">
        <v>1272</v>
      </c>
      <c r="E28" s="541"/>
      <c r="F28" s="541"/>
      <c r="G28" s="541"/>
      <c r="H28" s="659"/>
      <c r="I28" s="661"/>
    </row>
    <row r="29" spans="1:9" ht="16.5" hidden="1" customHeight="1">
      <c r="A29" s="943"/>
      <c r="B29" s="397">
        <v>3103</v>
      </c>
      <c r="C29" s="396" t="s">
        <v>1280</v>
      </c>
      <c r="D29" s="543"/>
      <c r="E29" s="541"/>
      <c r="F29" s="541"/>
      <c r="G29" s="541"/>
      <c r="H29" s="659"/>
      <c r="I29" s="661"/>
    </row>
    <row r="30" spans="1:9" ht="16.5" hidden="1" customHeight="1">
      <c r="A30" s="943"/>
      <c r="B30" s="397">
        <v>1175</v>
      </c>
      <c r="C30" s="396" t="s">
        <v>1281</v>
      </c>
      <c r="D30" s="543"/>
      <c r="E30" s="541"/>
      <c r="F30" s="541"/>
      <c r="G30" s="541"/>
      <c r="H30" s="659"/>
      <c r="I30" s="661"/>
    </row>
    <row r="31" spans="1:9" ht="16.5" hidden="1" customHeight="1">
      <c r="A31" s="943"/>
      <c r="B31" s="397">
        <v>1168</v>
      </c>
      <c r="C31" s="396" t="s">
        <v>1282</v>
      </c>
      <c r="D31" s="543"/>
      <c r="E31" s="541"/>
      <c r="F31" s="541"/>
      <c r="G31" s="541"/>
      <c r="H31" s="659"/>
      <c r="I31" s="661"/>
    </row>
    <row r="32" spans="1:9" ht="16.5" hidden="1" customHeight="1">
      <c r="A32" s="943"/>
      <c r="B32" s="397">
        <v>1742</v>
      </c>
      <c r="C32" s="396" t="s">
        <v>1283</v>
      </c>
      <c r="D32" s="542" t="s">
        <v>1257</v>
      </c>
      <c r="E32" s="541"/>
      <c r="F32" s="541"/>
      <c r="G32" s="541"/>
      <c r="H32" s="659"/>
      <c r="I32" s="661"/>
    </row>
    <row r="33" spans="1:9" ht="16.5" hidden="1" customHeight="1">
      <c r="A33" s="943"/>
      <c r="B33" s="397">
        <v>1743</v>
      </c>
      <c r="C33" s="396" t="s">
        <v>1284</v>
      </c>
      <c r="D33" s="542" t="s">
        <v>1257</v>
      </c>
      <c r="E33" s="541"/>
      <c r="F33" s="541"/>
      <c r="G33" s="541"/>
      <c r="H33" s="659"/>
      <c r="I33" s="661"/>
    </row>
    <row r="34" spans="1:9" ht="16.5" hidden="1" customHeight="1">
      <c r="A34" s="943"/>
      <c r="B34" s="397">
        <v>1744</v>
      </c>
      <c r="C34" s="396" t="s">
        <v>1285</v>
      </c>
      <c r="D34" s="542" t="s">
        <v>1257</v>
      </c>
      <c r="E34" s="541"/>
      <c r="F34" s="541"/>
      <c r="G34" s="541"/>
      <c r="H34" s="659"/>
      <c r="I34" s="661"/>
    </row>
    <row r="35" spans="1:9" ht="16.5" hidden="1" customHeight="1">
      <c r="A35" s="943"/>
      <c r="B35" s="545">
        <v>1167</v>
      </c>
      <c r="C35" s="396" t="s">
        <v>1286</v>
      </c>
      <c r="D35" s="542" t="s">
        <v>1257</v>
      </c>
      <c r="E35" s="541"/>
      <c r="F35" s="541"/>
      <c r="G35" s="541"/>
      <c r="H35" s="659"/>
      <c r="I35" s="661"/>
    </row>
    <row r="36" spans="1:9" ht="16.5" hidden="1" customHeight="1">
      <c r="A36" s="943"/>
      <c r="B36" s="397">
        <v>1752</v>
      </c>
      <c r="C36" s="396" t="s">
        <v>1283</v>
      </c>
      <c r="D36" s="540" t="s">
        <v>1231</v>
      </c>
      <c r="E36" s="541"/>
      <c r="F36" s="541"/>
      <c r="G36" s="541"/>
      <c r="H36" s="659"/>
      <c r="I36" s="661"/>
    </row>
    <row r="37" spans="1:9" ht="16.5" hidden="1" customHeight="1">
      <c r="A37" s="943"/>
      <c r="B37" s="397">
        <v>1753</v>
      </c>
      <c r="C37" s="396" t="s">
        <v>1284</v>
      </c>
      <c r="D37" s="540" t="s">
        <v>1231</v>
      </c>
      <c r="E37" s="541"/>
      <c r="F37" s="541"/>
      <c r="G37" s="541"/>
      <c r="H37" s="659"/>
      <c r="I37" s="661"/>
    </row>
    <row r="38" spans="1:9" ht="16.5" hidden="1" customHeight="1">
      <c r="A38" s="943"/>
      <c r="B38" s="396" t="s">
        <v>1287</v>
      </c>
      <c r="C38" s="396" t="s">
        <v>1288</v>
      </c>
      <c r="D38" s="543"/>
      <c r="E38" s="541"/>
      <c r="F38" s="541"/>
      <c r="G38" s="541"/>
      <c r="H38" s="659"/>
      <c r="I38" s="661"/>
    </row>
    <row r="39" spans="1:9" ht="16.5" hidden="1" customHeight="1">
      <c r="A39" s="943"/>
      <c r="B39" s="396" t="s">
        <v>1289</v>
      </c>
      <c r="C39" s="396" t="s">
        <v>1290</v>
      </c>
      <c r="D39" s="543"/>
      <c r="E39" s="541"/>
      <c r="F39" s="541"/>
      <c r="G39" s="541"/>
      <c r="H39" s="659"/>
      <c r="I39" s="661"/>
    </row>
    <row r="40" spans="1:9" ht="16.5" hidden="1" customHeight="1">
      <c r="A40" s="943"/>
      <c r="B40" s="397">
        <v>3553</v>
      </c>
      <c r="C40" s="396" t="s">
        <v>1291</v>
      </c>
      <c r="D40" s="543"/>
      <c r="E40" s="541"/>
      <c r="F40" s="541"/>
      <c r="G40" s="541"/>
      <c r="H40" s="659"/>
      <c r="I40" s="661"/>
    </row>
    <row r="41" spans="1:9" ht="16.5" hidden="1" customHeight="1">
      <c r="A41" s="943"/>
      <c r="B41" s="396" t="s">
        <v>1292</v>
      </c>
      <c r="C41" s="396" t="s">
        <v>1293</v>
      </c>
      <c r="D41" s="540" t="s">
        <v>1294</v>
      </c>
      <c r="E41" s="541"/>
      <c r="F41" s="541"/>
      <c r="G41" s="541"/>
      <c r="H41" s="659"/>
      <c r="I41" s="661"/>
    </row>
    <row r="42" spans="1:9" ht="16.5" hidden="1" customHeight="1">
      <c r="A42" s="943"/>
      <c r="B42" s="396" t="s">
        <v>1295</v>
      </c>
      <c r="C42" s="396" t="s">
        <v>1296</v>
      </c>
      <c r="D42" s="540" t="s">
        <v>1294</v>
      </c>
      <c r="E42" s="541"/>
      <c r="F42" s="541"/>
      <c r="G42" s="541"/>
      <c r="H42" s="659"/>
      <c r="I42" s="661"/>
    </row>
    <row r="43" spans="1:9" ht="16.5" hidden="1" customHeight="1">
      <c r="A43" s="943"/>
      <c r="B43" s="396" t="s">
        <v>1297</v>
      </c>
      <c r="C43" s="396" t="s">
        <v>1298</v>
      </c>
      <c r="D43" s="540" t="s">
        <v>1294</v>
      </c>
      <c r="E43" s="541"/>
      <c r="F43" s="541"/>
      <c r="G43" s="541"/>
      <c r="H43" s="659"/>
      <c r="I43" s="661"/>
    </row>
    <row r="44" spans="1:9" ht="16.5" hidden="1" customHeight="1">
      <c r="A44" s="943"/>
      <c r="B44" s="396" t="s">
        <v>1299</v>
      </c>
      <c r="C44" s="396" t="s">
        <v>1300</v>
      </c>
      <c r="D44" s="540" t="s">
        <v>1294</v>
      </c>
      <c r="E44" s="541"/>
      <c r="F44" s="541"/>
      <c r="G44" s="541"/>
      <c r="H44" s="659"/>
      <c r="I44" s="661"/>
    </row>
    <row r="45" spans="1:9" ht="16.5" hidden="1" customHeight="1">
      <c r="A45" s="943"/>
      <c r="B45" s="396" t="s">
        <v>1301</v>
      </c>
      <c r="C45" s="396" t="s">
        <v>1302</v>
      </c>
      <c r="D45" s="540" t="s">
        <v>1294</v>
      </c>
      <c r="E45" s="541"/>
      <c r="F45" s="541"/>
      <c r="G45" s="541"/>
      <c r="H45" s="659"/>
      <c r="I45" s="661"/>
    </row>
    <row r="46" spans="1:9" ht="16.5" hidden="1" customHeight="1">
      <c r="A46" s="943"/>
      <c r="B46" s="396" t="s">
        <v>1303</v>
      </c>
      <c r="C46" s="396" t="s">
        <v>1304</v>
      </c>
      <c r="D46" s="540" t="s">
        <v>1294</v>
      </c>
      <c r="E46" s="541"/>
      <c r="F46" s="541"/>
      <c r="G46" s="541"/>
      <c r="H46" s="659"/>
      <c r="I46" s="661"/>
    </row>
    <row r="47" spans="1:9" ht="16.5" hidden="1" customHeight="1">
      <c r="A47" s="943"/>
      <c r="B47" s="396" t="s">
        <v>1305</v>
      </c>
      <c r="C47" s="396" t="s">
        <v>1306</v>
      </c>
      <c r="D47" s="540" t="s">
        <v>1294</v>
      </c>
      <c r="E47" s="541"/>
      <c r="F47" s="541"/>
      <c r="G47" s="541"/>
      <c r="H47" s="659"/>
      <c r="I47" s="661"/>
    </row>
    <row r="48" spans="1:9" ht="16.5" hidden="1" customHeight="1">
      <c r="A48" s="943"/>
      <c r="B48" s="397">
        <v>3526</v>
      </c>
      <c r="C48" s="396" t="s">
        <v>1307</v>
      </c>
      <c r="D48" s="540" t="s">
        <v>1308</v>
      </c>
      <c r="E48" s="541"/>
      <c r="F48" s="541"/>
      <c r="G48" s="541"/>
      <c r="H48" s="659"/>
      <c r="I48" s="661"/>
    </row>
    <row r="49" spans="1:9" ht="16.5" hidden="1" customHeight="1">
      <c r="A49" s="939"/>
      <c r="B49" s="397">
        <v>3550</v>
      </c>
      <c r="C49" s="396" t="s">
        <v>1309</v>
      </c>
      <c r="D49" s="544" t="s">
        <v>1310</v>
      </c>
      <c r="E49" s="541"/>
      <c r="F49" s="541"/>
      <c r="G49" s="541"/>
      <c r="H49" s="659"/>
      <c r="I49" s="661"/>
    </row>
    <row r="50" spans="1:9" ht="16.5" hidden="1" customHeight="1">
      <c r="A50" s="939"/>
      <c r="B50" s="397">
        <v>4776</v>
      </c>
      <c r="C50" s="396" t="s">
        <v>1311</v>
      </c>
      <c r="D50" s="543"/>
      <c r="E50" s="541"/>
      <c r="F50" s="541"/>
      <c r="G50" s="541"/>
      <c r="H50" s="659"/>
      <c r="I50" s="661"/>
    </row>
    <row r="51" spans="1:9" ht="16.5" hidden="1" customHeight="1">
      <c r="A51" s="939"/>
      <c r="B51" s="397">
        <v>4786</v>
      </c>
      <c r="C51" s="396" t="s">
        <v>1312</v>
      </c>
      <c r="D51" s="543"/>
      <c r="E51" s="541"/>
      <c r="F51" s="541"/>
      <c r="G51" s="541"/>
      <c r="H51" s="659"/>
      <c r="I51" s="661"/>
    </row>
    <row r="52" spans="1:9" ht="16.5" hidden="1" customHeight="1">
      <c r="A52" s="939"/>
      <c r="B52" s="397">
        <v>4788</v>
      </c>
      <c r="C52" s="396" t="s">
        <v>1313</v>
      </c>
      <c r="D52" s="543"/>
      <c r="E52" s="541"/>
      <c r="F52" s="541"/>
      <c r="G52" s="541"/>
      <c r="H52" s="659"/>
      <c r="I52" s="661"/>
    </row>
    <row r="53" spans="1:9" ht="16.5" hidden="1" customHeight="1">
      <c r="A53" s="939"/>
      <c r="B53" s="397">
        <v>3540</v>
      </c>
      <c r="C53" s="396" t="s">
        <v>1314</v>
      </c>
      <c r="D53" s="543"/>
      <c r="E53" s="541"/>
      <c r="F53" s="541"/>
      <c r="G53" s="541"/>
      <c r="H53" s="659"/>
      <c r="I53" s="661"/>
    </row>
    <row r="54" spans="1:9" ht="16.5" hidden="1" customHeight="1">
      <c r="A54" s="939"/>
      <c r="B54" s="397">
        <v>3541</v>
      </c>
      <c r="C54" s="396" t="s">
        <v>1315</v>
      </c>
      <c r="D54" s="543"/>
      <c r="E54" s="541"/>
      <c r="F54" s="541"/>
      <c r="G54" s="541"/>
      <c r="H54" s="659"/>
      <c r="I54" s="661"/>
    </row>
    <row r="55" spans="1:9" ht="16.5" hidden="1" customHeight="1">
      <c r="A55" s="939"/>
      <c r="B55" s="396" t="s">
        <v>1316</v>
      </c>
      <c r="C55" s="396" t="s">
        <v>1317</v>
      </c>
      <c r="D55" s="543"/>
      <c r="E55" s="541"/>
      <c r="F55" s="541"/>
      <c r="G55" s="541"/>
      <c r="H55" s="659"/>
      <c r="I55" s="661"/>
    </row>
    <row r="56" spans="1:9" ht="16.5" hidden="1" customHeight="1">
      <c r="A56" s="939"/>
      <c r="B56" s="397">
        <v>3542</v>
      </c>
      <c r="C56" s="396" t="s">
        <v>1318</v>
      </c>
      <c r="D56" s="543"/>
      <c r="E56" s="541"/>
      <c r="F56" s="541"/>
      <c r="G56" s="541"/>
      <c r="H56" s="659"/>
      <c r="I56" s="661"/>
    </row>
    <row r="57" spans="1:9" ht="16.5" hidden="1" customHeight="1">
      <c r="A57" s="939"/>
      <c r="B57" s="397">
        <v>3543</v>
      </c>
      <c r="C57" s="396" t="s">
        <v>1319</v>
      </c>
      <c r="D57" s="543"/>
      <c r="E57" s="541"/>
      <c r="F57" s="541"/>
      <c r="G57" s="541"/>
      <c r="H57" s="659"/>
      <c r="I57" s="661"/>
    </row>
    <row r="58" spans="1:9" ht="16.5" hidden="1" customHeight="1">
      <c r="A58" s="939"/>
      <c r="B58" s="397">
        <v>3544</v>
      </c>
      <c r="C58" s="396" t="s">
        <v>1320</v>
      </c>
      <c r="D58" s="543"/>
      <c r="E58" s="541"/>
      <c r="F58" s="541"/>
      <c r="G58" s="541"/>
      <c r="H58" s="659"/>
      <c r="I58" s="661"/>
    </row>
    <row r="59" spans="1:9" ht="16.5" hidden="1" customHeight="1">
      <c r="A59" s="939"/>
      <c r="B59" s="397">
        <v>3545</v>
      </c>
      <c r="C59" s="396" t="s">
        <v>1321</v>
      </c>
      <c r="D59" s="543"/>
      <c r="E59" s="541"/>
      <c r="F59" s="541"/>
      <c r="G59" s="541"/>
      <c r="H59" s="659"/>
      <c r="I59" s="661"/>
    </row>
    <row r="60" spans="1:9" ht="16.5" hidden="1" customHeight="1">
      <c r="A60" s="939"/>
      <c r="B60" s="397">
        <v>3547</v>
      </c>
      <c r="C60" s="396" t="s">
        <v>1322</v>
      </c>
      <c r="D60" s="543"/>
      <c r="E60" s="541"/>
      <c r="F60" s="541"/>
      <c r="G60" s="541"/>
      <c r="H60" s="659"/>
      <c r="I60" s="661"/>
    </row>
    <row r="61" spans="1:9" ht="16.5" hidden="1" customHeight="1">
      <c r="A61" s="939"/>
      <c r="B61" s="397">
        <v>3548</v>
      </c>
      <c r="C61" s="396" t="s">
        <v>1323</v>
      </c>
      <c r="D61" s="543"/>
      <c r="E61" s="541"/>
      <c r="F61" s="541"/>
      <c r="G61" s="541"/>
      <c r="H61" s="659"/>
      <c r="I61" s="661"/>
    </row>
    <row r="62" spans="1:9" ht="16.5" hidden="1" customHeight="1">
      <c r="A62" s="939"/>
      <c r="B62" s="397">
        <v>3552</v>
      </c>
      <c r="C62" s="396" t="s">
        <v>1324</v>
      </c>
      <c r="D62" s="543"/>
      <c r="E62" s="541"/>
      <c r="F62" s="541"/>
      <c r="G62" s="541"/>
      <c r="H62" s="659"/>
      <c r="I62" s="661"/>
    </row>
    <row r="63" spans="1:9" ht="16.5" hidden="1" customHeight="1">
      <c r="A63" s="939"/>
      <c r="B63" s="397">
        <v>4789</v>
      </c>
      <c r="C63" s="396" t="s">
        <v>1325</v>
      </c>
      <c r="D63" s="543"/>
      <c r="E63" s="541"/>
      <c r="F63" s="541"/>
      <c r="G63" s="541"/>
      <c r="H63" s="659"/>
      <c r="I63" s="661"/>
    </row>
    <row r="64" spans="1:9" ht="16.5" hidden="1" customHeight="1">
      <c r="A64" s="941"/>
      <c r="B64" s="397">
        <v>3546</v>
      </c>
      <c r="C64" s="396" t="s">
        <v>1326</v>
      </c>
      <c r="D64" s="543"/>
      <c r="E64" s="541"/>
      <c r="F64" s="541"/>
      <c r="G64" s="541"/>
      <c r="H64" s="659"/>
      <c r="I64" s="661"/>
    </row>
    <row r="65" spans="1:9" ht="16.5" hidden="1" customHeight="1">
      <c r="A65" s="942" t="s">
        <v>1327</v>
      </c>
      <c r="B65" s="396" t="s">
        <v>1328</v>
      </c>
      <c r="C65" s="396" t="s">
        <v>1329</v>
      </c>
      <c r="D65" s="543"/>
      <c r="E65" s="541"/>
      <c r="F65" s="541"/>
      <c r="G65" s="541"/>
      <c r="H65" s="659"/>
      <c r="I65" s="661"/>
    </row>
    <row r="66" spans="1:9" ht="16.5" hidden="1" customHeight="1">
      <c r="A66" s="943"/>
      <c r="B66" s="396" t="s">
        <v>1330</v>
      </c>
      <c r="C66" s="396" t="s">
        <v>1331</v>
      </c>
      <c r="D66" s="546" t="s">
        <v>1257</v>
      </c>
      <c r="E66" s="541"/>
      <c r="F66" s="541"/>
      <c r="G66" s="541"/>
      <c r="H66" s="659"/>
      <c r="I66" s="661"/>
    </row>
    <row r="67" spans="1:9" ht="16.5" hidden="1" customHeight="1">
      <c r="A67" s="943"/>
      <c r="B67" s="396" t="s">
        <v>1332</v>
      </c>
      <c r="C67" s="396" t="s">
        <v>1331</v>
      </c>
      <c r="D67" s="544" t="s">
        <v>786</v>
      </c>
      <c r="E67" s="541"/>
      <c r="F67" s="541"/>
      <c r="G67" s="541"/>
      <c r="H67" s="659"/>
      <c r="I67" s="661"/>
    </row>
    <row r="68" spans="1:9" ht="16.5" hidden="1" customHeight="1">
      <c r="A68" s="944"/>
      <c r="B68" s="397">
        <v>1223</v>
      </c>
      <c r="C68" s="396" t="s">
        <v>1333</v>
      </c>
      <c r="D68" s="543"/>
      <c r="E68" s="541"/>
      <c r="F68" s="541"/>
      <c r="G68" s="541"/>
      <c r="H68" s="659"/>
      <c r="I68" s="661"/>
    </row>
    <row r="69" spans="1:9" ht="16.5" hidden="1" customHeight="1">
      <c r="A69" s="942" t="s">
        <v>1334</v>
      </c>
      <c r="B69" s="396" t="s">
        <v>1335</v>
      </c>
      <c r="C69" s="396" t="s">
        <v>1336</v>
      </c>
      <c r="D69" s="544" t="s">
        <v>797</v>
      </c>
      <c r="E69" s="541"/>
      <c r="F69" s="541"/>
      <c r="G69" s="541"/>
      <c r="H69" s="659"/>
      <c r="I69" s="661"/>
    </row>
    <row r="70" spans="1:9" ht="16.5" hidden="1" customHeight="1">
      <c r="A70" s="943"/>
      <c r="B70" s="397">
        <v>178</v>
      </c>
      <c r="C70" s="396" t="s">
        <v>1337</v>
      </c>
      <c r="D70" s="546" t="s">
        <v>1257</v>
      </c>
      <c r="E70" s="541"/>
      <c r="F70" s="541"/>
      <c r="G70" s="541"/>
      <c r="H70" s="659"/>
      <c r="I70" s="661"/>
    </row>
    <row r="71" spans="1:9" ht="16.5" hidden="1" customHeight="1">
      <c r="A71" s="943"/>
      <c r="B71" s="397">
        <v>169</v>
      </c>
      <c r="C71" s="396" t="s">
        <v>1338</v>
      </c>
      <c r="D71" s="544" t="s">
        <v>786</v>
      </c>
      <c r="E71" s="541"/>
      <c r="F71" s="541"/>
      <c r="G71" s="541"/>
      <c r="H71" s="659"/>
      <c r="I71" s="661"/>
    </row>
    <row r="72" spans="1:9" ht="16.5" hidden="1" customHeight="1">
      <c r="A72" s="943"/>
      <c r="B72" s="397">
        <v>157</v>
      </c>
      <c r="C72" s="396" t="s">
        <v>1339</v>
      </c>
      <c r="D72" s="546" t="s">
        <v>1257</v>
      </c>
      <c r="E72" s="541"/>
      <c r="F72" s="541"/>
      <c r="G72" s="541"/>
      <c r="H72" s="659"/>
      <c r="I72" s="661"/>
    </row>
    <row r="73" spans="1:9" ht="16.5" hidden="1" customHeight="1">
      <c r="A73" s="943"/>
      <c r="B73" s="397">
        <v>155</v>
      </c>
      <c r="C73" s="396" t="s">
        <v>1340</v>
      </c>
      <c r="D73" s="544" t="s">
        <v>786</v>
      </c>
      <c r="E73" s="541"/>
      <c r="F73" s="541"/>
      <c r="G73" s="541"/>
      <c r="H73" s="659"/>
      <c r="I73" s="661"/>
    </row>
    <row r="74" spans="1:9" ht="16.5" hidden="1" customHeight="1">
      <c r="A74" s="944"/>
      <c r="B74" s="397">
        <v>277</v>
      </c>
      <c r="C74" s="396" t="s">
        <v>1341</v>
      </c>
      <c r="D74" s="543"/>
      <c r="E74" s="541"/>
      <c r="F74" s="541"/>
      <c r="G74" s="541"/>
      <c r="H74" s="659"/>
      <c r="I74" s="661"/>
    </row>
    <row r="75" spans="1:9" ht="16.5" hidden="1" customHeight="1">
      <c r="A75" s="950" t="s">
        <v>1342</v>
      </c>
      <c r="B75" s="397">
        <v>1060</v>
      </c>
      <c r="C75" s="396" t="s">
        <v>1343</v>
      </c>
      <c r="D75" s="544" t="s">
        <v>798</v>
      </c>
      <c r="E75" s="541"/>
      <c r="F75" s="541"/>
      <c r="G75" s="541"/>
      <c r="H75" s="659"/>
      <c r="I75" s="661"/>
    </row>
    <row r="76" spans="1:9" ht="16.5" hidden="1" customHeight="1">
      <c r="A76" s="940"/>
      <c r="B76" s="397">
        <v>1061</v>
      </c>
      <c r="C76" s="396" t="s">
        <v>1344</v>
      </c>
      <c r="D76" s="544" t="s">
        <v>798</v>
      </c>
      <c r="E76" s="541"/>
      <c r="F76" s="541"/>
      <c r="G76" s="541"/>
      <c r="H76" s="659"/>
      <c r="I76" s="661"/>
    </row>
    <row r="77" spans="1:9" ht="16.5" hidden="1" customHeight="1">
      <c r="A77" s="940"/>
      <c r="B77" s="397">
        <v>1062</v>
      </c>
      <c r="C77" s="396" t="s">
        <v>1345</v>
      </c>
      <c r="D77" s="544" t="s">
        <v>798</v>
      </c>
      <c r="E77" s="541"/>
      <c r="F77" s="541"/>
      <c r="G77" s="541"/>
      <c r="H77" s="659"/>
      <c r="I77" s="661"/>
    </row>
    <row r="78" spans="1:9" ht="16.5" hidden="1" customHeight="1">
      <c r="A78" s="940"/>
      <c r="B78" s="397">
        <v>1063</v>
      </c>
      <c r="C78" s="396" t="s">
        <v>1346</v>
      </c>
      <c r="D78" s="544" t="s">
        <v>798</v>
      </c>
      <c r="E78" s="541"/>
      <c r="F78" s="541"/>
      <c r="G78" s="541"/>
      <c r="H78" s="659"/>
      <c r="I78" s="661"/>
    </row>
    <row r="79" spans="1:9" ht="16.5" hidden="1" customHeight="1">
      <c r="A79" s="940"/>
      <c r="B79" s="397">
        <v>1064</v>
      </c>
      <c r="C79" s="396" t="s">
        <v>1347</v>
      </c>
      <c r="D79" s="544" t="s">
        <v>798</v>
      </c>
      <c r="E79" s="541"/>
      <c r="F79" s="541"/>
      <c r="G79" s="541"/>
      <c r="H79" s="659"/>
      <c r="I79" s="661"/>
    </row>
    <row r="80" spans="1:9" ht="16.5" hidden="1" customHeight="1">
      <c r="A80" s="940"/>
      <c r="B80" s="397">
        <v>1065</v>
      </c>
      <c r="C80" s="396" t="s">
        <v>1348</v>
      </c>
      <c r="D80" s="544" t="s">
        <v>798</v>
      </c>
      <c r="E80" s="541"/>
      <c r="F80" s="541"/>
      <c r="G80" s="541"/>
      <c r="H80" s="659"/>
      <c r="I80" s="661"/>
    </row>
    <row r="81" spans="1:9" ht="16.5" hidden="1" customHeight="1">
      <c r="A81" s="940"/>
      <c r="B81" s="397">
        <v>1066</v>
      </c>
      <c r="C81" s="396" t="s">
        <v>1349</v>
      </c>
      <c r="D81" s="544" t="s">
        <v>798</v>
      </c>
      <c r="E81" s="541"/>
      <c r="F81" s="541"/>
      <c r="G81" s="541"/>
      <c r="H81" s="659"/>
      <c r="I81" s="661"/>
    </row>
    <row r="82" spans="1:9" ht="16.5" hidden="1" customHeight="1">
      <c r="A82" s="940"/>
      <c r="B82" s="397">
        <v>1067</v>
      </c>
      <c r="C82" s="396" t="s">
        <v>1350</v>
      </c>
      <c r="D82" s="544" t="s">
        <v>798</v>
      </c>
      <c r="E82" s="541"/>
      <c r="F82" s="541"/>
      <c r="G82" s="541"/>
      <c r="H82" s="659"/>
      <c r="I82" s="661"/>
    </row>
    <row r="83" spans="1:9" ht="16.5" hidden="1" customHeight="1">
      <c r="A83" s="940"/>
      <c r="B83" s="397">
        <v>1068</v>
      </c>
      <c r="C83" s="396" t="s">
        <v>1351</v>
      </c>
      <c r="D83" s="544" t="s">
        <v>798</v>
      </c>
      <c r="E83" s="541"/>
      <c r="F83" s="541"/>
      <c r="G83" s="541"/>
      <c r="H83" s="659"/>
      <c r="I83" s="661"/>
    </row>
    <row r="84" spans="1:9" ht="16.5" hidden="1" customHeight="1">
      <c r="A84" s="940"/>
      <c r="B84" s="397">
        <v>1069</v>
      </c>
      <c r="C84" s="396" t="s">
        <v>1352</v>
      </c>
      <c r="D84" s="544" t="s">
        <v>798</v>
      </c>
      <c r="E84" s="541"/>
      <c r="F84" s="541"/>
      <c r="G84" s="541"/>
      <c r="H84" s="659"/>
      <c r="I84" s="661"/>
    </row>
    <row r="85" spans="1:9" ht="16.5" hidden="1" customHeight="1">
      <c r="A85" s="940"/>
      <c r="B85" s="397">
        <v>1071</v>
      </c>
      <c r="C85" s="396" t="s">
        <v>1353</v>
      </c>
      <c r="D85" s="544" t="s">
        <v>798</v>
      </c>
      <c r="E85" s="541"/>
      <c r="F85" s="541"/>
      <c r="G85" s="541"/>
      <c r="H85" s="659"/>
      <c r="I85" s="661"/>
    </row>
    <row r="86" spans="1:9" ht="16.5" hidden="1" customHeight="1">
      <c r="A86" s="940"/>
      <c r="B86" s="397">
        <v>1072</v>
      </c>
      <c r="C86" s="396" t="s">
        <v>1354</v>
      </c>
      <c r="D86" s="544" t="s">
        <v>798</v>
      </c>
      <c r="E86" s="541"/>
      <c r="F86" s="541"/>
      <c r="G86" s="541"/>
      <c r="H86" s="659"/>
      <c r="I86" s="661"/>
    </row>
    <row r="87" spans="1:9" ht="16.5" hidden="1" customHeight="1">
      <c r="A87" s="940"/>
      <c r="B87" s="397">
        <v>1073</v>
      </c>
      <c r="C87" s="396" t="s">
        <v>1355</v>
      </c>
      <c r="D87" s="544" t="s">
        <v>798</v>
      </c>
      <c r="E87" s="541"/>
      <c r="F87" s="541"/>
      <c r="G87" s="541"/>
      <c r="H87" s="659"/>
      <c r="I87" s="661"/>
    </row>
    <row r="88" spans="1:9" ht="16.5" hidden="1" customHeight="1">
      <c r="A88" s="940"/>
      <c r="B88" s="397">
        <v>1074</v>
      </c>
      <c r="C88" s="396" t="s">
        <v>1356</v>
      </c>
      <c r="D88" s="544" t="s">
        <v>798</v>
      </c>
      <c r="E88" s="541"/>
      <c r="F88" s="541"/>
      <c r="G88" s="541"/>
      <c r="H88" s="659"/>
      <c r="I88" s="661"/>
    </row>
    <row r="89" spans="1:9" ht="16.5" hidden="1" customHeight="1">
      <c r="A89" s="940"/>
      <c r="B89" s="397">
        <v>1075</v>
      </c>
      <c r="C89" s="396" t="s">
        <v>1357</v>
      </c>
      <c r="D89" s="544" t="s">
        <v>798</v>
      </c>
      <c r="E89" s="541"/>
      <c r="F89" s="541"/>
      <c r="G89" s="541"/>
      <c r="H89" s="659"/>
      <c r="I89" s="661"/>
    </row>
    <row r="90" spans="1:9" ht="16.5" hidden="1" customHeight="1">
      <c r="A90" s="940"/>
      <c r="B90" s="397">
        <v>1070</v>
      </c>
      <c r="C90" s="396" t="s">
        <v>1358</v>
      </c>
      <c r="D90" s="543"/>
      <c r="E90" s="541"/>
      <c r="F90" s="541"/>
      <c r="G90" s="541"/>
      <c r="H90" s="659"/>
      <c r="I90" s="661"/>
    </row>
    <row r="91" spans="1:9" ht="16.5" hidden="1" customHeight="1">
      <c r="A91" s="940"/>
      <c r="B91" s="397">
        <v>1076</v>
      </c>
      <c r="C91" s="396" t="s">
        <v>1359</v>
      </c>
      <c r="D91" s="544" t="s">
        <v>1360</v>
      </c>
      <c r="E91" s="541"/>
      <c r="F91" s="541"/>
      <c r="G91" s="541"/>
      <c r="H91" s="659"/>
      <c r="I91" s="661"/>
    </row>
    <row r="92" spans="1:9" ht="16.5" hidden="1" customHeight="1">
      <c r="A92" s="940"/>
      <c r="B92" s="397">
        <v>1090</v>
      </c>
      <c r="C92" s="396" t="s">
        <v>1361</v>
      </c>
      <c r="D92" s="543"/>
      <c r="E92" s="541"/>
      <c r="F92" s="541"/>
      <c r="G92" s="541"/>
      <c r="H92" s="659"/>
      <c r="I92" s="661"/>
    </row>
    <row r="93" spans="1:9" ht="16.5" hidden="1" customHeight="1">
      <c r="A93" s="940"/>
      <c r="B93" s="397">
        <v>1091</v>
      </c>
      <c r="C93" s="396" t="s">
        <v>1362</v>
      </c>
      <c r="D93" s="543"/>
      <c r="E93" s="541"/>
      <c r="F93" s="541"/>
      <c r="G93" s="541"/>
      <c r="H93" s="659"/>
      <c r="I93" s="661"/>
    </row>
    <row r="94" spans="1:9" ht="16.5" hidden="1" customHeight="1">
      <c r="A94" s="940"/>
      <c r="B94" s="397">
        <v>1080</v>
      </c>
      <c r="C94" s="396" t="s">
        <v>1363</v>
      </c>
      <c r="D94" s="543"/>
      <c r="E94" s="541"/>
      <c r="F94" s="541"/>
      <c r="G94" s="541"/>
      <c r="H94" s="659"/>
      <c r="I94" s="661"/>
    </row>
    <row r="95" spans="1:9" ht="16.5" hidden="1" customHeight="1">
      <c r="A95" s="951"/>
      <c r="B95" s="397">
        <v>3041</v>
      </c>
      <c r="C95" s="396" t="s">
        <v>1364</v>
      </c>
      <c r="D95" s="543"/>
      <c r="E95" s="541"/>
      <c r="F95" s="541"/>
      <c r="G95" s="541"/>
      <c r="H95" s="659"/>
      <c r="I95" s="661"/>
    </row>
    <row r="96" spans="1:9" ht="16.5" hidden="1" customHeight="1">
      <c r="A96" s="938"/>
      <c r="B96" s="397">
        <v>495</v>
      </c>
      <c r="C96" s="396" t="s">
        <v>1365</v>
      </c>
      <c r="D96" s="544" t="s">
        <v>1366</v>
      </c>
      <c r="E96" s="541"/>
      <c r="F96" s="541"/>
      <c r="G96" s="541"/>
      <c r="H96" s="659"/>
      <c r="I96" s="661"/>
    </row>
    <row r="97" spans="1:9" ht="16.5" hidden="1" customHeight="1">
      <c r="A97" s="939"/>
      <c r="B97" s="397">
        <v>496</v>
      </c>
      <c r="C97" s="396" t="s">
        <v>1367</v>
      </c>
      <c r="D97" s="544" t="s">
        <v>1368</v>
      </c>
      <c r="E97" s="541"/>
      <c r="F97" s="541"/>
      <c r="G97" s="541"/>
      <c r="H97" s="659"/>
      <c r="I97" s="661"/>
    </row>
    <row r="98" spans="1:9" ht="16.5" hidden="1" customHeight="1">
      <c r="A98" s="939"/>
      <c r="B98" s="397">
        <v>491</v>
      </c>
      <c r="C98" s="396" t="s">
        <v>1369</v>
      </c>
      <c r="D98" s="544" t="s">
        <v>1278</v>
      </c>
      <c r="E98" s="541"/>
      <c r="F98" s="541"/>
      <c r="G98" s="541"/>
      <c r="H98" s="659"/>
      <c r="I98" s="661"/>
    </row>
    <row r="99" spans="1:9" ht="16.5" hidden="1" customHeight="1">
      <c r="A99" s="943" t="s">
        <v>1370</v>
      </c>
      <c r="B99" s="397">
        <v>504</v>
      </c>
      <c r="C99" s="396" t="s">
        <v>1371</v>
      </c>
      <c r="D99" s="544" t="s">
        <v>1278</v>
      </c>
      <c r="E99" s="541"/>
      <c r="F99" s="541"/>
      <c r="G99" s="541"/>
      <c r="H99" s="659"/>
      <c r="I99" s="661"/>
    </row>
    <row r="100" spans="1:9" ht="16.5" hidden="1" customHeight="1">
      <c r="A100" s="943"/>
      <c r="B100" s="397">
        <v>492</v>
      </c>
      <c r="C100" s="396" t="s">
        <v>1372</v>
      </c>
      <c r="D100" s="544" t="s">
        <v>1373</v>
      </c>
      <c r="E100" s="541"/>
      <c r="F100" s="541"/>
      <c r="G100" s="541"/>
      <c r="H100" s="659"/>
      <c r="I100" s="661"/>
    </row>
    <row r="101" spans="1:9" ht="16.5" hidden="1" customHeight="1">
      <c r="A101" s="944"/>
      <c r="B101" s="397">
        <v>497</v>
      </c>
      <c r="C101" s="396" t="s">
        <v>1372</v>
      </c>
      <c r="D101" s="544" t="s">
        <v>1278</v>
      </c>
      <c r="E101" s="541"/>
      <c r="F101" s="541"/>
      <c r="G101" s="541"/>
      <c r="H101" s="659"/>
      <c r="I101" s="661"/>
    </row>
    <row r="102" spans="1:9" ht="16.5" hidden="1" customHeight="1">
      <c r="A102" s="954" t="s">
        <v>1374</v>
      </c>
      <c r="B102" s="397">
        <v>843</v>
      </c>
      <c r="C102" s="396" t="s">
        <v>1375</v>
      </c>
      <c r="D102" s="544" t="s">
        <v>1376</v>
      </c>
      <c r="E102" s="541"/>
      <c r="F102" s="541"/>
      <c r="G102" s="541"/>
      <c r="H102" s="659"/>
      <c r="I102" s="661">
        <f>E102-H102</f>
        <v>0</v>
      </c>
    </row>
    <row r="103" spans="1:9" ht="16.5" hidden="1" customHeight="1">
      <c r="A103" s="955"/>
      <c r="B103" s="397">
        <v>69</v>
      </c>
      <c r="C103" s="396" t="s">
        <v>1377</v>
      </c>
      <c r="D103" s="544" t="s">
        <v>1378</v>
      </c>
      <c r="E103" s="541"/>
      <c r="F103" s="541"/>
      <c r="G103" s="541"/>
      <c r="H103" s="659"/>
      <c r="I103" s="661">
        <f t="shared" ref="I103:I139" si="0">E103-H103</f>
        <v>0</v>
      </c>
    </row>
    <row r="104" spans="1:9" ht="16.5" hidden="1" customHeight="1">
      <c r="A104" s="955"/>
      <c r="B104" s="397">
        <v>72</v>
      </c>
      <c r="C104" s="396" t="s">
        <v>1379</v>
      </c>
      <c r="D104" s="544" t="s">
        <v>1378</v>
      </c>
      <c r="E104" s="541"/>
      <c r="F104" s="541"/>
      <c r="G104" s="541"/>
      <c r="H104" s="659"/>
      <c r="I104" s="661">
        <f t="shared" si="0"/>
        <v>0</v>
      </c>
    </row>
    <row r="105" spans="1:9" ht="16.5" hidden="1" customHeight="1">
      <c r="A105" s="955"/>
      <c r="B105" s="397">
        <v>70</v>
      </c>
      <c r="C105" s="396" t="s">
        <v>1380</v>
      </c>
      <c r="D105" s="544" t="s">
        <v>1378</v>
      </c>
      <c r="E105" s="541"/>
      <c r="F105" s="541"/>
      <c r="G105" s="541"/>
      <c r="H105" s="659"/>
      <c r="I105" s="661">
        <f t="shared" si="0"/>
        <v>0</v>
      </c>
    </row>
    <row r="106" spans="1:9" ht="16.5" hidden="1" customHeight="1">
      <c r="A106" s="955"/>
      <c r="B106" s="397">
        <v>1001</v>
      </c>
      <c r="C106" s="396" t="s">
        <v>1381</v>
      </c>
      <c r="D106" s="544" t="s">
        <v>816</v>
      </c>
      <c r="E106" s="541"/>
      <c r="F106" s="541"/>
      <c r="G106" s="541"/>
      <c r="H106" s="659"/>
      <c r="I106" s="661">
        <f t="shared" si="0"/>
        <v>0</v>
      </c>
    </row>
    <row r="107" spans="1:9" ht="16.5" hidden="1" customHeight="1">
      <c r="A107" s="956"/>
      <c r="B107" s="396" t="s">
        <v>1382</v>
      </c>
      <c r="C107" s="396" t="s">
        <v>1383</v>
      </c>
      <c r="D107" s="544" t="s">
        <v>1384</v>
      </c>
      <c r="E107" s="541"/>
      <c r="F107" s="541"/>
      <c r="G107" s="541"/>
      <c r="H107" s="659"/>
      <c r="I107" s="661">
        <f t="shared" si="0"/>
        <v>0</v>
      </c>
    </row>
    <row r="108" spans="1:9" ht="16.5" hidden="1" customHeight="1">
      <c r="A108" s="942" t="s">
        <v>1385</v>
      </c>
      <c r="B108" s="397">
        <v>904</v>
      </c>
      <c r="C108" s="396" t="s">
        <v>1386</v>
      </c>
      <c r="D108" s="544" t="s">
        <v>780</v>
      </c>
      <c r="E108" s="541"/>
      <c r="F108" s="541"/>
      <c r="G108" s="541"/>
      <c r="H108" s="659"/>
      <c r="I108" s="661">
        <f t="shared" si="0"/>
        <v>0</v>
      </c>
    </row>
    <row r="109" spans="1:9" ht="16.5" hidden="1" customHeight="1">
      <c r="A109" s="943"/>
      <c r="B109" s="397">
        <v>903</v>
      </c>
      <c r="C109" s="396" t="s">
        <v>1387</v>
      </c>
      <c r="D109" s="544" t="s">
        <v>780</v>
      </c>
      <c r="E109" s="541"/>
      <c r="F109" s="541"/>
      <c r="G109" s="541"/>
      <c r="H109" s="659"/>
      <c r="I109" s="661">
        <f t="shared" si="0"/>
        <v>0</v>
      </c>
    </row>
    <row r="110" spans="1:9" ht="16.5" hidden="1" customHeight="1">
      <c r="A110" s="943"/>
      <c r="B110" s="397">
        <v>902</v>
      </c>
      <c r="C110" s="396" t="s">
        <v>1388</v>
      </c>
      <c r="D110" s="544" t="s">
        <v>780</v>
      </c>
      <c r="E110" s="541"/>
      <c r="F110" s="541"/>
      <c r="G110" s="541"/>
      <c r="H110" s="659"/>
      <c r="I110" s="661">
        <f t="shared" si="0"/>
        <v>0</v>
      </c>
    </row>
    <row r="111" spans="1:9" ht="16.5" hidden="1" customHeight="1">
      <c r="A111" s="943"/>
      <c r="B111" s="397">
        <v>905</v>
      </c>
      <c r="C111" s="396" t="s">
        <v>1389</v>
      </c>
      <c r="D111" s="544" t="s">
        <v>780</v>
      </c>
      <c r="E111" s="541"/>
      <c r="F111" s="541"/>
      <c r="G111" s="541"/>
      <c r="H111" s="659"/>
      <c r="I111" s="661">
        <f t="shared" si="0"/>
        <v>0</v>
      </c>
    </row>
    <row r="112" spans="1:9" ht="16.5" hidden="1" customHeight="1">
      <c r="A112" s="943"/>
      <c r="B112" s="397">
        <v>907</v>
      </c>
      <c r="C112" s="396" t="s">
        <v>1390</v>
      </c>
      <c r="D112" s="544" t="s">
        <v>786</v>
      </c>
      <c r="E112" s="541"/>
      <c r="F112" s="541"/>
      <c r="G112" s="541"/>
      <c r="H112" s="659"/>
      <c r="I112" s="661">
        <f t="shared" si="0"/>
        <v>0</v>
      </c>
    </row>
    <row r="113" spans="1:9" ht="16.5" hidden="1" customHeight="1">
      <c r="A113" s="943"/>
      <c r="B113" s="397">
        <v>906</v>
      </c>
      <c r="C113" s="396" t="s">
        <v>1391</v>
      </c>
      <c r="D113" s="544" t="s">
        <v>786</v>
      </c>
      <c r="E113" s="541"/>
      <c r="F113" s="541"/>
      <c r="G113" s="541"/>
      <c r="H113" s="659"/>
      <c r="I113" s="661">
        <f t="shared" si="0"/>
        <v>0</v>
      </c>
    </row>
    <row r="114" spans="1:9" ht="16.5" hidden="1" customHeight="1">
      <c r="A114" s="943"/>
      <c r="B114" s="397">
        <v>908</v>
      </c>
      <c r="C114" s="396" t="s">
        <v>1392</v>
      </c>
      <c r="D114" s="544" t="s">
        <v>786</v>
      </c>
      <c r="E114" s="541"/>
      <c r="F114" s="541"/>
      <c r="G114" s="541"/>
      <c r="H114" s="659"/>
      <c r="I114" s="661">
        <f t="shared" si="0"/>
        <v>0</v>
      </c>
    </row>
    <row r="115" spans="1:9" ht="16.5" hidden="1" customHeight="1">
      <c r="A115" s="943"/>
      <c r="B115" s="397">
        <v>910</v>
      </c>
      <c r="C115" s="396" t="s">
        <v>1393</v>
      </c>
      <c r="D115" s="544" t="s">
        <v>786</v>
      </c>
      <c r="E115" s="541"/>
      <c r="F115" s="541"/>
      <c r="G115" s="541"/>
      <c r="H115" s="659"/>
      <c r="I115" s="661">
        <f t="shared" si="0"/>
        <v>0</v>
      </c>
    </row>
    <row r="116" spans="1:9" ht="16.5" hidden="1" customHeight="1">
      <c r="A116" s="943"/>
      <c r="B116" s="397">
        <v>913</v>
      </c>
      <c r="C116" s="396" t="s">
        <v>1394</v>
      </c>
      <c r="D116" s="544" t="s">
        <v>786</v>
      </c>
      <c r="E116" s="541"/>
      <c r="F116" s="541"/>
      <c r="G116" s="541"/>
      <c r="H116" s="659"/>
      <c r="I116" s="661">
        <f t="shared" si="0"/>
        <v>0</v>
      </c>
    </row>
    <row r="117" spans="1:9" ht="16.5" hidden="1" customHeight="1">
      <c r="A117" s="943"/>
      <c r="B117" s="397">
        <v>909</v>
      </c>
      <c r="C117" s="396" t="s">
        <v>1395</v>
      </c>
      <c r="D117" s="544" t="s">
        <v>786</v>
      </c>
      <c r="E117" s="541"/>
      <c r="F117" s="541"/>
      <c r="G117" s="541"/>
      <c r="H117" s="659"/>
      <c r="I117" s="661">
        <f t="shared" si="0"/>
        <v>0</v>
      </c>
    </row>
    <row r="118" spans="1:9" ht="16.5" hidden="1" customHeight="1">
      <c r="A118" s="944"/>
      <c r="B118" s="397">
        <v>911</v>
      </c>
      <c r="C118" s="396" t="s">
        <v>1396</v>
      </c>
      <c r="D118" s="544" t="s">
        <v>786</v>
      </c>
      <c r="E118" s="541"/>
      <c r="F118" s="541"/>
      <c r="G118" s="541"/>
      <c r="H118" s="659"/>
      <c r="I118" s="661">
        <f t="shared" si="0"/>
        <v>0</v>
      </c>
    </row>
    <row r="119" spans="1:9" ht="16.5" hidden="1" customHeight="1">
      <c r="A119" s="942" t="s">
        <v>1397</v>
      </c>
      <c r="B119" s="397">
        <v>183</v>
      </c>
      <c r="C119" s="396" t="s">
        <v>1398</v>
      </c>
      <c r="D119" s="544" t="s">
        <v>780</v>
      </c>
      <c r="E119" s="541"/>
      <c r="F119" s="541"/>
      <c r="G119" s="541"/>
      <c r="H119" s="659"/>
      <c r="I119" s="661">
        <f t="shared" si="0"/>
        <v>0</v>
      </c>
    </row>
    <row r="120" spans="1:9" ht="16.5" hidden="1" customHeight="1">
      <c r="A120" s="943"/>
      <c r="B120" s="397">
        <v>177</v>
      </c>
      <c r="C120" s="396" t="s">
        <v>1399</v>
      </c>
      <c r="D120" s="544" t="s">
        <v>780</v>
      </c>
      <c r="E120" s="541"/>
      <c r="F120" s="541"/>
      <c r="G120" s="541"/>
      <c r="H120" s="659"/>
      <c r="I120" s="661">
        <f t="shared" si="0"/>
        <v>0</v>
      </c>
    </row>
    <row r="121" spans="1:9" ht="16.5" hidden="1" customHeight="1">
      <c r="A121" s="943"/>
      <c r="B121" s="397">
        <v>787</v>
      </c>
      <c r="C121" s="396" t="s">
        <v>1399</v>
      </c>
      <c r="D121" s="546" t="s">
        <v>1257</v>
      </c>
      <c r="E121" s="541"/>
      <c r="F121" s="541"/>
      <c r="G121" s="541"/>
      <c r="H121" s="659"/>
      <c r="I121" s="661">
        <f t="shared" si="0"/>
        <v>0</v>
      </c>
    </row>
    <row r="122" spans="1:9" ht="16.5" hidden="1" customHeight="1">
      <c r="A122" s="943"/>
      <c r="B122" s="397">
        <v>176</v>
      </c>
      <c r="C122" s="396" t="s">
        <v>1400</v>
      </c>
      <c r="D122" s="544" t="s">
        <v>780</v>
      </c>
      <c r="E122" s="541"/>
      <c r="F122" s="541"/>
      <c r="G122" s="541"/>
      <c r="H122" s="659"/>
      <c r="I122" s="661">
        <f t="shared" si="0"/>
        <v>0</v>
      </c>
    </row>
    <row r="123" spans="1:9" ht="16.5" hidden="1" customHeight="1">
      <c r="A123" s="943"/>
      <c r="B123" s="397">
        <v>171</v>
      </c>
      <c r="C123" s="396" t="s">
        <v>1401</v>
      </c>
      <c r="D123" s="544" t="s">
        <v>1272</v>
      </c>
      <c r="E123" s="541"/>
      <c r="F123" s="541"/>
      <c r="G123" s="541"/>
      <c r="H123" s="659"/>
      <c r="I123" s="661">
        <f t="shared" si="0"/>
        <v>0</v>
      </c>
    </row>
    <row r="124" spans="1:9" ht="16.5" hidden="1" customHeight="1">
      <c r="A124" s="944"/>
      <c r="B124" s="397">
        <v>198</v>
      </c>
      <c r="C124" s="396" t="s">
        <v>1398</v>
      </c>
      <c r="D124" s="546" t="s">
        <v>1257</v>
      </c>
      <c r="E124" s="541"/>
      <c r="F124" s="541"/>
      <c r="G124" s="541"/>
      <c r="H124" s="659"/>
      <c r="I124" s="661">
        <f t="shared" si="0"/>
        <v>0</v>
      </c>
    </row>
    <row r="125" spans="1:9" ht="16.5" hidden="1" customHeight="1">
      <c r="A125" s="942" t="s">
        <v>1402</v>
      </c>
      <c r="B125" s="397">
        <v>855</v>
      </c>
      <c r="C125" s="396" t="s">
        <v>1403</v>
      </c>
      <c r="D125" s="544" t="s">
        <v>780</v>
      </c>
      <c r="E125" s="541"/>
      <c r="F125" s="541"/>
      <c r="G125" s="541"/>
      <c r="H125" s="659"/>
      <c r="I125" s="661">
        <f t="shared" si="0"/>
        <v>0</v>
      </c>
    </row>
    <row r="126" spans="1:9" ht="16.5" hidden="1" customHeight="1">
      <c r="A126" s="943"/>
      <c r="B126" s="397">
        <v>863</v>
      </c>
      <c r="C126" s="396" t="s">
        <v>1404</v>
      </c>
      <c r="D126" s="544" t="s">
        <v>780</v>
      </c>
      <c r="E126" s="541"/>
      <c r="F126" s="541"/>
      <c r="G126" s="541"/>
      <c r="H126" s="659"/>
      <c r="I126" s="661">
        <f t="shared" si="0"/>
        <v>0</v>
      </c>
    </row>
    <row r="127" spans="1:9" ht="16.5" hidden="1" customHeight="1">
      <c r="A127" s="943"/>
      <c r="B127" s="397">
        <v>850</v>
      </c>
      <c r="C127" s="396" t="s">
        <v>1405</v>
      </c>
      <c r="D127" s="544" t="s">
        <v>786</v>
      </c>
      <c r="E127" s="541"/>
      <c r="F127" s="541"/>
      <c r="G127" s="541"/>
      <c r="H127" s="659"/>
      <c r="I127" s="661">
        <f t="shared" si="0"/>
        <v>0</v>
      </c>
    </row>
    <row r="128" spans="1:9" ht="16.5" hidden="1" customHeight="1">
      <c r="A128" s="943"/>
      <c r="B128" s="397">
        <v>867</v>
      </c>
      <c r="C128" s="396" t="s">
        <v>1406</v>
      </c>
      <c r="D128" s="544" t="s">
        <v>780</v>
      </c>
      <c r="E128" s="541"/>
      <c r="F128" s="541"/>
      <c r="G128" s="541"/>
      <c r="H128" s="659"/>
      <c r="I128" s="661">
        <f t="shared" si="0"/>
        <v>0</v>
      </c>
    </row>
    <row r="129" spans="1:11" ht="16.5" hidden="1" customHeight="1">
      <c r="A129" s="943"/>
      <c r="B129" s="397">
        <v>868</v>
      </c>
      <c r="C129" s="396" t="s">
        <v>1407</v>
      </c>
      <c r="D129" s="544" t="s">
        <v>780</v>
      </c>
      <c r="E129" s="541"/>
      <c r="F129" s="541"/>
      <c r="G129" s="541"/>
      <c r="H129" s="659"/>
      <c r="I129" s="661">
        <f t="shared" si="0"/>
        <v>0</v>
      </c>
    </row>
    <row r="130" spans="1:11" ht="16.5" hidden="1" customHeight="1">
      <c r="A130" s="943"/>
      <c r="B130" s="397">
        <v>869</v>
      </c>
      <c r="C130" s="396" t="s">
        <v>1408</v>
      </c>
      <c r="D130" s="544" t="s">
        <v>780</v>
      </c>
      <c r="E130" s="541"/>
      <c r="F130" s="541"/>
      <c r="G130" s="541"/>
      <c r="H130" s="659"/>
      <c r="I130" s="661">
        <f t="shared" si="0"/>
        <v>0</v>
      </c>
    </row>
    <row r="131" spans="1:11" ht="16.5" hidden="1" customHeight="1">
      <c r="A131" s="943"/>
      <c r="B131" s="397">
        <v>6325</v>
      </c>
      <c r="C131" s="396" t="s">
        <v>1409</v>
      </c>
      <c r="D131" s="543"/>
      <c r="E131" s="541"/>
      <c r="F131" s="541"/>
      <c r="G131" s="541"/>
      <c r="H131" s="659"/>
      <c r="I131" s="661">
        <f t="shared" si="0"/>
        <v>0</v>
      </c>
    </row>
    <row r="132" spans="1:11" ht="16.5" hidden="1" customHeight="1">
      <c r="A132" s="943"/>
      <c r="B132" s="397">
        <v>6326</v>
      </c>
      <c r="C132" s="396" t="s">
        <v>1410</v>
      </c>
      <c r="D132" s="543"/>
      <c r="E132" s="541"/>
      <c r="F132" s="541"/>
      <c r="G132" s="541"/>
      <c r="H132" s="659"/>
      <c r="I132" s="661">
        <f t="shared" si="0"/>
        <v>0</v>
      </c>
    </row>
    <row r="133" spans="1:11" ht="16.5" hidden="1" customHeight="1">
      <c r="A133" s="943"/>
      <c r="B133" s="397">
        <v>6327</v>
      </c>
      <c r="C133" s="396" t="s">
        <v>1411</v>
      </c>
      <c r="D133" s="543"/>
      <c r="E133" s="541"/>
      <c r="F133" s="541"/>
      <c r="G133" s="541"/>
      <c r="H133" s="659"/>
      <c r="I133" s="661">
        <f t="shared" si="0"/>
        <v>0</v>
      </c>
    </row>
    <row r="134" spans="1:11" ht="16.5" hidden="1" customHeight="1">
      <c r="A134" s="943"/>
      <c r="B134" s="397">
        <v>6634</v>
      </c>
      <c r="C134" s="396" t="s">
        <v>1412</v>
      </c>
      <c r="D134" s="543"/>
      <c r="E134" s="541"/>
      <c r="F134" s="541"/>
      <c r="G134" s="541"/>
      <c r="H134" s="659"/>
      <c r="I134" s="661">
        <f t="shared" si="0"/>
        <v>0</v>
      </c>
    </row>
    <row r="135" spans="1:11" ht="16.5" hidden="1" customHeight="1">
      <c r="A135" s="957" t="s">
        <v>1413</v>
      </c>
      <c r="B135" s="398">
        <v>831</v>
      </c>
      <c r="C135" s="396" t="s">
        <v>1414</v>
      </c>
      <c r="D135" s="544" t="s">
        <v>805</v>
      </c>
      <c r="E135" s="541"/>
      <c r="F135" s="541"/>
      <c r="G135" s="541"/>
      <c r="H135" s="659"/>
      <c r="I135" s="661">
        <f t="shared" si="0"/>
        <v>0</v>
      </c>
    </row>
    <row r="136" spans="1:11" ht="16.5" hidden="1" customHeight="1">
      <c r="A136" s="957"/>
      <c r="B136" s="398">
        <v>832</v>
      </c>
      <c r="C136" s="396" t="s">
        <v>1415</v>
      </c>
      <c r="D136" s="544" t="s">
        <v>805</v>
      </c>
      <c r="E136" s="541"/>
      <c r="F136" s="541"/>
      <c r="G136" s="541"/>
      <c r="H136" s="659"/>
      <c r="I136" s="661">
        <f t="shared" si="0"/>
        <v>0</v>
      </c>
    </row>
    <row r="137" spans="1:11" ht="16.5" hidden="1" customHeight="1">
      <c r="A137" s="957"/>
      <c r="B137" s="398">
        <v>833</v>
      </c>
      <c r="C137" s="396" t="s">
        <v>1416</v>
      </c>
      <c r="D137" s="546" t="s">
        <v>1257</v>
      </c>
      <c r="E137" s="541"/>
      <c r="F137" s="541"/>
      <c r="G137" s="541"/>
      <c r="H137" s="659"/>
      <c r="I137" s="661">
        <f t="shared" si="0"/>
        <v>0</v>
      </c>
    </row>
    <row r="138" spans="1:11" ht="16.5" hidden="1" customHeight="1">
      <c r="A138" s="957"/>
      <c r="B138" s="398">
        <v>830</v>
      </c>
      <c r="C138" s="396" t="s">
        <v>1417</v>
      </c>
      <c r="D138" s="544" t="s">
        <v>786</v>
      </c>
      <c r="E138" s="541"/>
      <c r="F138" s="541"/>
      <c r="G138" s="541"/>
      <c r="H138" s="659"/>
      <c r="I138" s="661">
        <f t="shared" si="0"/>
        <v>0</v>
      </c>
    </row>
    <row r="139" spans="1:11" ht="16.5" hidden="1" customHeight="1">
      <c r="A139" s="957"/>
      <c r="B139" s="398">
        <v>834</v>
      </c>
      <c r="C139" s="396" t="s">
        <v>1418</v>
      </c>
      <c r="D139" s="544" t="s">
        <v>1272</v>
      </c>
      <c r="E139" s="541"/>
      <c r="F139" s="541"/>
      <c r="G139" s="541"/>
      <c r="H139" s="659"/>
      <c r="I139" s="661">
        <f t="shared" si="0"/>
        <v>0</v>
      </c>
    </row>
    <row r="140" spans="1:11" ht="16.5" customHeight="1">
      <c r="A140" s="957"/>
      <c r="B140" s="398">
        <v>835</v>
      </c>
      <c r="C140" s="396" t="s">
        <v>1419</v>
      </c>
      <c r="D140" s="544" t="s">
        <v>1272</v>
      </c>
      <c r="E140" s="541">
        <v>6</v>
      </c>
      <c r="F140" s="541"/>
      <c r="G140" s="541"/>
      <c r="H140" s="659">
        <v>9</v>
      </c>
      <c r="I140" s="816"/>
      <c r="K140" s="810"/>
    </row>
    <row r="141" spans="1:11" ht="16.5" hidden="1" customHeight="1">
      <c r="A141" s="957"/>
      <c r="B141" s="398">
        <v>4347</v>
      </c>
      <c r="C141" s="396" t="s">
        <v>1420</v>
      </c>
      <c r="D141" s="543"/>
      <c r="E141" s="541"/>
      <c r="F141" s="541"/>
      <c r="G141" s="541"/>
      <c r="H141" s="659"/>
      <c r="I141" s="816"/>
      <c r="K141" s="810"/>
    </row>
    <row r="142" spans="1:11" ht="16.5" hidden="1" customHeight="1">
      <c r="A142" s="957"/>
      <c r="B142" s="399" t="s">
        <v>1421</v>
      </c>
      <c r="C142" s="396" t="s">
        <v>1422</v>
      </c>
      <c r="D142" s="543"/>
      <c r="E142" s="541"/>
      <c r="F142" s="541"/>
      <c r="G142" s="541"/>
      <c r="H142" s="659"/>
      <c r="I142" s="816"/>
      <c r="K142" s="810"/>
    </row>
    <row r="143" spans="1:11" ht="16.5" hidden="1" customHeight="1">
      <c r="A143" s="957"/>
      <c r="B143" s="399" t="s">
        <v>1423</v>
      </c>
      <c r="C143" s="396" t="s">
        <v>1424</v>
      </c>
      <c r="D143" s="543"/>
      <c r="E143" s="541"/>
      <c r="F143" s="541"/>
      <c r="G143" s="541"/>
      <c r="H143" s="659"/>
      <c r="I143" s="816"/>
      <c r="K143" s="810"/>
    </row>
    <row r="144" spans="1:11" ht="16.5" customHeight="1">
      <c r="A144" s="957"/>
      <c r="B144" s="399" t="s">
        <v>1425</v>
      </c>
      <c r="C144" s="396" t="s">
        <v>1426</v>
      </c>
      <c r="D144" s="543"/>
      <c r="E144" s="541"/>
      <c r="F144" s="541"/>
      <c r="G144" s="541"/>
      <c r="H144" s="659"/>
      <c r="I144" s="816"/>
      <c r="K144" s="810"/>
    </row>
    <row r="145" spans="1:11" ht="16.5" customHeight="1">
      <c r="A145" s="939"/>
      <c r="B145" s="397">
        <v>816</v>
      </c>
      <c r="C145" s="396" t="s">
        <v>1427</v>
      </c>
      <c r="D145" s="544" t="s">
        <v>786</v>
      </c>
      <c r="E145" s="541">
        <v>6</v>
      </c>
      <c r="F145" s="541"/>
      <c r="G145" s="541"/>
      <c r="H145" s="659">
        <v>6</v>
      </c>
      <c r="I145" s="816"/>
      <c r="K145" s="810"/>
    </row>
    <row r="146" spans="1:11" ht="16.5" hidden="1" customHeight="1">
      <c r="A146" s="939"/>
      <c r="B146" s="397">
        <v>795</v>
      </c>
      <c r="C146" s="396" t="s">
        <v>1428</v>
      </c>
      <c r="D146" s="546" t="s">
        <v>1257</v>
      </c>
      <c r="E146" s="541"/>
      <c r="F146" s="541"/>
      <c r="G146" s="541"/>
      <c r="H146" s="659"/>
      <c r="I146" s="816"/>
      <c r="K146" s="810"/>
    </row>
    <row r="147" spans="1:11" ht="16.5" customHeight="1">
      <c r="A147" s="939"/>
      <c r="B147" s="397">
        <v>182</v>
      </c>
      <c r="C147" s="396" t="s">
        <v>1429</v>
      </c>
      <c r="D147" s="544" t="s">
        <v>805</v>
      </c>
      <c r="E147" s="541">
        <v>6</v>
      </c>
      <c r="F147" s="541"/>
      <c r="G147" s="541"/>
      <c r="H147" s="659">
        <v>14</v>
      </c>
      <c r="I147" s="816"/>
      <c r="K147" s="810"/>
    </row>
    <row r="148" spans="1:11" ht="16.5" hidden="1" customHeight="1">
      <c r="A148" s="939"/>
      <c r="B148" s="396" t="s">
        <v>1430</v>
      </c>
      <c r="C148" s="396" t="s">
        <v>1431</v>
      </c>
      <c r="D148" s="544" t="s">
        <v>1432</v>
      </c>
      <c r="E148" s="541"/>
      <c r="F148" s="541"/>
      <c r="G148" s="541"/>
      <c r="H148" s="659"/>
      <c r="I148" s="816"/>
      <c r="K148" s="810"/>
    </row>
    <row r="149" spans="1:11" ht="16.5" hidden="1" customHeight="1">
      <c r="A149" s="943" t="s">
        <v>1433</v>
      </c>
      <c r="B149" s="397">
        <v>181</v>
      </c>
      <c r="C149" s="396" t="s">
        <v>1434</v>
      </c>
      <c r="D149" s="544" t="s">
        <v>805</v>
      </c>
      <c r="E149" s="541"/>
      <c r="F149" s="541"/>
      <c r="G149" s="541"/>
      <c r="H149" s="659"/>
      <c r="I149" s="816"/>
      <c r="K149" s="810"/>
    </row>
    <row r="150" spans="1:11" ht="16.5" hidden="1" customHeight="1">
      <c r="A150" s="943"/>
      <c r="B150" s="397">
        <v>195</v>
      </c>
      <c r="C150" s="396" t="s">
        <v>1435</v>
      </c>
      <c r="D150" s="544" t="s">
        <v>797</v>
      </c>
      <c r="E150" s="541"/>
      <c r="F150" s="541"/>
      <c r="G150" s="541"/>
      <c r="H150" s="659"/>
      <c r="I150" s="816"/>
      <c r="K150" s="810"/>
    </row>
    <row r="151" spans="1:11" ht="16.5" hidden="1" customHeight="1">
      <c r="A151" s="943"/>
      <c r="B151" s="397">
        <v>163</v>
      </c>
      <c r="C151" s="396" t="s">
        <v>1436</v>
      </c>
      <c r="D151" s="544" t="s">
        <v>1437</v>
      </c>
      <c r="E151" s="541"/>
      <c r="F151" s="541"/>
      <c r="G151" s="541"/>
      <c r="H151" s="659"/>
      <c r="I151" s="816"/>
      <c r="K151" s="810"/>
    </row>
    <row r="152" spans="1:11" ht="16.5" hidden="1" customHeight="1">
      <c r="A152" s="943"/>
      <c r="B152" s="397">
        <v>5579</v>
      </c>
      <c r="C152" s="396" t="s">
        <v>1438</v>
      </c>
      <c r="D152" s="543"/>
      <c r="E152" s="541"/>
      <c r="F152" s="541"/>
      <c r="G152" s="541"/>
      <c r="H152" s="659"/>
      <c r="I152" s="816"/>
      <c r="K152" s="810"/>
    </row>
    <row r="153" spans="1:11" ht="16.5" hidden="1" customHeight="1">
      <c r="A153" s="943"/>
      <c r="B153" s="397">
        <v>6680</v>
      </c>
      <c r="C153" s="396" t="s">
        <v>1439</v>
      </c>
      <c r="D153" s="543"/>
      <c r="E153" s="541"/>
      <c r="F153" s="541"/>
      <c r="G153" s="541"/>
      <c r="H153" s="659"/>
      <c r="I153" s="816"/>
      <c r="K153" s="810"/>
    </row>
    <row r="154" spans="1:11" ht="16.5" hidden="1" customHeight="1">
      <c r="A154" s="943"/>
      <c r="B154" s="397">
        <v>4125</v>
      </c>
      <c r="C154" s="396" t="s">
        <v>1440</v>
      </c>
      <c r="D154" s="543"/>
      <c r="E154" s="541"/>
      <c r="F154" s="541"/>
      <c r="G154" s="541"/>
      <c r="H154" s="659"/>
      <c r="I154" s="816"/>
      <c r="K154" s="810"/>
    </row>
    <row r="155" spans="1:11" ht="16.5" hidden="1" customHeight="1">
      <c r="A155" s="943"/>
      <c r="B155" s="397">
        <v>3597</v>
      </c>
      <c r="C155" s="396" t="s">
        <v>1441</v>
      </c>
      <c r="D155" s="543"/>
      <c r="E155" s="541"/>
      <c r="F155" s="541"/>
      <c r="G155" s="541"/>
      <c r="H155" s="659"/>
      <c r="I155" s="816"/>
      <c r="K155" s="810"/>
    </row>
    <row r="156" spans="1:11" ht="16.5" hidden="1" customHeight="1">
      <c r="A156" s="943"/>
      <c r="B156" s="397">
        <v>217</v>
      </c>
      <c r="C156" s="396" t="s">
        <v>1442</v>
      </c>
      <c r="D156" s="544" t="s">
        <v>805</v>
      </c>
      <c r="E156" s="541"/>
      <c r="F156" s="541"/>
      <c r="G156" s="541"/>
      <c r="H156" s="659"/>
      <c r="I156" s="816"/>
      <c r="K156" s="810"/>
    </row>
    <row r="157" spans="1:11" ht="16.5" hidden="1" customHeight="1">
      <c r="A157" s="943"/>
      <c r="B157" s="396" t="s">
        <v>1443</v>
      </c>
      <c r="C157" s="396" t="s">
        <v>1444</v>
      </c>
      <c r="D157" s="544" t="s">
        <v>805</v>
      </c>
      <c r="E157" s="541"/>
      <c r="F157" s="541"/>
      <c r="G157" s="541"/>
      <c r="H157" s="659"/>
      <c r="I157" s="816"/>
      <c r="K157" s="810"/>
    </row>
    <row r="158" spans="1:11" ht="16.5" hidden="1" customHeight="1">
      <c r="A158" s="943"/>
      <c r="B158" s="397">
        <v>5144</v>
      </c>
      <c r="C158" s="396" t="s">
        <v>1445</v>
      </c>
      <c r="D158" s="543"/>
      <c r="E158" s="541"/>
      <c r="F158" s="541"/>
      <c r="G158" s="541"/>
      <c r="H158" s="659"/>
      <c r="I158" s="816"/>
      <c r="K158" s="810"/>
    </row>
    <row r="159" spans="1:11" ht="16.5" hidden="1" customHeight="1">
      <c r="A159" s="943"/>
      <c r="B159" s="397">
        <v>5539</v>
      </c>
      <c r="C159" s="396" t="s">
        <v>1446</v>
      </c>
      <c r="D159" s="543"/>
      <c r="E159" s="541"/>
      <c r="F159" s="541"/>
      <c r="G159" s="541"/>
      <c r="H159" s="659"/>
      <c r="I159" s="816"/>
      <c r="K159" s="810"/>
    </row>
    <row r="160" spans="1:11" ht="16.5" hidden="1" customHeight="1">
      <c r="A160" s="943"/>
      <c r="B160" s="397">
        <v>196</v>
      </c>
      <c r="C160" s="396" t="s">
        <v>1447</v>
      </c>
      <c r="D160" s="544" t="s">
        <v>1272</v>
      </c>
      <c r="E160" s="541"/>
      <c r="F160" s="541"/>
      <c r="G160" s="541"/>
      <c r="H160" s="659"/>
      <c r="I160" s="816"/>
      <c r="K160" s="810"/>
    </row>
    <row r="161" spans="1:11" ht="16.5" hidden="1" customHeight="1">
      <c r="A161" s="944"/>
      <c r="B161" s="397">
        <v>192</v>
      </c>
      <c r="C161" s="396" t="s">
        <v>1448</v>
      </c>
      <c r="D161" s="544" t="s">
        <v>1272</v>
      </c>
      <c r="E161" s="541"/>
      <c r="F161" s="541"/>
      <c r="G161" s="541"/>
      <c r="H161" s="659"/>
      <c r="I161" s="816"/>
      <c r="K161" s="810"/>
    </row>
    <row r="162" spans="1:11" ht="16.5" hidden="1" customHeight="1">
      <c r="A162" s="942" t="s">
        <v>1449</v>
      </c>
      <c r="B162" s="397">
        <v>250</v>
      </c>
      <c r="C162" s="396" t="s">
        <v>1450</v>
      </c>
      <c r="D162" s="544" t="s">
        <v>1451</v>
      </c>
      <c r="E162" s="541"/>
      <c r="F162" s="541"/>
      <c r="G162" s="541"/>
      <c r="H162" s="659"/>
      <c r="I162" s="816"/>
      <c r="K162" s="810"/>
    </row>
    <row r="163" spans="1:11" ht="16.5" hidden="1" customHeight="1">
      <c r="A163" s="943"/>
      <c r="B163" s="397">
        <v>251</v>
      </c>
      <c r="C163" s="396" t="s">
        <v>1452</v>
      </c>
      <c r="D163" s="544" t="s">
        <v>1451</v>
      </c>
      <c r="E163" s="541"/>
      <c r="F163" s="541"/>
      <c r="G163" s="541"/>
      <c r="H163" s="659"/>
      <c r="I163" s="816"/>
      <c r="K163" s="810"/>
    </row>
    <row r="164" spans="1:11" ht="16.5" hidden="1" customHeight="1">
      <c r="A164" s="943"/>
      <c r="B164" s="397">
        <v>252</v>
      </c>
      <c r="C164" s="396" t="s">
        <v>1453</v>
      </c>
      <c r="D164" s="544" t="s">
        <v>1451</v>
      </c>
      <c r="E164" s="541"/>
      <c r="F164" s="541"/>
      <c r="G164" s="541"/>
      <c r="H164" s="659"/>
      <c r="I164" s="816"/>
      <c r="K164" s="810"/>
    </row>
    <row r="165" spans="1:11" ht="16.5" hidden="1" customHeight="1">
      <c r="A165" s="943"/>
      <c r="B165" s="397">
        <v>253</v>
      </c>
      <c r="C165" s="396" t="s">
        <v>1454</v>
      </c>
      <c r="D165" s="544" t="s">
        <v>1451</v>
      </c>
      <c r="E165" s="541"/>
      <c r="F165" s="541"/>
      <c r="G165" s="541"/>
      <c r="H165" s="659"/>
      <c r="I165" s="816"/>
      <c r="K165" s="810"/>
    </row>
    <row r="166" spans="1:11" ht="16.5" hidden="1" customHeight="1">
      <c r="A166" s="944"/>
      <c r="B166" s="397">
        <v>707</v>
      </c>
      <c r="C166" s="396" t="s">
        <v>1455</v>
      </c>
      <c r="D166" s="546" t="s">
        <v>1257</v>
      </c>
      <c r="E166" s="541"/>
      <c r="F166" s="541"/>
      <c r="G166" s="541"/>
      <c r="H166" s="659"/>
      <c r="I166" s="816"/>
      <c r="K166" s="810"/>
    </row>
    <row r="167" spans="1:11" ht="16.5" customHeight="1">
      <c r="A167" s="947" t="s">
        <v>1456</v>
      </c>
      <c r="B167" s="397">
        <v>5627</v>
      </c>
      <c r="C167" s="647" t="s">
        <v>2718</v>
      </c>
      <c r="D167" s="544" t="s">
        <v>780</v>
      </c>
      <c r="E167" s="541">
        <v>8</v>
      </c>
      <c r="F167" s="541"/>
      <c r="G167" s="541"/>
      <c r="H167" s="659">
        <v>1</v>
      </c>
      <c r="I167" s="816"/>
      <c r="K167" s="810"/>
    </row>
    <row r="168" spans="1:11" ht="16.5" hidden="1" customHeight="1">
      <c r="A168" s="948"/>
      <c r="B168" s="397">
        <v>7745</v>
      </c>
      <c r="C168" s="396" t="s">
        <v>1457</v>
      </c>
      <c r="D168" s="544" t="s">
        <v>780</v>
      </c>
      <c r="E168" s="541"/>
      <c r="F168" s="541"/>
      <c r="G168" s="541"/>
      <c r="H168" s="659"/>
      <c r="I168" s="816"/>
      <c r="K168" s="810"/>
    </row>
    <row r="169" spans="1:11" ht="16.5" hidden="1" customHeight="1">
      <c r="A169" s="949"/>
      <c r="B169" s="397">
        <v>697</v>
      </c>
      <c r="C169" s="396" t="s">
        <v>1457</v>
      </c>
      <c r="D169" s="544" t="s">
        <v>1458</v>
      </c>
      <c r="E169" s="541"/>
      <c r="F169" s="541"/>
      <c r="G169" s="541"/>
      <c r="H169" s="659"/>
      <c r="I169" s="816"/>
      <c r="K169" s="810"/>
    </row>
    <row r="170" spans="1:11" ht="16.5" hidden="1" customHeight="1">
      <c r="A170" s="942" t="s">
        <v>1459</v>
      </c>
      <c r="B170" s="397">
        <v>776</v>
      </c>
      <c r="C170" s="396" t="s">
        <v>1460</v>
      </c>
      <c r="D170" s="544" t="s">
        <v>780</v>
      </c>
      <c r="E170" s="541"/>
      <c r="F170" s="541"/>
      <c r="G170" s="541"/>
      <c r="H170" s="659"/>
      <c r="I170" s="816"/>
      <c r="K170" s="810"/>
    </row>
    <row r="171" spans="1:11" ht="16.5" hidden="1" customHeight="1">
      <c r="A171" s="943"/>
      <c r="B171" s="397">
        <v>778</v>
      </c>
      <c r="C171" s="396" t="s">
        <v>1461</v>
      </c>
      <c r="D171" s="544" t="s">
        <v>786</v>
      </c>
      <c r="E171" s="541"/>
      <c r="F171" s="541"/>
      <c r="G171" s="541"/>
      <c r="H171" s="659"/>
      <c r="I171" s="816"/>
      <c r="K171" s="810"/>
    </row>
    <row r="172" spans="1:11" ht="16.5" hidden="1" customHeight="1">
      <c r="A172" s="943"/>
      <c r="B172" s="396" t="s">
        <v>1462</v>
      </c>
      <c r="C172" s="396" t="s">
        <v>1463</v>
      </c>
      <c r="D172" s="544" t="s">
        <v>1464</v>
      </c>
      <c r="E172" s="541"/>
      <c r="F172" s="541"/>
      <c r="G172" s="541"/>
      <c r="H172" s="659"/>
      <c r="I172" s="816"/>
      <c r="K172" s="810"/>
    </row>
    <row r="173" spans="1:11" ht="16.5" hidden="1" customHeight="1">
      <c r="A173" s="943"/>
      <c r="B173" s="397">
        <v>779</v>
      </c>
      <c r="C173" s="396" t="s">
        <v>1465</v>
      </c>
      <c r="D173" s="546" t="s">
        <v>1257</v>
      </c>
      <c r="E173" s="541"/>
      <c r="F173" s="541"/>
      <c r="G173" s="541"/>
      <c r="H173" s="659"/>
      <c r="I173" s="816"/>
      <c r="K173" s="810"/>
    </row>
    <row r="174" spans="1:11" ht="16.5" customHeight="1">
      <c r="A174" s="943"/>
      <c r="B174" s="397">
        <v>777</v>
      </c>
      <c r="C174" s="396" t="s">
        <v>1466</v>
      </c>
      <c r="D174" s="544" t="s">
        <v>780</v>
      </c>
      <c r="E174" s="541">
        <v>6</v>
      </c>
      <c r="F174" s="541"/>
      <c r="G174" s="541"/>
      <c r="H174" s="659">
        <v>0</v>
      </c>
      <c r="I174" s="816"/>
      <c r="K174" s="810"/>
    </row>
    <row r="175" spans="1:11" ht="16.5" hidden="1" customHeight="1">
      <c r="A175" s="944"/>
      <c r="B175" s="396" t="s">
        <v>1462</v>
      </c>
      <c r="C175" s="396" t="s">
        <v>1463</v>
      </c>
      <c r="D175" s="544" t="s">
        <v>1464</v>
      </c>
      <c r="E175" s="541"/>
      <c r="F175" s="541"/>
      <c r="G175" s="541"/>
      <c r="H175" s="659"/>
      <c r="I175" s="816"/>
      <c r="K175" s="810"/>
    </row>
    <row r="176" spans="1:11" ht="16.5" hidden="1" customHeight="1">
      <c r="A176" s="950" t="s">
        <v>1467</v>
      </c>
      <c r="B176" s="397">
        <v>2100</v>
      </c>
      <c r="C176" s="396" t="s">
        <v>1468</v>
      </c>
      <c r="D176" s="544" t="s">
        <v>1469</v>
      </c>
      <c r="E176" s="541"/>
      <c r="F176" s="541"/>
      <c r="G176" s="541"/>
      <c r="H176" s="659"/>
      <c r="I176" s="816"/>
      <c r="K176" s="810"/>
    </row>
    <row r="177" spans="1:11" ht="16.5" hidden="1" customHeight="1">
      <c r="A177" s="940"/>
      <c r="B177" s="397">
        <v>2101</v>
      </c>
      <c r="C177" s="396" t="s">
        <v>1470</v>
      </c>
      <c r="D177" s="544" t="s">
        <v>1469</v>
      </c>
      <c r="E177" s="541"/>
      <c r="F177" s="541"/>
      <c r="G177" s="541"/>
      <c r="H177" s="659"/>
      <c r="I177" s="816"/>
      <c r="K177" s="810"/>
    </row>
    <row r="178" spans="1:11" ht="16.5" hidden="1" customHeight="1">
      <c r="A178" s="940"/>
      <c r="B178" s="397">
        <v>2102</v>
      </c>
      <c r="C178" s="396" t="s">
        <v>1471</v>
      </c>
      <c r="D178" s="544" t="s">
        <v>1469</v>
      </c>
      <c r="E178" s="541"/>
      <c r="F178" s="541"/>
      <c r="G178" s="541"/>
      <c r="H178" s="659"/>
      <c r="I178" s="816"/>
      <c r="K178" s="810"/>
    </row>
    <row r="179" spans="1:11" ht="16.5" hidden="1" customHeight="1">
      <c r="A179" s="940"/>
      <c r="B179" s="397">
        <v>2103</v>
      </c>
      <c r="C179" s="396" t="s">
        <v>1472</v>
      </c>
      <c r="D179" s="544" t="s">
        <v>1469</v>
      </c>
      <c r="E179" s="541"/>
      <c r="F179" s="541"/>
      <c r="G179" s="541"/>
      <c r="H179" s="659"/>
      <c r="I179" s="816"/>
      <c r="K179" s="810"/>
    </row>
    <row r="180" spans="1:11" ht="16.5" hidden="1" customHeight="1">
      <c r="A180" s="940"/>
      <c r="B180" s="397">
        <v>2104</v>
      </c>
      <c r="C180" s="396" t="s">
        <v>1473</v>
      </c>
      <c r="D180" s="544" t="s">
        <v>780</v>
      </c>
      <c r="E180" s="541"/>
      <c r="F180" s="541"/>
      <c r="G180" s="541"/>
      <c r="H180" s="659"/>
      <c r="I180" s="816"/>
      <c r="K180" s="810"/>
    </row>
    <row r="181" spans="1:11" ht="16.5" hidden="1" customHeight="1">
      <c r="A181" s="940"/>
      <c r="B181" s="397">
        <v>2117</v>
      </c>
      <c r="C181" s="396" t="s">
        <v>1474</v>
      </c>
      <c r="D181" s="544" t="s">
        <v>780</v>
      </c>
      <c r="E181" s="541"/>
      <c r="F181" s="541"/>
      <c r="G181" s="541"/>
      <c r="H181" s="659"/>
      <c r="I181" s="816"/>
      <c r="K181" s="810"/>
    </row>
    <row r="182" spans="1:11" ht="16.5" hidden="1" customHeight="1">
      <c r="A182" s="940"/>
      <c r="B182" s="397">
        <v>2105</v>
      </c>
      <c r="C182" s="396" t="s">
        <v>1475</v>
      </c>
      <c r="D182" s="544" t="s">
        <v>1469</v>
      </c>
      <c r="E182" s="541"/>
      <c r="F182" s="541"/>
      <c r="G182" s="541"/>
      <c r="H182" s="659"/>
      <c r="I182" s="816"/>
      <c r="K182" s="810"/>
    </row>
    <row r="183" spans="1:11" ht="16.5" hidden="1" customHeight="1">
      <c r="A183" s="940"/>
      <c r="B183" s="397">
        <v>2106</v>
      </c>
      <c r="C183" s="396" t="s">
        <v>1476</v>
      </c>
      <c r="D183" s="544" t="s">
        <v>820</v>
      </c>
      <c r="E183" s="541"/>
      <c r="F183" s="541"/>
      <c r="G183" s="541"/>
      <c r="H183" s="659"/>
      <c r="I183" s="816"/>
      <c r="K183" s="810"/>
    </row>
    <row r="184" spans="1:11" ht="16.5" hidden="1" customHeight="1">
      <c r="A184" s="940"/>
      <c r="B184" s="397">
        <v>2107</v>
      </c>
      <c r="C184" s="396" t="s">
        <v>1477</v>
      </c>
      <c r="D184" s="544" t="s">
        <v>786</v>
      </c>
      <c r="E184" s="541"/>
      <c r="F184" s="541"/>
      <c r="G184" s="541"/>
      <c r="H184" s="659"/>
      <c r="I184" s="816"/>
      <c r="K184" s="810"/>
    </row>
    <row r="185" spans="1:11" ht="16.5" hidden="1" customHeight="1">
      <c r="A185" s="940"/>
      <c r="B185" s="397">
        <v>2108</v>
      </c>
      <c r="C185" s="396" t="s">
        <v>1478</v>
      </c>
      <c r="D185" s="544" t="s">
        <v>786</v>
      </c>
      <c r="E185" s="541"/>
      <c r="F185" s="541"/>
      <c r="G185" s="541"/>
      <c r="H185" s="659"/>
      <c r="I185" s="816"/>
      <c r="K185" s="810"/>
    </row>
    <row r="186" spans="1:11" ht="16.5" hidden="1" customHeight="1">
      <c r="A186" s="940"/>
      <c r="B186" s="397">
        <v>2109</v>
      </c>
      <c r="C186" s="396" t="s">
        <v>1479</v>
      </c>
      <c r="D186" s="544" t="s">
        <v>786</v>
      </c>
      <c r="E186" s="541"/>
      <c r="F186" s="541"/>
      <c r="G186" s="541"/>
      <c r="H186" s="659"/>
      <c r="I186" s="816"/>
      <c r="K186" s="810"/>
    </row>
    <row r="187" spans="1:11" ht="16.5" hidden="1" customHeight="1">
      <c r="A187" s="940"/>
      <c r="B187" s="396" t="s">
        <v>1480</v>
      </c>
      <c r="C187" s="396" t="s">
        <v>1481</v>
      </c>
      <c r="D187" s="544" t="s">
        <v>1464</v>
      </c>
      <c r="E187" s="541"/>
      <c r="F187" s="541"/>
      <c r="G187" s="541"/>
      <c r="H187" s="659"/>
      <c r="I187" s="816"/>
      <c r="K187" s="810"/>
    </row>
    <row r="188" spans="1:11" ht="16.5" hidden="1" customHeight="1">
      <c r="A188" s="940"/>
      <c r="B188" s="397">
        <v>2110</v>
      </c>
      <c r="C188" s="396" t="s">
        <v>1479</v>
      </c>
      <c r="D188" s="544" t="s">
        <v>805</v>
      </c>
      <c r="E188" s="541"/>
      <c r="F188" s="541"/>
      <c r="G188" s="541"/>
      <c r="H188" s="659"/>
      <c r="I188" s="816"/>
      <c r="K188" s="810"/>
    </row>
    <row r="189" spans="1:11" ht="16.5" hidden="1" customHeight="1">
      <c r="A189" s="940"/>
      <c r="B189" s="397">
        <v>2111</v>
      </c>
      <c r="C189" s="396" t="s">
        <v>1482</v>
      </c>
      <c r="D189" s="544" t="s">
        <v>805</v>
      </c>
      <c r="E189" s="541"/>
      <c r="F189" s="541"/>
      <c r="G189" s="541"/>
      <c r="H189" s="659"/>
      <c r="I189" s="816"/>
      <c r="K189" s="810"/>
    </row>
    <row r="190" spans="1:11" ht="16.5" hidden="1" customHeight="1">
      <c r="A190" s="940"/>
      <c r="B190" s="397">
        <v>2112</v>
      </c>
      <c r="C190" s="396" t="s">
        <v>1483</v>
      </c>
      <c r="D190" s="544" t="s">
        <v>786</v>
      </c>
      <c r="E190" s="541"/>
      <c r="F190" s="541"/>
      <c r="G190" s="541"/>
      <c r="H190" s="659"/>
      <c r="I190" s="816"/>
      <c r="K190" s="810"/>
    </row>
    <row r="191" spans="1:11" ht="16.5" hidden="1" customHeight="1">
      <c r="A191" s="940"/>
      <c r="B191" s="397">
        <v>2113</v>
      </c>
      <c r="C191" s="396" t="s">
        <v>1482</v>
      </c>
      <c r="D191" s="544" t="s">
        <v>786</v>
      </c>
      <c r="E191" s="541"/>
      <c r="F191" s="541"/>
      <c r="G191" s="541"/>
      <c r="H191" s="659"/>
      <c r="I191" s="816"/>
      <c r="K191" s="810"/>
    </row>
    <row r="192" spans="1:11" ht="16.5" hidden="1" customHeight="1">
      <c r="A192" s="940"/>
      <c r="B192" s="397">
        <v>2114</v>
      </c>
      <c r="C192" s="396" t="s">
        <v>1484</v>
      </c>
      <c r="D192" s="544" t="s">
        <v>1485</v>
      </c>
      <c r="E192" s="541"/>
      <c r="F192" s="541"/>
      <c r="G192" s="541"/>
      <c r="H192" s="659"/>
      <c r="I192" s="816"/>
      <c r="K192" s="810"/>
    </row>
    <row r="193" spans="1:11" ht="16.5" customHeight="1">
      <c r="A193" s="940"/>
      <c r="B193" s="397">
        <v>2115</v>
      </c>
      <c r="C193" s="396" t="s">
        <v>1486</v>
      </c>
      <c r="D193" s="547" t="s">
        <v>1970</v>
      </c>
      <c r="E193" s="541">
        <v>6</v>
      </c>
      <c r="F193" s="541"/>
      <c r="G193" s="541"/>
      <c r="H193" s="659">
        <v>2</v>
      </c>
      <c r="I193" s="816"/>
      <c r="K193" s="810"/>
    </row>
    <row r="194" spans="1:11" ht="16.5" hidden="1" customHeight="1">
      <c r="A194" s="940"/>
      <c r="B194" s="396" t="s">
        <v>1487</v>
      </c>
      <c r="C194" s="396" t="s">
        <v>1488</v>
      </c>
      <c r="D194" s="544" t="s">
        <v>1489</v>
      </c>
      <c r="E194" s="541"/>
      <c r="F194" s="541"/>
      <c r="G194" s="541"/>
      <c r="H194" s="659"/>
      <c r="I194" s="816"/>
      <c r="K194" s="810"/>
    </row>
    <row r="195" spans="1:11" ht="16.5" hidden="1" customHeight="1">
      <c r="A195" s="940"/>
      <c r="B195" s="396" t="s">
        <v>1490</v>
      </c>
      <c r="C195" s="396" t="s">
        <v>1491</v>
      </c>
      <c r="D195" s="544" t="s">
        <v>1489</v>
      </c>
      <c r="E195" s="541"/>
      <c r="F195" s="541"/>
      <c r="G195" s="541"/>
      <c r="H195" s="659"/>
      <c r="I195" s="816"/>
      <c r="K195" s="810"/>
    </row>
    <row r="196" spans="1:11" ht="16.5" hidden="1" customHeight="1">
      <c r="A196" s="940"/>
      <c r="B196" s="397">
        <v>4244</v>
      </c>
      <c r="C196" s="396" t="s">
        <v>1492</v>
      </c>
      <c r="D196" s="543"/>
      <c r="E196" s="541"/>
      <c r="F196" s="541"/>
      <c r="G196" s="541"/>
      <c r="H196" s="659"/>
      <c r="I196" s="816"/>
      <c r="K196" s="810"/>
    </row>
    <row r="197" spans="1:11" ht="16.5" hidden="1" customHeight="1">
      <c r="A197" s="940"/>
      <c r="B197" s="397">
        <v>4246</v>
      </c>
      <c r="C197" s="396" t="s">
        <v>1493</v>
      </c>
      <c r="D197" s="543"/>
      <c r="E197" s="541"/>
      <c r="F197" s="541"/>
      <c r="G197" s="541"/>
      <c r="H197" s="659"/>
      <c r="I197" s="816"/>
      <c r="K197" s="810"/>
    </row>
    <row r="198" spans="1:11" ht="16.5" hidden="1" customHeight="1">
      <c r="A198" s="951"/>
      <c r="B198" s="397">
        <v>4249</v>
      </c>
      <c r="C198" s="396" t="s">
        <v>1494</v>
      </c>
      <c r="D198" s="543"/>
      <c r="E198" s="541"/>
      <c r="F198" s="541"/>
      <c r="G198" s="541"/>
      <c r="H198" s="659"/>
      <c r="I198" s="816"/>
      <c r="K198" s="810"/>
    </row>
    <row r="199" spans="1:11" ht="16.5" hidden="1" customHeight="1">
      <c r="A199" s="943" t="s">
        <v>1495</v>
      </c>
      <c r="B199" s="397">
        <v>826</v>
      </c>
      <c r="C199" s="396" t="s">
        <v>1496</v>
      </c>
      <c r="D199" s="544" t="s">
        <v>1310</v>
      </c>
      <c r="E199" s="541"/>
      <c r="F199" s="541"/>
      <c r="G199" s="541"/>
      <c r="H199" s="659"/>
      <c r="I199" s="816"/>
      <c r="K199" s="810"/>
    </row>
    <row r="200" spans="1:11" ht="16.5" hidden="1" customHeight="1">
      <c r="A200" s="944"/>
      <c r="B200" s="397">
        <v>1012</v>
      </c>
      <c r="C200" s="396" t="s">
        <v>1497</v>
      </c>
      <c r="D200" s="544" t="s">
        <v>1469</v>
      </c>
      <c r="E200" s="541"/>
      <c r="F200" s="541"/>
      <c r="G200" s="541"/>
      <c r="H200" s="659"/>
      <c r="I200" s="816"/>
      <c r="K200" s="810"/>
    </row>
    <row r="201" spans="1:11" ht="16.5" hidden="1" customHeight="1">
      <c r="A201" s="950" t="s">
        <v>1498</v>
      </c>
      <c r="B201" s="397">
        <v>479</v>
      </c>
      <c r="C201" s="396" t="s">
        <v>1499</v>
      </c>
      <c r="D201" s="544" t="s">
        <v>1489</v>
      </c>
      <c r="E201" s="541"/>
      <c r="F201" s="541"/>
      <c r="G201" s="541"/>
      <c r="H201" s="659"/>
      <c r="I201" s="816"/>
      <c r="K201" s="810"/>
    </row>
    <row r="202" spans="1:11" ht="16.5" hidden="1" customHeight="1">
      <c r="A202" s="940"/>
      <c r="B202" s="397">
        <v>480</v>
      </c>
      <c r="C202" s="396" t="s">
        <v>1500</v>
      </c>
      <c r="D202" s="544" t="s">
        <v>1489</v>
      </c>
      <c r="E202" s="541"/>
      <c r="F202" s="541"/>
      <c r="G202" s="541"/>
      <c r="H202" s="659"/>
      <c r="I202" s="816"/>
      <c r="K202" s="810"/>
    </row>
    <row r="203" spans="1:11" ht="16.5" hidden="1" customHeight="1">
      <c r="A203" s="940"/>
      <c r="B203" s="397">
        <v>476</v>
      </c>
      <c r="C203" s="396" t="s">
        <v>1499</v>
      </c>
      <c r="D203" s="546" t="s">
        <v>1257</v>
      </c>
      <c r="E203" s="541"/>
      <c r="F203" s="541"/>
      <c r="G203" s="541"/>
      <c r="H203" s="659"/>
      <c r="I203" s="816"/>
      <c r="K203" s="810"/>
    </row>
    <row r="204" spans="1:11" ht="16.5" hidden="1" customHeight="1">
      <c r="A204" s="940"/>
      <c r="B204" s="397">
        <v>481</v>
      </c>
      <c r="C204" s="396" t="s">
        <v>1500</v>
      </c>
      <c r="D204" s="546" t="s">
        <v>1257</v>
      </c>
      <c r="E204" s="541"/>
      <c r="F204" s="541"/>
      <c r="G204" s="541"/>
      <c r="H204" s="659"/>
      <c r="I204" s="816"/>
      <c r="K204" s="810"/>
    </row>
    <row r="205" spans="1:11" ht="16.5" hidden="1" customHeight="1">
      <c r="A205" s="940"/>
      <c r="B205" s="396" t="s">
        <v>1501</v>
      </c>
      <c r="C205" s="396" t="s">
        <v>1502</v>
      </c>
      <c r="D205" s="546" t="s">
        <v>1257</v>
      </c>
      <c r="E205" s="541"/>
      <c r="F205" s="541"/>
      <c r="G205" s="541"/>
      <c r="H205" s="659"/>
      <c r="I205" s="816"/>
      <c r="K205" s="810"/>
    </row>
    <row r="206" spans="1:11" ht="16.5" hidden="1" customHeight="1">
      <c r="A206" s="940"/>
      <c r="B206" s="396" t="s">
        <v>1503</v>
      </c>
      <c r="C206" s="396" t="s">
        <v>1504</v>
      </c>
      <c r="D206" s="546" t="s">
        <v>1257</v>
      </c>
      <c r="E206" s="541"/>
      <c r="F206" s="541"/>
      <c r="G206" s="541"/>
      <c r="H206" s="659"/>
      <c r="I206" s="816"/>
      <c r="K206" s="810"/>
    </row>
    <row r="207" spans="1:11" ht="16.5" hidden="1" customHeight="1">
      <c r="A207" s="940"/>
      <c r="B207" s="396" t="s">
        <v>1505</v>
      </c>
      <c r="C207" s="396" t="s">
        <v>1506</v>
      </c>
      <c r="D207" s="544" t="s">
        <v>1489</v>
      </c>
      <c r="E207" s="541"/>
      <c r="F207" s="541"/>
      <c r="G207" s="541"/>
      <c r="H207" s="659"/>
      <c r="I207" s="816"/>
      <c r="K207" s="810"/>
    </row>
    <row r="208" spans="1:11" ht="16.5" hidden="1" customHeight="1">
      <c r="A208" s="940"/>
      <c r="B208" s="396" t="s">
        <v>1507</v>
      </c>
      <c r="C208" s="396" t="s">
        <v>1508</v>
      </c>
      <c r="D208" s="544" t="s">
        <v>797</v>
      </c>
      <c r="E208" s="541"/>
      <c r="F208" s="541"/>
      <c r="G208" s="541"/>
      <c r="H208" s="659"/>
      <c r="I208" s="816"/>
      <c r="K208" s="810"/>
    </row>
    <row r="209" spans="1:11" ht="16.5" hidden="1" customHeight="1">
      <c r="A209" s="940"/>
      <c r="B209" s="397">
        <v>348</v>
      </c>
      <c r="C209" s="396" t="s">
        <v>1509</v>
      </c>
      <c r="D209" s="546" t="s">
        <v>1257</v>
      </c>
      <c r="E209" s="541"/>
      <c r="F209" s="541"/>
      <c r="G209" s="541"/>
      <c r="H209" s="659"/>
      <c r="I209" s="816"/>
      <c r="K209" s="810"/>
    </row>
    <row r="210" spans="1:11" ht="16.5" hidden="1" customHeight="1">
      <c r="A210" s="952" t="s">
        <v>1510</v>
      </c>
      <c r="B210" s="398">
        <v>725</v>
      </c>
      <c r="C210" s="396" t="s">
        <v>1511</v>
      </c>
      <c r="D210" s="544" t="s">
        <v>780</v>
      </c>
      <c r="E210" s="541"/>
      <c r="F210" s="541"/>
      <c r="G210" s="541"/>
      <c r="H210" s="659"/>
      <c r="I210" s="816"/>
      <c r="K210" s="810"/>
    </row>
    <row r="211" spans="1:11" ht="16.5" hidden="1" customHeight="1">
      <c r="A211" s="952"/>
      <c r="B211" s="398">
        <v>726</v>
      </c>
      <c r="C211" s="396" t="s">
        <v>1512</v>
      </c>
      <c r="D211" s="544" t="s">
        <v>780</v>
      </c>
      <c r="E211" s="541"/>
      <c r="F211" s="541"/>
      <c r="G211" s="541"/>
      <c r="H211" s="659"/>
      <c r="I211" s="816"/>
      <c r="K211" s="810"/>
    </row>
    <row r="212" spans="1:11" ht="16.5" hidden="1" customHeight="1">
      <c r="A212" s="952"/>
      <c r="B212" s="398">
        <v>728</v>
      </c>
      <c r="C212" s="396" t="s">
        <v>1513</v>
      </c>
      <c r="D212" s="544" t="s">
        <v>780</v>
      </c>
      <c r="E212" s="541"/>
      <c r="F212" s="541"/>
      <c r="G212" s="541"/>
      <c r="H212" s="659"/>
      <c r="I212" s="816"/>
      <c r="K212" s="810"/>
    </row>
    <row r="213" spans="1:11" ht="16.5" hidden="1" customHeight="1">
      <c r="A213" s="952"/>
      <c r="B213" s="398">
        <v>727</v>
      </c>
      <c r="C213" s="396" t="s">
        <v>1514</v>
      </c>
      <c r="D213" s="544" t="s">
        <v>780</v>
      </c>
      <c r="E213" s="541"/>
      <c r="F213" s="541"/>
      <c r="G213" s="541"/>
      <c r="H213" s="659"/>
      <c r="I213" s="816"/>
      <c r="K213" s="810"/>
    </row>
    <row r="214" spans="1:11" ht="16.5" hidden="1" customHeight="1">
      <c r="A214" s="952"/>
      <c r="B214" s="398">
        <v>731</v>
      </c>
      <c r="C214" s="396" t="s">
        <v>1515</v>
      </c>
      <c r="D214" s="544" t="s">
        <v>820</v>
      </c>
      <c r="E214" s="541"/>
      <c r="F214" s="541"/>
      <c r="G214" s="541"/>
      <c r="H214" s="659"/>
      <c r="I214" s="816"/>
      <c r="K214" s="810"/>
    </row>
    <row r="215" spans="1:11" ht="16.5" hidden="1" customHeight="1">
      <c r="A215" s="952"/>
      <c r="B215" s="399" t="s">
        <v>1516</v>
      </c>
      <c r="C215" s="396" t="s">
        <v>1517</v>
      </c>
      <c r="D215" s="544" t="s">
        <v>1464</v>
      </c>
      <c r="E215" s="541"/>
      <c r="F215" s="541"/>
      <c r="G215" s="541"/>
      <c r="H215" s="659"/>
      <c r="I215" s="816"/>
      <c r="K215" s="810"/>
    </row>
    <row r="216" spans="1:11" ht="16.5" hidden="1" customHeight="1">
      <c r="A216" s="952"/>
      <c r="B216" s="398">
        <v>708</v>
      </c>
      <c r="C216" s="396" t="s">
        <v>1515</v>
      </c>
      <c r="D216" s="544" t="s">
        <v>797</v>
      </c>
      <c r="E216" s="541"/>
      <c r="F216" s="541"/>
      <c r="G216" s="541"/>
      <c r="H216" s="659"/>
      <c r="I216" s="816"/>
      <c r="K216" s="810"/>
    </row>
    <row r="217" spans="1:11" ht="16.5" hidden="1" customHeight="1">
      <c r="A217" s="952"/>
      <c r="B217" s="398">
        <v>732</v>
      </c>
      <c r="C217" s="396" t="s">
        <v>1518</v>
      </c>
      <c r="D217" s="544" t="s">
        <v>798</v>
      </c>
      <c r="E217" s="541"/>
      <c r="F217" s="541"/>
      <c r="G217" s="541"/>
      <c r="H217" s="659"/>
      <c r="I217" s="816"/>
      <c r="K217" s="810"/>
    </row>
    <row r="218" spans="1:11" ht="16.5" hidden="1" customHeight="1">
      <c r="A218" s="952"/>
      <c r="B218" s="398">
        <v>756</v>
      </c>
      <c r="C218" s="396" t="s">
        <v>1519</v>
      </c>
      <c r="D218" s="544" t="s">
        <v>820</v>
      </c>
      <c r="E218" s="541"/>
      <c r="F218" s="541"/>
      <c r="G218" s="541"/>
      <c r="H218" s="659"/>
      <c r="I218" s="816"/>
      <c r="K218" s="810"/>
    </row>
    <row r="219" spans="1:11" ht="16.5" hidden="1" customHeight="1">
      <c r="A219" s="952"/>
      <c r="B219" s="398">
        <v>730</v>
      </c>
      <c r="C219" s="396" t="s">
        <v>1520</v>
      </c>
      <c r="D219" s="544" t="s">
        <v>786</v>
      </c>
      <c r="E219" s="541"/>
      <c r="F219" s="541"/>
      <c r="G219" s="541"/>
      <c r="H219" s="659"/>
      <c r="I219" s="816"/>
      <c r="K219" s="810"/>
    </row>
    <row r="220" spans="1:11" ht="16.5" hidden="1" customHeight="1">
      <c r="A220" s="952"/>
      <c r="B220" s="398">
        <v>729</v>
      </c>
      <c r="C220" s="396" t="s">
        <v>1521</v>
      </c>
      <c r="D220" s="544" t="s">
        <v>786</v>
      </c>
      <c r="E220" s="541"/>
      <c r="F220" s="541"/>
      <c r="G220" s="541"/>
      <c r="H220" s="659"/>
      <c r="I220" s="816"/>
      <c r="K220" s="810"/>
    </row>
    <row r="221" spans="1:11" ht="16.5" hidden="1" customHeight="1">
      <c r="A221" s="952"/>
      <c r="B221" s="398">
        <v>723</v>
      </c>
      <c r="C221" s="396" t="s">
        <v>1522</v>
      </c>
      <c r="D221" s="544" t="s">
        <v>786</v>
      </c>
      <c r="E221" s="541"/>
      <c r="F221" s="541"/>
      <c r="G221" s="541"/>
      <c r="H221" s="659"/>
      <c r="I221" s="816"/>
      <c r="K221" s="810"/>
    </row>
    <row r="222" spans="1:11" ht="16.5" hidden="1" customHeight="1">
      <c r="A222" s="952"/>
      <c r="B222" s="398">
        <v>724</v>
      </c>
      <c r="C222" s="396" t="s">
        <v>1523</v>
      </c>
      <c r="D222" s="544" t="s">
        <v>786</v>
      </c>
      <c r="E222" s="541"/>
      <c r="F222" s="541"/>
      <c r="G222" s="541"/>
      <c r="H222" s="659"/>
      <c r="I222" s="816"/>
      <c r="K222" s="810"/>
    </row>
    <row r="223" spans="1:11" ht="16.5" hidden="1" customHeight="1">
      <c r="A223" s="952"/>
      <c r="B223" s="398">
        <v>734</v>
      </c>
      <c r="C223" s="396" t="s">
        <v>1524</v>
      </c>
      <c r="D223" s="544" t="s">
        <v>1525</v>
      </c>
      <c r="E223" s="541"/>
      <c r="F223" s="541"/>
      <c r="G223" s="541"/>
      <c r="H223" s="659"/>
      <c r="I223" s="816"/>
      <c r="K223" s="810"/>
    </row>
    <row r="224" spans="1:11" ht="16.5" hidden="1" customHeight="1">
      <c r="A224" s="952"/>
      <c r="B224" s="398">
        <v>733</v>
      </c>
      <c r="C224" s="396" t="s">
        <v>1526</v>
      </c>
      <c r="D224" s="544" t="s">
        <v>1525</v>
      </c>
      <c r="E224" s="541"/>
      <c r="F224" s="541"/>
      <c r="G224" s="541"/>
      <c r="H224" s="659"/>
      <c r="I224" s="816"/>
      <c r="K224" s="810"/>
    </row>
    <row r="225" spans="1:11" ht="16.5" hidden="1" customHeight="1">
      <c r="A225" s="952"/>
      <c r="B225" s="399" t="s">
        <v>1527</v>
      </c>
      <c r="C225" s="396" t="s">
        <v>1528</v>
      </c>
      <c r="D225" s="544" t="s">
        <v>1529</v>
      </c>
      <c r="E225" s="541"/>
      <c r="F225" s="541"/>
      <c r="G225" s="541"/>
      <c r="H225" s="659"/>
      <c r="I225" s="816"/>
      <c r="K225" s="810"/>
    </row>
    <row r="226" spans="1:11" ht="16.5" hidden="1" customHeight="1">
      <c r="A226" s="952"/>
      <c r="B226" s="398">
        <v>711</v>
      </c>
      <c r="C226" s="396" t="s">
        <v>1530</v>
      </c>
      <c r="D226" s="544" t="s">
        <v>797</v>
      </c>
      <c r="E226" s="541"/>
      <c r="F226" s="541"/>
      <c r="G226" s="541"/>
      <c r="H226" s="659"/>
      <c r="I226" s="816"/>
      <c r="K226" s="810"/>
    </row>
    <row r="227" spans="1:11" ht="16.5" hidden="1" customHeight="1">
      <c r="A227" s="952"/>
      <c r="B227" s="398">
        <v>712</v>
      </c>
      <c r="C227" s="396" t="s">
        <v>1531</v>
      </c>
      <c r="D227" s="544" t="s">
        <v>797</v>
      </c>
      <c r="E227" s="541"/>
      <c r="F227" s="541"/>
      <c r="G227" s="541"/>
      <c r="H227" s="659"/>
      <c r="I227" s="816"/>
      <c r="K227" s="810"/>
    </row>
    <row r="228" spans="1:11" ht="16.5" hidden="1" customHeight="1">
      <c r="A228" s="952"/>
      <c r="B228" s="398">
        <v>714</v>
      </c>
      <c r="C228" s="396" t="s">
        <v>1532</v>
      </c>
      <c r="D228" s="544" t="s">
        <v>797</v>
      </c>
      <c r="E228" s="541"/>
      <c r="F228" s="541"/>
      <c r="G228" s="541"/>
      <c r="H228" s="659"/>
      <c r="I228" s="816"/>
      <c r="K228" s="810"/>
    </row>
    <row r="229" spans="1:11" ht="16.5" hidden="1" customHeight="1">
      <c r="A229" s="952"/>
      <c r="B229" s="398">
        <v>715</v>
      </c>
      <c r="C229" s="396" t="s">
        <v>1511</v>
      </c>
      <c r="D229" s="544" t="s">
        <v>797</v>
      </c>
      <c r="E229" s="541"/>
      <c r="F229" s="541"/>
      <c r="G229" s="541"/>
      <c r="H229" s="659"/>
      <c r="I229" s="816"/>
      <c r="K229" s="810"/>
    </row>
    <row r="230" spans="1:11" ht="16.5" hidden="1" customHeight="1">
      <c r="A230" s="952"/>
      <c r="B230" s="398">
        <v>716</v>
      </c>
      <c r="C230" s="396" t="s">
        <v>1533</v>
      </c>
      <c r="D230" s="544" t="s">
        <v>1231</v>
      </c>
      <c r="E230" s="541"/>
      <c r="F230" s="541"/>
      <c r="G230" s="541"/>
      <c r="H230" s="659"/>
      <c r="I230" s="816"/>
      <c r="K230" s="810"/>
    </row>
    <row r="231" spans="1:11" ht="16.5" hidden="1" customHeight="1">
      <c r="A231" s="952"/>
      <c r="B231" s="398">
        <v>717</v>
      </c>
      <c r="C231" s="396" t="s">
        <v>1534</v>
      </c>
      <c r="D231" s="544" t="s">
        <v>1535</v>
      </c>
      <c r="E231" s="541"/>
      <c r="F231" s="541"/>
      <c r="G231" s="541"/>
      <c r="H231" s="659"/>
      <c r="I231" s="816"/>
      <c r="K231" s="810"/>
    </row>
    <row r="232" spans="1:11" ht="16.5" hidden="1" customHeight="1">
      <c r="A232" s="952"/>
      <c r="B232" s="398">
        <v>705</v>
      </c>
      <c r="C232" s="396" t="s">
        <v>1511</v>
      </c>
      <c r="D232" s="546" t="s">
        <v>1257</v>
      </c>
      <c r="E232" s="541"/>
      <c r="F232" s="541"/>
      <c r="G232" s="541"/>
      <c r="H232" s="659"/>
      <c r="I232" s="816"/>
      <c r="K232" s="810"/>
    </row>
    <row r="233" spans="1:11" ht="16.5" hidden="1" customHeight="1">
      <c r="A233" s="952"/>
      <c r="B233" s="398">
        <v>4726</v>
      </c>
      <c r="C233" s="396" t="s">
        <v>1536</v>
      </c>
      <c r="D233" s="544" t="s">
        <v>1537</v>
      </c>
      <c r="E233" s="541"/>
      <c r="F233" s="541"/>
      <c r="G233" s="541"/>
      <c r="H233" s="659"/>
      <c r="I233" s="816"/>
      <c r="K233" s="810"/>
    </row>
    <row r="234" spans="1:11" ht="16.5" hidden="1" customHeight="1">
      <c r="A234" s="952"/>
      <c r="B234" s="398">
        <v>4727</v>
      </c>
      <c r="C234" s="396" t="s">
        <v>1538</v>
      </c>
      <c r="D234" s="544" t="s">
        <v>797</v>
      </c>
      <c r="E234" s="541">
        <v>3</v>
      </c>
      <c r="F234" s="541"/>
      <c r="G234" s="541"/>
      <c r="H234" s="659">
        <v>2</v>
      </c>
      <c r="I234" s="816"/>
      <c r="K234" s="810"/>
    </row>
    <row r="235" spans="1:11" ht="16.5" hidden="1" customHeight="1">
      <c r="A235" s="952"/>
      <c r="B235" s="398">
        <v>4723</v>
      </c>
      <c r="C235" s="396" t="s">
        <v>1539</v>
      </c>
      <c r="D235" s="543"/>
      <c r="E235" s="541"/>
      <c r="F235" s="541"/>
      <c r="G235" s="541"/>
      <c r="H235" s="659"/>
      <c r="I235" s="816"/>
      <c r="K235" s="810"/>
    </row>
    <row r="236" spans="1:11" ht="16.5" customHeight="1">
      <c r="A236" s="952"/>
      <c r="B236" s="398">
        <v>4729</v>
      </c>
      <c r="C236" s="396" t="s">
        <v>1540</v>
      </c>
      <c r="D236" s="544" t="s">
        <v>1464</v>
      </c>
      <c r="E236" s="541">
        <v>6</v>
      </c>
      <c r="F236" s="541"/>
      <c r="G236" s="541"/>
      <c r="H236" s="659">
        <v>5</v>
      </c>
      <c r="I236" s="816"/>
      <c r="K236" s="810"/>
    </row>
    <row r="237" spans="1:11" ht="16.5" hidden="1" customHeight="1">
      <c r="A237" s="952"/>
      <c r="B237" s="398">
        <v>4730</v>
      </c>
      <c r="C237" s="396" t="s">
        <v>1541</v>
      </c>
      <c r="D237" s="544" t="s">
        <v>780</v>
      </c>
      <c r="E237" s="541"/>
      <c r="F237" s="541"/>
      <c r="G237" s="541"/>
      <c r="H237" s="659"/>
      <c r="I237" s="816"/>
      <c r="K237" s="810"/>
    </row>
    <row r="238" spans="1:11" ht="16.5" hidden="1" customHeight="1">
      <c r="A238" s="952"/>
      <c r="B238" s="398">
        <v>4731</v>
      </c>
      <c r="C238" s="396" t="s">
        <v>1542</v>
      </c>
      <c r="D238" s="544" t="s">
        <v>805</v>
      </c>
      <c r="E238" s="541"/>
      <c r="F238" s="541"/>
      <c r="G238" s="541"/>
      <c r="H238" s="659"/>
      <c r="I238" s="816"/>
      <c r="K238" s="810"/>
    </row>
    <row r="239" spans="1:11" ht="16.5" hidden="1" customHeight="1">
      <c r="A239" s="952"/>
      <c r="B239" s="399" t="s">
        <v>1543</v>
      </c>
      <c r="C239" s="396" t="s">
        <v>1544</v>
      </c>
      <c r="D239" s="544" t="s">
        <v>1464</v>
      </c>
      <c r="E239" s="541"/>
      <c r="F239" s="541"/>
      <c r="G239" s="541"/>
      <c r="H239" s="659"/>
      <c r="I239" s="816"/>
      <c r="K239" s="810"/>
    </row>
    <row r="240" spans="1:11" ht="16.5" hidden="1" customHeight="1">
      <c r="A240" s="952"/>
      <c r="B240" s="398">
        <v>5570</v>
      </c>
      <c r="C240" s="396" t="s">
        <v>1545</v>
      </c>
      <c r="D240" s="543"/>
      <c r="E240" s="541"/>
      <c r="F240" s="541"/>
      <c r="G240" s="541"/>
      <c r="H240" s="659"/>
      <c r="I240" s="816"/>
      <c r="K240" s="810"/>
    </row>
    <row r="241" spans="1:11" ht="16.5" hidden="1" customHeight="1">
      <c r="A241" s="952"/>
      <c r="B241" s="398">
        <v>4732</v>
      </c>
      <c r="C241" s="396" t="s">
        <v>1546</v>
      </c>
      <c r="D241" s="544" t="s">
        <v>1469</v>
      </c>
      <c r="E241" s="541"/>
      <c r="F241" s="541"/>
      <c r="G241" s="541"/>
      <c r="H241" s="659"/>
      <c r="I241" s="816"/>
      <c r="K241" s="810"/>
    </row>
    <row r="242" spans="1:11" ht="16.5" hidden="1" customHeight="1">
      <c r="A242" s="952"/>
      <c r="B242" s="398">
        <v>4724</v>
      </c>
      <c r="C242" s="396" t="s">
        <v>1546</v>
      </c>
      <c r="D242" s="544" t="s">
        <v>797</v>
      </c>
      <c r="E242" s="541"/>
      <c r="F242" s="541"/>
      <c r="G242" s="541"/>
      <c r="H242" s="659"/>
      <c r="I242" s="816"/>
      <c r="K242" s="810"/>
    </row>
    <row r="243" spans="1:11" ht="16.5" hidden="1" customHeight="1">
      <c r="A243" s="952"/>
      <c r="B243" s="398">
        <v>1981</v>
      </c>
      <c r="C243" s="396" t="s">
        <v>1547</v>
      </c>
      <c r="D243" s="543"/>
      <c r="E243" s="541"/>
      <c r="F243" s="541"/>
      <c r="G243" s="541"/>
      <c r="H243" s="659"/>
      <c r="I243" s="816"/>
      <c r="K243" s="810"/>
    </row>
    <row r="244" spans="1:11" ht="16.5" hidden="1" customHeight="1">
      <c r="A244" s="952"/>
      <c r="B244" s="398">
        <v>5847</v>
      </c>
      <c r="C244" s="396" t="s">
        <v>1548</v>
      </c>
      <c r="D244" s="543"/>
      <c r="E244" s="541"/>
      <c r="F244" s="541"/>
      <c r="G244" s="541"/>
      <c r="H244" s="659"/>
      <c r="I244" s="816"/>
      <c r="K244" s="810"/>
    </row>
    <row r="245" spans="1:11" ht="16.5" hidden="1" customHeight="1">
      <c r="A245" s="952"/>
      <c r="B245" s="398">
        <v>5851</v>
      </c>
      <c r="C245" s="396" t="s">
        <v>1549</v>
      </c>
      <c r="D245" s="543"/>
      <c r="E245" s="541"/>
      <c r="F245" s="541"/>
      <c r="G245" s="541"/>
      <c r="H245" s="659"/>
      <c r="I245" s="816"/>
      <c r="K245" s="810"/>
    </row>
    <row r="246" spans="1:11" ht="16.5" hidden="1" customHeight="1">
      <c r="A246" s="952"/>
      <c r="B246" s="398">
        <v>5838</v>
      </c>
      <c r="C246" s="396" t="s">
        <v>1550</v>
      </c>
      <c r="D246" s="543"/>
      <c r="E246" s="541"/>
      <c r="F246" s="541"/>
      <c r="G246" s="541"/>
      <c r="H246" s="659"/>
      <c r="I246" s="816"/>
      <c r="K246" s="810"/>
    </row>
    <row r="247" spans="1:11" ht="16.5" hidden="1" customHeight="1">
      <c r="A247" s="952"/>
      <c r="B247" s="398">
        <v>5839</v>
      </c>
      <c r="C247" s="396" t="s">
        <v>1551</v>
      </c>
      <c r="D247" s="543"/>
      <c r="E247" s="541"/>
      <c r="F247" s="541"/>
      <c r="G247" s="541"/>
      <c r="H247" s="659"/>
      <c r="I247" s="816"/>
      <c r="K247" s="810"/>
    </row>
    <row r="248" spans="1:11" ht="16.5" hidden="1" customHeight="1">
      <c r="A248" s="952"/>
      <c r="B248" s="398">
        <v>5486</v>
      </c>
      <c r="C248" s="396" t="s">
        <v>1552</v>
      </c>
      <c r="D248" s="543"/>
      <c r="E248" s="541"/>
      <c r="F248" s="541"/>
      <c r="G248" s="541"/>
      <c r="H248" s="659"/>
      <c r="I248" s="816"/>
      <c r="K248" s="810"/>
    </row>
    <row r="249" spans="1:11" ht="16.5" hidden="1" customHeight="1">
      <c r="A249" s="953"/>
      <c r="B249" s="398">
        <v>5845</v>
      </c>
      <c r="C249" s="396" t="s">
        <v>1553</v>
      </c>
      <c r="D249" s="543"/>
      <c r="E249" s="541"/>
      <c r="F249" s="541"/>
      <c r="G249" s="541"/>
      <c r="H249" s="659"/>
      <c r="I249" s="816"/>
      <c r="K249" s="810"/>
    </row>
    <row r="250" spans="1:11" ht="16.5" hidden="1" customHeight="1">
      <c r="A250" s="953"/>
      <c r="B250" s="398">
        <v>5846</v>
      </c>
      <c r="C250" s="396" t="s">
        <v>1554</v>
      </c>
      <c r="D250" s="543"/>
      <c r="E250" s="541"/>
      <c r="F250" s="541"/>
      <c r="G250" s="541"/>
      <c r="H250" s="659"/>
      <c r="I250" s="816"/>
      <c r="K250" s="810"/>
    </row>
    <row r="251" spans="1:11" ht="16.5" hidden="1" customHeight="1">
      <c r="A251" s="953"/>
      <c r="B251" s="398">
        <v>5830</v>
      </c>
      <c r="C251" s="396" t="s">
        <v>1555</v>
      </c>
      <c r="D251" s="543"/>
      <c r="E251" s="541"/>
      <c r="F251" s="541"/>
      <c r="G251" s="541"/>
      <c r="H251" s="659"/>
      <c r="I251" s="816"/>
      <c r="K251" s="810"/>
    </row>
    <row r="252" spans="1:11" ht="16.5" hidden="1" customHeight="1">
      <c r="A252" s="953"/>
      <c r="B252" s="399" t="s">
        <v>1556</v>
      </c>
      <c r="C252" s="396" t="s">
        <v>1557</v>
      </c>
      <c r="D252" s="543"/>
      <c r="E252" s="541"/>
      <c r="F252" s="541"/>
      <c r="G252" s="541"/>
      <c r="H252" s="659"/>
      <c r="I252" s="816"/>
      <c r="K252" s="810"/>
    </row>
    <row r="253" spans="1:11" ht="16.5" hidden="1" customHeight="1">
      <c r="A253" s="953"/>
      <c r="B253" s="399" t="s">
        <v>1558</v>
      </c>
      <c r="C253" s="396" t="s">
        <v>1559</v>
      </c>
      <c r="D253" s="543"/>
      <c r="E253" s="541"/>
      <c r="F253" s="541"/>
      <c r="G253" s="541"/>
      <c r="H253" s="659"/>
      <c r="I253" s="816"/>
      <c r="K253" s="810"/>
    </row>
    <row r="254" spans="1:11" ht="16.5" hidden="1" customHeight="1">
      <c r="A254" s="943" t="s">
        <v>1560</v>
      </c>
      <c r="B254" s="397">
        <v>1154</v>
      </c>
      <c r="C254" s="396" t="s">
        <v>1561</v>
      </c>
      <c r="D254" s="544" t="s">
        <v>1310</v>
      </c>
      <c r="E254" s="541"/>
      <c r="F254" s="541"/>
      <c r="G254" s="541"/>
      <c r="H254" s="659"/>
      <c r="I254" s="816"/>
      <c r="K254" s="810"/>
    </row>
    <row r="255" spans="1:11" ht="16.5" hidden="1" customHeight="1">
      <c r="A255" s="943"/>
      <c r="B255" s="396" t="s">
        <v>1562</v>
      </c>
      <c r="C255" s="396" t="s">
        <v>1563</v>
      </c>
      <c r="D255" s="544" t="s">
        <v>1564</v>
      </c>
      <c r="E255" s="541"/>
      <c r="F255" s="541"/>
      <c r="G255" s="541"/>
      <c r="H255" s="659"/>
      <c r="I255" s="816"/>
      <c r="K255" s="810"/>
    </row>
    <row r="256" spans="1:11" ht="16.5" hidden="1" customHeight="1">
      <c r="A256" s="943"/>
      <c r="B256" s="397">
        <v>1155</v>
      </c>
      <c r="C256" s="396" t="s">
        <v>1561</v>
      </c>
      <c r="D256" s="544" t="s">
        <v>1360</v>
      </c>
      <c r="E256" s="541"/>
      <c r="F256" s="541"/>
      <c r="G256" s="541"/>
      <c r="H256" s="659"/>
      <c r="I256" s="816"/>
      <c r="K256" s="810"/>
    </row>
    <row r="257" spans="1:11" ht="16.5" hidden="1" customHeight="1">
      <c r="A257" s="943"/>
      <c r="B257" s="397">
        <v>1158</v>
      </c>
      <c r="C257" s="396" t="s">
        <v>1565</v>
      </c>
      <c r="D257" s="544" t="s">
        <v>780</v>
      </c>
      <c r="E257" s="541"/>
      <c r="F257" s="541"/>
      <c r="G257" s="541"/>
      <c r="H257" s="659"/>
      <c r="I257" s="816"/>
      <c r="K257" s="810"/>
    </row>
    <row r="258" spans="1:11" ht="16.5" hidden="1" customHeight="1">
      <c r="A258" s="943"/>
      <c r="B258" s="397">
        <v>1157</v>
      </c>
      <c r="C258" s="396" t="s">
        <v>1565</v>
      </c>
      <c r="D258" s="544" t="s">
        <v>1360</v>
      </c>
      <c r="E258" s="541"/>
      <c r="F258" s="541"/>
      <c r="G258" s="541"/>
      <c r="H258" s="659"/>
      <c r="I258" s="816"/>
      <c r="K258" s="810"/>
    </row>
    <row r="259" spans="1:11" ht="16.5" hidden="1" customHeight="1">
      <c r="A259" s="943"/>
      <c r="B259" s="397">
        <v>1159</v>
      </c>
      <c r="C259" s="396" t="s">
        <v>1566</v>
      </c>
      <c r="D259" s="544" t="s">
        <v>1231</v>
      </c>
      <c r="E259" s="541"/>
      <c r="F259" s="541"/>
      <c r="G259" s="541"/>
      <c r="H259" s="659"/>
      <c r="I259" s="816"/>
      <c r="K259" s="810"/>
    </row>
    <row r="260" spans="1:11" ht="16.5" hidden="1" customHeight="1">
      <c r="A260" s="943"/>
      <c r="B260" s="397">
        <v>1213</v>
      </c>
      <c r="C260" s="396" t="s">
        <v>1567</v>
      </c>
      <c r="D260" s="544" t="s">
        <v>1310</v>
      </c>
      <c r="E260" s="541"/>
      <c r="F260" s="541"/>
      <c r="G260" s="541"/>
      <c r="H260" s="659"/>
      <c r="I260" s="816"/>
      <c r="K260" s="810"/>
    </row>
    <row r="261" spans="1:11" ht="16.5" hidden="1" customHeight="1">
      <c r="A261" s="943"/>
      <c r="B261" s="397">
        <v>1214</v>
      </c>
      <c r="C261" s="396" t="s">
        <v>1568</v>
      </c>
      <c r="D261" s="544" t="s">
        <v>1310</v>
      </c>
      <c r="E261" s="541"/>
      <c r="F261" s="541"/>
      <c r="G261" s="541"/>
      <c r="H261" s="659"/>
      <c r="I261" s="816"/>
      <c r="K261" s="810"/>
    </row>
    <row r="262" spans="1:11" ht="16.5" hidden="1" customHeight="1">
      <c r="A262" s="943"/>
      <c r="B262" s="397">
        <v>1226</v>
      </c>
      <c r="C262" s="396" t="s">
        <v>1569</v>
      </c>
      <c r="D262" s="543"/>
      <c r="E262" s="541"/>
      <c r="F262" s="541"/>
      <c r="G262" s="541"/>
      <c r="H262" s="659"/>
      <c r="I262" s="816"/>
      <c r="K262" s="810"/>
    </row>
    <row r="263" spans="1:11" ht="16.5" hidden="1" customHeight="1">
      <c r="A263" s="943"/>
      <c r="B263" s="396" t="s">
        <v>1570</v>
      </c>
      <c r="C263" s="396" t="s">
        <v>1571</v>
      </c>
      <c r="D263" s="543"/>
      <c r="E263" s="541"/>
      <c r="F263" s="541"/>
      <c r="G263" s="541"/>
      <c r="H263" s="659"/>
      <c r="I263" s="816"/>
      <c r="K263" s="810"/>
    </row>
    <row r="264" spans="1:11" ht="16.5" hidden="1" customHeight="1">
      <c r="A264" s="943"/>
      <c r="B264" s="397">
        <v>1181</v>
      </c>
      <c r="C264" s="396" t="s">
        <v>1572</v>
      </c>
      <c r="D264" s="543"/>
      <c r="E264" s="541"/>
      <c r="F264" s="541"/>
      <c r="G264" s="541"/>
      <c r="H264" s="659"/>
      <c r="I264" s="816"/>
      <c r="K264" s="810"/>
    </row>
    <row r="265" spans="1:11" ht="16.5" hidden="1" customHeight="1">
      <c r="A265" s="943"/>
      <c r="B265" s="397">
        <v>1196</v>
      </c>
      <c r="C265" s="396" t="s">
        <v>1573</v>
      </c>
      <c r="D265" s="543"/>
      <c r="E265" s="541"/>
      <c r="F265" s="541"/>
      <c r="G265" s="541"/>
      <c r="H265" s="659"/>
      <c r="I265" s="816"/>
      <c r="K265" s="810"/>
    </row>
    <row r="266" spans="1:11" ht="16.5" hidden="1" customHeight="1">
      <c r="A266" s="943"/>
      <c r="B266" s="397">
        <v>1161</v>
      </c>
      <c r="C266" s="396" t="s">
        <v>1574</v>
      </c>
      <c r="D266" s="544" t="s">
        <v>1310</v>
      </c>
      <c r="E266" s="541"/>
      <c r="F266" s="541"/>
      <c r="G266" s="541"/>
      <c r="H266" s="659"/>
      <c r="I266" s="816"/>
      <c r="K266" s="810"/>
    </row>
    <row r="267" spans="1:11" ht="16.5" hidden="1" customHeight="1">
      <c r="A267" s="943"/>
      <c r="B267" s="396" t="s">
        <v>1575</v>
      </c>
      <c r="C267" s="396" t="s">
        <v>1576</v>
      </c>
      <c r="D267" s="544" t="s">
        <v>1577</v>
      </c>
      <c r="E267" s="541"/>
      <c r="F267" s="541"/>
      <c r="G267" s="541"/>
      <c r="H267" s="659"/>
      <c r="I267" s="816"/>
      <c r="K267" s="810"/>
    </row>
    <row r="268" spans="1:11" ht="16.5" hidden="1" customHeight="1">
      <c r="A268" s="943"/>
      <c r="B268" s="397">
        <v>1162</v>
      </c>
      <c r="C268" s="396" t="s">
        <v>1574</v>
      </c>
      <c r="D268" s="544" t="s">
        <v>1360</v>
      </c>
      <c r="E268" s="541"/>
      <c r="F268" s="541"/>
      <c r="G268" s="541"/>
      <c r="H268" s="659"/>
      <c r="I268" s="816"/>
      <c r="K268" s="810"/>
    </row>
    <row r="269" spans="1:11" ht="16.5" hidden="1" customHeight="1">
      <c r="A269" s="943"/>
      <c r="B269" s="397">
        <v>1163</v>
      </c>
      <c r="C269" s="396" t="s">
        <v>1578</v>
      </c>
      <c r="D269" s="544" t="s">
        <v>1310</v>
      </c>
      <c r="E269" s="541"/>
      <c r="F269" s="541"/>
      <c r="G269" s="541"/>
      <c r="H269" s="659"/>
      <c r="I269" s="816"/>
      <c r="K269" s="810"/>
    </row>
    <row r="270" spans="1:11" ht="16.5" hidden="1" customHeight="1">
      <c r="A270" s="943"/>
      <c r="B270" s="397">
        <v>1164</v>
      </c>
      <c r="C270" s="396" t="s">
        <v>1579</v>
      </c>
      <c r="D270" s="544" t="s">
        <v>786</v>
      </c>
      <c r="E270" s="541"/>
      <c r="F270" s="541"/>
      <c r="G270" s="541"/>
      <c r="H270" s="659"/>
      <c r="I270" s="816"/>
      <c r="K270" s="810"/>
    </row>
    <row r="271" spans="1:11" ht="16.5" hidden="1" customHeight="1">
      <c r="A271" s="943"/>
      <c r="B271" s="397">
        <v>1180</v>
      </c>
      <c r="C271" s="396" t="s">
        <v>1580</v>
      </c>
      <c r="D271" s="543"/>
      <c r="E271" s="541"/>
      <c r="F271" s="541"/>
      <c r="G271" s="541"/>
      <c r="H271" s="659"/>
      <c r="I271" s="816"/>
      <c r="K271" s="810"/>
    </row>
    <row r="272" spans="1:11" ht="16.5" hidden="1" customHeight="1">
      <c r="A272" s="943"/>
      <c r="B272" s="397">
        <v>1197</v>
      </c>
      <c r="C272" s="396" t="s">
        <v>1581</v>
      </c>
      <c r="D272" s="543"/>
      <c r="E272" s="541"/>
      <c r="F272" s="541"/>
      <c r="G272" s="541"/>
      <c r="H272" s="659"/>
      <c r="I272" s="816"/>
      <c r="K272" s="810"/>
    </row>
    <row r="273" spans="1:11" ht="16.5" hidden="1" customHeight="1">
      <c r="A273" s="943"/>
      <c r="B273" s="397">
        <v>3048</v>
      </c>
      <c r="C273" s="396" t="s">
        <v>1582</v>
      </c>
      <c r="D273" s="544" t="s">
        <v>1310</v>
      </c>
      <c r="E273" s="541"/>
      <c r="F273" s="541"/>
      <c r="G273" s="541"/>
      <c r="H273" s="659"/>
      <c r="I273" s="816"/>
      <c r="K273" s="810"/>
    </row>
    <row r="274" spans="1:11" ht="16.5" hidden="1" customHeight="1">
      <c r="A274" s="943"/>
      <c r="B274" s="397">
        <v>3049</v>
      </c>
      <c r="C274" s="396" t="s">
        <v>1582</v>
      </c>
      <c r="D274" s="544" t="s">
        <v>1583</v>
      </c>
      <c r="E274" s="541"/>
      <c r="F274" s="541"/>
      <c r="G274" s="541"/>
      <c r="H274" s="659"/>
      <c r="I274" s="816"/>
      <c r="K274" s="810"/>
    </row>
    <row r="275" spans="1:11" ht="16.5" hidden="1" customHeight="1">
      <c r="A275" s="943"/>
      <c r="B275" s="397">
        <v>3050</v>
      </c>
      <c r="C275" s="396" t="s">
        <v>1584</v>
      </c>
      <c r="D275" s="544" t="s">
        <v>1310</v>
      </c>
      <c r="E275" s="541"/>
      <c r="F275" s="541"/>
      <c r="G275" s="541"/>
      <c r="H275" s="659"/>
      <c r="I275" s="816"/>
      <c r="K275" s="810"/>
    </row>
    <row r="276" spans="1:11" ht="16.5" hidden="1" customHeight="1">
      <c r="A276" s="943"/>
      <c r="B276" s="397">
        <v>3051</v>
      </c>
      <c r="C276" s="396" t="s">
        <v>1584</v>
      </c>
      <c r="D276" s="544" t="s">
        <v>1583</v>
      </c>
      <c r="E276" s="541"/>
      <c r="F276" s="541"/>
      <c r="G276" s="541"/>
      <c r="H276" s="659"/>
      <c r="I276" s="816"/>
      <c r="K276" s="810"/>
    </row>
    <row r="277" spans="1:11" ht="16.5" hidden="1" customHeight="1">
      <c r="A277" s="943"/>
      <c r="B277" s="397">
        <v>3551</v>
      </c>
      <c r="C277" s="396" t="s">
        <v>1582</v>
      </c>
      <c r="D277" s="544" t="s">
        <v>797</v>
      </c>
      <c r="E277" s="541"/>
      <c r="F277" s="541"/>
      <c r="G277" s="541"/>
      <c r="H277" s="659"/>
      <c r="I277" s="816"/>
      <c r="K277" s="810"/>
    </row>
    <row r="278" spans="1:11" ht="16.5" hidden="1" customHeight="1">
      <c r="A278" s="943"/>
      <c r="B278" s="397">
        <v>1007</v>
      </c>
      <c r="C278" s="396" t="s">
        <v>1585</v>
      </c>
      <c r="D278" s="543"/>
      <c r="E278" s="541"/>
      <c r="F278" s="541"/>
      <c r="G278" s="541"/>
      <c r="H278" s="659"/>
      <c r="I278" s="816"/>
      <c r="K278" s="810"/>
    </row>
    <row r="279" spans="1:11" ht="16.5" hidden="1" customHeight="1">
      <c r="A279" s="943"/>
      <c r="B279" s="397">
        <v>1008</v>
      </c>
      <c r="C279" s="396" t="s">
        <v>1586</v>
      </c>
      <c r="D279" s="543"/>
      <c r="E279" s="541"/>
      <c r="F279" s="541"/>
      <c r="G279" s="541"/>
      <c r="H279" s="659"/>
      <c r="I279" s="816"/>
      <c r="K279" s="810"/>
    </row>
    <row r="280" spans="1:11" ht="16.5" hidden="1" customHeight="1">
      <c r="A280" s="943"/>
      <c r="B280" s="397">
        <v>1041</v>
      </c>
      <c r="C280" s="396" t="s">
        <v>1587</v>
      </c>
      <c r="D280" s="543"/>
      <c r="E280" s="541"/>
      <c r="F280" s="541"/>
      <c r="G280" s="541"/>
      <c r="H280" s="659"/>
      <c r="I280" s="816"/>
      <c r="K280" s="810"/>
    </row>
    <row r="281" spans="1:11" ht="16.5" hidden="1" customHeight="1">
      <c r="A281" s="943"/>
      <c r="B281" s="397">
        <v>1042</v>
      </c>
      <c r="C281" s="396" t="s">
        <v>1588</v>
      </c>
      <c r="D281" s="543"/>
      <c r="E281" s="541"/>
      <c r="F281" s="541"/>
      <c r="G281" s="541"/>
      <c r="H281" s="659"/>
      <c r="I281" s="816"/>
      <c r="K281" s="810"/>
    </row>
    <row r="282" spans="1:11" ht="16.5" hidden="1" customHeight="1">
      <c r="A282" s="943"/>
      <c r="B282" s="397">
        <v>1046</v>
      </c>
      <c r="C282" s="396" t="s">
        <v>1589</v>
      </c>
      <c r="D282" s="543"/>
      <c r="E282" s="541"/>
      <c r="F282" s="541"/>
      <c r="G282" s="541"/>
      <c r="H282" s="659"/>
      <c r="I282" s="816"/>
      <c r="K282" s="810"/>
    </row>
    <row r="283" spans="1:11" ht="16.5" hidden="1" customHeight="1">
      <c r="A283" s="943"/>
      <c r="B283" s="397">
        <v>1187</v>
      </c>
      <c r="C283" s="396" t="s">
        <v>1590</v>
      </c>
      <c r="D283" s="543"/>
      <c r="E283" s="541"/>
      <c r="F283" s="541"/>
      <c r="G283" s="541"/>
      <c r="H283" s="659"/>
      <c r="I283" s="816"/>
      <c r="K283" s="810"/>
    </row>
    <row r="284" spans="1:11" ht="16.5" hidden="1" customHeight="1">
      <c r="A284" s="943"/>
      <c r="B284" s="396" t="s">
        <v>1591</v>
      </c>
      <c r="C284" s="396" t="s">
        <v>1592</v>
      </c>
      <c r="D284" s="543"/>
      <c r="E284" s="541"/>
      <c r="F284" s="541"/>
      <c r="G284" s="541"/>
      <c r="H284" s="659"/>
      <c r="I284" s="816"/>
      <c r="K284" s="810"/>
    </row>
    <row r="285" spans="1:11" ht="16.5" hidden="1" customHeight="1">
      <c r="A285" s="943"/>
      <c r="B285" s="396" t="s">
        <v>1593</v>
      </c>
      <c r="C285" s="396" t="s">
        <v>1594</v>
      </c>
      <c r="D285" s="543"/>
      <c r="E285" s="541"/>
      <c r="F285" s="541"/>
      <c r="G285" s="541"/>
      <c r="H285" s="659"/>
      <c r="I285" s="816"/>
      <c r="K285" s="810"/>
    </row>
    <row r="286" spans="1:11" ht="16.5" hidden="1" customHeight="1">
      <c r="A286" s="943"/>
      <c r="B286" s="397">
        <v>1710</v>
      </c>
      <c r="C286" s="396" t="s">
        <v>1595</v>
      </c>
      <c r="D286" s="544" t="s">
        <v>1596</v>
      </c>
      <c r="E286" s="541">
        <v>1</v>
      </c>
      <c r="F286" s="541"/>
      <c r="G286" s="541"/>
      <c r="H286" s="659">
        <v>3</v>
      </c>
      <c r="I286" s="816"/>
      <c r="K286" s="810"/>
    </row>
    <row r="287" spans="1:11" ht="16.5" hidden="1" customHeight="1">
      <c r="A287" s="943"/>
      <c r="B287" s="397">
        <v>1719</v>
      </c>
      <c r="C287" s="396" t="s">
        <v>1597</v>
      </c>
      <c r="D287" s="544" t="s">
        <v>1485</v>
      </c>
      <c r="E287" s="541"/>
      <c r="F287" s="541"/>
      <c r="G287" s="541"/>
      <c r="H287" s="659"/>
      <c r="I287" s="816"/>
      <c r="K287" s="810"/>
    </row>
    <row r="288" spans="1:11" ht="16.5" customHeight="1">
      <c r="A288" s="943"/>
      <c r="B288" s="397">
        <v>1720</v>
      </c>
      <c r="C288" s="647" t="s">
        <v>2720</v>
      </c>
      <c r="D288" s="544" t="s">
        <v>816</v>
      </c>
      <c r="E288" s="541">
        <v>4</v>
      </c>
      <c r="F288" s="541"/>
      <c r="G288" s="541"/>
      <c r="H288" s="659">
        <v>1</v>
      </c>
      <c r="I288" s="816"/>
      <c r="K288" s="810"/>
    </row>
    <row r="289" spans="1:11" ht="16.5" hidden="1" customHeight="1">
      <c r="A289" s="943"/>
      <c r="B289" s="397">
        <v>3026</v>
      </c>
      <c r="C289" s="396" t="s">
        <v>1598</v>
      </c>
      <c r="D289" s="544" t="s">
        <v>820</v>
      </c>
      <c r="E289" s="541"/>
      <c r="F289" s="541"/>
      <c r="G289" s="541"/>
      <c r="H289" s="659"/>
      <c r="I289" s="816"/>
      <c r="K289" s="810"/>
    </row>
    <row r="290" spans="1:11" ht="16.5" hidden="1" customHeight="1">
      <c r="A290" s="943"/>
      <c r="B290" s="397">
        <v>3001</v>
      </c>
      <c r="C290" s="396" t="s">
        <v>1599</v>
      </c>
      <c r="D290" s="544" t="s">
        <v>1310</v>
      </c>
      <c r="E290" s="541"/>
      <c r="F290" s="541"/>
      <c r="G290" s="541"/>
      <c r="H290" s="659"/>
      <c r="I290" s="816"/>
      <c r="K290" s="810"/>
    </row>
    <row r="291" spans="1:11" ht="16.5" hidden="1" customHeight="1">
      <c r="A291" s="943"/>
      <c r="B291" s="397">
        <v>3002</v>
      </c>
      <c r="C291" s="396" t="s">
        <v>1599</v>
      </c>
      <c r="D291" s="546" t="s">
        <v>1257</v>
      </c>
      <c r="E291" s="541"/>
      <c r="F291" s="541"/>
      <c r="G291" s="541"/>
      <c r="H291" s="659"/>
      <c r="I291" s="816"/>
      <c r="K291" s="810"/>
    </row>
    <row r="292" spans="1:11" ht="16.5" hidden="1" customHeight="1">
      <c r="A292" s="943"/>
      <c r="B292" s="397">
        <v>3027</v>
      </c>
      <c r="C292" s="396" t="s">
        <v>1600</v>
      </c>
      <c r="D292" s="544" t="s">
        <v>820</v>
      </c>
      <c r="E292" s="541"/>
      <c r="F292" s="541"/>
      <c r="G292" s="541"/>
      <c r="H292" s="659"/>
      <c r="I292" s="816"/>
      <c r="K292" s="810"/>
    </row>
    <row r="293" spans="1:11" ht="16.5" hidden="1" customHeight="1">
      <c r="A293" s="943"/>
      <c r="B293" s="397">
        <v>3003</v>
      </c>
      <c r="C293" s="396" t="s">
        <v>1601</v>
      </c>
      <c r="D293" s="544" t="s">
        <v>786</v>
      </c>
      <c r="E293" s="541"/>
      <c r="F293" s="541"/>
      <c r="G293" s="541"/>
      <c r="H293" s="659"/>
      <c r="I293" s="816"/>
      <c r="K293" s="810"/>
    </row>
    <row r="294" spans="1:11" ht="16.5" hidden="1" customHeight="1">
      <c r="A294" s="943"/>
      <c r="B294" s="396" t="s">
        <v>1602</v>
      </c>
      <c r="C294" s="396" t="s">
        <v>1603</v>
      </c>
      <c r="D294" s="543"/>
      <c r="E294" s="541"/>
      <c r="F294" s="541"/>
      <c r="G294" s="541"/>
      <c r="H294" s="659"/>
      <c r="I294" s="816"/>
      <c r="K294" s="810"/>
    </row>
    <row r="295" spans="1:11" ht="16.5" hidden="1" customHeight="1">
      <c r="A295" s="943"/>
      <c r="B295" s="397">
        <v>5669</v>
      </c>
      <c r="C295" s="396" t="s">
        <v>1604</v>
      </c>
      <c r="D295" s="544" t="s">
        <v>1272</v>
      </c>
      <c r="E295" s="541"/>
      <c r="F295" s="541"/>
      <c r="G295" s="541"/>
      <c r="H295" s="659"/>
      <c r="I295" s="816"/>
      <c r="K295" s="810"/>
    </row>
    <row r="296" spans="1:11" ht="16.5" hidden="1" customHeight="1">
      <c r="A296" s="943"/>
      <c r="B296" s="397">
        <v>1725</v>
      </c>
      <c r="C296" s="396" t="s">
        <v>1605</v>
      </c>
      <c r="D296" s="544" t="s">
        <v>1596</v>
      </c>
      <c r="E296" s="541"/>
      <c r="F296" s="541"/>
      <c r="G296" s="541"/>
      <c r="H296" s="659"/>
      <c r="I296" s="816"/>
      <c r="K296" s="810"/>
    </row>
    <row r="297" spans="1:11" ht="16.5" hidden="1" customHeight="1">
      <c r="A297" s="943"/>
      <c r="B297" s="397">
        <v>1723</v>
      </c>
      <c r="C297" s="396" t="s">
        <v>1606</v>
      </c>
      <c r="D297" s="544" t="s">
        <v>816</v>
      </c>
      <c r="E297" s="541"/>
      <c r="F297" s="541"/>
      <c r="G297" s="541"/>
      <c r="H297" s="659"/>
      <c r="I297" s="816"/>
      <c r="K297" s="810"/>
    </row>
    <row r="298" spans="1:11" ht="16.5" hidden="1" customHeight="1">
      <c r="A298" s="943"/>
      <c r="B298" s="397">
        <v>1728</v>
      </c>
      <c r="C298" s="548" t="s">
        <v>1607</v>
      </c>
      <c r="D298" s="543"/>
      <c r="E298" s="541"/>
      <c r="F298" s="541"/>
      <c r="G298" s="541"/>
      <c r="H298" s="659"/>
      <c r="I298" s="816"/>
      <c r="K298" s="810"/>
    </row>
    <row r="299" spans="1:11" ht="16.5" hidden="1" customHeight="1">
      <c r="A299" s="945" t="s">
        <v>1608</v>
      </c>
      <c r="B299" s="397">
        <v>1734</v>
      </c>
      <c r="C299" s="396" t="s">
        <v>1609</v>
      </c>
      <c r="D299" s="546" t="s">
        <v>1257</v>
      </c>
      <c r="E299" s="541"/>
      <c r="F299" s="541"/>
      <c r="G299" s="541"/>
      <c r="H299" s="659"/>
      <c r="I299" s="816"/>
      <c r="K299" s="810"/>
    </row>
    <row r="300" spans="1:11" ht="16.5" hidden="1" customHeight="1">
      <c r="A300" s="945"/>
      <c r="B300" s="397">
        <v>1729</v>
      </c>
      <c r="C300" s="396" t="s">
        <v>1609</v>
      </c>
      <c r="D300" s="544" t="s">
        <v>1310</v>
      </c>
      <c r="E300" s="541"/>
      <c r="F300" s="541"/>
      <c r="G300" s="541"/>
      <c r="H300" s="659"/>
      <c r="I300" s="816"/>
      <c r="K300" s="810"/>
    </row>
    <row r="301" spans="1:11" ht="16.5" hidden="1" customHeight="1">
      <c r="A301" s="945"/>
      <c r="B301" s="397">
        <v>1731</v>
      </c>
      <c r="C301" s="396" t="s">
        <v>1609</v>
      </c>
      <c r="D301" s="544" t="s">
        <v>797</v>
      </c>
      <c r="E301" s="541"/>
      <c r="F301" s="541"/>
      <c r="G301" s="541"/>
      <c r="H301" s="659"/>
      <c r="I301" s="816"/>
      <c r="K301" s="810"/>
    </row>
    <row r="302" spans="1:11" ht="16.5" hidden="1" customHeight="1">
      <c r="A302" s="945"/>
      <c r="B302" s="397">
        <v>1730</v>
      </c>
      <c r="C302" s="396" t="s">
        <v>1610</v>
      </c>
      <c r="D302" s="544" t="s">
        <v>786</v>
      </c>
      <c r="E302" s="541"/>
      <c r="F302" s="541"/>
      <c r="G302" s="541"/>
      <c r="H302" s="659"/>
      <c r="I302" s="816"/>
      <c r="K302" s="810"/>
    </row>
    <row r="303" spans="1:11" ht="16.5" hidden="1" customHeight="1">
      <c r="A303" s="945"/>
      <c r="B303" s="397">
        <v>1732</v>
      </c>
      <c r="C303" s="396" t="s">
        <v>1610</v>
      </c>
      <c r="D303" s="544" t="s">
        <v>820</v>
      </c>
      <c r="E303" s="541"/>
      <c r="F303" s="541"/>
      <c r="G303" s="541"/>
      <c r="H303" s="659"/>
      <c r="I303" s="816"/>
      <c r="K303" s="810"/>
    </row>
    <row r="304" spans="1:11" ht="16.5" hidden="1" customHeight="1">
      <c r="A304" s="945"/>
      <c r="B304" s="397">
        <v>4350</v>
      </c>
      <c r="C304" s="396" t="s">
        <v>1611</v>
      </c>
      <c r="D304" s="543"/>
      <c r="E304" s="541"/>
      <c r="F304" s="541"/>
      <c r="G304" s="541"/>
      <c r="H304" s="659"/>
      <c r="I304" s="816"/>
      <c r="K304" s="810"/>
    </row>
    <row r="305" spans="1:11" ht="16.5" hidden="1" customHeight="1">
      <c r="A305" s="945"/>
      <c r="B305" s="397">
        <v>4336</v>
      </c>
      <c r="C305" s="396" t="s">
        <v>1612</v>
      </c>
      <c r="D305" s="543"/>
      <c r="E305" s="541"/>
      <c r="F305" s="541"/>
      <c r="G305" s="541"/>
      <c r="H305" s="659"/>
      <c r="I305" s="816"/>
      <c r="K305" s="810"/>
    </row>
    <row r="306" spans="1:11" ht="16.5" hidden="1" customHeight="1">
      <c r="A306" s="945"/>
      <c r="B306" s="397">
        <v>3042</v>
      </c>
      <c r="C306" s="396" t="s">
        <v>1613</v>
      </c>
      <c r="D306" s="544" t="s">
        <v>1310</v>
      </c>
      <c r="E306" s="541"/>
      <c r="F306" s="541"/>
      <c r="G306" s="541"/>
      <c r="H306" s="659"/>
      <c r="I306" s="816"/>
      <c r="K306" s="810"/>
    </row>
    <row r="307" spans="1:11" ht="16.5" hidden="1" customHeight="1">
      <c r="A307" s="945"/>
      <c r="B307" s="397">
        <v>3043</v>
      </c>
      <c r="C307" s="396" t="s">
        <v>1614</v>
      </c>
      <c r="D307" s="544" t="s">
        <v>786</v>
      </c>
      <c r="E307" s="541"/>
      <c r="F307" s="541"/>
      <c r="G307" s="541"/>
      <c r="H307" s="659"/>
      <c r="I307" s="816"/>
      <c r="K307" s="810"/>
    </row>
    <row r="308" spans="1:11" ht="16.5" hidden="1" customHeight="1">
      <c r="A308" s="945"/>
      <c r="B308" s="397">
        <v>3044</v>
      </c>
      <c r="C308" s="396" t="s">
        <v>1615</v>
      </c>
      <c r="D308" s="544" t="s">
        <v>1616</v>
      </c>
      <c r="E308" s="541"/>
      <c r="F308" s="541"/>
      <c r="G308" s="541"/>
      <c r="H308" s="659"/>
      <c r="I308" s="816"/>
      <c r="K308" s="810"/>
    </row>
    <row r="309" spans="1:11" ht="16.5" hidden="1" customHeight="1">
      <c r="A309" s="945"/>
      <c r="B309" s="397">
        <v>3045</v>
      </c>
      <c r="C309" s="396" t="s">
        <v>1613</v>
      </c>
      <c r="D309" s="544" t="s">
        <v>1360</v>
      </c>
      <c r="E309" s="541"/>
      <c r="F309" s="541"/>
      <c r="G309" s="541"/>
      <c r="H309" s="659"/>
      <c r="I309" s="816"/>
      <c r="K309" s="810"/>
    </row>
    <row r="310" spans="1:11" ht="16.5" customHeight="1">
      <c r="A310" s="945"/>
      <c r="B310" s="397">
        <v>4401</v>
      </c>
      <c r="C310" s="396" t="s">
        <v>1617</v>
      </c>
      <c r="D310" s="543"/>
      <c r="E310" s="541"/>
      <c r="F310" s="541"/>
      <c r="G310" s="541"/>
      <c r="H310" s="659"/>
      <c r="I310" s="816"/>
      <c r="K310" s="810"/>
    </row>
    <row r="311" spans="1:11" ht="16.5" hidden="1" customHeight="1">
      <c r="A311" s="945"/>
      <c r="B311" s="397">
        <v>3008</v>
      </c>
      <c r="C311" s="396" t="s">
        <v>1618</v>
      </c>
      <c r="D311" s="544" t="s">
        <v>1310</v>
      </c>
      <c r="E311" s="541"/>
      <c r="F311" s="541"/>
      <c r="G311" s="541"/>
      <c r="H311" s="659"/>
      <c r="I311" s="816"/>
      <c r="K311" s="810"/>
    </row>
    <row r="312" spans="1:11" ht="16.5" hidden="1" customHeight="1">
      <c r="A312" s="945"/>
      <c r="B312" s="397">
        <v>3009</v>
      </c>
      <c r="C312" s="396" t="s">
        <v>1618</v>
      </c>
      <c r="D312" s="546" t="s">
        <v>1257</v>
      </c>
      <c r="E312" s="541"/>
      <c r="F312" s="541"/>
      <c r="G312" s="541"/>
      <c r="H312" s="659"/>
      <c r="I312" s="816"/>
      <c r="J312" s="809">
        <v>31</v>
      </c>
      <c r="K312" s="810">
        <v>0</v>
      </c>
    </row>
    <row r="313" spans="1:11" ht="16.5" customHeight="1">
      <c r="A313" s="945"/>
      <c r="B313" s="397">
        <v>3010</v>
      </c>
      <c r="C313" s="396" t="s">
        <v>1619</v>
      </c>
      <c r="D313" s="544" t="s">
        <v>1620</v>
      </c>
      <c r="E313" s="541"/>
      <c r="F313" s="541"/>
      <c r="G313" s="541"/>
      <c r="H313" s="659"/>
      <c r="I313" s="816"/>
      <c r="K313" s="810"/>
    </row>
    <row r="314" spans="1:11" ht="16.5" hidden="1" customHeight="1">
      <c r="A314" s="945"/>
      <c r="B314" s="397">
        <v>3011</v>
      </c>
      <c r="C314" s="396" t="s">
        <v>1621</v>
      </c>
      <c r="D314" s="544" t="s">
        <v>786</v>
      </c>
      <c r="E314" s="541"/>
      <c r="F314" s="541"/>
      <c r="G314" s="541"/>
      <c r="H314" s="659"/>
      <c r="I314" s="816"/>
      <c r="K314" s="810"/>
    </row>
    <row r="315" spans="1:11" ht="16.5" hidden="1" customHeight="1">
      <c r="A315" s="945"/>
      <c r="B315" s="397">
        <v>3022</v>
      </c>
      <c r="C315" s="396" t="s">
        <v>1622</v>
      </c>
      <c r="D315" s="544" t="s">
        <v>1310</v>
      </c>
      <c r="E315" s="541"/>
      <c r="F315" s="541"/>
      <c r="G315" s="541"/>
      <c r="H315" s="659"/>
      <c r="I315" s="816"/>
      <c r="K315" s="810"/>
    </row>
    <row r="316" spans="1:11" ht="16.5" hidden="1" customHeight="1">
      <c r="A316" s="945"/>
      <c r="B316" s="397">
        <v>3023</v>
      </c>
      <c r="C316" s="396" t="s">
        <v>1623</v>
      </c>
      <c r="D316" s="546" t="s">
        <v>1257</v>
      </c>
      <c r="E316" s="541"/>
      <c r="F316" s="541"/>
      <c r="G316" s="541"/>
      <c r="H316" s="659"/>
      <c r="I316" s="816"/>
      <c r="K316" s="810"/>
    </row>
    <row r="317" spans="1:11" ht="16.5" hidden="1" customHeight="1">
      <c r="A317" s="945"/>
      <c r="B317" s="397">
        <v>3024</v>
      </c>
      <c r="C317" s="396" t="s">
        <v>1624</v>
      </c>
      <c r="D317" s="544" t="s">
        <v>786</v>
      </c>
      <c r="E317" s="541"/>
      <c r="F317" s="541"/>
      <c r="G317" s="541"/>
      <c r="H317" s="659"/>
      <c r="I317" s="816"/>
      <c r="K317" s="810"/>
    </row>
    <row r="318" spans="1:11" ht="16.5" customHeight="1">
      <c r="A318" s="945"/>
      <c r="B318" s="397">
        <v>3004</v>
      </c>
      <c r="C318" s="396" t="s">
        <v>1625</v>
      </c>
      <c r="D318" s="544" t="s">
        <v>1310</v>
      </c>
      <c r="E318" s="541"/>
      <c r="F318" s="541"/>
      <c r="G318" s="541"/>
      <c r="H318" s="659"/>
      <c r="I318" s="816"/>
      <c r="K318" s="810"/>
    </row>
    <row r="319" spans="1:11" ht="16.5" customHeight="1">
      <c r="A319" s="945"/>
      <c r="B319" s="397">
        <v>3005</v>
      </c>
      <c r="C319" s="396" t="s">
        <v>1625</v>
      </c>
      <c r="D319" s="546" t="s">
        <v>1257</v>
      </c>
      <c r="E319" s="541">
        <v>2</v>
      </c>
      <c r="F319" s="541"/>
      <c r="G319" s="541"/>
      <c r="H319" s="659">
        <v>0</v>
      </c>
      <c r="I319" s="816"/>
      <c r="J319" s="809">
        <v>31</v>
      </c>
      <c r="K319" s="810">
        <v>0</v>
      </c>
    </row>
    <row r="320" spans="1:11" ht="16.5" customHeight="1">
      <c r="A320" s="945"/>
      <c r="B320" s="397">
        <v>3006</v>
      </c>
      <c r="C320" s="396" t="s">
        <v>1626</v>
      </c>
      <c r="D320" s="544" t="s">
        <v>1620</v>
      </c>
      <c r="E320" s="541"/>
      <c r="F320" s="541"/>
      <c r="G320" s="541"/>
      <c r="H320" s="659"/>
      <c r="I320" s="816"/>
      <c r="K320" s="810"/>
    </row>
    <row r="321" spans="1:11" ht="16.5" customHeight="1">
      <c r="A321" s="945"/>
      <c r="B321" s="397">
        <v>3007</v>
      </c>
      <c r="C321" s="396" t="s">
        <v>1627</v>
      </c>
      <c r="D321" s="544" t="s">
        <v>1310</v>
      </c>
      <c r="E321" s="541"/>
      <c r="F321" s="541"/>
      <c r="G321" s="541"/>
      <c r="H321" s="659"/>
      <c r="I321" s="816"/>
      <c r="K321" s="810"/>
    </row>
    <row r="322" spans="1:11" ht="16.5" hidden="1" customHeight="1">
      <c r="A322" s="945"/>
      <c r="B322" s="396" t="s">
        <v>1628</v>
      </c>
      <c r="C322" s="396" t="s">
        <v>1629</v>
      </c>
      <c r="D322" s="544" t="s">
        <v>1310</v>
      </c>
      <c r="E322" s="541"/>
      <c r="F322" s="541"/>
      <c r="G322" s="541"/>
      <c r="H322" s="659"/>
      <c r="I322" s="816"/>
      <c r="K322" s="810"/>
    </row>
    <row r="323" spans="1:11" ht="16.5" hidden="1" customHeight="1">
      <c r="A323" s="945"/>
      <c r="B323" s="396" t="s">
        <v>1630</v>
      </c>
      <c r="C323" s="396" t="s">
        <v>1631</v>
      </c>
      <c r="D323" s="546" t="s">
        <v>1257</v>
      </c>
      <c r="E323" s="541"/>
      <c r="F323" s="541"/>
      <c r="G323" s="541"/>
      <c r="H323" s="659"/>
      <c r="I323" s="816"/>
      <c r="K323" s="810"/>
    </row>
    <row r="324" spans="1:11" ht="16.5" hidden="1" customHeight="1">
      <c r="A324" s="945"/>
      <c r="B324" s="396" t="s">
        <v>1632</v>
      </c>
      <c r="C324" s="396" t="s">
        <v>1633</v>
      </c>
      <c r="D324" s="544" t="s">
        <v>1620</v>
      </c>
      <c r="E324" s="541"/>
      <c r="F324" s="541"/>
      <c r="G324" s="541"/>
      <c r="H324" s="659"/>
      <c r="I324" s="816"/>
      <c r="K324" s="810"/>
    </row>
    <row r="325" spans="1:11" ht="16.5" hidden="1" customHeight="1">
      <c r="A325" s="945"/>
      <c r="B325" s="397">
        <v>3012</v>
      </c>
      <c r="C325" s="396" t="s">
        <v>1634</v>
      </c>
      <c r="D325" s="544" t="s">
        <v>1310</v>
      </c>
      <c r="E325" s="541"/>
      <c r="F325" s="541"/>
      <c r="G325" s="541"/>
      <c r="H325" s="659"/>
      <c r="I325" s="816"/>
      <c r="K325" s="810"/>
    </row>
    <row r="326" spans="1:11" ht="16.5" hidden="1" customHeight="1">
      <c r="A326" s="945"/>
      <c r="B326" s="397">
        <v>3013</v>
      </c>
      <c r="C326" s="396" t="s">
        <v>1634</v>
      </c>
      <c r="D326" s="546" t="s">
        <v>1257</v>
      </c>
      <c r="E326" s="541"/>
      <c r="F326" s="541"/>
      <c r="G326" s="541"/>
      <c r="H326" s="659"/>
      <c r="I326" s="816"/>
      <c r="K326" s="810"/>
    </row>
    <row r="327" spans="1:11" ht="16.5" hidden="1" customHeight="1">
      <c r="A327" s="945"/>
      <c r="B327" s="397">
        <v>3017</v>
      </c>
      <c r="C327" s="396" t="s">
        <v>1635</v>
      </c>
      <c r="D327" s="544" t="s">
        <v>786</v>
      </c>
      <c r="E327" s="541"/>
      <c r="F327" s="541"/>
      <c r="G327" s="541"/>
      <c r="H327" s="659"/>
      <c r="I327" s="816"/>
      <c r="K327" s="810"/>
    </row>
    <row r="328" spans="1:11" ht="16.5" hidden="1" customHeight="1">
      <c r="A328" s="945"/>
      <c r="B328" s="397">
        <v>3015</v>
      </c>
      <c r="C328" s="396" t="s">
        <v>1636</v>
      </c>
      <c r="D328" s="544" t="s">
        <v>1620</v>
      </c>
      <c r="E328" s="541"/>
      <c r="F328" s="541"/>
      <c r="G328" s="541"/>
      <c r="H328" s="659"/>
      <c r="I328" s="816"/>
      <c r="K328" s="810"/>
    </row>
    <row r="329" spans="1:11" ht="16.5" hidden="1" customHeight="1">
      <c r="A329" s="945"/>
      <c r="B329" s="397">
        <v>3019</v>
      </c>
      <c r="C329" s="396" t="s">
        <v>1637</v>
      </c>
      <c r="D329" s="544" t="s">
        <v>1310</v>
      </c>
      <c r="E329" s="541"/>
      <c r="F329" s="541"/>
      <c r="G329" s="541"/>
      <c r="H329" s="659"/>
      <c r="I329" s="816"/>
      <c r="K329" s="810"/>
    </row>
    <row r="330" spans="1:11" ht="16.5" hidden="1" customHeight="1">
      <c r="A330" s="945"/>
      <c r="B330" s="397">
        <v>3020</v>
      </c>
      <c r="C330" s="396" t="s">
        <v>1637</v>
      </c>
      <c r="D330" s="546" t="s">
        <v>1257</v>
      </c>
      <c r="E330" s="541"/>
      <c r="F330" s="541"/>
      <c r="G330" s="541"/>
      <c r="H330" s="659"/>
      <c r="I330" s="816"/>
      <c r="K330" s="810"/>
    </row>
    <row r="331" spans="1:11" ht="16.5" hidden="1" customHeight="1">
      <c r="A331" s="945"/>
      <c r="B331" s="397">
        <v>3021</v>
      </c>
      <c r="C331" s="396" t="s">
        <v>1638</v>
      </c>
      <c r="D331" s="544" t="s">
        <v>786</v>
      </c>
      <c r="E331" s="541"/>
      <c r="F331" s="541"/>
      <c r="G331" s="541"/>
      <c r="H331" s="659"/>
      <c r="I331" s="816"/>
      <c r="K331" s="810"/>
    </row>
    <row r="332" spans="1:11" ht="16.5" hidden="1" customHeight="1">
      <c r="A332" s="945"/>
      <c r="B332" s="396" t="s">
        <v>1639</v>
      </c>
      <c r="C332" s="396" t="s">
        <v>1640</v>
      </c>
      <c r="D332" s="543"/>
      <c r="E332" s="541"/>
      <c r="F332" s="541"/>
      <c r="G332" s="541"/>
      <c r="H332" s="659"/>
      <c r="I332" s="816"/>
      <c r="K332" s="810"/>
    </row>
    <row r="333" spans="1:11" ht="16.5" hidden="1" customHeight="1">
      <c r="A333" s="945"/>
      <c r="B333" s="397">
        <v>3025</v>
      </c>
      <c r="C333" s="396" t="s">
        <v>1638</v>
      </c>
      <c r="D333" s="546" t="s">
        <v>1257</v>
      </c>
      <c r="E333" s="541"/>
      <c r="F333" s="541"/>
      <c r="G333" s="541"/>
      <c r="H333" s="659"/>
      <c r="I333" s="816"/>
      <c r="K333" s="810"/>
    </row>
    <row r="334" spans="1:11" ht="16.5" hidden="1" customHeight="1">
      <c r="A334" s="945"/>
      <c r="B334" s="397">
        <v>4324</v>
      </c>
      <c r="C334" s="396" t="s">
        <v>1641</v>
      </c>
      <c r="D334" s="543"/>
      <c r="E334" s="541"/>
      <c r="F334" s="541"/>
      <c r="G334" s="541"/>
      <c r="H334" s="659"/>
      <c r="I334" s="816"/>
      <c r="K334" s="810"/>
    </row>
    <row r="335" spans="1:11" ht="16.5" hidden="1" customHeight="1">
      <c r="A335" s="945"/>
      <c r="B335" s="397">
        <v>6185</v>
      </c>
      <c r="C335" s="396" t="s">
        <v>1642</v>
      </c>
      <c r="D335" s="543"/>
      <c r="E335" s="541"/>
      <c r="F335" s="541"/>
      <c r="G335" s="541"/>
      <c r="H335" s="659"/>
      <c r="I335" s="816"/>
      <c r="K335" s="810"/>
    </row>
    <row r="336" spans="1:11" ht="16.5" hidden="1" customHeight="1">
      <c r="A336" s="945"/>
      <c r="B336" s="397">
        <v>5675</v>
      </c>
      <c r="C336" s="396" t="s">
        <v>1643</v>
      </c>
      <c r="D336" s="543"/>
      <c r="E336" s="541"/>
      <c r="F336" s="541"/>
      <c r="G336" s="541"/>
      <c r="H336" s="659"/>
      <c r="I336" s="816"/>
      <c r="K336" s="810"/>
    </row>
    <row r="337" spans="1:11" ht="16.5" hidden="1" customHeight="1">
      <c r="A337" s="945"/>
      <c r="B337" s="397">
        <v>5674</v>
      </c>
      <c r="C337" s="396" t="s">
        <v>1644</v>
      </c>
      <c r="D337" s="543"/>
      <c r="E337" s="541"/>
      <c r="F337" s="541"/>
      <c r="G337" s="541"/>
      <c r="H337" s="659"/>
      <c r="I337" s="816"/>
      <c r="K337" s="810"/>
    </row>
    <row r="338" spans="1:11" ht="16.5" hidden="1" customHeight="1">
      <c r="A338" s="945"/>
      <c r="B338" s="397">
        <v>5672</v>
      </c>
      <c r="C338" s="396" t="s">
        <v>1645</v>
      </c>
      <c r="D338" s="543"/>
      <c r="E338" s="541"/>
      <c r="F338" s="541"/>
      <c r="G338" s="541"/>
      <c r="H338" s="659"/>
      <c r="I338" s="816"/>
      <c r="K338" s="810"/>
    </row>
    <row r="339" spans="1:11" ht="16.5" hidden="1" customHeight="1">
      <c r="A339" s="945"/>
      <c r="B339" s="397">
        <v>5673</v>
      </c>
      <c r="C339" s="396" t="s">
        <v>1646</v>
      </c>
      <c r="D339" s="543"/>
      <c r="E339" s="541"/>
      <c r="F339" s="541"/>
      <c r="G339" s="541"/>
      <c r="H339" s="659"/>
      <c r="I339" s="816"/>
      <c r="K339" s="810"/>
    </row>
    <row r="340" spans="1:11" ht="16.5" hidden="1" customHeight="1">
      <c r="A340" s="946"/>
      <c r="B340" s="397">
        <v>768</v>
      </c>
      <c r="C340" s="396" t="s">
        <v>1647</v>
      </c>
      <c r="D340" s="544" t="s">
        <v>1272</v>
      </c>
      <c r="E340" s="541"/>
      <c r="F340" s="541"/>
      <c r="G340" s="541"/>
      <c r="H340" s="659"/>
      <c r="I340" s="816"/>
      <c r="K340" s="810"/>
    </row>
    <row r="341" spans="1:11" ht="16.5" hidden="1" customHeight="1">
      <c r="A341" s="938"/>
      <c r="B341" s="397">
        <v>2052</v>
      </c>
      <c r="C341" s="396" t="s">
        <v>1648</v>
      </c>
      <c r="D341" s="544" t="s">
        <v>820</v>
      </c>
      <c r="E341" s="541"/>
      <c r="F341" s="541"/>
      <c r="G341" s="541"/>
      <c r="H341" s="659"/>
      <c r="I341" s="816"/>
      <c r="K341" s="810"/>
    </row>
    <row r="342" spans="1:11" ht="16.5" customHeight="1">
      <c r="A342" s="939"/>
      <c r="B342" s="397">
        <v>5739</v>
      </c>
      <c r="C342" s="396" t="s">
        <v>1649</v>
      </c>
      <c r="D342" s="544" t="s">
        <v>797</v>
      </c>
      <c r="E342" s="541">
        <v>24</v>
      </c>
      <c r="F342" s="541">
        <v>28</v>
      </c>
      <c r="G342" s="541"/>
      <c r="H342" s="659">
        <v>2</v>
      </c>
      <c r="I342" s="816"/>
      <c r="J342" s="809">
        <v>262</v>
      </c>
      <c r="K342" s="810">
        <v>80</v>
      </c>
    </row>
    <row r="343" spans="1:11" ht="16.5" customHeight="1">
      <c r="A343" s="939"/>
      <c r="B343" s="397">
        <v>5736</v>
      </c>
      <c r="C343" s="396" t="s">
        <v>1650</v>
      </c>
      <c r="D343" s="544" t="s">
        <v>786</v>
      </c>
      <c r="E343" s="541">
        <v>24</v>
      </c>
      <c r="F343" s="541">
        <v>43</v>
      </c>
      <c r="G343" s="541">
        <v>69</v>
      </c>
      <c r="H343" s="659">
        <v>85</v>
      </c>
      <c r="I343" s="816"/>
      <c r="J343" s="809">
        <v>559</v>
      </c>
      <c r="K343" s="810">
        <v>13</v>
      </c>
    </row>
    <row r="344" spans="1:11" ht="16.5" hidden="1" customHeight="1">
      <c r="A344" s="939"/>
      <c r="B344" s="397">
        <v>5737</v>
      </c>
      <c r="C344" s="396" t="s">
        <v>1651</v>
      </c>
      <c r="D344" s="544" t="s">
        <v>780</v>
      </c>
      <c r="E344" s="541"/>
      <c r="F344" s="541"/>
      <c r="G344" s="541"/>
      <c r="H344" s="659"/>
      <c r="I344" s="816"/>
      <c r="K344" s="810"/>
    </row>
    <row r="345" spans="1:11" ht="16.5" customHeight="1">
      <c r="A345" s="939"/>
      <c r="B345" s="397">
        <v>5738</v>
      </c>
      <c r="C345" s="396" t="s">
        <v>1652</v>
      </c>
      <c r="D345" s="546" t="s">
        <v>1257</v>
      </c>
      <c r="E345" s="541">
        <v>12</v>
      </c>
      <c r="F345" s="541"/>
      <c r="G345" s="541"/>
      <c r="H345" s="659">
        <v>37</v>
      </c>
      <c r="I345" s="816"/>
      <c r="J345" s="809">
        <v>13</v>
      </c>
      <c r="K345" s="810">
        <v>2</v>
      </c>
    </row>
    <row r="346" spans="1:11" ht="16.5" hidden="1" customHeight="1">
      <c r="A346" s="939"/>
      <c r="B346" s="396" t="s">
        <v>1653</v>
      </c>
      <c r="C346" s="396" t="s">
        <v>1654</v>
      </c>
      <c r="D346" s="543"/>
      <c r="E346" s="541"/>
      <c r="F346" s="541"/>
      <c r="G346" s="541"/>
      <c r="H346" s="659"/>
      <c r="I346" s="816"/>
      <c r="K346" s="810"/>
    </row>
    <row r="347" spans="1:11" ht="16.5" hidden="1" customHeight="1">
      <c r="A347" s="939"/>
      <c r="B347" s="397">
        <v>5726</v>
      </c>
      <c r="C347" s="396" t="s">
        <v>1655</v>
      </c>
      <c r="D347" s="544" t="s">
        <v>786</v>
      </c>
      <c r="E347" s="541"/>
      <c r="F347" s="541"/>
      <c r="G347" s="541"/>
      <c r="H347" s="659"/>
      <c r="I347" s="816"/>
      <c r="K347" s="810"/>
    </row>
    <row r="348" spans="1:11" ht="16.5" hidden="1" customHeight="1">
      <c r="A348" s="939"/>
      <c r="B348" s="397">
        <v>5747</v>
      </c>
      <c r="C348" s="396" t="s">
        <v>1656</v>
      </c>
      <c r="D348" s="543"/>
      <c r="E348" s="541"/>
      <c r="F348" s="541"/>
      <c r="G348" s="541"/>
      <c r="H348" s="659"/>
      <c r="I348" s="816"/>
      <c r="K348" s="810"/>
    </row>
    <row r="349" spans="1:11" ht="16.5" hidden="1" customHeight="1">
      <c r="A349" s="943" t="s">
        <v>1657</v>
      </c>
      <c r="B349" s="396" t="s">
        <v>1658</v>
      </c>
      <c r="C349" s="396" t="s">
        <v>1659</v>
      </c>
      <c r="D349" s="543"/>
      <c r="E349" s="541"/>
      <c r="F349" s="541"/>
      <c r="G349" s="541"/>
      <c r="H349" s="659"/>
      <c r="I349" s="816"/>
      <c r="K349" s="810"/>
    </row>
    <row r="350" spans="1:11" ht="16.5" hidden="1" customHeight="1">
      <c r="A350" s="943"/>
      <c r="B350" s="397">
        <v>5728</v>
      </c>
      <c r="C350" s="396" t="s">
        <v>1660</v>
      </c>
      <c r="D350" s="544" t="s">
        <v>1535</v>
      </c>
      <c r="E350" s="541"/>
      <c r="F350" s="541"/>
      <c r="G350" s="541"/>
      <c r="H350" s="659"/>
      <c r="I350" s="816"/>
      <c r="K350" s="810"/>
    </row>
    <row r="351" spans="1:11" ht="16.5" customHeight="1">
      <c r="A351" s="943"/>
      <c r="B351" s="397">
        <v>5733</v>
      </c>
      <c r="C351" s="396" t="s">
        <v>1661</v>
      </c>
      <c r="D351" s="544" t="s">
        <v>798</v>
      </c>
      <c r="E351" s="541">
        <v>12</v>
      </c>
      <c r="F351" s="541"/>
      <c r="G351" s="541"/>
      <c r="H351" s="659">
        <v>60</v>
      </c>
      <c r="I351" s="816"/>
      <c r="J351" s="809">
        <v>57</v>
      </c>
      <c r="K351" s="810">
        <v>79</v>
      </c>
    </row>
    <row r="352" spans="1:11" ht="16.5" hidden="1" customHeight="1">
      <c r="A352" s="943"/>
      <c r="B352" s="397">
        <v>5732</v>
      </c>
      <c r="C352" s="396" t="s">
        <v>1662</v>
      </c>
      <c r="D352" s="544" t="s">
        <v>1485</v>
      </c>
      <c r="E352" s="541"/>
      <c r="F352" s="541"/>
      <c r="G352" s="541"/>
      <c r="H352" s="659"/>
      <c r="I352" s="816"/>
      <c r="K352" s="810"/>
    </row>
    <row r="353" spans="1:11" ht="16.5" hidden="1" customHeight="1">
      <c r="A353" s="943"/>
      <c r="B353" s="397">
        <v>5711</v>
      </c>
      <c r="C353" s="396" t="s">
        <v>1663</v>
      </c>
      <c r="D353" s="543"/>
      <c r="E353" s="541"/>
      <c r="F353" s="541"/>
      <c r="G353" s="541"/>
      <c r="H353" s="659"/>
      <c r="I353" s="816"/>
      <c r="K353" s="810"/>
    </row>
    <row r="354" spans="1:11" ht="16.5" hidden="1" customHeight="1">
      <c r="A354" s="943"/>
      <c r="B354" s="397">
        <v>5730</v>
      </c>
      <c r="C354" s="396" t="s">
        <v>1664</v>
      </c>
      <c r="D354" s="544" t="s">
        <v>820</v>
      </c>
      <c r="E354" s="541"/>
      <c r="F354" s="541"/>
      <c r="G354" s="541"/>
      <c r="H354" s="659"/>
      <c r="I354" s="816"/>
      <c r="K354" s="810"/>
    </row>
    <row r="355" spans="1:11" ht="16.5" customHeight="1">
      <c r="A355" s="943"/>
      <c r="B355" s="397">
        <v>5734</v>
      </c>
      <c r="C355" s="396" t="s">
        <v>1665</v>
      </c>
      <c r="D355" s="544" t="s">
        <v>1310</v>
      </c>
      <c r="E355" s="541">
        <v>6</v>
      </c>
      <c r="F355" s="541"/>
      <c r="G355" s="541"/>
      <c r="H355" s="659">
        <v>16</v>
      </c>
      <c r="I355" s="816"/>
      <c r="J355" s="809">
        <v>12</v>
      </c>
      <c r="K355" s="810">
        <v>0</v>
      </c>
    </row>
    <row r="356" spans="1:11" ht="16.5" customHeight="1">
      <c r="A356" s="943"/>
      <c r="B356" s="397">
        <v>5745</v>
      </c>
      <c r="C356" s="396" t="s">
        <v>1666</v>
      </c>
      <c r="D356" s="544" t="s">
        <v>1667</v>
      </c>
      <c r="E356" s="541">
        <v>8</v>
      </c>
      <c r="F356" s="541"/>
      <c r="G356" s="541"/>
      <c r="H356" s="659">
        <v>24</v>
      </c>
      <c r="I356" s="816"/>
      <c r="J356" s="809">
        <v>14</v>
      </c>
      <c r="K356" s="810">
        <v>4</v>
      </c>
    </row>
    <row r="357" spans="1:11" ht="16.5" hidden="1" customHeight="1">
      <c r="A357" s="943"/>
      <c r="B357" s="397">
        <v>5744</v>
      </c>
      <c r="C357" s="396" t="s">
        <v>1668</v>
      </c>
      <c r="D357" s="544" t="s">
        <v>1272</v>
      </c>
      <c r="E357" s="541"/>
      <c r="F357" s="541"/>
      <c r="G357" s="541"/>
      <c r="H357" s="659"/>
      <c r="I357" s="816"/>
      <c r="K357" s="810"/>
    </row>
    <row r="358" spans="1:11" ht="16.5" hidden="1" customHeight="1">
      <c r="A358" s="943"/>
      <c r="B358" s="396" t="s">
        <v>1669</v>
      </c>
      <c r="C358" s="396" t="s">
        <v>1670</v>
      </c>
      <c r="D358" s="543"/>
      <c r="E358" s="541"/>
      <c r="F358" s="541"/>
      <c r="G358" s="541"/>
      <c r="H358" s="659"/>
      <c r="I358" s="816"/>
      <c r="K358" s="810"/>
    </row>
    <row r="359" spans="1:11" ht="16.5" customHeight="1">
      <c r="A359" s="943"/>
      <c r="B359" s="397">
        <v>5731</v>
      </c>
      <c r="C359" s="396" t="s">
        <v>1671</v>
      </c>
      <c r="D359" s="543"/>
      <c r="E359" s="541">
        <v>1</v>
      </c>
      <c r="F359" s="541"/>
      <c r="G359" s="541"/>
      <c r="H359" s="659">
        <v>0</v>
      </c>
      <c r="I359" s="816"/>
      <c r="K359" s="810"/>
    </row>
    <row r="360" spans="1:11" ht="16.5" hidden="1" customHeight="1">
      <c r="A360" s="943"/>
      <c r="B360" s="397">
        <v>5753</v>
      </c>
      <c r="C360" s="396" t="s">
        <v>1672</v>
      </c>
      <c r="D360" s="543"/>
      <c r="E360" s="541"/>
      <c r="F360" s="541"/>
      <c r="G360" s="541"/>
      <c r="H360" s="659"/>
      <c r="I360" s="816"/>
      <c r="K360" s="810"/>
    </row>
    <row r="361" spans="1:11" ht="16.5" hidden="1" customHeight="1">
      <c r="A361" s="943"/>
      <c r="B361" s="397">
        <v>5724</v>
      </c>
      <c r="C361" s="396" t="s">
        <v>1673</v>
      </c>
      <c r="D361" s="543"/>
      <c r="E361" s="541"/>
      <c r="F361" s="541"/>
      <c r="G361" s="541"/>
      <c r="H361" s="659"/>
      <c r="I361" s="816"/>
      <c r="K361" s="810"/>
    </row>
    <row r="362" spans="1:11" ht="16.5" hidden="1" customHeight="1">
      <c r="A362" s="943"/>
      <c r="B362" s="396" t="s">
        <v>1674</v>
      </c>
      <c r="C362" s="396" t="s">
        <v>1675</v>
      </c>
      <c r="D362" s="543"/>
      <c r="E362" s="541"/>
      <c r="F362" s="541"/>
      <c r="G362" s="541"/>
      <c r="H362" s="659"/>
      <c r="I362" s="816"/>
      <c r="K362" s="810"/>
    </row>
    <row r="363" spans="1:11" ht="16.5" hidden="1" customHeight="1">
      <c r="A363" s="943"/>
      <c r="B363" s="397">
        <v>1025</v>
      </c>
      <c r="C363" s="396" t="s">
        <v>1676</v>
      </c>
      <c r="D363" s="544" t="s">
        <v>786</v>
      </c>
      <c r="E363" s="541"/>
      <c r="F363" s="541"/>
      <c r="G363" s="541"/>
      <c r="H363" s="659"/>
      <c r="I363" s="816"/>
      <c r="K363" s="810"/>
    </row>
    <row r="364" spans="1:11" ht="16.5" hidden="1" customHeight="1">
      <c r="A364" s="943"/>
      <c r="B364" s="397">
        <v>1225</v>
      </c>
      <c r="C364" s="396" t="s">
        <v>1677</v>
      </c>
      <c r="D364" s="544" t="s">
        <v>805</v>
      </c>
      <c r="E364" s="541"/>
      <c r="F364" s="541"/>
      <c r="G364" s="541"/>
      <c r="H364" s="659"/>
      <c r="I364" s="816"/>
      <c r="K364" s="810"/>
    </row>
    <row r="365" spans="1:11" ht="16.5" hidden="1" customHeight="1">
      <c r="A365" s="943"/>
      <c r="B365" s="396" t="s">
        <v>1678</v>
      </c>
      <c r="C365" s="396" t="s">
        <v>1679</v>
      </c>
      <c r="D365" s="544" t="s">
        <v>1680</v>
      </c>
      <c r="E365" s="541"/>
      <c r="F365" s="541"/>
      <c r="G365" s="541"/>
      <c r="H365" s="659"/>
      <c r="I365" s="816"/>
      <c r="K365" s="810"/>
    </row>
    <row r="366" spans="1:11" ht="16.5" hidden="1" customHeight="1">
      <c r="A366" s="943"/>
      <c r="B366" s="397">
        <v>1204</v>
      </c>
      <c r="C366" s="396" t="s">
        <v>1681</v>
      </c>
      <c r="D366" s="543"/>
      <c r="E366" s="541"/>
      <c r="F366" s="541"/>
      <c r="G366" s="541"/>
      <c r="H366" s="659"/>
      <c r="I366" s="816"/>
      <c r="K366" s="810"/>
    </row>
    <row r="367" spans="1:11" ht="16.5" hidden="1" customHeight="1">
      <c r="A367" s="944"/>
      <c r="B367" s="397">
        <v>1679</v>
      </c>
      <c r="C367" s="396" t="s">
        <v>1682</v>
      </c>
      <c r="D367" s="543"/>
      <c r="E367" s="541"/>
      <c r="F367" s="541"/>
      <c r="G367" s="541"/>
      <c r="H367" s="659"/>
      <c r="I367" s="816"/>
      <c r="K367" s="810"/>
    </row>
    <row r="368" spans="1:11" ht="16.5" customHeight="1">
      <c r="A368" s="938"/>
      <c r="B368" s="397">
        <v>800</v>
      </c>
      <c r="C368" s="396" t="s">
        <v>1683</v>
      </c>
      <c r="D368" s="544" t="s">
        <v>786</v>
      </c>
      <c r="E368" s="541">
        <v>4</v>
      </c>
      <c r="F368" s="541"/>
      <c r="G368" s="541"/>
      <c r="H368" s="659">
        <v>15</v>
      </c>
      <c r="I368" s="816"/>
      <c r="K368" s="810"/>
    </row>
    <row r="369" spans="1:11" ht="16.5" hidden="1" customHeight="1">
      <c r="A369" s="939"/>
      <c r="B369" s="396" t="s">
        <v>1684</v>
      </c>
      <c r="C369" s="396" t="s">
        <v>1685</v>
      </c>
      <c r="D369" s="544" t="s">
        <v>1464</v>
      </c>
      <c r="E369" s="541"/>
      <c r="F369" s="541"/>
      <c r="G369" s="541"/>
      <c r="H369" s="659"/>
      <c r="I369" s="816"/>
      <c r="K369" s="810"/>
    </row>
    <row r="370" spans="1:11" ht="16.5" customHeight="1">
      <c r="A370" s="941"/>
      <c r="B370" s="397">
        <v>798</v>
      </c>
      <c r="C370" s="396" t="s">
        <v>1686</v>
      </c>
      <c r="D370" s="546" t="s">
        <v>1257</v>
      </c>
      <c r="E370" s="541">
        <v>8</v>
      </c>
      <c r="F370" s="541"/>
      <c r="G370" s="541"/>
      <c r="H370" s="659">
        <v>19</v>
      </c>
      <c r="I370" s="816"/>
      <c r="K370" s="810"/>
    </row>
    <row r="371" spans="1:11" ht="16.5" customHeight="1">
      <c r="A371" s="942" t="s">
        <v>1687</v>
      </c>
      <c r="B371" s="397">
        <v>186</v>
      </c>
      <c r="C371" s="396" t="s">
        <v>1688</v>
      </c>
      <c r="D371" s="544" t="s">
        <v>780</v>
      </c>
      <c r="E371" s="541">
        <v>4</v>
      </c>
      <c r="F371" s="541"/>
      <c r="G371" s="541"/>
      <c r="H371" s="659">
        <v>21</v>
      </c>
      <c r="I371" s="816"/>
      <c r="J371" s="809">
        <v>3</v>
      </c>
      <c r="K371" s="810">
        <v>0</v>
      </c>
    </row>
    <row r="372" spans="1:11" ht="16.5" customHeight="1">
      <c r="A372" s="943"/>
      <c r="B372" s="397">
        <v>197</v>
      </c>
      <c r="C372" s="396" t="s">
        <v>1689</v>
      </c>
      <c r="D372" s="546" t="s">
        <v>1257</v>
      </c>
      <c r="E372" s="541">
        <v>6</v>
      </c>
      <c r="F372" s="541"/>
      <c r="G372" s="541"/>
      <c r="H372" s="659">
        <v>0</v>
      </c>
      <c r="I372" s="816"/>
      <c r="K372" s="810"/>
    </row>
    <row r="373" spans="1:11" ht="16.5" customHeight="1">
      <c r="A373" s="943"/>
      <c r="B373" s="397">
        <v>193</v>
      </c>
      <c r="C373" s="396" t="s">
        <v>1690</v>
      </c>
      <c r="D373" s="544" t="s">
        <v>780</v>
      </c>
      <c r="E373" s="541">
        <v>4</v>
      </c>
      <c r="F373" s="541"/>
      <c r="G373" s="541"/>
      <c r="H373" s="659">
        <v>0</v>
      </c>
      <c r="I373" s="816"/>
      <c r="J373" s="809">
        <v>80</v>
      </c>
      <c r="K373" s="810">
        <v>3</v>
      </c>
    </row>
    <row r="374" spans="1:11" ht="16.5" hidden="1" customHeight="1">
      <c r="A374" s="943"/>
      <c r="B374" s="397">
        <v>162</v>
      </c>
      <c r="C374" s="396" t="s">
        <v>1691</v>
      </c>
      <c r="D374" s="546" t="s">
        <v>1257</v>
      </c>
      <c r="E374" s="541"/>
      <c r="F374" s="541"/>
      <c r="G374" s="541"/>
      <c r="H374" s="659"/>
      <c r="I374" s="816"/>
      <c r="K374" s="810"/>
    </row>
    <row r="375" spans="1:11" ht="16.5" hidden="1" customHeight="1">
      <c r="A375" s="943"/>
      <c r="B375" s="397">
        <v>194</v>
      </c>
      <c r="C375" s="396" t="s">
        <v>1692</v>
      </c>
      <c r="D375" s="544" t="s">
        <v>797</v>
      </c>
      <c r="E375" s="541"/>
      <c r="F375" s="541"/>
      <c r="G375" s="541"/>
      <c r="H375" s="659"/>
      <c r="I375" s="816"/>
      <c r="K375" s="810"/>
    </row>
    <row r="376" spans="1:11" ht="16.5" customHeight="1">
      <c r="A376" s="943"/>
      <c r="B376" s="397">
        <v>170</v>
      </c>
      <c r="C376" s="396" t="s">
        <v>1693</v>
      </c>
      <c r="D376" s="544" t="s">
        <v>1272</v>
      </c>
      <c r="E376" s="541">
        <v>2</v>
      </c>
      <c r="F376" s="541"/>
      <c r="G376" s="541"/>
      <c r="H376" s="659">
        <v>1</v>
      </c>
      <c r="I376" s="816"/>
      <c r="K376" s="810"/>
    </row>
    <row r="377" spans="1:11" ht="16.5" hidden="1" customHeight="1">
      <c r="A377" s="943"/>
      <c r="B377" s="397">
        <v>164</v>
      </c>
      <c r="C377" s="396" t="s">
        <v>1694</v>
      </c>
      <c r="D377" s="544" t="s">
        <v>820</v>
      </c>
      <c r="E377" s="541"/>
      <c r="F377" s="541"/>
      <c r="G377" s="541"/>
      <c r="H377" s="659"/>
      <c r="I377" s="816"/>
      <c r="K377" s="810"/>
    </row>
    <row r="378" spans="1:11" ht="16.5" hidden="1" customHeight="1">
      <c r="A378" s="944"/>
      <c r="B378" s="397">
        <v>167</v>
      </c>
      <c r="C378" s="396" t="s">
        <v>1695</v>
      </c>
      <c r="D378" s="544" t="s">
        <v>820</v>
      </c>
      <c r="E378" s="541"/>
      <c r="F378" s="541"/>
      <c r="G378" s="541"/>
      <c r="H378" s="659"/>
      <c r="I378" s="816"/>
      <c r="K378" s="810"/>
    </row>
    <row r="379" spans="1:11" ht="16.5" customHeight="1">
      <c r="A379" s="938"/>
      <c r="B379" s="397">
        <v>574</v>
      </c>
      <c r="C379" s="396" t="s">
        <v>1696</v>
      </c>
      <c r="D379" s="544" t="s">
        <v>780</v>
      </c>
      <c r="E379" s="541">
        <v>12</v>
      </c>
      <c r="F379" s="541"/>
      <c r="G379" s="541"/>
      <c r="H379" s="659">
        <v>30</v>
      </c>
      <c r="I379" s="816"/>
      <c r="K379" s="810"/>
    </row>
    <row r="380" spans="1:11" ht="16.5" customHeight="1">
      <c r="A380" s="939"/>
      <c r="B380" s="397">
        <v>572</v>
      </c>
      <c r="C380" s="396" t="s">
        <v>1697</v>
      </c>
      <c r="D380" s="544" t="s">
        <v>805</v>
      </c>
      <c r="E380" s="541">
        <v>2</v>
      </c>
      <c r="F380" s="541"/>
      <c r="G380" s="541"/>
      <c r="H380" s="659">
        <v>3</v>
      </c>
      <c r="I380" s="816"/>
      <c r="K380" s="810"/>
    </row>
    <row r="381" spans="1:11" ht="16.5" customHeight="1">
      <c r="A381" s="939"/>
      <c r="B381" s="397">
        <v>513</v>
      </c>
      <c r="C381" s="396" t="s">
        <v>1698</v>
      </c>
      <c r="D381" s="546" t="s">
        <v>1257</v>
      </c>
      <c r="E381" s="541">
        <v>2</v>
      </c>
      <c r="F381" s="541"/>
      <c r="G381" s="541"/>
      <c r="H381" s="659">
        <v>1</v>
      </c>
      <c r="I381" s="816"/>
      <c r="K381" s="810"/>
    </row>
    <row r="382" spans="1:11" ht="16.5" hidden="1" customHeight="1">
      <c r="A382" s="939"/>
      <c r="B382" s="396" t="s">
        <v>1699</v>
      </c>
      <c r="C382" s="396" t="s">
        <v>1700</v>
      </c>
      <c r="D382" s="546" t="s">
        <v>1264</v>
      </c>
      <c r="E382" s="541"/>
      <c r="F382" s="541"/>
      <c r="G382" s="541"/>
      <c r="H382" s="659"/>
      <c r="I382" s="816"/>
      <c r="K382" s="810"/>
    </row>
    <row r="383" spans="1:11" ht="16.5" customHeight="1">
      <c r="A383" s="939"/>
      <c r="B383" s="397">
        <v>401</v>
      </c>
      <c r="C383" s="396" t="s">
        <v>1701</v>
      </c>
      <c r="D383" s="544" t="s">
        <v>780</v>
      </c>
      <c r="E383" s="541">
        <v>12</v>
      </c>
      <c r="F383" s="541"/>
      <c r="G383" s="541"/>
      <c r="H383" s="659">
        <v>25</v>
      </c>
      <c r="I383" s="816"/>
      <c r="K383" s="810"/>
    </row>
    <row r="384" spans="1:11" ht="16.5" customHeight="1">
      <c r="A384" s="939"/>
      <c r="B384" s="397">
        <v>404</v>
      </c>
      <c r="C384" s="396" t="s">
        <v>1702</v>
      </c>
      <c r="D384" s="544" t="s">
        <v>805</v>
      </c>
      <c r="E384" s="541">
        <v>2</v>
      </c>
      <c r="F384" s="541"/>
      <c r="G384" s="541"/>
      <c r="H384" s="659">
        <v>1</v>
      </c>
      <c r="I384" s="816"/>
      <c r="K384" s="810"/>
    </row>
    <row r="385" spans="1:11" ht="16.5" customHeight="1">
      <c r="A385" s="939"/>
      <c r="B385" s="397">
        <v>522</v>
      </c>
      <c r="C385" s="396" t="s">
        <v>1703</v>
      </c>
      <c r="D385" s="546" t="s">
        <v>1257</v>
      </c>
      <c r="E385" s="541">
        <v>2</v>
      </c>
      <c r="F385" s="541"/>
      <c r="G385" s="541"/>
      <c r="H385" s="659">
        <v>0</v>
      </c>
      <c r="I385" s="816"/>
      <c r="K385" s="810"/>
    </row>
    <row r="386" spans="1:11" ht="16.5" hidden="1" customHeight="1">
      <c r="A386" s="939"/>
      <c r="B386" s="396" t="s">
        <v>1704</v>
      </c>
      <c r="C386" s="396" t="s">
        <v>1705</v>
      </c>
      <c r="D386" s="546" t="s">
        <v>1264</v>
      </c>
      <c r="E386" s="541"/>
      <c r="F386" s="541"/>
      <c r="G386" s="541"/>
      <c r="H386" s="659"/>
      <c r="I386" s="816"/>
      <c r="K386" s="810"/>
    </row>
    <row r="387" spans="1:11" ht="16.5" hidden="1" customHeight="1">
      <c r="A387" s="939"/>
      <c r="B387" s="396" t="s">
        <v>1706</v>
      </c>
      <c r="C387" s="396" t="s">
        <v>1707</v>
      </c>
      <c r="D387" s="543"/>
      <c r="E387" s="541"/>
      <c r="F387" s="541"/>
      <c r="G387" s="541"/>
      <c r="H387" s="659"/>
      <c r="I387" s="816"/>
      <c r="K387" s="810"/>
    </row>
    <row r="388" spans="1:11" ht="16.5" hidden="1" customHeight="1">
      <c r="A388" s="939"/>
      <c r="B388" s="397">
        <v>420</v>
      </c>
      <c r="C388" s="396" t="s">
        <v>1708</v>
      </c>
      <c r="D388" s="544" t="s">
        <v>780</v>
      </c>
      <c r="E388" s="541"/>
      <c r="F388" s="541"/>
      <c r="G388" s="541"/>
      <c r="H388" s="659"/>
      <c r="I388" s="816"/>
      <c r="K388" s="810"/>
    </row>
    <row r="389" spans="1:11" ht="16.5" hidden="1" customHeight="1">
      <c r="A389" s="939"/>
      <c r="B389" s="397">
        <v>416</v>
      </c>
      <c r="C389" s="396" t="s">
        <v>1709</v>
      </c>
      <c r="D389" s="544" t="s">
        <v>805</v>
      </c>
      <c r="E389" s="541"/>
      <c r="F389" s="541"/>
      <c r="G389" s="541"/>
      <c r="H389" s="659"/>
      <c r="I389" s="816"/>
      <c r="K389" s="810"/>
    </row>
    <row r="390" spans="1:11" ht="16.5" hidden="1" customHeight="1">
      <c r="A390" s="939"/>
      <c r="B390" s="397">
        <v>515</v>
      </c>
      <c r="C390" s="396" t="s">
        <v>1710</v>
      </c>
      <c r="D390" s="546" t="s">
        <v>1257</v>
      </c>
      <c r="E390" s="541"/>
      <c r="F390" s="541"/>
      <c r="G390" s="541"/>
      <c r="H390" s="659"/>
      <c r="I390" s="816"/>
      <c r="K390" s="810"/>
    </row>
    <row r="391" spans="1:11" ht="16.5" hidden="1" customHeight="1">
      <c r="A391" s="939"/>
      <c r="B391" s="396" t="s">
        <v>1711</v>
      </c>
      <c r="C391" s="396" t="s">
        <v>1712</v>
      </c>
      <c r="D391" s="546" t="s">
        <v>1264</v>
      </c>
      <c r="E391" s="541"/>
      <c r="F391" s="541"/>
      <c r="G391" s="541"/>
      <c r="H391" s="659"/>
      <c r="I391" s="816"/>
      <c r="K391" s="810"/>
    </row>
    <row r="392" spans="1:11" ht="16.5" hidden="1" customHeight="1">
      <c r="A392" s="939"/>
      <c r="B392" s="397">
        <v>423</v>
      </c>
      <c r="C392" s="396" t="s">
        <v>1713</v>
      </c>
      <c r="D392" s="544" t="s">
        <v>780</v>
      </c>
      <c r="E392" s="541"/>
      <c r="F392" s="541"/>
      <c r="G392" s="541"/>
      <c r="H392" s="659"/>
      <c r="I392" s="816"/>
      <c r="K392" s="810"/>
    </row>
    <row r="393" spans="1:11" ht="16.5" hidden="1" customHeight="1">
      <c r="A393" s="939"/>
      <c r="B393" s="397">
        <v>413</v>
      </c>
      <c r="C393" s="396" t="s">
        <v>1714</v>
      </c>
      <c r="D393" s="544" t="s">
        <v>805</v>
      </c>
      <c r="E393" s="541"/>
      <c r="F393" s="541"/>
      <c r="G393" s="541"/>
      <c r="H393" s="659"/>
      <c r="I393" s="816"/>
      <c r="K393" s="810"/>
    </row>
    <row r="394" spans="1:11" ht="16.5" hidden="1" customHeight="1">
      <c r="A394" s="939"/>
      <c r="B394" s="397">
        <v>424</v>
      </c>
      <c r="C394" s="396" t="s">
        <v>1715</v>
      </c>
      <c r="D394" s="544" t="s">
        <v>780</v>
      </c>
      <c r="E394" s="541"/>
      <c r="F394" s="541"/>
      <c r="G394" s="541"/>
      <c r="H394" s="659"/>
      <c r="I394" s="816"/>
      <c r="K394" s="810"/>
    </row>
    <row r="395" spans="1:11" ht="16.5" hidden="1" customHeight="1">
      <c r="A395" s="939"/>
      <c r="B395" s="397">
        <v>412</v>
      </c>
      <c r="C395" s="396" t="s">
        <v>1716</v>
      </c>
      <c r="D395" s="544" t="s">
        <v>805</v>
      </c>
      <c r="E395" s="541"/>
      <c r="F395" s="541"/>
      <c r="G395" s="541"/>
      <c r="H395" s="659"/>
      <c r="I395" s="816"/>
      <c r="K395" s="810"/>
    </row>
    <row r="396" spans="1:11" ht="16.5" hidden="1" customHeight="1">
      <c r="A396" s="939"/>
      <c r="B396" s="397">
        <v>422</v>
      </c>
      <c r="C396" s="396" t="s">
        <v>1717</v>
      </c>
      <c r="D396" s="544" t="s">
        <v>780</v>
      </c>
      <c r="E396" s="541"/>
      <c r="F396" s="541"/>
      <c r="G396" s="541"/>
      <c r="H396" s="659"/>
      <c r="I396" s="816"/>
      <c r="K396" s="810"/>
    </row>
    <row r="397" spans="1:11" ht="16.5" hidden="1" customHeight="1">
      <c r="A397" s="939"/>
      <c r="B397" s="397">
        <v>414</v>
      </c>
      <c r="C397" s="396" t="s">
        <v>1718</v>
      </c>
      <c r="D397" s="544" t="s">
        <v>805</v>
      </c>
      <c r="E397" s="541"/>
      <c r="F397" s="541"/>
      <c r="G397" s="541"/>
      <c r="H397" s="659"/>
      <c r="I397" s="816"/>
      <c r="K397" s="810"/>
    </row>
    <row r="398" spans="1:11" ht="16.5" hidden="1" customHeight="1">
      <c r="A398" s="939"/>
      <c r="B398" s="397">
        <v>7742</v>
      </c>
      <c r="C398" s="396" t="s">
        <v>1719</v>
      </c>
      <c r="D398" s="544" t="s">
        <v>780</v>
      </c>
      <c r="E398" s="541"/>
      <c r="F398" s="541"/>
      <c r="G398" s="541"/>
      <c r="H398" s="659"/>
      <c r="I398" s="816"/>
      <c r="K398" s="810"/>
    </row>
    <row r="399" spans="1:11" ht="16.5" hidden="1" customHeight="1">
      <c r="A399" s="945" t="s">
        <v>1720</v>
      </c>
      <c r="B399" s="397">
        <v>7741</v>
      </c>
      <c r="C399" s="396" t="s">
        <v>1721</v>
      </c>
      <c r="D399" s="544" t="s">
        <v>805</v>
      </c>
      <c r="E399" s="541"/>
      <c r="F399" s="541"/>
      <c r="G399" s="541"/>
      <c r="H399" s="659"/>
      <c r="I399" s="816"/>
      <c r="K399" s="810"/>
    </row>
    <row r="400" spans="1:11" ht="16.5" hidden="1" customHeight="1">
      <c r="A400" s="945"/>
      <c r="B400" s="397">
        <v>571</v>
      </c>
      <c r="C400" s="396" t="s">
        <v>1722</v>
      </c>
      <c r="D400" s="544" t="s">
        <v>786</v>
      </c>
      <c r="E400" s="541"/>
      <c r="F400" s="541"/>
      <c r="G400" s="541"/>
      <c r="H400" s="659"/>
      <c r="I400" s="816"/>
      <c r="K400" s="810"/>
    </row>
    <row r="401" spans="1:11" ht="16.5" hidden="1" customHeight="1">
      <c r="A401" s="945"/>
      <c r="B401" s="397">
        <v>569</v>
      </c>
      <c r="C401" s="396" t="s">
        <v>1723</v>
      </c>
      <c r="D401" s="546" t="s">
        <v>1257</v>
      </c>
      <c r="E401" s="541"/>
      <c r="F401" s="541"/>
      <c r="G401" s="541"/>
      <c r="H401" s="659"/>
      <c r="I401" s="816"/>
      <c r="K401" s="810"/>
    </row>
    <row r="402" spans="1:11" ht="16.5" hidden="1" customHeight="1">
      <c r="A402" s="945"/>
      <c r="B402" s="396" t="s">
        <v>1724</v>
      </c>
      <c r="C402" s="396" t="s">
        <v>1725</v>
      </c>
      <c r="D402" s="546" t="s">
        <v>1726</v>
      </c>
      <c r="E402" s="541"/>
      <c r="F402" s="541"/>
      <c r="G402" s="541"/>
      <c r="H402" s="659"/>
      <c r="I402" s="816"/>
      <c r="K402" s="810"/>
    </row>
    <row r="403" spans="1:11" ht="16.5" hidden="1" customHeight="1">
      <c r="A403" s="945"/>
      <c r="B403" s="397">
        <v>570</v>
      </c>
      <c r="C403" s="396" t="s">
        <v>1727</v>
      </c>
      <c r="D403" s="544" t="s">
        <v>786</v>
      </c>
      <c r="E403" s="541"/>
      <c r="F403" s="541"/>
      <c r="G403" s="541"/>
      <c r="H403" s="659"/>
      <c r="I403" s="816"/>
      <c r="K403" s="810"/>
    </row>
    <row r="404" spans="1:11" ht="16.5" hidden="1" customHeight="1">
      <c r="A404" s="945"/>
      <c r="B404" s="396" t="s">
        <v>1728</v>
      </c>
      <c r="C404" s="396" t="s">
        <v>1729</v>
      </c>
      <c r="D404" s="546" t="s">
        <v>1726</v>
      </c>
      <c r="E404" s="541"/>
      <c r="F404" s="541"/>
      <c r="G404" s="541"/>
      <c r="H404" s="659"/>
      <c r="I404" s="816"/>
      <c r="K404" s="810"/>
    </row>
    <row r="405" spans="1:11" ht="16.5" hidden="1" customHeight="1">
      <c r="A405" s="945"/>
      <c r="B405" s="396" t="s">
        <v>1730</v>
      </c>
      <c r="C405" s="396" t="s">
        <v>1731</v>
      </c>
      <c r="D405" s="546" t="s">
        <v>1726</v>
      </c>
      <c r="E405" s="541"/>
      <c r="F405" s="541"/>
      <c r="G405" s="541"/>
      <c r="H405" s="659"/>
      <c r="I405" s="816"/>
      <c r="K405" s="810"/>
    </row>
    <row r="406" spans="1:11" ht="16.5" hidden="1" customHeight="1">
      <c r="A406" s="945"/>
      <c r="B406" s="396" t="s">
        <v>1732</v>
      </c>
      <c r="C406" s="396" t="s">
        <v>1733</v>
      </c>
      <c r="D406" s="546" t="s">
        <v>1726</v>
      </c>
      <c r="E406" s="541"/>
      <c r="F406" s="541"/>
      <c r="G406" s="541"/>
      <c r="H406" s="659"/>
      <c r="I406" s="816"/>
      <c r="K406" s="810"/>
    </row>
    <row r="407" spans="1:11" ht="16.5" hidden="1" customHeight="1">
      <c r="A407" s="945"/>
      <c r="B407" s="397">
        <v>820</v>
      </c>
      <c r="C407" s="396" t="s">
        <v>1734</v>
      </c>
      <c r="D407" s="544" t="s">
        <v>780</v>
      </c>
      <c r="E407" s="541"/>
      <c r="F407" s="541"/>
      <c r="G407" s="541"/>
      <c r="H407" s="659"/>
      <c r="I407" s="816"/>
      <c r="K407" s="810"/>
    </row>
    <row r="408" spans="1:11" ht="16.5" hidden="1" customHeight="1">
      <c r="A408" s="945"/>
      <c r="B408" s="397">
        <v>829</v>
      </c>
      <c r="C408" s="396" t="s">
        <v>1735</v>
      </c>
      <c r="D408" s="546" t="s">
        <v>1257</v>
      </c>
      <c r="E408" s="541"/>
      <c r="F408" s="541"/>
      <c r="G408" s="541"/>
      <c r="H408" s="659"/>
      <c r="I408" s="816"/>
      <c r="K408" s="810"/>
    </row>
    <row r="409" spans="1:11" ht="16.5" hidden="1" customHeight="1">
      <c r="A409" s="945"/>
      <c r="B409" s="397">
        <v>822</v>
      </c>
      <c r="C409" s="396" t="s">
        <v>1736</v>
      </c>
      <c r="D409" s="544" t="s">
        <v>786</v>
      </c>
      <c r="E409" s="541"/>
      <c r="F409" s="541"/>
      <c r="G409" s="541"/>
      <c r="H409" s="659"/>
      <c r="I409" s="816"/>
      <c r="K409" s="810"/>
    </row>
    <row r="410" spans="1:11" ht="16.5" hidden="1" customHeight="1">
      <c r="A410" s="945"/>
      <c r="B410" s="397">
        <v>819</v>
      </c>
      <c r="C410" s="396" t="s">
        <v>1737</v>
      </c>
      <c r="D410" s="544" t="s">
        <v>780</v>
      </c>
      <c r="E410" s="541"/>
      <c r="F410" s="541"/>
      <c r="G410" s="541"/>
      <c r="H410" s="659"/>
      <c r="I410" s="816"/>
      <c r="K410" s="810"/>
    </row>
    <row r="411" spans="1:11" ht="16.5" hidden="1" customHeight="1">
      <c r="A411" s="945"/>
      <c r="B411" s="397">
        <v>823</v>
      </c>
      <c r="C411" s="396" t="s">
        <v>1738</v>
      </c>
      <c r="D411" s="546" t="s">
        <v>1257</v>
      </c>
      <c r="E411" s="541"/>
      <c r="F411" s="541"/>
      <c r="G411" s="541"/>
      <c r="H411" s="659"/>
      <c r="I411" s="816"/>
      <c r="K411" s="810"/>
    </row>
    <row r="412" spans="1:11" ht="16.5" hidden="1" customHeight="1">
      <c r="A412" s="946"/>
      <c r="B412" s="397">
        <v>821</v>
      </c>
      <c r="C412" s="396" t="s">
        <v>1739</v>
      </c>
      <c r="D412" s="544" t="s">
        <v>786</v>
      </c>
      <c r="E412" s="541"/>
      <c r="F412" s="541"/>
      <c r="G412" s="541"/>
      <c r="H412" s="659"/>
      <c r="I412" s="816"/>
      <c r="K412" s="810"/>
    </row>
    <row r="413" spans="1:11" ht="16.5" customHeight="1">
      <c r="A413" s="942" t="s">
        <v>1740</v>
      </c>
      <c r="B413" s="397">
        <v>165</v>
      </c>
      <c r="C413" s="396" t="s">
        <v>1741</v>
      </c>
      <c r="D413" s="544" t="s">
        <v>1742</v>
      </c>
      <c r="E413" s="541">
        <v>2</v>
      </c>
      <c r="F413" s="541"/>
      <c r="G413" s="541"/>
      <c r="H413" s="659">
        <v>1</v>
      </c>
      <c r="I413" s="816"/>
      <c r="K413" s="810"/>
    </row>
    <row r="414" spans="1:11" ht="16.5" customHeight="1">
      <c r="A414" s="943"/>
      <c r="B414" s="397">
        <v>827</v>
      </c>
      <c r="C414" s="396" t="s">
        <v>1743</v>
      </c>
      <c r="D414" s="544" t="s">
        <v>1276</v>
      </c>
      <c r="E414" s="541">
        <v>6</v>
      </c>
      <c r="F414" s="541"/>
      <c r="G414" s="541"/>
      <c r="H414" s="659">
        <v>11</v>
      </c>
      <c r="I414" s="816"/>
      <c r="K414" s="810"/>
    </row>
    <row r="415" spans="1:11" ht="16.5" hidden="1" customHeight="1">
      <c r="A415" s="943"/>
      <c r="B415" s="397">
        <v>828</v>
      </c>
      <c r="C415" s="396" t="s">
        <v>1744</v>
      </c>
      <c r="D415" s="544" t="s">
        <v>798</v>
      </c>
      <c r="E415" s="541"/>
      <c r="F415" s="541"/>
      <c r="G415" s="541"/>
      <c r="H415" s="659"/>
      <c r="I415" s="816"/>
      <c r="K415" s="810"/>
    </row>
    <row r="416" spans="1:11" ht="16.5" hidden="1" customHeight="1">
      <c r="A416" s="943"/>
      <c r="B416" s="396" t="s">
        <v>1745</v>
      </c>
      <c r="C416" s="396" t="s">
        <v>1746</v>
      </c>
      <c r="D416" s="544" t="s">
        <v>820</v>
      </c>
      <c r="E416" s="541"/>
      <c r="F416" s="541"/>
      <c r="G416" s="541"/>
      <c r="H416" s="659"/>
      <c r="I416" s="816"/>
      <c r="K416" s="810"/>
    </row>
    <row r="417" spans="1:11" ht="16.5" hidden="1" customHeight="1">
      <c r="A417" s="943"/>
      <c r="B417" s="396" t="s">
        <v>1747</v>
      </c>
      <c r="C417" s="396" t="s">
        <v>1748</v>
      </c>
      <c r="D417" s="544" t="s">
        <v>1749</v>
      </c>
      <c r="E417" s="541"/>
      <c r="F417" s="541"/>
      <c r="G417" s="541"/>
      <c r="H417" s="659"/>
      <c r="I417" s="816"/>
      <c r="K417" s="810"/>
    </row>
    <row r="418" spans="1:11" ht="16.5" hidden="1" customHeight="1">
      <c r="A418" s="943"/>
      <c r="B418" s="396" t="s">
        <v>1750</v>
      </c>
      <c r="C418" s="396" t="s">
        <v>1751</v>
      </c>
      <c r="D418" s="544" t="s">
        <v>1749</v>
      </c>
      <c r="E418" s="541"/>
      <c r="F418" s="541"/>
      <c r="G418" s="541"/>
      <c r="H418" s="659"/>
      <c r="I418" s="816"/>
      <c r="K418" s="810"/>
    </row>
    <row r="419" spans="1:11" ht="16.5" hidden="1" customHeight="1">
      <c r="A419" s="943"/>
      <c r="B419" s="397">
        <v>67</v>
      </c>
      <c r="C419" s="396" t="s">
        <v>1752</v>
      </c>
      <c r="D419" s="544" t="s">
        <v>1753</v>
      </c>
      <c r="E419" s="541"/>
      <c r="F419" s="541"/>
      <c r="G419" s="541"/>
      <c r="H419" s="659"/>
      <c r="I419" s="816"/>
      <c r="K419" s="810"/>
    </row>
    <row r="420" spans="1:11" ht="16.5" hidden="1" customHeight="1">
      <c r="A420" s="943"/>
      <c r="B420" s="396" t="s">
        <v>1754</v>
      </c>
      <c r="C420" s="396" t="s">
        <v>1755</v>
      </c>
      <c r="D420" s="544" t="s">
        <v>1749</v>
      </c>
      <c r="E420" s="541"/>
      <c r="F420" s="541"/>
      <c r="G420" s="541"/>
      <c r="H420" s="659"/>
      <c r="I420" s="816"/>
      <c r="K420" s="810"/>
    </row>
    <row r="421" spans="1:11" ht="16.5" hidden="1" customHeight="1">
      <c r="A421" s="943"/>
      <c r="B421" s="396" t="s">
        <v>1756</v>
      </c>
      <c r="C421" s="396" t="s">
        <v>1757</v>
      </c>
      <c r="D421" s="544" t="s">
        <v>1749</v>
      </c>
      <c r="E421" s="541"/>
      <c r="F421" s="541"/>
      <c r="G421" s="541"/>
      <c r="H421" s="659"/>
      <c r="I421" s="816"/>
      <c r="K421" s="810"/>
    </row>
    <row r="422" spans="1:11" ht="16.5" hidden="1" customHeight="1">
      <c r="A422" s="943"/>
      <c r="B422" s="397">
        <v>66</v>
      </c>
      <c r="C422" s="396" t="s">
        <v>1758</v>
      </c>
      <c r="D422" s="544" t="s">
        <v>1749</v>
      </c>
      <c r="E422" s="541"/>
      <c r="F422" s="541"/>
      <c r="G422" s="541"/>
      <c r="H422" s="659"/>
      <c r="I422" s="816"/>
      <c r="K422" s="810"/>
    </row>
    <row r="423" spans="1:11" ht="16.5" hidden="1" customHeight="1">
      <c r="A423" s="943"/>
      <c r="B423" s="396" t="s">
        <v>1759</v>
      </c>
      <c r="C423" s="396" t="s">
        <v>1760</v>
      </c>
      <c r="D423" s="544" t="s">
        <v>1749</v>
      </c>
      <c r="E423" s="541"/>
      <c r="F423" s="541"/>
      <c r="G423" s="541"/>
      <c r="H423" s="659"/>
      <c r="I423" s="816"/>
      <c r="K423" s="810"/>
    </row>
    <row r="424" spans="1:11" ht="16.5" hidden="1" customHeight="1">
      <c r="A424" s="943"/>
      <c r="B424" s="397">
        <v>62</v>
      </c>
      <c r="C424" s="396" t="s">
        <v>1761</v>
      </c>
      <c r="D424" s="544" t="s">
        <v>1749</v>
      </c>
      <c r="E424" s="541"/>
      <c r="F424" s="541"/>
      <c r="G424" s="541"/>
      <c r="H424" s="659"/>
      <c r="I424" s="816"/>
      <c r="K424" s="810"/>
    </row>
    <row r="425" spans="1:11" ht="16.5" customHeight="1">
      <c r="A425" s="944"/>
      <c r="B425" s="397">
        <v>65</v>
      </c>
      <c r="C425" s="396" t="s">
        <v>1762</v>
      </c>
      <c r="D425" s="544" t="s">
        <v>1749</v>
      </c>
      <c r="E425" s="541">
        <v>3</v>
      </c>
      <c r="F425" s="541">
        <v>30</v>
      </c>
      <c r="G425" s="541"/>
      <c r="H425" s="659">
        <v>1</v>
      </c>
      <c r="I425" s="816"/>
      <c r="K425" s="810"/>
    </row>
    <row r="426" spans="1:11" ht="16.5" hidden="1" customHeight="1">
      <c r="A426" s="942" t="s">
        <v>1763</v>
      </c>
      <c r="B426" s="397">
        <v>3922</v>
      </c>
      <c r="C426" s="396" t="s">
        <v>1764</v>
      </c>
      <c r="D426" s="544" t="s">
        <v>780</v>
      </c>
      <c r="E426" s="541"/>
      <c r="F426" s="541"/>
      <c r="G426" s="541"/>
      <c r="H426" s="659"/>
      <c r="I426" s="816"/>
    </row>
    <row r="427" spans="1:11" ht="16.5" hidden="1" customHeight="1">
      <c r="A427" s="943"/>
      <c r="B427" s="397">
        <v>3923</v>
      </c>
      <c r="C427" s="396" t="s">
        <v>1765</v>
      </c>
      <c r="D427" s="544" t="s">
        <v>1360</v>
      </c>
      <c r="E427" s="541"/>
      <c r="F427" s="541"/>
      <c r="G427" s="541"/>
      <c r="H427" s="659"/>
      <c r="I427" s="816"/>
    </row>
    <row r="428" spans="1:11" ht="16.5" hidden="1" customHeight="1">
      <c r="A428" s="943"/>
      <c r="B428" s="397">
        <v>3993</v>
      </c>
      <c r="C428" s="396" t="s">
        <v>1766</v>
      </c>
      <c r="D428" s="544" t="s">
        <v>786</v>
      </c>
      <c r="E428" s="541"/>
      <c r="F428" s="541"/>
      <c r="G428" s="541"/>
      <c r="H428" s="659"/>
      <c r="I428" s="816"/>
    </row>
    <row r="429" spans="1:11" ht="16.5" hidden="1" customHeight="1">
      <c r="A429" s="943"/>
      <c r="B429" s="397">
        <v>2460</v>
      </c>
      <c r="C429" s="396" t="s">
        <v>1767</v>
      </c>
      <c r="D429" s="543"/>
      <c r="E429" s="541"/>
      <c r="F429" s="541"/>
      <c r="G429" s="541"/>
      <c r="H429" s="659"/>
      <c r="I429" s="816"/>
    </row>
    <row r="430" spans="1:11" ht="16.5" hidden="1" customHeight="1">
      <c r="A430" s="943"/>
      <c r="B430" s="397">
        <v>2462</v>
      </c>
      <c r="C430" s="396" t="s">
        <v>1768</v>
      </c>
      <c r="D430" s="543"/>
      <c r="E430" s="541"/>
      <c r="F430" s="541"/>
      <c r="G430" s="541"/>
      <c r="H430" s="659"/>
      <c r="I430" s="816"/>
    </row>
    <row r="431" spans="1:11" ht="16.5" hidden="1" customHeight="1">
      <c r="A431" s="943"/>
      <c r="B431" s="397">
        <v>3992</v>
      </c>
      <c r="C431" s="396" t="s">
        <v>1769</v>
      </c>
      <c r="D431" s="543"/>
      <c r="E431" s="541"/>
      <c r="F431" s="541"/>
      <c r="G431" s="541"/>
      <c r="H431" s="659"/>
      <c r="I431" s="816"/>
    </row>
    <row r="432" spans="1:11" ht="16.5" hidden="1" customHeight="1">
      <c r="A432" s="944"/>
      <c r="B432" s="397">
        <v>2464</v>
      </c>
      <c r="C432" s="396" t="s">
        <v>1770</v>
      </c>
      <c r="D432" s="543"/>
      <c r="E432" s="541"/>
      <c r="F432" s="541"/>
      <c r="G432" s="541"/>
      <c r="H432" s="659"/>
      <c r="I432" s="816"/>
    </row>
    <row r="433" spans="1:9" ht="16.5" hidden="1" customHeight="1">
      <c r="A433" s="938"/>
      <c r="B433" s="396" t="s">
        <v>1771</v>
      </c>
      <c r="C433" s="396" t="s">
        <v>1772</v>
      </c>
      <c r="D433" s="544" t="s">
        <v>1773</v>
      </c>
      <c r="E433" s="541"/>
      <c r="F433" s="541"/>
      <c r="G433" s="541"/>
      <c r="H433" s="659"/>
      <c r="I433" s="816"/>
    </row>
    <row r="434" spans="1:9" ht="16.5" hidden="1" customHeight="1">
      <c r="A434" s="939"/>
      <c r="B434" s="396" t="s">
        <v>1774</v>
      </c>
      <c r="C434" s="396" t="s">
        <v>1775</v>
      </c>
      <c r="D434" s="544" t="s">
        <v>1776</v>
      </c>
      <c r="E434" s="541"/>
      <c r="F434" s="541"/>
      <c r="G434" s="541"/>
      <c r="H434" s="659"/>
      <c r="I434" s="816"/>
    </row>
    <row r="435" spans="1:9" ht="16.5" hidden="1" customHeight="1">
      <c r="A435" s="939"/>
      <c r="B435" s="396" t="s">
        <v>1777</v>
      </c>
      <c r="C435" s="396" t="s">
        <v>1775</v>
      </c>
      <c r="D435" s="544" t="s">
        <v>1776</v>
      </c>
      <c r="E435" s="541"/>
      <c r="F435" s="541"/>
      <c r="G435" s="541"/>
      <c r="H435" s="659"/>
      <c r="I435" s="816"/>
    </row>
    <row r="436" spans="1:9" ht="16.5" hidden="1" customHeight="1">
      <c r="A436" s="939"/>
      <c r="B436" s="396" t="s">
        <v>1778</v>
      </c>
      <c r="C436" s="396" t="s">
        <v>1779</v>
      </c>
      <c r="D436" s="544" t="s">
        <v>1537</v>
      </c>
      <c r="E436" s="541"/>
      <c r="F436" s="541"/>
      <c r="G436" s="541"/>
      <c r="H436" s="659"/>
      <c r="I436" s="816"/>
    </row>
    <row r="437" spans="1:9" ht="16.5" hidden="1" customHeight="1">
      <c r="A437" s="939"/>
      <c r="B437" s="396" t="s">
        <v>1780</v>
      </c>
      <c r="C437" s="396" t="s">
        <v>1779</v>
      </c>
      <c r="D437" s="544" t="s">
        <v>1537</v>
      </c>
      <c r="E437" s="541"/>
      <c r="F437" s="541"/>
      <c r="G437" s="541"/>
      <c r="H437" s="659"/>
      <c r="I437" s="816"/>
    </row>
    <row r="438" spans="1:9" ht="16.5" hidden="1" customHeight="1">
      <c r="A438" s="939"/>
      <c r="B438" s="396" t="s">
        <v>1781</v>
      </c>
      <c r="C438" s="396" t="s">
        <v>1779</v>
      </c>
      <c r="D438" s="544" t="s">
        <v>1537</v>
      </c>
      <c r="E438" s="541"/>
      <c r="F438" s="541"/>
      <c r="G438" s="541"/>
      <c r="H438" s="659"/>
      <c r="I438" s="816"/>
    </row>
    <row r="439" spans="1:9" ht="16.5" hidden="1" customHeight="1">
      <c r="A439" s="939"/>
      <c r="B439" s="396" t="s">
        <v>1782</v>
      </c>
      <c r="C439" s="396" t="s">
        <v>1779</v>
      </c>
      <c r="D439" s="544" t="s">
        <v>1537</v>
      </c>
      <c r="E439" s="541"/>
      <c r="F439" s="541"/>
      <c r="G439" s="541"/>
      <c r="H439" s="659"/>
      <c r="I439" s="816"/>
    </row>
    <row r="440" spans="1:9" ht="16.5" hidden="1" customHeight="1">
      <c r="A440" s="939"/>
      <c r="B440" s="396" t="s">
        <v>1783</v>
      </c>
      <c r="C440" s="396" t="s">
        <v>1784</v>
      </c>
      <c r="D440" s="544" t="s">
        <v>1537</v>
      </c>
      <c r="E440" s="541"/>
      <c r="F440" s="541"/>
      <c r="G440" s="541"/>
      <c r="H440" s="659"/>
      <c r="I440" s="816"/>
    </row>
    <row r="441" spans="1:9" ht="16.5" hidden="1" customHeight="1">
      <c r="A441" s="939"/>
      <c r="B441" s="396" t="s">
        <v>1785</v>
      </c>
      <c r="C441" s="396" t="s">
        <v>1786</v>
      </c>
      <c r="D441" s="544" t="s">
        <v>1787</v>
      </c>
      <c r="E441" s="541"/>
      <c r="F441" s="541"/>
      <c r="G441" s="541"/>
      <c r="H441" s="659"/>
      <c r="I441" s="816"/>
    </row>
    <row r="442" spans="1:9" ht="16.5" hidden="1" customHeight="1">
      <c r="A442" s="939"/>
      <c r="B442" s="396" t="s">
        <v>1788</v>
      </c>
      <c r="C442" s="396" t="s">
        <v>1789</v>
      </c>
      <c r="D442" s="544" t="s">
        <v>1790</v>
      </c>
      <c r="E442" s="541"/>
      <c r="F442" s="541"/>
      <c r="G442" s="541"/>
      <c r="H442" s="659"/>
      <c r="I442" s="816"/>
    </row>
    <row r="443" spans="1:9" ht="16.5" hidden="1" customHeight="1">
      <c r="A443" s="939"/>
      <c r="B443" s="396" t="s">
        <v>1791</v>
      </c>
      <c r="C443" s="396" t="s">
        <v>1789</v>
      </c>
      <c r="D443" s="544" t="s">
        <v>1790</v>
      </c>
      <c r="E443" s="541"/>
      <c r="F443" s="541"/>
      <c r="G443" s="541"/>
      <c r="H443" s="659"/>
      <c r="I443" s="816"/>
    </row>
    <row r="444" spans="1:9" ht="16.5" hidden="1" customHeight="1">
      <c r="A444" s="939"/>
      <c r="B444" s="396" t="s">
        <v>1792</v>
      </c>
      <c r="C444" s="396" t="s">
        <v>1789</v>
      </c>
      <c r="D444" s="544" t="s">
        <v>1790</v>
      </c>
      <c r="E444" s="541"/>
      <c r="F444" s="541"/>
      <c r="G444" s="541"/>
      <c r="H444" s="659"/>
      <c r="I444" s="816"/>
    </row>
    <row r="445" spans="1:9" ht="16.5" hidden="1" customHeight="1">
      <c r="A445" s="939"/>
      <c r="B445" s="396" t="s">
        <v>1793</v>
      </c>
      <c r="C445" s="396" t="s">
        <v>1789</v>
      </c>
      <c r="D445" s="544" t="s">
        <v>1790</v>
      </c>
      <c r="E445" s="541"/>
      <c r="F445" s="541"/>
      <c r="G445" s="541"/>
      <c r="H445" s="659"/>
      <c r="I445" s="816"/>
    </row>
    <row r="446" spans="1:9" ht="16.5" hidden="1" customHeight="1">
      <c r="A446" s="939"/>
      <c r="B446" s="396" t="s">
        <v>1794</v>
      </c>
      <c r="C446" s="396" t="s">
        <v>1795</v>
      </c>
      <c r="D446" s="544" t="s">
        <v>1796</v>
      </c>
      <c r="E446" s="541"/>
      <c r="F446" s="541"/>
      <c r="G446" s="541"/>
      <c r="H446" s="659"/>
      <c r="I446" s="816"/>
    </row>
    <row r="447" spans="1:9" ht="16.5" hidden="1" customHeight="1">
      <c r="A447" s="939"/>
      <c r="B447" s="396" t="s">
        <v>1797</v>
      </c>
      <c r="C447" s="396" t="s">
        <v>1798</v>
      </c>
      <c r="D447" s="544" t="s">
        <v>1796</v>
      </c>
      <c r="E447" s="541"/>
      <c r="F447" s="541"/>
      <c r="G447" s="541"/>
      <c r="H447" s="659"/>
      <c r="I447" s="816"/>
    </row>
    <row r="448" spans="1:9" ht="16.5" hidden="1" customHeight="1">
      <c r="A448" s="939"/>
      <c r="B448" s="396" t="s">
        <v>1799</v>
      </c>
      <c r="C448" s="396" t="s">
        <v>1800</v>
      </c>
      <c r="D448" s="544" t="s">
        <v>1796</v>
      </c>
      <c r="E448" s="541"/>
      <c r="F448" s="541"/>
      <c r="G448" s="541"/>
      <c r="H448" s="659"/>
      <c r="I448" s="816"/>
    </row>
    <row r="449" spans="1:9" ht="16.5" hidden="1" customHeight="1">
      <c r="A449" s="940" t="s">
        <v>1801</v>
      </c>
      <c r="B449" s="396" t="s">
        <v>1802</v>
      </c>
      <c r="C449" s="396" t="s">
        <v>1803</v>
      </c>
      <c r="D449" s="544" t="s">
        <v>1796</v>
      </c>
      <c r="E449" s="541"/>
      <c r="F449" s="541"/>
      <c r="G449" s="541"/>
      <c r="H449" s="659"/>
      <c r="I449" s="816"/>
    </row>
    <row r="450" spans="1:9" ht="16.5" hidden="1" customHeight="1">
      <c r="A450" s="940"/>
      <c r="B450" s="396" t="s">
        <v>1804</v>
      </c>
      <c r="C450" s="396" t="s">
        <v>1805</v>
      </c>
      <c r="D450" s="544" t="s">
        <v>1796</v>
      </c>
      <c r="E450" s="541"/>
      <c r="F450" s="541"/>
      <c r="G450" s="541"/>
      <c r="H450" s="659"/>
      <c r="I450" s="816"/>
    </row>
    <row r="451" spans="1:9" ht="16.5" hidden="1" customHeight="1">
      <c r="A451" s="940"/>
      <c r="B451" s="396" t="s">
        <v>1806</v>
      </c>
      <c r="C451" s="396" t="s">
        <v>1807</v>
      </c>
      <c r="D451" s="544" t="s">
        <v>1796</v>
      </c>
      <c r="E451" s="541"/>
      <c r="F451" s="541"/>
      <c r="G451" s="541"/>
      <c r="H451" s="659"/>
      <c r="I451" s="816"/>
    </row>
    <row r="452" spans="1:9" ht="16.5" hidden="1" customHeight="1">
      <c r="A452" s="940"/>
      <c r="B452" s="396" t="s">
        <v>1808</v>
      </c>
      <c r="C452" s="396" t="s">
        <v>1809</v>
      </c>
      <c r="D452" s="544" t="s">
        <v>1796</v>
      </c>
      <c r="E452" s="541"/>
      <c r="F452" s="541"/>
      <c r="G452" s="541"/>
      <c r="H452" s="659"/>
      <c r="I452" s="816"/>
    </row>
    <row r="453" spans="1:9" ht="16.5" hidden="1" customHeight="1">
      <c r="A453" s="940"/>
      <c r="B453" s="396" t="s">
        <v>1810</v>
      </c>
      <c r="C453" s="396" t="s">
        <v>1811</v>
      </c>
      <c r="D453" s="544" t="s">
        <v>1796</v>
      </c>
      <c r="E453" s="541"/>
      <c r="F453" s="541"/>
      <c r="G453" s="541"/>
      <c r="H453" s="659"/>
      <c r="I453" s="816"/>
    </row>
    <row r="454" spans="1:9" ht="16.5" hidden="1" customHeight="1">
      <c r="A454" s="940"/>
      <c r="B454" s="397">
        <v>5441</v>
      </c>
      <c r="C454" s="396" t="s">
        <v>1812</v>
      </c>
      <c r="D454" s="544" t="s">
        <v>1272</v>
      </c>
      <c r="E454" s="541"/>
      <c r="F454" s="541"/>
      <c r="G454" s="541"/>
      <c r="H454" s="659"/>
      <c r="I454" s="816"/>
    </row>
    <row r="455" spans="1:9" ht="16.5" hidden="1" customHeight="1">
      <c r="A455" s="940"/>
      <c r="B455" s="396" t="s">
        <v>1813</v>
      </c>
      <c r="C455" s="396" t="s">
        <v>1814</v>
      </c>
      <c r="D455" s="544" t="s">
        <v>1815</v>
      </c>
      <c r="E455" s="541"/>
      <c r="F455" s="541"/>
      <c r="G455" s="541"/>
      <c r="H455" s="659"/>
      <c r="I455" s="816"/>
    </row>
    <row r="456" spans="1:9" ht="16.5" hidden="1" customHeight="1">
      <c r="A456" s="940"/>
      <c r="B456" s="396" t="s">
        <v>1816</v>
      </c>
      <c r="C456" s="396" t="s">
        <v>1817</v>
      </c>
      <c r="D456" s="544" t="s">
        <v>1815</v>
      </c>
      <c r="E456" s="541"/>
      <c r="F456" s="541"/>
      <c r="G456" s="541"/>
      <c r="H456" s="659"/>
      <c r="I456" s="816"/>
    </row>
    <row r="457" spans="1:9" ht="16.5" hidden="1" customHeight="1">
      <c r="A457" s="940"/>
      <c r="B457" s="396" t="s">
        <v>1818</v>
      </c>
      <c r="C457" s="396" t="s">
        <v>1819</v>
      </c>
      <c r="D457" s="544" t="s">
        <v>1815</v>
      </c>
      <c r="E457" s="541"/>
      <c r="F457" s="541"/>
      <c r="G457" s="541"/>
      <c r="H457" s="659"/>
      <c r="I457" s="816"/>
    </row>
    <row r="458" spans="1:9" ht="16.5" hidden="1" customHeight="1">
      <c r="A458" s="940"/>
      <c r="B458" s="396" t="s">
        <v>1820</v>
      </c>
      <c r="C458" s="396" t="s">
        <v>1821</v>
      </c>
      <c r="D458" s="544" t="s">
        <v>1815</v>
      </c>
      <c r="E458" s="541"/>
      <c r="F458" s="541"/>
      <c r="G458" s="541"/>
      <c r="H458" s="659"/>
      <c r="I458" s="816"/>
    </row>
    <row r="459" spans="1:9" ht="16.5" hidden="1" customHeight="1">
      <c r="A459" s="940"/>
      <c r="B459" s="396" t="s">
        <v>1822</v>
      </c>
      <c r="C459" s="396" t="s">
        <v>1823</v>
      </c>
      <c r="D459" s="544" t="s">
        <v>1815</v>
      </c>
      <c r="E459" s="541"/>
      <c r="F459" s="541"/>
      <c r="G459" s="541"/>
      <c r="H459" s="659"/>
      <c r="I459" s="816"/>
    </row>
    <row r="460" spans="1:9" ht="16.5" hidden="1" customHeight="1">
      <c r="A460" s="940"/>
      <c r="B460" s="396" t="s">
        <v>1824</v>
      </c>
      <c r="C460" s="396" t="s">
        <v>1825</v>
      </c>
      <c r="D460" s="544" t="s">
        <v>1815</v>
      </c>
      <c r="E460" s="541"/>
      <c r="F460" s="541"/>
      <c r="G460" s="541"/>
      <c r="H460" s="659"/>
      <c r="I460" s="816"/>
    </row>
    <row r="461" spans="1:9" ht="16.5" hidden="1" customHeight="1">
      <c r="A461" s="940"/>
      <c r="B461" s="396" t="s">
        <v>1826</v>
      </c>
      <c r="C461" s="396" t="s">
        <v>1827</v>
      </c>
      <c r="D461" s="544" t="s">
        <v>1815</v>
      </c>
      <c r="E461" s="541"/>
      <c r="F461" s="541"/>
      <c r="G461" s="541"/>
      <c r="H461" s="659"/>
      <c r="I461" s="816"/>
    </row>
    <row r="462" spans="1:9" ht="16.5" hidden="1" customHeight="1">
      <c r="A462" s="940"/>
      <c r="B462" s="396" t="s">
        <v>1828</v>
      </c>
      <c r="C462" s="396" t="s">
        <v>1829</v>
      </c>
      <c r="D462" s="544" t="s">
        <v>1830</v>
      </c>
      <c r="E462" s="541"/>
      <c r="F462" s="541"/>
      <c r="G462" s="541"/>
      <c r="H462" s="659"/>
      <c r="I462" s="816"/>
    </row>
    <row r="463" spans="1:9" ht="16.5" hidden="1" customHeight="1">
      <c r="A463" s="940"/>
      <c r="B463" s="396" t="s">
        <v>1831</v>
      </c>
      <c r="C463" s="396" t="s">
        <v>1832</v>
      </c>
      <c r="D463" s="544" t="s">
        <v>1830</v>
      </c>
      <c r="E463" s="541"/>
      <c r="F463" s="541"/>
      <c r="G463" s="541"/>
      <c r="H463" s="659"/>
      <c r="I463" s="816"/>
    </row>
    <row r="464" spans="1:9" ht="16.5" hidden="1" customHeight="1">
      <c r="A464" s="940"/>
      <c r="B464" s="396" t="s">
        <v>1833</v>
      </c>
      <c r="C464" s="396" t="s">
        <v>1834</v>
      </c>
      <c r="D464" s="544" t="s">
        <v>1830</v>
      </c>
      <c r="E464" s="541"/>
      <c r="F464" s="541"/>
      <c r="G464" s="541"/>
      <c r="H464" s="659"/>
      <c r="I464" s="816"/>
    </row>
    <row r="465" spans="1:9" ht="16.5" hidden="1" customHeight="1">
      <c r="A465" s="940"/>
      <c r="B465" s="396" t="s">
        <v>1835</v>
      </c>
      <c r="C465" s="396" t="s">
        <v>1836</v>
      </c>
      <c r="D465" s="544" t="s">
        <v>1837</v>
      </c>
      <c r="E465" s="541"/>
      <c r="F465" s="541"/>
      <c r="G465" s="541"/>
      <c r="H465" s="659"/>
      <c r="I465" s="816"/>
    </row>
    <row r="466" spans="1:9" ht="16.5" hidden="1" customHeight="1">
      <c r="A466" s="940"/>
      <c r="B466" s="396" t="s">
        <v>1838</v>
      </c>
      <c r="C466" s="396" t="s">
        <v>1839</v>
      </c>
      <c r="D466" s="544" t="s">
        <v>1837</v>
      </c>
      <c r="E466" s="541"/>
      <c r="F466" s="541"/>
      <c r="G466" s="541"/>
      <c r="H466" s="659"/>
      <c r="I466" s="816"/>
    </row>
    <row r="467" spans="1:9" ht="16.5" hidden="1" customHeight="1">
      <c r="A467" s="940"/>
      <c r="B467" s="396" t="s">
        <v>1840</v>
      </c>
      <c r="C467" s="396" t="s">
        <v>1841</v>
      </c>
      <c r="D467" s="544" t="s">
        <v>1837</v>
      </c>
      <c r="E467" s="541"/>
      <c r="F467" s="541"/>
      <c r="G467" s="541"/>
      <c r="H467" s="659"/>
      <c r="I467" s="816"/>
    </row>
    <row r="468" spans="1:9" ht="16.5" hidden="1" customHeight="1">
      <c r="A468" s="940"/>
      <c r="B468" s="396" t="s">
        <v>1842</v>
      </c>
      <c r="C468" s="396" t="s">
        <v>1843</v>
      </c>
      <c r="D468" s="544" t="s">
        <v>1837</v>
      </c>
      <c r="E468" s="541"/>
      <c r="F468" s="541"/>
      <c r="G468" s="541"/>
      <c r="H468" s="659"/>
      <c r="I468" s="816"/>
    </row>
    <row r="469" spans="1:9" ht="16.5" hidden="1" customHeight="1">
      <c r="A469" s="940"/>
      <c r="B469" s="396" t="s">
        <v>1844</v>
      </c>
      <c r="C469" s="396" t="s">
        <v>1845</v>
      </c>
      <c r="D469" s="544" t="s">
        <v>1837</v>
      </c>
      <c r="E469" s="541"/>
      <c r="F469" s="541"/>
      <c r="G469" s="541"/>
      <c r="H469" s="659"/>
      <c r="I469" s="816"/>
    </row>
    <row r="470" spans="1:9" ht="16.5" hidden="1" customHeight="1">
      <c r="A470" s="940"/>
      <c r="B470" s="396" t="s">
        <v>1846</v>
      </c>
      <c r="C470" s="396" t="s">
        <v>1847</v>
      </c>
      <c r="D470" s="544" t="s">
        <v>1848</v>
      </c>
      <c r="E470" s="541"/>
      <c r="F470" s="541"/>
      <c r="G470" s="541"/>
      <c r="H470" s="659"/>
      <c r="I470" s="816"/>
    </row>
    <row r="471" spans="1:9" ht="16.5" hidden="1" customHeight="1">
      <c r="A471" s="940"/>
      <c r="B471" s="396" t="s">
        <v>1849</v>
      </c>
      <c r="C471" s="396" t="s">
        <v>1850</v>
      </c>
      <c r="D471" s="544" t="s">
        <v>1851</v>
      </c>
      <c r="E471" s="541"/>
      <c r="F471" s="541"/>
      <c r="G471" s="541"/>
      <c r="H471" s="659"/>
      <c r="I471" s="816"/>
    </row>
    <row r="472" spans="1:9" ht="16.5" hidden="1" customHeight="1">
      <c r="A472" s="940"/>
      <c r="B472" s="396" t="s">
        <v>1852</v>
      </c>
      <c r="C472" s="396" t="s">
        <v>1853</v>
      </c>
      <c r="D472" s="544" t="s">
        <v>1837</v>
      </c>
      <c r="E472" s="541"/>
      <c r="F472" s="541"/>
      <c r="G472" s="541"/>
      <c r="H472" s="659"/>
      <c r="I472" s="816"/>
    </row>
    <row r="473" spans="1:9" ht="16.5" hidden="1" customHeight="1">
      <c r="A473" s="940"/>
      <c r="B473" s="396" t="s">
        <v>1854</v>
      </c>
      <c r="C473" s="396" t="s">
        <v>1855</v>
      </c>
      <c r="D473" s="544" t="s">
        <v>1837</v>
      </c>
      <c r="E473" s="541"/>
      <c r="F473" s="541"/>
      <c r="G473" s="541"/>
      <c r="H473" s="659"/>
      <c r="I473" s="816"/>
    </row>
    <row r="474" spans="1:9" ht="16.5" hidden="1" customHeight="1">
      <c r="A474" s="940"/>
      <c r="B474" s="396" t="s">
        <v>1856</v>
      </c>
      <c r="C474" s="396" t="s">
        <v>1857</v>
      </c>
      <c r="D474" s="544" t="s">
        <v>1837</v>
      </c>
      <c r="E474" s="541"/>
      <c r="F474" s="541"/>
      <c r="G474" s="541"/>
      <c r="H474" s="659"/>
      <c r="I474" s="816"/>
    </row>
    <row r="475" spans="1:9" ht="16.5" hidden="1" customHeight="1">
      <c r="A475" s="940"/>
      <c r="B475" s="396" t="s">
        <v>1858</v>
      </c>
      <c r="C475" s="396" t="s">
        <v>1859</v>
      </c>
      <c r="D475" s="544" t="s">
        <v>1860</v>
      </c>
      <c r="E475" s="541"/>
      <c r="F475" s="541"/>
      <c r="G475" s="541"/>
      <c r="H475" s="659"/>
      <c r="I475" s="816"/>
    </row>
    <row r="476" spans="1:9" ht="16.5" hidden="1" customHeight="1">
      <c r="A476" s="940"/>
      <c r="B476" s="396" t="s">
        <v>1861</v>
      </c>
      <c r="C476" s="396" t="s">
        <v>1862</v>
      </c>
      <c r="D476" s="544" t="s">
        <v>1860</v>
      </c>
      <c r="E476" s="541"/>
      <c r="F476" s="541"/>
      <c r="G476" s="541"/>
      <c r="H476" s="659"/>
      <c r="I476" s="816"/>
    </row>
    <row r="477" spans="1:9" ht="16.5" hidden="1" customHeight="1">
      <c r="A477" s="940"/>
      <c r="B477" s="396" t="s">
        <v>1863</v>
      </c>
      <c r="C477" s="396" t="s">
        <v>1862</v>
      </c>
      <c r="D477" s="544" t="s">
        <v>1860</v>
      </c>
      <c r="E477" s="541"/>
      <c r="F477" s="541"/>
      <c r="G477" s="541"/>
      <c r="H477" s="659"/>
      <c r="I477" s="816"/>
    </row>
    <row r="478" spans="1:9" ht="16.5" hidden="1" customHeight="1">
      <c r="A478" s="940"/>
      <c r="B478" s="397">
        <v>2457</v>
      </c>
      <c r="C478" s="396" t="s">
        <v>1864</v>
      </c>
      <c r="D478" s="544" t="s">
        <v>1272</v>
      </c>
      <c r="E478" s="541"/>
      <c r="F478" s="541"/>
      <c r="G478" s="541"/>
      <c r="H478" s="659"/>
      <c r="I478" s="816"/>
    </row>
    <row r="479" spans="1:9" ht="16.5" hidden="1" customHeight="1">
      <c r="A479" s="940"/>
      <c r="B479" s="397">
        <v>2458</v>
      </c>
      <c r="C479" s="396" t="s">
        <v>1865</v>
      </c>
      <c r="D479" s="543"/>
      <c r="E479" s="541"/>
      <c r="F479" s="541"/>
      <c r="G479" s="541"/>
      <c r="H479" s="659"/>
      <c r="I479" s="816"/>
    </row>
    <row r="480" spans="1:9" ht="16.5" hidden="1" customHeight="1">
      <c r="A480" s="940"/>
      <c r="B480" s="397">
        <v>1994</v>
      </c>
      <c r="C480" s="396" t="s">
        <v>1866</v>
      </c>
      <c r="D480" s="543"/>
      <c r="E480" s="541"/>
      <c r="F480" s="541"/>
      <c r="G480" s="541"/>
      <c r="H480" s="659"/>
      <c r="I480" s="816"/>
    </row>
    <row r="481" spans="1:9" ht="16.5" hidden="1" customHeight="1">
      <c r="A481" s="940"/>
      <c r="B481" s="397">
        <v>2023</v>
      </c>
      <c r="C481" s="396" t="s">
        <v>1867</v>
      </c>
      <c r="D481" s="543"/>
      <c r="E481" s="541"/>
      <c r="F481" s="541"/>
      <c r="G481" s="541"/>
      <c r="H481" s="659"/>
      <c r="I481" s="816"/>
    </row>
    <row r="482" spans="1:9" ht="16.5" hidden="1" customHeight="1">
      <c r="A482" s="940"/>
      <c r="B482" s="396" t="s">
        <v>1868</v>
      </c>
      <c r="C482" s="396" t="s">
        <v>1869</v>
      </c>
      <c r="D482" s="543"/>
      <c r="E482" s="541"/>
      <c r="F482" s="541"/>
      <c r="G482" s="541"/>
      <c r="H482" s="659"/>
      <c r="I482" s="816"/>
    </row>
    <row r="483" spans="1:9" ht="16.5" hidden="1" customHeight="1">
      <c r="A483" s="940"/>
      <c r="B483" s="396" t="s">
        <v>1870</v>
      </c>
      <c r="C483" s="396" t="s">
        <v>1871</v>
      </c>
      <c r="D483" s="544" t="s">
        <v>1272</v>
      </c>
      <c r="E483" s="541"/>
      <c r="F483" s="541"/>
      <c r="G483" s="541"/>
      <c r="H483" s="659"/>
      <c r="I483" s="816"/>
    </row>
    <row r="484" spans="1:9" ht="16.5" hidden="1" customHeight="1">
      <c r="A484" s="940"/>
      <c r="B484" s="396" t="s">
        <v>1872</v>
      </c>
      <c r="C484" s="396" t="s">
        <v>1873</v>
      </c>
      <c r="D484" s="544" t="s">
        <v>1272</v>
      </c>
      <c r="E484" s="541"/>
      <c r="F484" s="541"/>
      <c r="G484" s="541"/>
      <c r="H484" s="659"/>
      <c r="I484" s="816"/>
    </row>
    <row r="485" spans="1:9" ht="16.5" hidden="1" customHeight="1">
      <c r="A485" s="940"/>
      <c r="B485" s="396" t="s">
        <v>1874</v>
      </c>
      <c r="C485" s="396" t="s">
        <v>1875</v>
      </c>
      <c r="D485" s="544" t="s">
        <v>1272</v>
      </c>
      <c r="E485" s="541"/>
      <c r="F485" s="541"/>
      <c r="G485" s="541"/>
      <c r="H485" s="659"/>
      <c r="I485" s="816"/>
    </row>
    <row r="486" spans="1:9" ht="16.5" hidden="1" customHeight="1">
      <c r="A486" s="940"/>
      <c r="B486" s="396" t="s">
        <v>1876</v>
      </c>
      <c r="C486" s="396" t="s">
        <v>1877</v>
      </c>
      <c r="D486" s="544" t="s">
        <v>1272</v>
      </c>
      <c r="E486" s="541"/>
      <c r="F486" s="541"/>
      <c r="G486" s="541"/>
      <c r="H486" s="659"/>
      <c r="I486" s="816"/>
    </row>
    <row r="487" spans="1:9" ht="16.5" hidden="1" customHeight="1">
      <c r="A487" s="940"/>
      <c r="B487" s="396" t="s">
        <v>1878</v>
      </c>
      <c r="C487" s="396" t="s">
        <v>1879</v>
      </c>
      <c r="D487" s="544" t="s">
        <v>1272</v>
      </c>
      <c r="E487" s="541"/>
      <c r="F487" s="541"/>
      <c r="G487" s="541"/>
      <c r="H487" s="659"/>
      <c r="I487" s="816"/>
    </row>
    <row r="488" spans="1:9" ht="16.5" hidden="1" customHeight="1">
      <c r="A488" s="940"/>
      <c r="B488" s="396" t="s">
        <v>1880</v>
      </c>
      <c r="C488" s="396" t="s">
        <v>1881</v>
      </c>
      <c r="D488" s="544" t="s">
        <v>1272</v>
      </c>
      <c r="E488" s="541"/>
      <c r="F488" s="541"/>
      <c r="G488" s="541"/>
      <c r="H488" s="659"/>
      <c r="I488" s="816"/>
    </row>
    <row r="489" spans="1:9" ht="16.5" hidden="1" customHeight="1">
      <c r="A489" s="940"/>
      <c r="B489" s="396" t="s">
        <v>1882</v>
      </c>
      <c r="C489" s="396" t="s">
        <v>1883</v>
      </c>
      <c r="D489" s="544" t="s">
        <v>1272</v>
      </c>
      <c r="E489" s="541"/>
      <c r="F489" s="541"/>
      <c r="G489" s="541"/>
      <c r="H489" s="659"/>
      <c r="I489" s="816"/>
    </row>
    <row r="490" spans="1:9" ht="16.5" hidden="1" customHeight="1">
      <c r="A490" s="940"/>
      <c r="B490" s="396" t="s">
        <v>1884</v>
      </c>
      <c r="C490" s="396" t="s">
        <v>1885</v>
      </c>
      <c r="D490" s="544" t="s">
        <v>1272</v>
      </c>
      <c r="E490" s="541"/>
      <c r="F490" s="541"/>
      <c r="G490" s="541"/>
      <c r="H490" s="659"/>
      <c r="I490" s="816"/>
    </row>
    <row r="491" spans="1:9" ht="16.5" hidden="1" customHeight="1">
      <c r="A491" s="940"/>
      <c r="B491" s="396" t="s">
        <v>1886</v>
      </c>
      <c r="C491" s="396" t="s">
        <v>1887</v>
      </c>
      <c r="D491" s="544" t="s">
        <v>1272</v>
      </c>
      <c r="E491" s="541"/>
      <c r="F491" s="541"/>
      <c r="G491" s="541"/>
      <c r="H491" s="659"/>
      <c r="I491" s="816"/>
    </row>
    <row r="492" spans="1:9" ht="16.5" hidden="1" customHeight="1">
      <c r="A492" s="940"/>
      <c r="B492" s="396" t="s">
        <v>1888</v>
      </c>
      <c r="C492" s="396" t="s">
        <v>1889</v>
      </c>
      <c r="D492" s="544" t="s">
        <v>1272</v>
      </c>
      <c r="E492" s="541"/>
      <c r="F492" s="541"/>
      <c r="G492" s="541"/>
      <c r="H492" s="659"/>
      <c r="I492" s="816"/>
    </row>
    <row r="493" spans="1:9" ht="16.5" hidden="1" customHeight="1">
      <c r="A493" s="940"/>
      <c r="B493" s="396" t="s">
        <v>1890</v>
      </c>
      <c r="C493" s="396" t="s">
        <v>1891</v>
      </c>
      <c r="D493" s="544" t="s">
        <v>1272</v>
      </c>
      <c r="E493" s="541"/>
      <c r="F493" s="541"/>
      <c r="G493" s="541"/>
      <c r="H493" s="659"/>
      <c r="I493" s="816"/>
    </row>
    <row r="494" spans="1:9" ht="16.5" hidden="1" customHeight="1">
      <c r="A494" s="940"/>
      <c r="B494" s="396" t="s">
        <v>1892</v>
      </c>
      <c r="C494" s="396" t="s">
        <v>1893</v>
      </c>
      <c r="D494" s="544" t="s">
        <v>1272</v>
      </c>
      <c r="E494" s="541"/>
      <c r="F494" s="541"/>
      <c r="G494" s="541"/>
      <c r="H494" s="659"/>
      <c r="I494" s="816"/>
    </row>
    <row r="495" spans="1:9" ht="16.5" hidden="1" customHeight="1">
      <c r="A495" s="940"/>
      <c r="B495" s="397">
        <v>1095</v>
      </c>
      <c r="C495" s="396" t="s">
        <v>1894</v>
      </c>
      <c r="D495" s="544" t="s">
        <v>1272</v>
      </c>
      <c r="E495" s="541"/>
      <c r="F495" s="541"/>
      <c r="G495" s="541"/>
      <c r="H495" s="659"/>
      <c r="I495" s="816"/>
    </row>
    <row r="496" spans="1:9" ht="16.5" hidden="1" customHeight="1">
      <c r="A496" s="940"/>
      <c r="B496" s="397">
        <v>5444</v>
      </c>
      <c r="C496" s="396" t="s">
        <v>1895</v>
      </c>
      <c r="D496" s="544" t="s">
        <v>1272</v>
      </c>
      <c r="E496" s="541"/>
      <c r="F496" s="541"/>
      <c r="G496" s="541"/>
      <c r="H496" s="659"/>
      <c r="I496" s="816"/>
    </row>
    <row r="497" spans="1:9" ht="16.5" hidden="1" customHeight="1">
      <c r="A497" s="940"/>
      <c r="B497" s="396" t="s">
        <v>1896</v>
      </c>
      <c r="C497" s="396" t="s">
        <v>1897</v>
      </c>
      <c r="D497" s="544" t="s">
        <v>1535</v>
      </c>
      <c r="E497" s="541"/>
      <c r="F497" s="541"/>
      <c r="G497" s="541"/>
      <c r="H497" s="659"/>
      <c r="I497" s="816"/>
    </row>
    <row r="498" spans="1:9" ht="16.5" hidden="1" customHeight="1">
      <c r="A498" s="940"/>
      <c r="B498" s="396" t="s">
        <v>1898</v>
      </c>
      <c r="C498" s="396" t="s">
        <v>1899</v>
      </c>
      <c r="D498" s="544" t="s">
        <v>1535</v>
      </c>
      <c r="E498" s="541"/>
      <c r="F498" s="541"/>
      <c r="G498" s="541"/>
      <c r="H498" s="659"/>
      <c r="I498" s="816"/>
    </row>
    <row r="499" spans="1:9" ht="16.5" hidden="1" customHeight="1">
      <c r="A499" s="939"/>
      <c r="B499" s="396" t="s">
        <v>1900</v>
      </c>
      <c r="C499" s="396" t="s">
        <v>1901</v>
      </c>
      <c r="D499" s="544" t="s">
        <v>1535</v>
      </c>
      <c r="E499" s="541"/>
      <c r="F499" s="541"/>
      <c r="G499" s="541"/>
      <c r="H499" s="659"/>
      <c r="I499" s="816"/>
    </row>
    <row r="500" spans="1:9" ht="16.5" hidden="1" customHeight="1">
      <c r="A500" s="939"/>
      <c r="B500" s="396" t="s">
        <v>1902</v>
      </c>
      <c r="C500" s="396" t="s">
        <v>1903</v>
      </c>
      <c r="D500" s="544" t="s">
        <v>1535</v>
      </c>
      <c r="E500" s="541"/>
      <c r="F500" s="541"/>
      <c r="G500" s="541"/>
      <c r="H500" s="659"/>
      <c r="I500" s="816"/>
    </row>
    <row r="501" spans="1:9" ht="16.5" hidden="1" customHeight="1">
      <c r="A501" s="939"/>
      <c r="B501" s="396" t="s">
        <v>1904</v>
      </c>
      <c r="C501" s="396" t="s">
        <v>1905</v>
      </c>
      <c r="D501" s="544" t="s">
        <v>1535</v>
      </c>
      <c r="E501" s="541"/>
      <c r="F501" s="541"/>
      <c r="G501" s="541"/>
      <c r="H501" s="659"/>
      <c r="I501" s="816"/>
    </row>
    <row r="502" spans="1:9" ht="16.5" hidden="1" customHeight="1">
      <c r="A502" s="939"/>
      <c r="B502" s="396" t="s">
        <v>1906</v>
      </c>
      <c r="C502" s="396" t="s">
        <v>1907</v>
      </c>
      <c r="D502" s="544" t="s">
        <v>1535</v>
      </c>
      <c r="E502" s="541"/>
      <c r="F502" s="541"/>
      <c r="G502" s="541"/>
      <c r="H502" s="659"/>
      <c r="I502" s="816"/>
    </row>
    <row r="503" spans="1:9" ht="16.5" hidden="1" customHeight="1">
      <c r="A503" s="939"/>
      <c r="B503" s="396" t="s">
        <v>1908</v>
      </c>
      <c r="C503" s="396" t="s">
        <v>1909</v>
      </c>
      <c r="D503" s="544" t="s">
        <v>1535</v>
      </c>
      <c r="E503" s="541"/>
      <c r="F503" s="541"/>
      <c r="G503" s="541"/>
      <c r="H503" s="659"/>
      <c r="I503" s="816"/>
    </row>
    <row r="504" spans="1:9" ht="16.5" hidden="1" customHeight="1">
      <c r="A504" s="939"/>
      <c r="B504" s="396" t="s">
        <v>1910</v>
      </c>
      <c r="C504" s="396" t="s">
        <v>1911</v>
      </c>
      <c r="D504" s="544" t="s">
        <v>1535</v>
      </c>
      <c r="E504" s="541"/>
      <c r="F504" s="541"/>
      <c r="G504" s="541"/>
      <c r="H504" s="659"/>
      <c r="I504" s="816"/>
    </row>
    <row r="505" spans="1:9" ht="16.5" hidden="1" customHeight="1">
      <c r="A505" s="939"/>
      <c r="B505" s="397">
        <v>3302</v>
      </c>
      <c r="C505" s="396" t="s">
        <v>1912</v>
      </c>
      <c r="D505" s="543"/>
      <c r="E505" s="541"/>
      <c r="F505" s="541"/>
      <c r="G505" s="541"/>
      <c r="H505" s="659"/>
      <c r="I505" s="816"/>
    </row>
    <row r="506" spans="1:9" ht="16.5" hidden="1" customHeight="1">
      <c r="A506" s="939"/>
      <c r="B506" s="397">
        <v>1004</v>
      </c>
      <c r="C506" s="396" t="s">
        <v>1913</v>
      </c>
      <c r="D506" s="544" t="s">
        <v>786</v>
      </c>
      <c r="E506" s="541"/>
      <c r="F506" s="541"/>
      <c r="G506" s="541"/>
      <c r="H506" s="659"/>
      <c r="I506" s="816"/>
    </row>
    <row r="507" spans="1:9" ht="16.5" hidden="1" customHeight="1">
      <c r="A507" s="939"/>
      <c r="B507" s="397">
        <v>1003</v>
      </c>
      <c r="C507" s="396" t="s">
        <v>1914</v>
      </c>
      <c r="D507" s="544" t="s">
        <v>1464</v>
      </c>
      <c r="E507" s="541"/>
      <c r="F507" s="541"/>
      <c r="G507" s="541"/>
      <c r="H507" s="659"/>
      <c r="I507" s="816"/>
    </row>
    <row r="508" spans="1:9" ht="16.5" hidden="1" customHeight="1">
      <c r="A508" s="939"/>
      <c r="B508" s="397">
        <v>507</v>
      </c>
      <c r="C508" s="396" t="s">
        <v>1915</v>
      </c>
      <c r="D508" s="544" t="s">
        <v>786</v>
      </c>
      <c r="E508" s="541"/>
      <c r="F508" s="541"/>
      <c r="G508" s="541"/>
      <c r="H508" s="659"/>
      <c r="I508" s="816"/>
    </row>
    <row r="509" spans="1:9" ht="16.5" hidden="1" customHeight="1">
      <c r="A509" s="939"/>
      <c r="B509" s="397">
        <v>517</v>
      </c>
      <c r="C509" s="396" t="s">
        <v>1916</v>
      </c>
      <c r="D509" s="544" t="s">
        <v>786</v>
      </c>
      <c r="E509" s="541"/>
      <c r="F509" s="541"/>
      <c r="G509" s="541"/>
      <c r="H509" s="659"/>
      <c r="I509" s="816"/>
    </row>
    <row r="510" spans="1:9" ht="16.5" hidden="1" customHeight="1">
      <c r="A510" s="939"/>
      <c r="B510" s="397">
        <v>1093</v>
      </c>
      <c r="C510" s="396" t="s">
        <v>1917</v>
      </c>
      <c r="D510" s="544" t="s">
        <v>780</v>
      </c>
      <c r="E510" s="541"/>
      <c r="F510" s="541"/>
      <c r="G510" s="541"/>
      <c r="H510" s="659"/>
      <c r="I510" s="816"/>
    </row>
    <row r="511" spans="1:9" ht="16.5" hidden="1" customHeight="1">
      <c r="A511" s="939"/>
      <c r="B511" s="397">
        <v>1094</v>
      </c>
      <c r="C511" s="396" t="s">
        <v>1918</v>
      </c>
      <c r="D511" s="544" t="s">
        <v>780</v>
      </c>
      <c r="E511" s="541"/>
      <c r="F511" s="541"/>
      <c r="G511" s="541"/>
      <c r="H511" s="659"/>
      <c r="I511" s="816"/>
    </row>
    <row r="512" spans="1:9" ht="16.5" hidden="1" customHeight="1">
      <c r="A512" s="939"/>
      <c r="B512" s="396" t="s">
        <v>1919</v>
      </c>
      <c r="C512" s="396" t="s">
        <v>1920</v>
      </c>
      <c r="D512" s="543"/>
      <c r="E512" s="541"/>
      <c r="F512" s="541"/>
      <c r="G512" s="541"/>
      <c r="H512" s="659"/>
      <c r="I512" s="816"/>
    </row>
    <row r="513" spans="1:11" ht="16.5" hidden="1" customHeight="1">
      <c r="A513" s="939"/>
      <c r="B513" s="397">
        <v>540</v>
      </c>
      <c r="C513" s="396" t="s">
        <v>1921</v>
      </c>
      <c r="D513" s="544" t="s">
        <v>816</v>
      </c>
      <c r="E513" s="541"/>
      <c r="F513" s="541"/>
      <c r="G513" s="541"/>
      <c r="H513" s="659"/>
      <c r="I513" s="816"/>
    </row>
    <row r="514" spans="1:11" ht="16.5" hidden="1" customHeight="1">
      <c r="A514" s="941"/>
      <c r="B514" s="397">
        <v>541</v>
      </c>
      <c r="C514" s="396" t="s">
        <v>1922</v>
      </c>
      <c r="D514" s="544" t="s">
        <v>1537</v>
      </c>
      <c r="E514" s="541"/>
      <c r="F514" s="541"/>
      <c r="G514" s="541"/>
      <c r="H514" s="659"/>
      <c r="I514" s="816"/>
    </row>
    <row r="515" spans="1:11" ht="16.5" hidden="1" customHeight="1">
      <c r="A515" s="942" t="s">
        <v>1923</v>
      </c>
      <c r="B515" s="396" t="s">
        <v>1924</v>
      </c>
      <c r="C515" s="396" t="s">
        <v>1925</v>
      </c>
      <c r="D515" s="544" t="s">
        <v>1272</v>
      </c>
      <c r="E515" s="541"/>
      <c r="F515" s="541"/>
      <c r="G515" s="541"/>
      <c r="H515" s="659"/>
      <c r="I515" s="816"/>
    </row>
    <row r="516" spans="1:11" ht="16.5" hidden="1" customHeight="1">
      <c r="A516" s="943"/>
      <c r="B516" s="396" t="s">
        <v>1926</v>
      </c>
      <c r="C516" s="396" t="s">
        <v>1927</v>
      </c>
      <c r="D516" s="544" t="s">
        <v>798</v>
      </c>
      <c r="E516" s="541"/>
      <c r="F516" s="541"/>
      <c r="G516" s="541"/>
      <c r="H516" s="659"/>
      <c r="I516" s="816"/>
    </row>
    <row r="517" spans="1:11" ht="16.5" hidden="1" customHeight="1">
      <c r="A517" s="943"/>
      <c r="B517" s="397">
        <v>757</v>
      </c>
      <c r="C517" s="396" t="s">
        <v>1928</v>
      </c>
      <c r="D517" s="544" t="s">
        <v>1929</v>
      </c>
      <c r="E517" s="541"/>
      <c r="F517" s="541"/>
      <c r="G517" s="541"/>
      <c r="H517" s="659"/>
      <c r="I517" s="816"/>
    </row>
    <row r="518" spans="1:11" ht="16.5" hidden="1" customHeight="1">
      <c r="A518" s="943"/>
      <c r="B518" s="397">
        <v>2245</v>
      </c>
      <c r="C518" s="396" t="s">
        <v>1930</v>
      </c>
      <c r="D518" s="544" t="s">
        <v>1469</v>
      </c>
      <c r="E518" s="541"/>
      <c r="F518" s="541"/>
      <c r="G518" s="541"/>
      <c r="H518" s="659"/>
      <c r="I518" s="816"/>
    </row>
    <row r="519" spans="1:11" ht="16.5" hidden="1" customHeight="1">
      <c r="A519" s="943"/>
      <c r="B519" s="397">
        <v>77021</v>
      </c>
      <c r="C519" s="396" t="s">
        <v>1931</v>
      </c>
      <c r="D519" s="543"/>
      <c r="E519" s="541"/>
      <c r="F519" s="541"/>
      <c r="G519" s="541"/>
      <c r="H519" s="659"/>
      <c r="I519" s="816"/>
    </row>
    <row r="520" spans="1:11" ht="16.5" hidden="1" customHeight="1">
      <c r="A520" s="943"/>
      <c r="B520" s="397">
        <v>2264</v>
      </c>
      <c r="C520" s="396" t="s">
        <v>1932</v>
      </c>
      <c r="D520" s="544" t="s">
        <v>1749</v>
      </c>
      <c r="E520" s="541"/>
      <c r="F520" s="541"/>
      <c r="G520" s="541"/>
      <c r="H520" s="659"/>
      <c r="I520" s="816"/>
    </row>
    <row r="521" spans="1:11" ht="16.5" hidden="1" customHeight="1">
      <c r="A521" s="943"/>
      <c r="B521" s="397">
        <v>533</v>
      </c>
      <c r="C521" s="396" t="s">
        <v>1933</v>
      </c>
      <c r="D521" s="546" t="s">
        <v>1934</v>
      </c>
      <c r="E521" s="541"/>
      <c r="F521" s="541"/>
      <c r="G521" s="541"/>
      <c r="H521" s="659"/>
      <c r="I521" s="816"/>
    </row>
    <row r="522" spans="1:11" ht="16.5" hidden="1" customHeight="1">
      <c r="A522" s="943"/>
      <c r="B522" s="414">
        <v>534</v>
      </c>
      <c r="C522" s="802" t="s">
        <v>1935</v>
      </c>
      <c r="D522" s="803" t="s">
        <v>1934</v>
      </c>
      <c r="E522" s="804"/>
      <c r="F522" s="804"/>
      <c r="G522" s="804"/>
      <c r="H522" s="814"/>
      <c r="I522" s="816"/>
    </row>
    <row r="523" spans="1:11" ht="15">
      <c r="A523" s="805"/>
      <c r="B523" s="807">
        <v>5569</v>
      </c>
      <c r="C523" s="808" t="s">
        <v>3138</v>
      </c>
      <c r="D523" s="805"/>
      <c r="E523" s="806"/>
      <c r="F523" s="806"/>
      <c r="G523" s="806"/>
      <c r="H523" s="815"/>
      <c r="I523" s="816"/>
      <c r="J523" s="809">
        <v>15</v>
      </c>
      <c r="K523" s="809">
        <v>14</v>
      </c>
    </row>
    <row r="524" spans="1:11" ht="15">
      <c r="A524" s="805"/>
      <c r="B524" s="812">
        <v>1331</v>
      </c>
      <c r="C524" s="813" t="s">
        <v>3154</v>
      </c>
      <c r="D524" s="811"/>
      <c r="E524" s="806"/>
      <c r="F524" s="806"/>
      <c r="G524" s="806"/>
      <c r="H524" s="815"/>
      <c r="I524" s="816"/>
      <c r="J524" s="809">
        <v>26</v>
      </c>
    </row>
    <row r="525" spans="1:11" ht="15">
      <c r="A525" s="805"/>
      <c r="B525" s="812">
        <v>1332</v>
      </c>
      <c r="C525" s="813" t="s">
        <v>3155</v>
      </c>
      <c r="D525" s="811"/>
      <c r="E525" s="806"/>
      <c r="F525" s="806"/>
      <c r="G525" s="806"/>
      <c r="H525" s="815"/>
      <c r="I525" s="816"/>
      <c r="J525" s="809">
        <v>9</v>
      </c>
    </row>
    <row r="526" spans="1:11" ht="15">
      <c r="A526" s="805"/>
      <c r="B526" s="812">
        <v>1333</v>
      </c>
      <c r="C526" s="813" t="s">
        <v>3156</v>
      </c>
      <c r="D526" s="811"/>
      <c r="E526" s="806"/>
      <c r="F526" s="806"/>
      <c r="G526" s="806"/>
      <c r="H526" s="815"/>
      <c r="I526" s="816"/>
      <c r="J526" s="809">
        <v>0</v>
      </c>
    </row>
    <row r="527" spans="1:11" ht="15">
      <c r="A527" s="805"/>
      <c r="B527" s="812">
        <v>1334</v>
      </c>
      <c r="C527" s="813" t="s">
        <v>3157</v>
      </c>
      <c r="D527" s="811"/>
      <c r="E527" s="806"/>
      <c r="F527" s="806"/>
      <c r="G527" s="806"/>
      <c r="H527" s="815"/>
      <c r="I527" s="816"/>
      <c r="J527" s="809">
        <v>3</v>
      </c>
    </row>
    <row r="528" spans="1:11" ht="15">
      <c r="A528" s="805"/>
      <c r="B528" s="812">
        <v>1335</v>
      </c>
      <c r="C528" s="813" t="s">
        <v>3158</v>
      </c>
      <c r="D528" s="811"/>
      <c r="E528" s="806"/>
      <c r="F528" s="806"/>
      <c r="G528" s="806"/>
      <c r="H528" s="815"/>
      <c r="I528" s="816"/>
      <c r="J528" s="809">
        <v>1</v>
      </c>
    </row>
    <row r="529" spans="1:10" ht="15">
      <c r="A529" s="805"/>
      <c r="B529" s="812">
        <v>1336</v>
      </c>
      <c r="C529" s="813" t="s">
        <v>3159</v>
      </c>
      <c r="D529" s="811"/>
      <c r="E529" s="806"/>
      <c r="F529" s="806"/>
      <c r="G529" s="806"/>
      <c r="H529" s="815"/>
      <c r="I529" s="816"/>
      <c r="J529" s="809">
        <v>1</v>
      </c>
    </row>
  </sheetData>
  <mergeCells count="41">
    <mergeCell ref="J1:K1"/>
    <mergeCell ref="A49:A64"/>
    <mergeCell ref="A1:B1"/>
    <mergeCell ref="C1:D1"/>
    <mergeCell ref="E1:H1"/>
    <mergeCell ref="A3:A25"/>
    <mergeCell ref="A26:A48"/>
    <mergeCell ref="A149:A161"/>
    <mergeCell ref="A65:A68"/>
    <mergeCell ref="A69:A74"/>
    <mergeCell ref="A75:A95"/>
    <mergeCell ref="A96:A98"/>
    <mergeCell ref="A99:A101"/>
    <mergeCell ref="A102:A107"/>
    <mergeCell ref="A108:A118"/>
    <mergeCell ref="A119:A124"/>
    <mergeCell ref="A125:A134"/>
    <mergeCell ref="A135:A144"/>
    <mergeCell ref="A145:A148"/>
    <mergeCell ref="A349:A367"/>
    <mergeCell ref="A162:A166"/>
    <mergeCell ref="A167:A169"/>
    <mergeCell ref="A170:A175"/>
    <mergeCell ref="A176:A198"/>
    <mergeCell ref="A199:A200"/>
    <mergeCell ref="A201:A209"/>
    <mergeCell ref="A210:A248"/>
    <mergeCell ref="A249:A253"/>
    <mergeCell ref="A254:A298"/>
    <mergeCell ref="A299:A340"/>
    <mergeCell ref="A341:A348"/>
    <mergeCell ref="A433:A448"/>
    <mergeCell ref="A449:A498"/>
    <mergeCell ref="A499:A514"/>
    <mergeCell ref="A515:A522"/>
    <mergeCell ref="A368:A370"/>
    <mergeCell ref="A371:A378"/>
    <mergeCell ref="A379:A398"/>
    <mergeCell ref="A399:A412"/>
    <mergeCell ref="A413:A425"/>
    <mergeCell ref="A426:A432"/>
  </mergeCells>
  <pageMargins left="0.7" right="0.7" top="0.75" bottom="0.75" header="0.3" footer="0.3"/>
  <pageSetup paperSize="9" orientation="portrait" verticalDpi="20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35"/>
  <sheetViews>
    <sheetView workbookViewId="0">
      <selection activeCell="C239" sqref="C239"/>
    </sheetView>
  </sheetViews>
  <sheetFormatPr baseColWidth="10" defaultColWidth="8" defaultRowHeight="12.75"/>
  <cols>
    <col min="1" max="1" width="18.5703125" style="395" customWidth="1"/>
    <col min="2" max="2" width="18.140625" style="395" customWidth="1"/>
    <col min="3" max="3" width="45" style="395" customWidth="1"/>
    <col min="4" max="6" width="13" style="421" hidden="1" customWidth="1"/>
    <col min="7" max="7" width="13" style="421" customWidth="1"/>
    <col min="8" max="16384" width="8" style="395"/>
  </cols>
  <sheetData>
    <row r="1" spans="1:7" ht="32.25" customHeight="1">
      <c r="A1" s="668"/>
      <c r="B1" s="670" t="s">
        <v>1980</v>
      </c>
      <c r="C1" s="671"/>
      <c r="D1" s="509"/>
      <c r="E1" s="509"/>
      <c r="F1" s="509"/>
      <c r="G1" s="509"/>
    </row>
    <row r="2" spans="1:7" ht="20.45" customHeight="1">
      <c r="A2" s="669"/>
      <c r="B2" s="409" t="s">
        <v>1981</v>
      </c>
      <c r="C2" s="410" t="s">
        <v>1982</v>
      </c>
      <c r="D2" s="510" t="s">
        <v>1151</v>
      </c>
      <c r="E2" s="510" t="s">
        <v>2715</v>
      </c>
      <c r="F2" s="510"/>
      <c r="G2" s="510"/>
    </row>
    <row r="3" spans="1:7" ht="16.5" hidden="1" customHeight="1">
      <c r="A3" s="672" t="s">
        <v>1983</v>
      </c>
      <c r="B3" s="396" t="s">
        <v>1984</v>
      </c>
      <c r="C3" s="506" t="s">
        <v>1985</v>
      </c>
      <c r="D3" s="511"/>
      <c r="E3" s="511"/>
      <c r="F3" s="511"/>
      <c r="G3" s="511"/>
    </row>
    <row r="4" spans="1:7" ht="16.5" hidden="1" customHeight="1">
      <c r="A4" s="673"/>
      <c r="B4" s="396" t="s">
        <v>1986</v>
      </c>
      <c r="C4" s="506" t="s">
        <v>1987</v>
      </c>
      <c r="D4" s="511"/>
      <c r="E4" s="511"/>
      <c r="F4" s="511"/>
      <c r="G4" s="511"/>
    </row>
    <row r="5" spans="1:7" ht="16.5" hidden="1" customHeight="1">
      <c r="A5" s="673"/>
      <c r="B5" s="396" t="s">
        <v>1988</v>
      </c>
      <c r="C5" s="506" t="s">
        <v>1989</v>
      </c>
      <c r="D5" s="511"/>
      <c r="E5" s="511"/>
      <c r="F5" s="511"/>
      <c r="G5" s="511"/>
    </row>
    <row r="6" spans="1:7" ht="16.5" hidden="1" customHeight="1">
      <c r="A6" s="673"/>
      <c r="B6" s="396" t="s">
        <v>1990</v>
      </c>
      <c r="C6" s="506" t="s">
        <v>1991</v>
      </c>
      <c r="D6" s="511"/>
      <c r="E6" s="511"/>
      <c r="F6" s="511"/>
      <c r="G6" s="511"/>
    </row>
    <row r="7" spans="1:7" ht="16.5" hidden="1" customHeight="1">
      <c r="A7" s="673"/>
      <c r="B7" s="397">
        <v>1116011</v>
      </c>
      <c r="C7" s="506" t="s">
        <v>1992</v>
      </c>
      <c r="D7" s="511"/>
      <c r="E7" s="511"/>
      <c r="F7" s="511"/>
      <c r="G7" s="511"/>
    </row>
    <row r="8" spans="1:7" ht="16.5" hidden="1" customHeight="1">
      <c r="A8" s="673"/>
      <c r="B8" s="397">
        <v>1116007</v>
      </c>
      <c r="C8" s="506" t="s">
        <v>1993</v>
      </c>
      <c r="D8" s="511"/>
      <c r="E8" s="511"/>
      <c r="F8" s="511"/>
      <c r="G8" s="511"/>
    </row>
    <row r="9" spans="1:7" ht="16.5" hidden="1" customHeight="1">
      <c r="A9" s="673"/>
      <c r="B9" s="397">
        <v>1116008</v>
      </c>
      <c r="C9" s="506" t="s">
        <v>1994</v>
      </c>
      <c r="D9" s="511"/>
      <c r="E9" s="511"/>
      <c r="F9" s="511"/>
      <c r="G9" s="511"/>
    </row>
    <row r="10" spans="1:7" ht="16.5" hidden="1" customHeight="1">
      <c r="A10" s="673"/>
      <c r="B10" s="397">
        <v>1116009</v>
      </c>
      <c r="C10" s="506" t="s">
        <v>1995</v>
      </c>
      <c r="D10" s="511"/>
      <c r="E10" s="511"/>
      <c r="F10" s="511"/>
      <c r="G10" s="511"/>
    </row>
    <row r="11" spans="1:7" ht="16.5" hidden="1" customHeight="1">
      <c r="A11" s="673"/>
      <c r="B11" s="397">
        <v>1116002</v>
      </c>
      <c r="C11" s="506" t="s">
        <v>1996</v>
      </c>
      <c r="D11" s="511"/>
      <c r="E11" s="511"/>
      <c r="F11" s="511"/>
      <c r="G11" s="511"/>
    </row>
    <row r="12" spans="1:7" ht="16.5" hidden="1" customHeight="1">
      <c r="A12" s="673"/>
      <c r="B12" s="397">
        <v>1116003</v>
      </c>
      <c r="C12" s="506" t="s">
        <v>1997</v>
      </c>
      <c r="D12" s="511"/>
      <c r="E12" s="511"/>
      <c r="F12" s="511"/>
      <c r="G12" s="511"/>
    </row>
    <row r="13" spans="1:7" ht="16.5" hidden="1" customHeight="1">
      <c r="A13" s="673"/>
      <c r="B13" s="397">
        <v>1116004</v>
      </c>
      <c r="C13" s="506" t="s">
        <v>1998</v>
      </c>
      <c r="D13" s="511"/>
      <c r="E13" s="511"/>
      <c r="F13" s="511"/>
      <c r="G13" s="511"/>
    </row>
    <row r="14" spans="1:7" ht="16.5" hidden="1" customHeight="1">
      <c r="A14" s="673"/>
      <c r="B14" s="397">
        <v>1116005</v>
      </c>
      <c r="C14" s="506" t="s">
        <v>1999</v>
      </c>
      <c r="D14" s="511"/>
      <c r="E14" s="511"/>
      <c r="F14" s="511"/>
      <c r="G14" s="511"/>
    </row>
    <row r="15" spans="1:7" ht="16.5" hidden="1" customHeight="1">
      <c r="A15" s="673"/>
      <c r="B15" s="397">
        <v>1116006</v>
      </c>
      <c r="C15" s="506" t="s">
        <v>2000</v>
      </c>
      <c r="D15" s="511"/>
      <c r="E15" s="511"/>
      <c r="F15" s="511"/>
      <c r="G15" s="511"/>
    </row>
    <row r="16" spans="1:7" ht="16.5" hidden="1" customHeight="1">
      <c r="A16" s="673"/>
      <c r="B16" s="396" t="s">
        <v>2001</v>
      </c>
      <c r="C16" s="506" t="s">
        <v>2002</v>
      </c>
      <c r="D16" s="511"/>
      <c r="E16" s="511"/>
      <c r="F16" s="511"/>
      <c r="G16" s="511"/>
    </row>
    <row r="17" spans="1:7" ht="16.5" hidden="1" customHeight="1">
      <c r="A17" s="673"/>
      <c r="B17" s="396" t="s">
        <v>2003</v>
      </c>
      <c r="C17" s="506" t="s">
        <v>2004</v>
      </c>
      <c r="D17" s="511"/>
      <c r="E17" s="511"/>
      <c r="F17" s="511"/>
      <c r="G17" s="511"/>
    </row>
    <row r="18" spans="1:7" ht="16.5" hidden="1" customHeight="1">
      <c r="A18" s="673"/>
      <c r="B18" s="397">
        <v>1114001</v>
      </c>
      <c r="C18" s="506" t="s">
        <v>2005</v>
      </c>
      <c r="D18" s="511"/>
      <c r="E18" s="511"/>
      <c r="F18" s="511"/>
      <c r="G18" s="511"/>
    </row>
    <row r="19" spans="1:7" ht="16.5" hidden="1" customHeight="1">
      <c r="A19" s="673"/>
      <c r="B19" s="397">
        <v>1114002</v>
      </c>
      <c r="C19" s="506" t="s">
        <v>2006</v>
      </c>
      <c r="D19" s="511"/>
      <c r="E19" s="511"/>
      <c r="F19" s="511"/>
      <c r="G19" s="511"/>
    </row>
    <row r="20" spans="1:7" ht="16.5" hidden="1" customHeight="1">
      <c r="A20" s="673"/>
      <c r="B20" s="396" t="s">
        <v>2007</v>
      </c>
      <c r="C20" s="506" t="s">
        <v>2008</v>
      </c>
      <c r="D20" s="511"/>
      <c r="E20" s="511"/>
      <c r="F20" s="511"/>
      <c r="G20" s="511"/>
    </row>
    <row r="21" spans="1:7" ht="16.5" hidden="1" customHeight="1">
      <c r="A21" s="673"/>
      <c r="B21" s="396" t="s">
        <v>2009</v>
      </c>
      <c r="C21" s="506" t="s">
        <v>2010</v>
      </c>
      <c r="D21" s="511"/>
      <c r="E21" s="511"/>
      <c r="F21" s="511"/>
      <c r="G21" s="511"/>
    </row>
    <row r="22" spans="1:7" ht="16.5" hidden="1" customHeight="1">
      <c r="A22" s="673"/>
      <c r="B22" s="396" t="s">
        <v>2011</v>
      </c>
      <c r="C22" s="506" t="s">
        <v>2012</v>
      </c>
      <c r="D22" s="511"/>
      <c r="E22" s="511"/>
      <c r="F22" s="511"/>
      <c r="G22" s="511"/>
    </row>
    <row r="23" spans="1:7" ht="16.5" hidden="1" customHeight="1">
      <c r="A23" s="673"/>
      <c r="B23" s="396" t="s">
        <v>2013</v>
      </c>
      <c r="C23" s="506" t="s">
        <v>2014</v>
      </c>
      <c r="D23" s="511"/>
      <c r="E23" s="511"/>
      <c r="F23" s="511"/>
      <c r="G23" s="511"/>
    </row>
    <row r="24" spans="1:7" ht="16.5" hidden="1" customHeight="1">
      <c r="A24" s="673"/>
      <c r="B24" s="396" t="s">
        <v>2015</v>
      </c>
      <c r="C24" s="506" t="s">
        <v>2016</v>
      </c>
      <c r="D24" s="511"/>
      <c r="E24" s="511"/>
      <c r="F24" s="511"/>
      <c r="G24" s="511"/>
    </row>
    <row r="25" spans="1:7" ht="16.5" hidden="1" customHeight="1">
      <c r="A25" s="673"/>
      <c r="B25" s="396" t="s">
        <v>2017</v>
      </c>
      <c r="C25" s="506" t="s">
        <v>2018</v>
      </c>
      <c r="D25" s="511"/>
      <c r="E25" s="511"/>
      <c r="F25" s="511"/>
      <c r="G25" s="511"/>
    </row>
    <row r="26" spans="1:7" ht="16.5" hidden="1" customHeight="1">
      <c r="A26" s="673"/>
      <c r="B26" s="397">
        <v>1150121</v>
      </c>
      <c r="C26" s="506" t="s">
        <v>2019</v>
      </c>
      <c r="D26" s="511"/>
      <c r="E26" s="511"/>
      <c r="F26" s="511"/>
      <c r="G26" s="511"/>
    </row>
    <row r="27" spans="1:7" ht="16.5" hidden="1" customHeight="1">
      <c r="A27" s="673"/>
      <c r="B27" s="397">
        <v>1150147</v>
      </c>
      <c r="C27" s="506" t="s">
        <v>2020</v>
      </c>
      <c r="D27" s="511"/>
      <c r="E27" s="511"/>
      <c r="F27" s="511"/>
      <c r="G27" s="511"/>
    </row>
    <row r="28" spans="1:7" ht="16.5" hidden="1" customHeight="1">
      <c r="A28" s="674"/>
      <c r="B28" s="397">
        <v>1150108</v>
      </c>
      <c r="C28" s="506" t="s">
        <v>2021</v>
      </c>
      <c r="D28" s="511"/>
      <c r="E28" s="511"/>
      <c r="F28" s="511"/>
      <c r="G28" s="511"/>
    </row>
    <row r="29" spans="1:7" ht="16.5" hidden="1" customHeight="1">
      <c r="A29" s="675" t="s">
        <v>2022</v>
      </c>
      <c r="B29" s="397">
        <v>1144001</v>
      </c>
      <c r="C29" s="506" t="s">
        <v>2023</v>
      </c>
      <c r="D29" s="511"/>
      <c r="E29" s="511"/>
      <c r="F29" s="511"/>
      <c r="G29" s="511"/>
    </row>
    <row r="30" spans="1:7" ht="16.5" hidden="1" customHeight="1">
      <c r="A30" s="676"/>
      <c r="B30" s="397">
        <v>1144002</v>
      </c>
      <c r="C30" s="506" t="s">
        <v>2024</v>
      </c>
      <c r="D30" s="511"/>
      <c r="E30" s="511"/>
      <c r="F30" s="511"/>
      <c r="G30" s="511"/>
    </row>
    <row r="31" spans="1:7" ht="16.5" hidden="1" customHeight="1">
      <c r="A31" s="676"/>
      <c r="B31" s="397">
        <v>1144003</v>
      </c>
      <c r="C31" s="506" t="s">
        <v>2025</v>
      </c>
      <c r="D31" s="511"/>
      <c r="E31" s="511"/>
      <c r="F31" s="511"/>
      <c r="G31" s="511"/>
    </row>
    <row r="32" spans="1:7" ht="16.5" hidden="1" customHeight="1">
      <c r="A32" s="676"/>
      <c r="B32" s="397">
        <v>1144004</v>
      </c>
      <c r="C32" s="506" t="s">
        <v>2026</v>
      </c>
      <c r="D32" s="511"/>
      <c r="E32" s="511"/>
      <c r="F32" s="511"/>
      <c r="G32" s="511"/>
    </row>
    <row r="33" spans="1:9" ht="16.5" hidden="1" customHeight="1">
      <c r="A33" s="676"/>
      <c r="B33" s="397">
        <v>1144005</v>
      </c>
      <c r="C33" s="506" t="s">
        <v>2027</v>
      </c>
      <c r="D33" s="511"/>
      <c r="E33" s="511"/>
      <c r="F33" s="511"/>
      <c r="G33" s="511"/>
    </row>
    <row r="34" spans="1:9" ht="16.5" hidden="1" customHeight="1">
      <c r="A34" s="676"/>
      <c r="B34" s="397">
        <v>1144006</v>
      </c>
      <c r="C34" s="506" t="s">
        <v>2028</v>
      </c>
      <c r="D34" s="511"/>
      <c r="E34" s="511"/>
      <c r="F34" s="511"/>
      <c r="G34" s="511"/>
    </row>
    <row r="35" spans="1:9" ht="16.5" hidden="1" customHeight="1">
      <c r="A35" s="676"/>
      <c r="B35" s="397">
        <v>1144007</v>
      </c>
      <c r="C35" s="506" t="s">
        <v>2029</v>
      </c>
      <c r="D35" s="511"/>
      <c r="E35" s="511"/>
      <c r="F35" s="511"/>
      <c r="G35" s="511"/>
    </row>
    <row r="36" spans="1:9" ht="16.5" hidden="1" customHeight="1">
      <c r="A36" s="676"/>
      <c r="B36" s="397">
        <v>1144008</v>
      </c>
      <c r="C36" s="506" t="s">
        <v>2030</v>
      </c>
      <c r="D36" s="511"/>
      <c r="E36" s="511"/>
      <c r="F36" s="511"/>
      <c r="G36" s="511"/>
    </row>
    <row r="37" spans="1:9" ht="16.5" hidden="1" customHeight="1">
      <c r="A37" s="676"/>
      <c r="B37" s="397">
        <v>1144009</v>
      </c>
      <c r="C37" s="506" t="s">
        <v>2031</v>
      </c>
      <c r="D37" s="511"/>
      <c r="E37" s="511"/>
      <c r="F37" s="511"/>
      <c r="G37" s="511"/>
    </row>
    <row r="38" spans="1:9" ht="16.5" hidden="1" customHeight="1">
      <c r="A38" s="676"/>
      <c r="B38" s="397">
        <v>1144010</v>
      </c>
      <c r="C38" s="506" t="s">
        <v>2032</v>
      </c>
      <c r="D38" s="511"/>
      <c r="E38" s="511"/>
      <c r="F38" s="511"/>
      <c r="G38" s="511"/>
    </row>
    <row r="39" spans="1:9" ht="16.5" hidden="1" customHeight="1">
      <c r="A39" s="676"/>
      <c r="B39" s="397">
        <v>1144011</v>
      </c>
      <c r="C39" s="506" t="s">
        <v>2033</v>
      </c>
      <c r="D39" s="511"/>
      <c r="E39" s="511"/>
      <c r="F39" s="511"/>
      <c r="G39" s="511"/>
    </row>
    <row r="40" spans="1:9" ht="16.5" hidden="1" customHeight="1">
      <c r="A40" s="676"/>
      <c r="B40" s="397">
        <v>1144012</v>
      </c>
      <c r="C40" s="506" t="s">
        <v>2034</v>
      </c>
      <c r="D40" s="511"/>
      <c r="E40" s="511"/>
      <c r="F40" s="511"/>
      <c r="G40" s="511"/>
    </row>
    <row r="41" spans="1:9" ht="16.5" hidden="1" customHeight="1">
      <c r="A41" s="676"/>
      <c r="B41" s="397">
        <v>1144013</v>
      </c>
      <c r="C41" s="506" t="s">
        <v>2035</v>
      </c>
      <c r="D41" s="511"/>
      <c r="E41" s="511"/>
      <c r="F41" s="511"/>
      <c r="G41" s="511"/>
    </row>
    <row r="42" spans="1:9" ht="16.5" hidden="1" customHeight="1">
      <c r="A42" s="676"/>
      <c r="B42" s="397">
        <v>1144014</v>
      </c>
      <c r="C42" s="506" t="s">
        <v>2036</v>
      </c>
      <c r="D42" s="511"/>
      <c r="E42" s="511"/>
      <c r="F42" s="511"/>
      <c r="G42" s="511"/>
    </row>
    <row r="43" spans="1:9" ht="16.5" hidden="1" customHeight="1">
      <c r="A43" s="676"/>
      <c r="B43" s="397">
        <v>1150157</v>
      </c>
      <c r="C43" s="506" t="s">
        <v>2037</v>
      </c>
      <c r="D43" s="511"/>
      <c r="E43" s="511"/>
      <c r="F43" s="511"/>
      <c r="G43" s="511"/>
    </row>
    <row r="44" spans="1:9" ht="16.5" hidden="1" customHeight="1">
      <c r="A44" s="676"/>
      <c r="B44" s="397">
        <v>1150156</v>
      </c>
      <c r="C44" s="506" t="s">
        <v>2038</v>
      </c>
      <c r="D44" s="511"/>
      <c r="E44" s="511"/>
      <c r="F44" s="511"/>
      <c r="G44" s="511"/>
    </row>
    <row r="45" spans="1:9" ht="16.5" hidden="1" customHeight="1">
      <c r="A45" s="677"/>
      <c r="B45" s="397">
        <v>1150002</v>
      </c>
      <c r="C45" s="506" t="s">
        <v>2039</v>
      </c>
      <c r="D45" s="511"/>
      <c r="E45" s="511"/>
      <c r="F45" s="511"/>
      <c r="G45" s="511"/>
    </row>
    <row r="46" spans="1:9" ht="16.5" customHeight="1">
      <c r="A46" s="678"/>
      <c r="B46" s="400">
        <v>1114004</v>
      </c>
      <c r="C46" s="507" t="s">
        <v>2040</v>
      </c>
      <c r="D46" s="512">
        <v>3</v>
      </c>
      <c r="E46" s="512"/>
      <c r="F46" s="512">
        <v>2</v>
      </c>
      <c r="G46" s="512"/>
    </row>
    <row r="47" spans="1:9" ht="16.5" customHeight="1">
      <c r="A47" s="679"/>
      <c r="B47" s="400">
        <v>1114005</v>
      </c>
      <c r="C47" s="507" t="s">
        <v>2041</v>
      </c>
      <c r="D47" s="512">
        <v>36</v>
      </c>
      <c r="E47" s="512">
        <v>58</v>
      </c>
      <c r="F47" s="512">
        <v>57</v>
      </c>
      <c r="G47" s="512">
        <v>120</v>
      </c>
      <c r="H47" s="395">
        <v>175</v>
      </c>
      <c r="I47" s="395">
        <v>326</v>
      </c>
    </row>
    <row r="48" spans="1:9" ht="16.5" hidden="1" customHeight="1">
      <c r="A48" s="679"/>
      <c r="B48" s="397">
        <v>1114009</v>
      </c>
      <c r="C48" s="507" t="s">
        <v>2042</v>
      </c>
      <c r="D48" s="511"/>
      <c r="E48" s="511"/>
      <c r="F48" s="511"/>
      <c r="G48" s="512"/>
    </row>
    <row r="49" spans="1:9" ht="16.5" hidden="1" customHeight="1">
      <c r="A49" s="679"/>
      <c r="B49" s="397">
        <v>1114007</v>
      </c>
      <c r="C49" s="507" t="s">
        <v>2043</v>
      </c>
      <c r="D49" s="511"/>
      <c r="E49" s="511"/>
      <c r="F49" s="511"/>
      <c r="G49" s="512"/>
    </row>
    <row r="50" spans="1:9" ht="16.5" customHeight="1">
      <c r="A50" s="679"/>
      <c r="B50" s="401" t="s">
        <v>2044</v>
      </c>
      <c r="C50" s="507" t="s">
        <v>2045</v>
      </c>
      <c r="D50" s="512">
        <v>12</v>
      </c>
      <c r="E50" s="512">
        <v>12</v>
      </c>
      <c r="F50" s="512">
        <v>64</v>
      </c>
      <c r="G50" s="512">
        <v>48</v>
      </c>
      <c r="H50" s="395">
        <v>0</v>
      </c>
      <c r="I50" s="395">
        <v>35</v>
      </c>
    </row>
    <row r="51" spans="1:9" ht="16.5" customHeight="1">
      <c r="A51" s="679"/>
      <c r="B51" s="401" t="s">
        <v>2046</v>
      </c>
      <c r="C51" s="507" t="s">
        <v>2047</v>
      </c>
      <c r="D51" s="512">
        <v>12</v>
      </c>
      <c r="E51" s="512">
        <v>20</v>
      </c>
      <c r="F51" s="512">
        <v>49</v>
      </c>
      <c r="G51" s="512">
        <v>48</v>
      </c>
      <c r="H51" s="395">
        <v>0</v>
      </c>
      <c r="I51" s="395">
        <v>9</v>
      </c>
    </row>
    <row r="52" spans="1:9" ht="16.5" customHeight="1">
      <c r="A52" s="679"/>
      <c r="B52" s="401" t="s">
        <v>2048</v>
      </c>
      <c r="C52" s="507" t="s">
        <v>2049</v>
      </c>
      <c r="D52" s="512">
        <v>12</v>
      </c>
      <c r="E52" s="512">
        <v>16</v>
      </c>
      <c r="F52" s="512">
        <v>106</v>
      </c>
      <c r="G52" s="512">
        <v>48</v>
      </c>
    </row>
    <row r="53" spans="1:9" ht="16.5" customHeight="1">
      <c r="A53" s="679"/>
      <c r="B53" s="401" t="s">
        <v>2050</v>
      </c>
      <c r="C53" s="507" t="s">
        <v>2051</v>
      </c>
      <c r="D53" s="512">
        <v>12</v>
      </c>
      <c r="E53" s="512">
        <v>4</v>
      </c>
      <c r="F53" s="512">
        <v>18</v>
      </c>
      <c r="G53" s="512">
        <v>48</v>
      </c>
      <c r="H53" s="395">
        <v>8</v>
      </c>
      <c r="I53" s="395">
        <v>11</v>
      </c>
    </row>
    <row r="54" spans="1:9" ht="16.5" customHeight="1">
      <c r="A54" s="679"/>
      <c r="B54" s="411" t="s">
        <v>2052</v>
      </c>
      <c r="C54" s="508" t="s">
        <v>2053</v>
      </c>
      <c r="D54" s="512">
        <v>4</v>
      </c>
      <c r="E54" s="512">
        <v>1</v>
      </c>
      <c r="F54" s="512">
        <v>24</v>
      </c>
      <c r="G54" s="512">
        <v>48</v>
      </c>
      <c r="H54" s="395">
        <v>6</v>
      </c>
      <c r="I54" s="395">
        <v>9</v>
      </c>
    </row>
    <row r="55" spans="1:9" ht="16.5" hidden="1" customHeight="1">
      <c r="A55" s="666" t="s">
        <v>2054</v>
      </c>
      <c r="B55" s="412" t="s">
        <v>2055</v>
      </c>
      <c r="C55" s="649" t="s">
        <v>2056</v>
      </c>
      <c r="D55" s="511"/>
      <c r="E55" s="511"/>
      <c r="F55" s="511"/>
      <c r="G55" s="512"/>
    </row>
    <row r="56" spans="1:9" ht="16.5" hidden="1" customHeight="1">
      <c r="A56" s="666"/>
      <c r="B56" s="396" t="s">
        <v>2057</v>
      </c>
      <c r="C56" s="507" t="s">
        <v>2058</v>
      </c>
      <c r="D56" s="511"/>
      <c r="E56" s="511"/>
      <c r="F56" s="511"/>
      <c r="G56" s="512"/>
    </row>
    <row r="57" spans="1:9" ht="16.5" hidden="1" customHeight="1">
      <c r="A57" s="666"/>
      <c r="B57" s="396" t="s">
        <v>2059</v>
      </c>
      <c r="C57" s="507" t="s">
        <v>2060</v>
      </c>
      <c r="D57" s="511"/>
      <c r="E57" s="511"/>
      <c r="F57" s="511"/>
      <c r="G57" s="512"/>
    </row>
    <row r="58" spans="1:9" ht="16.5" hidden="1" customHeight="1">
      <c r="A58" s="666"/>
      <c r="B58" s="396" t="s">
        <v>2061</v>
      </c>
      <c r="C58" s="507" t="s">
        <v>2062</v>
      </c>
      <c r="D58" s="511"/>
      <c r="E58" s="511"/>
      <c r="F58" s="511"/>
      <c r="G58" s="512"/>
    </row>
    <row r="59" spans="1:9" ht="16.5" hidden="1" customHeight="1">
      <c r="A59" s="666"/>
      <c r="B59" s="396" t="s">
        <v>2063</v>
      </c>
      <c r="C59" s="507" t="s">
        <v>2064</v>
      </c>
      <c r="D59" s="511"/>
      <c r="E59" s="511"/>
      <c r="F59" s="511"/>
      <c r="G59" s="512"/>
    </row>
    <row r="60" spans="1:9" ht="16.5" hidden="1" customHeight="1">
      <c r="A60" s="666"/>
      <c r="B60" s="396" t="s">
        <v>2065</v>
      </c>
      <c r="C60" s="507" t="s">
        <v>2066</v>
      </c>
      <c r="D60" s="511"/>
      <c r="E60" s="511"/>
      <c r="F60" s="511"/>
      <c r="G60" s="512"/>
    </row>
    <row r="61" spans="1:9" ht="16.5" hidden="1" customHeight="1">
      <c r="A61" s="666"/>
      <c r="B61" s="397">
        <v>1150175</v>
      </c>
      <c r="C61" s="507" t="s">
        <v>2067</v>
      </c>
      <c r="D61" s="511"/>
      <c r="E61" s="511"/>
      <c r="F61" s="511"/>
      <c r="G61" s="512"/>
    </row>
    <row r="62" spans="1:9" ht="16.5" hidden="1" customHeight="1">
      <c r="A62" s="666"/>
      <c r="B62" s="397">
        <v>1150120</v>
      </c>
      <c r="C62" s="507" t="s">
        <v>2068</v>
      </c>
      <c r="D62" s="511"/>
      <c r="E62" s="511"/>
      <c r="F62" s="511"/>
      <c r="G62" s="512"/>
    </row>
    <row r="63" spans="1:9" ht="16.5" hidden="1" customHeight="1">
      <c r="A63" s="666"/>
      <c r="B63" s="397">
        <v>1150270</v>
      </c>
      <c r="C63" s="507" t="s">
        <v>2069</v>
      </c>
      <c r="D63" s="511"/>
      <c r="E63" s="511"/>
      <c r="F63" s="511"/>
      <c r="G63" s="512"/>
    </row>
    <row r="64" spans="1:9" ht="16.5" hidden="1" customHeight="1">
      <c r="A64" s="666"/>
      <c r="B64" s="396" t="s">
        <v>2070</v>
      </c>
      <c r="C64" s="507" t="s">
        <v>2071</v>
      </c>
      <c r="D64" s="511"/>
      <c r="E64" s="511"/>
      <c r="F64" s="511"/>
      <c r="G64" s="512"/>
    </row>
    <row r="65" spans="1:9" ht="16.5" hidden="1" customHeight="1">
      <c r="A65" s="666"/>
      <c r="B65" s="396" t="s">
        <v>2072</v>
      </c>
      <c r="C65" s="507" t="s">
        <v>2073</v>
      </c>
      <c r="D65" s="511"/>
      <c r="E65" s="511"/>
      <c r="F65" s="511"/>
      <c r="G65" s="512"/>
    </row>
    <row r="66" spans="1:9" ht="16.5" hidden="1" customHeight="1">
      <c r="A66" s="666"/>
      <c r="B66" s="396" t="s">
        <v>2074</v>
      </c>
      <c r="C66" s="507" t="s">
        <v>2075</v>
      </c>
      <c r="D66" s="511"/>
      <c r="E66" s="511"/>
      <c r="F66" s="511"/>
      <c r="G66" s="512"/>
    </row>
    <row r="67" spans="1:9" ht="16.5" hidden="1" customHeight="1">
      <c r="A67" s="667"/>
      <c r="B67" s="397">
        <v>1150178</v>
      </c>
      <c r="C67" s="507" t="s">
        <v>2076</v>
      </c>
      <c r="D67" s="511"/>
      <c r="E67" s="511"/>
      <c r="F67" s="511"/>
      <c r="G67" s="512"/>
    </row>
    <row r="68" spans="1:9" ht="16.5" hidden="1" customHeight="1">
      <c r="A68" s="683" t="s">
        <v>2077</v>
      </c>
      <c r="B68" s="397">
        <v>1154066</v>
      </c>
      <c r="C68" s="507" t="s">
        <v>2078</v>
      </c>
      <c r="D68" s="511"/>
      <c r="E68" s="511"/>
      <c r="F68" s="511"/>
      <c r="G68" s="512"/>
    </row>
    <row r="69" spans="1:9" ht="16.5" hidden="1" customHeight="1">
      <c r="A69" s="684"/>
      <c r="B69" s="397">
        <v>1154069</v>
      </c>
      <c r="C69" s="507" t="s">
        <v>2079</v>
      </c>
      <c r="D69" s="511"/>
      <c r="E69" s="511"/>
      <c r="F69" s="511"/>
      <c r="G69" s="512"/>
    </row>
    <row r="70" spans="1:9" ht="16.5" customHeight="1">
      <c r="A70" s="684"/>
      <c r="B70" s="400">
        <v>1154067</v>
      </c>
      <c r="C70" s="507" t="s">
        <v>2080</v>
      </c>
      <c r="D70" s="512">
        <v>36</v>
      </c>
      <c r="E70" s="512">
        <v>6</v>
      </c>
      <c r="F70" s="512">
        <v>120</v>
      </c>
      <c r="G70" s="512">
        <v>72</v>
      </c>
      <c r="H70" s="395">
        <v>39</v>
      </c>
      <c r="I70" s="395">
        <v>220</v>
      </c>
    </row>
    <row r="71" spans="1:9" ht="16.5" hidden="1" customHeight="1">
      <c r="A71" s="684"/>
      <c r="B71" s="397">
        <v>1154074</v>
      </c>
      <c r="C71" s="507" t="s">
        <v>2081</v>
      </c>
      <c r="D71" s="511"/>
      <c r="E71" s="511"/>
      <c r="F71" s="511"/>
      <c r="G71" s="512"/>
    </row>
    <row r="72" spans="1:9" ht="16.5" hidden="1" customHeight="1">
      <c r="A72" s="684"/>
      <c r="B72" s="397">
        <v>1154082</v>
      </c>
      <c r="C72" s="507" t="s">
        <v>2082</v>
      </c>
      <c r="D72" s="511"/>
      <c r="E72" s="511"/>
      <c r="F72" s="511"/>
      <c r="G72" s="512"/>
    </row>
    <row r="73" spans="1:9" ht="16.5" customHeight="1">
      <c r="A73" s="684"/>
      <c r="B73" s="400">
        <v>1154081</v>
      </c>
      <c r="C73" s="507" t="s">
        <v>2083</v>
      </c>
      <c r="D73" s="512">
        <v>6</v>
      </c>
      <c r="E73" s="512">
        <v>5</v>
      </c>
      <c r="F73" s="512">
        <v>11</v>
      </c>
      <c r="G73" s="512"/>
      <c r="I73" s="395">
        <v>11</v>
      </c>
    </row>
    <row r="74" spans="1:9" ht="16.5" hidden="1" customHeight="1">
      <c r="A74" s="684"/>
      <c r="B74" s="397">
        <v>1154083</v>
      </c>
      <c r="C74" s="507" t="s">
        <v>2084</v>
      </c>
      <c r="D74" s="511"/>
      <c r="E74" s="511"/>
      <c r="F74" s="511"/>
      <c r="G74" s="512"/>
    </row>
    <row r="75" spans="1:9" ht="16.5" customHeight="1">
      <c r="A75" s="684"/>
      <c r="B75" s="400">
        <v>1154080</v>
      </c>
      <c r="C75" s="507" t="s">
        <v>2085</v>
      </c>
      <c r="D75" s="512">
        <v>3</v>
      </c>
      <c r="E75" s="512">
        <v>2</v>
      </c>
      <c r="F75" s="512">
        <v>10</v>
      </c>
      <c r="G75" s="512"/>
    </row>
    <row r="76" spans="1:9" ht="16.5" customHeight="1">
      <c r="A76" s="684"/>
      <c r="B76" s="401" t="s">
        <v>2086</v>
      </c>
      <c r="C76" s="507" t="s">
        <v>2087</v>
      </c>
      <c r="D76" s="511">
        <v>2</v>
      </c>
      <c r="E76" s="511">
        <v>8</v>
      </c>
      <c r="F76" s="511">
        <v>16</v>
      </c>
      <c r="G76" s="512"/>
    </row>
    <row r="77" spans="1:9" ht="16.5" hidden="1" customHeight="1">
      <c r="A77" s="685"/>
      <c r="B77" s="397">
        <v>1150001</v>
      </c>
      <c r="C77" s="507" t="s">
        <v>2088</v>
      </c>
      <c r="D77" s="511"/>
      <c r="E77" s="511"/>
      <c r="F77" s="511"/>
      <c r="G77" s="512"/>
    </row>
    <row r="78" spans="1:9" ht="29.45" hidden="1" customHeight="1">
      <c r="A78" s="686" t="s">
        <v>2089</v>
      </c>
      <c r="B78" s="397">
        <v>1154070</v>
      </c>
      <c r="C78" s="507" t="s">
        <v>2090</v>
      </c>
      <c r="D78" s="511"/>
      <c r="E78" s="511"/>
      <c r="F78" s="511"/>
      <c r="G78" s="512"/>
    </row>
    <row r="79" spans="1:9" ht="29.45" hidden="1" customHeight="1">
      <c r="A79" s="687"/>
      <c r="B79" s="397">
        <v>1154072</v>
      </c>
      <c r="C79" s="507" t="s">
        <v>2091</v>
      </c>
      <c r="D79" s="511"/>
      <c r="E79" s="511"/>
      <c r="F79" s="511"/>
      <c r="G79" s="512"/>
    </row>
    <row r="80" spans="1:9" ht="29.45" hidden="1" customHeight="1">
      <c r="A80" s="688"/>
      <c r="B80" s="397">
        <v>1154071</v>
      </c>
      <c r="C80" s="507" t="s">
        <v>2092</v>
      </c>
      <c r="D80" s="511"/>
      <c r="E80" s="511"/>
      <c r="F80" s="511"/>
      <c r="G80" s="512"/>
    </row>
    <row r="81" spans="1:7" ht="16.5" hidden="1" customHeight="1">
      <c r="A81" s="663" t="s">
        <v>2093</v>
      </c>
      <c r="B81" s="396" t="s">
        <v>2094</v>
      </c>
      <c r="C81" s="507" t="s">
        <v>2095</v>
      </c>
      <c r="D81" s="511"/>
      <c r="E81" s="511"/>
      <c r="F81" s="511"/>
      <c r="G81" s="512"/>
    </row>
    <row r="82" spans="1:7" ht="16.5" hidden="1" customHeight="1">
      <c r="A82" s="664"/>
      <c r="B82" s="396" t="s">
        <v>2096</v>
      </c>
      <c r="C82" s="507" t="s">
        <v>2097</v>
      </c>
      <c r="D82" s="511"/>
      <c r="E82" s="511"/>
      <c r="F82" s="511"/>
      <c r="G82" s="512"/>
    </row>
    <row r="83" spans="1:7" ht="16.5" hidden="1" customHeight="1">
      <c r="A83" s="664"/>
      <c r="B83" s="396" t="s">
        <v>2098</v>
      </c>
      <c r="C83" s="507" t="s">
        <v>2099</v>
      </c>
      <c r="D83" s="511"/>
      <c r="E83" s="511"/>
      <c r="F83" s="511"/>
      <c r="G83" s="512"/>
    </row>
    <row r="84" spans="1:7" ht="16.5" hidden="1" customHeight="1">
      <c r="A84" s="664"/>
      <c r="B84" s="396" t="s">
        <v>2100</v>
      </c>
      <c r="C84" s="507" t="s">
        <v>2101</v>
      </c>
      <c r="D84" s="511"/>
      <c r="E84" s="511"/>
      <c r="F84" s="511"/>
      <c r="G84" s="512"/>
    </row>
    <row r="85" spans="1:7" ht="16.5" hidden="1" customHeight="1">
      <c r="A85" s="664"/>
      <c r="B85" s="396" t="s">
        <v>2102</v>
      </c>
      <c r="C85" s="507" t="s">
        <v>2103</v>
      </c>
      <c r="D85" s="511"/>
      <c r="E85" s="511"/>
      <c r="F85" s="511"/>
      <c r="G85" s="512"/>
    </row>
    <row r="86" spans="1:7" ht="16.5" hidden="1" customHeight="1">
      <c r="A86" s="664"/>
      <c r="B86" s="396" t="s">
        <v>2104</v>
      </c>
      <c r="C86" s="507" t="s">
        <v>2105</v>
      </c>
      <c r="D86" s="511"/>
      <c r="E86" s="511"/>
      <c r="F86" s="511"/>
      <c r="G86" s="512"/>
    </row>
    <row r="87" spans="1:7" ht="16.5" hidden="1" customHeight="1">
      <c r="A87" s="664"/>
      <c r="B87" s="396" t="s">
        <v>2106</v>
      </c>
      <c r="C87" s="507" t="s">
        <v>2107</v>
      </c>
      <c r="D87" s="511"/>
      <c r="E87" s="511"/>
      <c r="F87" s="511"/>
      <c r="G87" s="512"/>
    </row>
    <row r="88" spans="1:7" ht="16.5" hidden="1" customHeight="1">
      <c r="A88" s="664"/>
      <c r="B88" s="396" t="s">
        <v>2108</v>
      </c>
      <c r="C88" s="507" t="s">
        <v>2109</v>
      </c>
      <c r="D88" s="511"/>
      <c r="E88" s="511"/>
      <c r="F88" s="511"/>
      <c r="G88" s="512"/>
    </row>
    <row r="89" spans="1:7" ht="16.5" hidden="1" customHeight="1">
      <c r="A89" s="665"/>
      <c r="B89" s="396" t="s">
        <v>2110</v>
      </c>
      <c r="C89" s="507" t="s">
        <v>2111</v>
      </c>
      <c r="D89" s="511"/>
      <c r="E89" s="511"/>
      <c r="F89" s="511"/>
      <c r="G89" s="512"/>
    </row>
    <row r="90" spans="1:7" ht="16.5" hidden="1" customHeight="1">
      <c r="A90" s="689" t="s">
        <v>2112</v>
      </c>
      <c r="B90" s="397">
        <v>1154065</v>
      </c>
      <c r="C90" s="507" t="s">
        <v>2113</v>
      </c>
      <c r="D90" s="511"/>
      <c r="E90" s="511"/>
      <c r="F90" s="511"/>
      <c r="G90" s="512"/>
    </row>
    <row r="91" spans="1:7" ht="16.5" hidden="1" customHeight="1">
      <c r="A91" s="690"/>
      <c r="B91" s="397">
        <v>1154077</v>
      </c>
      <c r="C91" s="507" t="s">
        <v>2114</v>
      </c>
      <c r="D91" s="511"/>
      <c r="E91" s="511"/>
      <c r="F91" s="511"/>
      <c r="G91" s="512"/>
    </row>
    <row r="92" spans="1:7" ht="16.5" hidden="1" customHeight="1">
      <c r="A92" s="690"/>
      <c r="B92" s="397">
        <v>1154061</v>
      </c>
      <c r="C92" s="507" t="s">
        <v>2115</v>
      </c>
      <c r="D92" s="511"/>
      <c r="E92" s="511"/>
      <c r="F92" s="511"/>
      <c r="G92" s="512"/>
    </row>
    <row r="93" spans="1:7" ht="16.5" hidden="1" customHeight="1">
      <c r="A93" s="690"/>
      <c r="B93" s="397">
        <v>1154063</v>
      </c>
      <c r="C93" s="507" t="s">
        <v>2116</v>
      </c>
      <c r="D93" s="511"/>
      <c r="E93" s="511"/>
      <c r="F93" s="511"/>
      <c r="G93" s="512"/>
    </row>
    <row r="94" spans="1:7" ht="16.5" hidden="1" customHeight="1">
      <c r="A94" s="690"/>
      <c r="B94" s="396" t="s">
        <v>2117</v>
      </c>
      <c r="C94" s="507" t="s">
        <v>2118</v>
      </c>
      <c r="D94" s="511"/>
      <c r="E94" s="511"/>
      <c r="F94" s="511"/>
      <c r="G94" s="512"/>
    </row>
    <row r="95" spans="1:7" ht="16.5" hidden="1" customHeight="1">
      <c r="A95" s="690"/>
      <c r="B95" s="397">
        <v>1154060</v>
      </c>
      <c r="C95" s="507" t="s">
        <v>2119</v>
      </c>
      <c r="D95" s="511"/>
      <c r="E95" s="511"/>
      <c r="F95" s="511"/>
      <c r="G95" s="512"/>
    </row>
    <row r="96" spans="1:7" ht="16.5" hidden="1" customHeight="1">
      <c r="A96" s="691"/>
      <c r="B96" s="397">
        <v>1154062</v>
      </c>
      <c r="C96" s="507" t="s">
        <v>2120</v>
      </c>
      <c r="D96" s="511"/>
      <c r="E96" s="511"/>
      <c r="F96" s="511"/>
      <c r="G96" s="512"/>
    </row>
    <row r="97" spans="1:7" ht="16.5" hidden="1" customHeight="1">
      <c r="A97" s="692" t="s">
        <v>2121</v>
      </c>
      <c r="B97" s="397">
        <v>1154064</v>
      </c>
      <c r="C97" s="507" t="s">
        <v>2122</v>
      </c>
      <c r="D97" s="511"/>
      <c r="E97" s="511"/>
      <c r="F97" s="511"/>
      <c r="G97" s="512"/>
    </row>
    <row r="98" spans="1:7" ht="16.5" hidden="1" customHeight="1">
      <c r="A98" s="693"/>
      <c r="B98" s="397">
        <v>1154068</v>
      </c>
      <c r="C98" s="507" t="s">
        <v>2123</v>
      </c>
      <c r="D98" s="511"/>
      <c r="E98" s="511"/>
      <c r="F98" s="511"/>
      <c r="G98" s="512"/>
    </row>
    <row r="99" spans="1:7" ht="16.5" hidden="1" customHeight="1">
      <c r="A99" s="694"/>
      <c r="B99" s="397">
        <v>19000</v>
      </c>
      <c r="C99" s="507" t="s">
        <v>2124</v>
      </c>
      <c r="D99" s="511"/>
      <c r="E99" s="511"/>
      <c r="F99" s="511"/>
      <c r="G99" s="512"/>
    </row>
    <row r="100" spans="1:7" ht="16.5" hidden="1" customHeight="1">
      <c r="A100" s="695" t="s">
        <v>2125</v>
      </c>
      <c r="B100" s="396" t="s">
        <v>2126</v>
      </c>
      <c r="C100" s="507" t="s">
        <v>2127</v>
      </c>
      <c r="D100" s="511"/>
      <c r="E100" s="511"/>
      <c r="F100" s="511"/>
      <c r="G100" s="512"/>
    </row>
    <row r="101" spans="1:7" ht="16.5" customHeight="1">
      <c r="A101" s="696"/>
      <c r="B101" s="401" t="s">
        <v>2128</v>
      </c>
      <c r="C101" s="507" t="s">
        <v>2129</v>
      </c>
      <c r="D101" s="511"/>
      <c r="E101" s="511">
        <v>11</v>
      </c>
      <c r="F101" s="511">
        <v>6</v>
      </c>
      <c r="G101" s="512">
        <v>6</v>
      </c>
    </row>
    <row r="102" spans="1:7" ht="16.5" hidden="1" customHeight="1">
      <c r="A102" s="697"/>
      <c r="B102" s="396" t="s">
        <v>2130</v>
      </c>
      <c r="C102" s="507" t="s">
        <v>2131</v>
      </c>
      <c r="D102" s="511"/>
      <c r="E102" s="511"/>
      <c r="F102" s="511"/>
      <c r="G102" s="512"/>
    </row>
    <row r="103" spans="1:7" ht="16.5" hidden="1" customHeight="1">
      <c r="A103" s="413"/>
      <c r="B103" s="414">
        <v>1154001</v>
      </c>
      <c r="C103" s="508" t="s">
        <v>2132</v>
      </c>
      <c r="D103" s="511"/>
      <c r="E103" s="511"/>
      <c r="F103" s="511"/>
      <c r="G103" s="512"/>
    </row>
    <row r="104" spans="1:7" ht="16.5" hidden="1" customHeight="1">
      <c r="A104" s="698" t="s">
        <v>2133</v>
      </c>
      <c r="B104" s="415">
        <v>1154005</v>
      </c>
      <c r="C104" s="649" t="s">
        <v>2134</v>
      </c>
      <c r="D104" s="511"/>
      <c r="E104" s="511"/>
      <c r="F104" s="511"/>
      <c r="G104" s="512"/>
    </row>
    <row r="105" spans="1:7" ht="16.5" hidden="1" customHeight="1">
      <c r="A105" s="698"/>
      <c r="B105" s="397">
        <v>1154003</v>
      </c>
      <c r="C105" s="507" t="s">
        <v>2135</v>
      </c>
      <c r="D105" s="511"/>
      <c r="E105" s="511"/>
      <c r="F105" s="511"/>
      <c r="G105" s="512"/>
    </row>
    <row r="106" spans="1:7" ht="16.5" hidden="1" customHeight="1">
      <c r="A106" s="698"/>
      <c r="B106" s="397">
        <v>1154002</v>
      </c>
      <c r="C106" s="507" t="s">
        <v>2136</v>
      </c>
      <c r="D106" s="511"/>
      <c r="E106" s="511"/>
      <c r="F106" s="511"/>
      <c r="G106" s="512"/>
    </row>
    <row r="107" spans="1:7" ht="16.5" hidden="1" customHeight="1">
      <c r="A107" s="698"/>
      <c r="B107" s="397">
        <v>1154006</v>
      </c>
      <c r="C107" s="507" t="s">
        <v>2137</v>
      </c>
      <c r="D107" s="511"/>
      <c r="E107" s="511"/>
      <c r="F107" s="511"/>
      <c r="G107" s="512"/>
    </row>
    <row r="108" spans="1:7" ht="16.5" hidden="1" customHeight="1">
      <c r="A108" s="699"/>
      <c r="B108" s="397">
        <v>1154004</v>
      </c>
      <c r="C108" s="507" t="s">
        <v>2138</v>
      </c>
      <c r="D108" s="511"/>
      <c r="E108" s="511"/>
      <c r="F108" s="511"/>
      <c r="G108" s="512"/>
    </row>
    <row r="109" spans="1:7" ht="16.5" hidden="1" customHeight="1">
      <c r="A109" s="700" t="s">
        <v>2139</v>
      </c>
      <c r="B109" s="396" t="s">
        <v>2140</v>
      </c>
      <c r="C109" s="507" t="s">
        <v>2141</v>
      </c>
      <c r="D109" s="511"/>
      <c r="E109" s="511"/>
      <c r="F109" s="511"/>
      <c r="G109" s="512"/>
    </row>
    <row r="110" spans="1:7" ht="16.5" hidden="1" customHeight="1">
      <c r="A110" s="701"/>
      <c r="B110" s="397">
        <v>1154031</v>
      </c>
      <c r="C110" s="507" t="s">
        <v>2142</v>
      </c>
      <c r="D110" s="511"/>
      <c r="E110" s="511"/>
      <c r="F110" s="511"/>
      <c r="G110" s="512"/>
    </row>
    <row r="111" spans="1:7" ht="16.5" hidden="1" customHeight="1">
      <c r="A111" s="701"/>
      <c r="B111" s="397">
        <v>1154036</v>
      </c>
      <c r="C111" s="507" t="s">
        <v>2143</v>
      </c>
      <c r="D111" s="511"/>
      <c r="E111" s="511"/>
      <c r="F111" s="511"/>
      <c r="G111" s="512"/>
    </row>
    <row r="112" spans="1:7" ht="16.5" hidden="1" customHeight="1">
      <c r="A112" s="701"/>
      <c r="B112" s="397">
        <v>1154033</v>
      </c>
      <c r="C112" s="507" t="s">
        <v>2144</v>
      </c>
      <c r="D112" s="511"/>
      <c r="E112" s="511"/>
      <c r="F112" s="511"/>
      <c r="G112" s="512"/>
    </row>
    <row r="113" spans="1:7" ht="16.5" hidden="1" customHeight="1">
      <c r="A113" s="701"/>
      <c r="B113" s="397">
        <v>1154032</v>
      </c>
      <c r="C113" s="507" t="s">
        <v>2145</v>
      </c>
      <c r="D113" s="511"/>
      <c r="E113" s="511"/>
      <c r="F113" s="511"/>
      <c r="G113" s="512"/>
    </row>
    <row r="114" spans="1:7" ht="16.5" hidden="1" customHeight="1">
      <c r="A114" s="701"/>
      <c r="B114" s="397">
        <v>1154034</v>
      </c>
      <c r="C114" s="507" t="s">
        <v>2146</v>
      </c>
      <c r="D114" s="511"/>
      <c r="E114" s="511"/>
      <c r="F114" s="511"/>
      <c r="G114" s="512"/>
    </row>
    <row r="115" spans="1:7" ht="16.5" hidden="1" customHeight="1">
      <c r="A115" s="702"/>
      <c r="B115" s="397">
        <v>1154038</v>
      </c>
      <c r="C115" s="507" t="s">
        <v>2147</v>
      </c>
      <c r="D115" s="511"/>
      <c r="E115" s="511"/>
      <c r="F115" s="511"/>
      <c r="G115" s="512"/>
    </row>
    <row r="116" spans="1:7" ht="16.5" hidden="1" customHeight="1">
      <c r="A116" s="703" t="s">
        <v>2148</v>
      </c>
      <c r="B116" s="397">
        <v>1154011</v>
      </c>
      <c r="C116" s="507" t="s">
        <v>2149</v>
      </c>
      <c r="D116" s="511"/>
      <c r="E116" s="511"/>
      <c r="F116" s="511"/>
      <c r="G116" s="512"/>
    </row>
    <row r="117" spans="1:7" ht="16.5" hidden="1" customHeight="1">
      <c r="A117" s="704"/>
      <c r="B117" s="397">
        <v>1154015</v>
      </c>
      <c r="C117" s="507" t="s">
        <v>2150</v>
      </c>
      <c r="D117" s="511"/>
      <c r="E117" s="511"/>
      <c r="F117" s="511"/>
      <c r="G117" s="512"/>
    </row>
    <row r="118" spans="1:7" ht="16.5" hidden="1" customHeight="1">
      <c r="A118" s="704"/>
      <c r="B118" s="397">
        <v>1154014</v>
      </c>
      <c r="C118" s="507" t="s">
        <v>2151</v>
      </c>
      <c r="D118" s="511"/>
      <c r="E118" s="511"/>
      <c r="F118" s="511"/>
      <c r="G118" s="512"/>
    </row>
    <row r="119" spans="1:7" ht="16.5" hidden="1" customHeight="1">
      <c r="A119" s="704"/>
      <c r="B119" s="397">
        <v>1154012</v>
      </c>
      <c r="C119" s="507" t="s">
        <v>2152</v>
      </c>
      <c r="D119" s="511"/>
      <c r="E119" s="511"/>
      <c r="F119" s="511"/>
      <c r="G119" s="512"/>
    </row>
    <row r="120" spans="1:7" ht="16.5" hidden="1" customHeight="1">
      <c r="A120" s="705"/>
      <c r="B120" s="397">
        <v>1154013</v>
      </c>
      <c r="C120" s="507" t="s">
        <v>2153</v>
      </c>
      <c r="D120" s="511"/>
      <c r="E120" s="511"/>
      <c r="F120" s="511"/>
      <c r="G120" s="512"/>
    </row>
    <row r="121" spans="1:7" ht="16.5" hidden="1" customHeight="1">
      <c r="A121" s="706" t="s">
        <v>2154</v>
      </c>
      <c r="B121" s="397">
        <v>1154021</v>
      </c>
      <c r="C121" s="507" t="s">
        <v>2155</v>
      </c>
      <c r="D121" s="511"/>
      <c r="E121" s="511"/>
      <c r="F121" s="511"/>
      <c r="G121" s="512"/>
    </row>
    <row r="122" spans="1:7" ht="16.5" hidden="1" customHeight="1">
      <c r="A122" s="707"/>
      <c r="B122" s="397">
        <v>1154024</v>
      </c>
      <c r="C122" s="507" t="s">
        <v>2156</v>
      </c>
      <c r="D122" s="511"/>
      <c r="E122" s="511"/>
      <c r="F122" s="511"/>
      <c r="G122" s="512"/>
    </row>
    <row r="123" spans="1:7" ht="16.5" hidden="1" customHeight="1">
      <c r="A123" s="707"/>
      <c r="B123" s="397">
        <v>1154026</v>
      </c>
      <c r="C123" s="507" t="s">
        <v>2157</v>
      </c>
      <c r="D123" s="511"/>
      <c r="E123" s="511"/>
      <c r="F123" s="511"/>
      <c r="G123" s="512"/>
    </row>
    <row r="124" spans="1:7" ht="16.5" hidden="1" customHeight="1">
      <c r="A124" s="707"/>
      <c r="B124" s="397">
        <v>1154022</v>
      </c>
      <c r="C124" s="507" t="s">
        <v>2158</v>
      </c>
      <c r="D124" s="511"/>
      <c r="E124" s="511"/>
      <c r="F124" s="511"/>
      <c r="G124" s="512"/>
    </row>
    <row r="125" spans="1:7" ht="16.5" hidden="1" customHeight="1">
      <c r="A125" s="708"/>
      <c r="B125" s="397">
        <v>1154025</v>
      </c>
      <c r="C125" s="507" t="s">
        <v>2159</v>
      </c>
      <c r="D125" s="511"/>
      <c r="E125" s="511"/>
      <c r="F125" s="511"/>
      <c r="G125" s="512"/>
    </row>
    <row r="126" spans="1:7" ht="16.5" hidden="1" customHeight="1">
      <c r="A126" s="709" t="s">
        <v>2160</v>
      </c>
      <c r="B126" s="396" t="s">
        <v>2161</v>
      </c>
      <c r="C126" s="507" t="s">
        <v>2162</v>
      </c>
      <c r="D126" s="511"/>
      <c r="E126" s="511"/>
      <c r="F126" s="511"/>
      <c r="G126" s="512"/>
    </row>
    <row r="127" spans="1:7" ht="16.5" hidden="1" customHeight="1">
      <c r="A127" s="710"/>
      <c r="B127" s="397">
        <v>1154052</v>
      </c>
      <c r="C127" s="507" t="s">
        <v>2163</v>
      </c>
      <c r="D127" s="511"/>
      <c r="E127" s="511"/>
      <c r="F127" s="511"/>
      <c r="G127" s="512"/>
    </row>
    <row r="128" spans="1:7" ht="16.5" hidden="1" customHeight="1">
      <c r="A128" s="710"/>
      <c r="B128" s="397">
        <v>1154054</v>
      </c>
      <c r="C128" s="507" t="s">
        <v>2164</v>
      </c>
      <c r="D128" s="511"/>
      <c r="E128" s="511"/>
      <c r="F128" s="511"/>
      <c r="G128" s="512"/>
    </row>
    <row r="129" spans="1:9" ht="16.5" hidden="1" customHeight="1">
      <c r="A129" s="710"/>
      <c r="B129" s="397">
        <v>1154051</v>
      </c>
      <c r="C129" s="507" t="s">
        <v>2165</v>
      </c>
      <c r="D129" s="511"/>
      <c r="E129" s="511"/>
      <c r="F129" s="511"/>
      <c r="G129" s="512"/>
    </row>
    <row r="130" spans="1:9" ht="16.5" hidden="1" customHeight="1">
      <c r="A130" s="711"/>
      <c r="B130" s="397">
        <v>1154055</v>
      </c>
      <c r="C130" s="507" t="s">
        <v>2166</v>
      </c>
      <c r="D130" s="511"/>
      <c r="E130" s="511"/>
      <c r="F130" s="511"/>
      <c r="G130" s="512"/>
    </row>
    <row r="131" spans="1:9" ht="16.5" hidden="1" customHeight="1">
      <c r="A131" s="680" t="s">
        <v>2167</v>
      </c>
      <c r="B131" s="397">
        <v>1128001</v>
      </c>
      <c r="C131" s="507" t="s">
        <v>2168</v>
      </c>
      <c r="D131" s="511"/>
      <c r="E131" s="511"/>
      <c r="F131" s="511"/>
      <c r="G131" s="512"/>
    </row>
    <row r="132" spans="1:9" ht="16.5" hidden="1" customHeight="1">
      <c r="A132" s="681"/>
      <c r="B132" s="397">
        <v>1128002</v>
      </c>
      <c r="C132" s="507" t="s">
        <v>2169</v>
      </c>
      <c r="D132" s="511"/>
      <c r="E132" s="511"/>
      <c r="F132" s="511"/>
      <c r="G132" s="512"/>
    </row>
    <row r="133" spans="1:9" ht="16.5" hidden="1" customHeight="1">
      <c r="A133" s="681"/>
      <c r="B133" s="396" t="s">
        <v>2170</v>
      </c>
      <c r="C133" s="507" t="s">
        <v>2171</v>
      </c>
      <c r="D133" s="511"/>
      <c r="E133" s="511"/>
      <c r="F133" s="511"/>
      <c r="G133" s="512"/>
    </row>
    <row r="134" spans="1:9" ht="16.5" hidden="1" customHeight="1">
      <c r="A134" s="681"/>
      <c r="B134" s="396" t="s">
        <v>2172</v>
      </c>
      <c r="C134" s="507" t="s">
        <v>2173</v>
      </c>
      <c r="D134" s="511"/>
      <c r="E134" s="511"/>
      <c r="F134" s="511"/>
      <c r="G134" s="512"/>
    </row>
    <row r="135" spans="1:9" ht="16.5" hidden="1" customHeight="1">
      <c r="A135" s="682"/>
      <c r="B135" s="397">
        <v>12172</v>
      </c>
      <c r="C135" s="507" t="s">
        <v>2174</v>
      </c>
      <c r="D135" s="511"/>
      <c r="E135" s="511"/>
      <c r="F135" s="511"/>
      <c r="G135" s="512"/>
    </row>
    <row r="136" spans="1:9" ht="16.5" customHeight="1">
      <c r="A136" s="712" t="s">
        <v>2175</v>
      </c>
      <c r="B136" s="400">
        <v>1123005</v>
      </c>
      <c r="C136" s="507" t="s">
        <v>2176</v>
      </c>
      <c r="D136" s="512">
        <v>4</v>
      </c>
      <c r="E136" s="512"/>
      <c r="F136" s="512">
        <v>8</v>
      </c>
      <c r="G136" s="512"/>
      <c r="H136" s="395">
        <v>0</v>
      </c>
      <c r="I136" s="395">
        <v>12</v>
      </c>
    </row>
    <row r="137" spans="1:9" ht="16.5" hidden="1" customHeight="1">
      <c r="A137" s="713"/>
      <c r="B137" s="397">
        <v>1123007</v>
      </c>
      <c r="C137" s="507" t="s">
        <v>2177</v>
      </c>
      <c r="D137" s="511"/>
      <c r="E137" s="511"/>
      <c r="F137" s="511"/>
      <c r="G137" s="512"/>
    </row>
    <row r="138" spans="1:9" ht="16.5" customHeight="1">
      <c r="A138" s="713"/>
      <c r="B138" s="400">
        <v>1123006</v>
      </c>
      <c r="C138" s="507" t="s">
        <v>2178</v>
      </c>
      <c r="D138" s="512">
        <v>4</v>
      </c>
      <c r="E138" s="512"/>
      <c r="F138" s="512">
        <v>1</v>
      </c>
      <c r="G138" s="512"/>
      <c r="H138" s="395">
        <v>0</v>
      </c>
      <c r="I138" s="395">
        <v>24</v>
      </c>
    </row>
    <row r="139" spans="1:9" ht="16.5" customHeight="1">
      <c r="A139" s="713"/>
      <c r="B139" s="400">
        <v>1123003</v>
      </c>
      <c r="C139" s="507" t="s">
        <v>2179</v>
      </c>
      <c r="D139" s="512">
        <v>0</v>
      </c>
      <c r="E139" s="512"/>
      <c r="F139" s="512">
        <v>0</v>
      </c>
      <c r="G139" s="512"/>
      <c r="H139" s="395">
        <v>4</v>
      </c>
      <c r="I139" s="395">
        <v>0</v>
      </c>
    </row>
    <row r="140" spans="1:9" ht="16.5" customHeight="1">
      <c r="A140" s="713"/>
      <c r="B140" s="397">
        <v>1123001</v>
      </c>
      <c r="C140" s="507" t="s">
        <v>2180</v>
      </c>
      <c r="D140" s="511"/>
      <c r="E140" s="511"/>
      <c r="F140" s="511"/>
      <c r="G140" s="512"/>
    </row>
    <row r="141" spans="1:9" ht="16.5" hidden="1" customHeight="1">
      <c r="A141" s="713"/>
      <c r="B141" s="396" t="s">
        <v>2181</v>
      </c>
      <c r="C141" s="507" t="s">
        <v>2182</v>
      </c>
      <c r="D141" s="511"/>
      <c r="E141" s="511"/>
      <c r="F141" s="511"/>
      <c r="G141" s="512"/>
    </row>
    <row r="142" spans="1:9" ht="16.5" hidden="1" customHeight="1">
      <c r="A142" s="713"/>
      <c r="B142" s="396" t="s">
        <v>2183</v>
      </c>
      <c r="C142" s="507" t="s">
        <v>2184</v>
      </c>
      <c r="D142" s="511"/>
      <c r="E142" s="511"/>
      <c r="F142" s="511"/>
      <c r="G142" s="512"/>
    </row>
    <row r="143" spans="1:9" ht="16.5" hidden="1" customHeight="1">
      <c r="A143" s="713"/>
      <c r="B143" s="396" t="s">
        <v>2185</v>
      </c>
      <c r="C143" s="507" t="s">
        <v>2186</v>
      </c>
      <c r="D143" s="511"/>
      <c r="E143" s="511"/>
      <c r="F143" s="511"/>
      <c r="G143" s="512"/>
    </row>
    <row r="144" spans="1:9" ht="16.5" hidden="1" customHeight="1">
      <c r="A144" s="713"/>
      <c r="B144" s="396" t="s">
        <v>2187</v>
      </c>
      <c r="C144" s="507" t="s">
        <v>2188</v>
      </c>
      <c r="D144" s="511"/>
      <c r="E144" s="511"/>
      <c r="F144" s="511"/>
      <c r="G144" s="512"/>
    </row>
    <row r="145" spans="1:7" ht="16.5" hidden="1" customHeight="1">
      <c r="A145" s="714"/>
      <c r="B145" s="396" t="s">
        <v>2189</v>
      </c>
      <c r="C145" s="507" t="s">
        <v>2190</v>
      </c>
      <c r="D145" s="511"/>
      <c r="E145" s="511"/>
      <c r="F145" s="511"/>
      <c r="G145" s="512"/>
    </row>
    <row r="146" spans="1:7" ht="16.5" hidden="1" customHeight="1">
      <c r="A146" s="715" t="s">
        <v>2191</v>
      </c>
      <c r="B146" s="397">
        <v>1119001</v>
      </c>
      <c r="C146" s="507" t="s">
        <v>2192</v>
      </c>
      <c r="D146" s="511"/>
      <c r="E146" s="511"/>
      <c r="F146" s="511"/>
      <c r="G146" s="512"/>
    </row>
    <row r="147" spans="1:7" ht="16.5" hidden="1" customHeight="1">
      <c r="A147" s="716"/>
      <c r="B147" s="397">
        <v>1119002</v>
      </c>
      <c r="C147" s="507" t="s">
        <v>2193</v>
      </c>
      <c r="D147" s="511"/>
      <c r="E147" s="511"/>
      <c r="F147" s="511"/>
      <c r="G147" s="512"/>
    </row>
    <row r="148" spans="1:7" ht="16.5" hidden="1" customHeight="1">
      <c r="A148" s="716"/>
      <c r="B148" s="397">
        <v>1119003</v>
      </c>
      <c r="C148" s="507" t="s">
        <v>2194</v>
      </c>
      <c r="D148" s="511"/>
      <c r="E148" s="511"/>
      <c r="F148" s="511"/>
      <c r="G148" s="512"/>
    </row>
    <row r="149" spans="1:7" ht="16.5" hidden="1" customHeight="1">
      <c r="A149" s="716"/>
      <c r="B149" s="397">
        <v>1119004</v>
      </c>
      <c r="C149" s="507" t="s">
        <v>2195</v>
      </c>
      <c r="D149" s="511"/>
      <c r="E149" s="511"/>
      <c r="F149" s="511"/>
      <c r="G149" s="512"/>
    </row>
    <row r="150" spans="1:7" ht="16.5" hidden="1" customHeight="1">
      <c r="A150" s="716"/>
      <c r="B150" s="397">
        <v>1119005</v>
      </c>
      <c r="C150" s="507" t="s">
        <v>2196</v>
      </c>
      <c r="D150" s="511"/>
      <c r="E150" s="511"/>
      <c r="F150" s="511"/>
      <c r="G150" s="512"/>
    </row>
    <row r="151" spans="1:7" ht="16.5" hidden="1" customHeight="1">
      <c r="A151" s="716"/>
      <c r="B151" s="397">
        <v>1119006</v>
      </c>
      <c r="C151" s="507" t="s">
        <v>2197</v>
      </c>
      <c r="D151" s="511"/>
      <c r="E151" s="511"/>
      <c r="F151" s="511"/>
      <c r="G151" s="512"/>
    </row>
    <row r="152" spans="1:7" ht="16.5" hidden="1" customHeight="1">
      <c r="A152" s="716"/>
      <c r="B152" s="397">
        <v>1119007</v>
      </c>
      <c r="C152" s="507" t="s">
        <v>2198</v>
      </c>
      <c r="D152" s="511"/>
      <c r="E152" s="511"/>
      <c r="F152" s="511"/>
      <c r="G152" s="512"/>
    </row>
    <row r="153" spans="1:7" ht="16.5" hidden="1" customHeight="1">
      <c r="A153" s="717"/>
      <c r="B153" s="397">
        <v>1150154</v>
      </c>
      <c r="C153" s="507" t="s">
        <v>2199</v>
      </c>
      <c r="D153" s="511"/>
      <c r="E153" s="511"/>
      <c r="F153" s="511"/>
      <c r="G153" s="512"/>
    </row>
    <row r="154" spans="1:7" ht="16.5" hidden="1" customHeight="1">
      <c r="A154" s="718" t="s">
        <v>2200</v>
      </c>
      <c r="B154" s="397">
        <v>10270</v>
      </c>
      <c r="C154" s="507" t="s">
        <v>2201</v>
      </c>
      <c r="D154" s="511"/>
      <c r="E154" s="511"/>
      <c r="F154" s="511"/>
      <c r="G154" s="512"/>
    </row>
    <row r="155" spans="1:7" ht="16.5" hidden="1" customHeight="1">
      <c r="A155" s="719"/>
      <c r="B155" s="414">
        <v>1119010</v>
      </c>
      <c r="C155" s="508" t="s">
        <v>2202</v>
      </c>
      <c r="D155" s="511"/>
      <c r="E155" s="511"/>
      <c r="F155" s="511"/>
      <c r="G155" s="512"/>
    </row>
    <row r="156" spans="1:7" ht="16.5" hidden="1" customHeight="1">
      <c r="A156" s="719" t="s">
        <v>2203</v>
      </c>
      <c r="B156" s="415">
        <v>1119011</v>
      </c>
      <c r="C156" s="649" t="s">
        <v>2204</v>
      </c>
      <c r="D156" s="511"/>
      <c r="E156" s="511"/>
      <c r="F156" s="511"/>
      <c r="G156" s="512"/>
    </row>
    <row r="157" spans="1:7" ht="16.5" hidden="1" customHeight="1">
      <c r="A157" s="719"/>
      <c r="B157" s="397">
        <v>1119012</v>
      </c>
      <c r="C157" s="507" t="s">
        <v>2205</v>
      </c>
      <c r="D157" s="511"/>
      <c r="E157" s="511"/>
      <c r="F157" s="511"/>
      <c r="G157" s="512"/>
    </row>
    <row r="158" spans="1:7" ht="16.5" hidden="1" customHeight="1">
      <c r="A158" s="720" t="s">
        <v>2206</v>
      </c>
      <c r="B158" s="399" t="s">
        <v>2207</v>
      </c>
      <c r="C158" s="507" t="s">
        <v>2208</v>
      </c>
      <c r="D158" s="511"/>
      <c r="E158" s="511"/>
      <c r="F158" s="511"/>
      <c r="G158" s="512"/>
    </row>
    <row r="159" spans="1:7" ht="16.5" hidden="1" customHeight="1">
      <c r="A159" s="720"/>
      <c r="B159" s="399" t="s">
        <v>2209</v>
      </c>
      <c r="C159" s="507" t="s">
        <v>2210</v>
      </c>
      <c r="D159" s="511"/>
      <c r="E159" s="511"/>
      <c r="F159" s="511"/>
      <c r="G159" s="512"/>
    </row>
    <row r="160" spans="1:7" ht="16.5" hidden="1" customHeight="1">
      <c r="A160" s="720"/>
      <c r="B160" s="399" t="s">
        <v>2211</v>
      </c>
      <c r="C160" s="507" t="s">
        <v>2212</v>
      </c>
      <c r="D160" s="511"/>
      <c r="E160" s="511"/>
      <c r="F160" s="511"/>
      <c r="G160" s="512"/>
    </row>
    <row r="161" spans="1:7" ht="16.5" hidden="1" customHeight="1">
      <c r="A161" s="720"/>
      <c r="B161" s="399" t="s">
        <v>2213</v>
      </c>
      <c r="C161" s="507" t="s">
        <v>2214</v>
      </c>
      <c r="D161" s="511"/>
      <c r="E161" s="511"/>
      <c r="F161" s="511"/>
      <c r="G161" s="512"/>
    </row>
    <row r="162" spans="1:7" ht="16.5" hidden="1" customHeight="1">
      <c r="A162" s="720"/>
      <c r="B162" s="399" t="s">
        <v>2215</v>
      </c>
      <c r="C162" s="507" t="s">
        <v>2216</v>
      </c>
      <c r="D162" s="511"/>
      <c r="E162" s="511"/>
      <c r="F162" s="511"/>
      <c r="G162" s="512"/>
    </row>
    <row r="163" spans="1:7" ht="16.5" hidden="1" customHeight="1">
      <c r="A163" s="720"/>
      <c r="B163" s="399" t="s">
        <v>2217</v>
      </c>
      <c r="C163" s="507" t="s">
        <v>2218</v>
      </c>
      <c r="D163" s="511"/>
      <c r="E163" s="511"/>
      <c r="F163" s="511"/>
      <c r="G163" s="512"/>
    </row>
    <row r="164" spans="1:7" ht="16.5" hidden="1" customHeight="1">
      <c r="A164" s="720"/>
      <c r="B164" s="399" t="s">
        <v>2219</v>
      </c>
      <c r="C164" s="507" t="s">
        <v>2220</v>
      </c>
      <c r="D164" s="511"/>
      <c r="E164" s="511"/>
      <c r="F164" s="511"/>
      <c r="G164" s="512"/>
    </row>
    <row r="165" spans="1:7" ht="16.5" hidden="1" customHeight="1">
      <c r="A165" s="720"/>
      <c r="B165" s="399" t="s">
        <v>2221</v>
      </c>
      <c r="C165" s="507" t="s">
        <v>2222</v>
      </c>
      <c r="D165" s="511"/>
      <c r="E165" s="511"/>
      <c r="F165" s="511"/>
      <c r="G165" s="512"/>
    </row>
    <row r="166" spans="1:7" ht="16.5" hidden="1" customHeight="1">
      <c r="A166" s="720"/>
      <c r="B166" s="399" t="s">
        <v>2223</v>
      </c>
      <c r="C166" s="507" t="s">
        <v>2224</v>
      </c>
      <c r="D166" s="511"/>
      <c r="E166" s="511"/>
      <c r="F166" s="511"/>
      <c r="G166" s="512"/>
    </row>
    <row r="167" spans="1:7" ht="16.5" hidden="1" customHeight="1">
      <c r="A167" s="720"/>
      <c r="B167" s="399" t="s">
        <v>2225</v>
      </c>
      <c r="C167" s="507" t="s">
        <v>2226</v>
      </c>
      <c r="D167" s="511"/>
      <c r="E167" s="511"/>
      <c r="F167" s="511"/>
      <c r="G167" s="512"/>
    </row>
    <row r="168" spans="1:7" ht="16.5" hidden="1" customHeight="1">
      <c r="A168" s="720"/>
      <c r="B168" s="399" t="s">
        <v>2227</v>
      </c>
      <c r="C168" s="507" t="s">
        <v>2228</v>
      </c>
      <c r="D168" s="511"/>
      <c r="E168" s="511"/>
      <c r="F168" s="511"/>
      <c r="G168" s="512"/>
    </row>
    <row r="169" spans="1:7" ht="16.5" hidden="1" customHeight="1">
      <c r="A169" s="720"/>
      <c r="B169" s="399" t="s">
        <v>2229</v>
      </c>
      <c r="C169" s="507" t="s">
        <v>2230</v>
      </c>
      <c r="D169" s="511"/>
      <c r="E169" s="511"/>
      <c r="F169" s="511"/>
      <c r="G169" s="512"/>
    </row>
    <row r="170" spans="1:7" ht="16.5" hidden="1" customHeight="1">
      <c r="A170" s="720"/>
      <c r="B170" s="399" t="s">
        <v>2231</v>
      </c>
      <c r="C170" s="507" t="s">
        <v>2232</v>
      </c>
      <c r="D170" s="511"/>
      <c r="E170" s="511"/>
      <c r="F170" s="511"/>
      <c r="G170" s="512"/>
    </row>
    <row r="171" spans="1:7" ht="16.5" hidden="1" customHeight="1">
      <c r="A171" s="720"/>
      <c r="B171" s="399" t="s">
        <v>2233</v>
      </c>
      <c r="C171" s="507" t="s">
        <v>2234</v>
      </c>
      <c r="D171" s="511"/>
      <c r="E171" s="511"/>
      <c r="F171" s="511"/>
      <c r="G171" s="512"/>
    </row>
    <row r="172" spans="1:7" ht="16.5" hidden="1" customHeight="1">
      <c r="A172" s="720"/>
      <c r="B172" s="399" t="s">
        <v>2235</v>
      </c>
      <c r="C172" s="507" t="s">
        <v>2236</v>
      </c>
      <c r="D172" s="511"/>
      <c r="E172" s="511"/>
      <c r="F172" s="511"/>
      <c r="G172" s="512"/>
    </row>
    <row r="173" spans="1:7" ht="16.5" hidden="1" customHeight="1">
      <c r="A173" s="720"/>
      <c r="B173" s="399" t="s">
        <v>2237</v>
      </c>
      <c r="C173" s="507" t="s">
        <v>2238</v>
      </c>
      <c r="D173" s="511"/>
      <c r="E173" s="511"/>
      <c r="F173" s="511"/>
      <c r="G173" s="512"/>
    </row>
    <row r="174" spans="1:7" ht="16.5" hidden="1" customHeight="1">
      <c r="A174" s="720"/>
      <c r="B174" s="399" t="s">
        <v>2239</v>
      </c>
      <c r="C174" s="507" t="s">
        <v>2240</v>
      </c>
      <c r="D174" s="511"/>
      <c r="E174" s="511"/>
      <c r="F174" s="511"/>
      <c r="G174" s="512"/>
    </row>
    <row r="175" spans="1:7" ht="16.5" hidden="1" customHeight="1">
      <c r="A175" s="720"/>
      <c r="B175" s="399" t="s">
        <v>2241</v>
      </c>
      <c r="C175" s="507" t="s">
        <v>2242</v>
      </c>
      <c r="D175" s="511"/>
      <c r="E175" s="511"/>
      <c r="F175" s="511"/>
      <c r="G175" s="512"/>
    </row>
    <row r="176" spans="1:7" ht="16.5" hidden="1" customHeight="1">
      <c r="A176" s="720"/>
      <c r="B176" s="399" t="s">
        <v>2243</v>
      </c>
      <c r="C176" s="507" t="s">
        <v>2244</v>
      </c>
      <c r="D176" s="511"/>
      <c r="E176" s="511"/>
      <c r="F176" s="511"/>
      <c r="G176" s="512"/>
    </row>
    <row r="177" spans="1:7" ht="16.5" customHeight="1">
      <c r="A177" s="720"/>
      <c r="B177" s="416" t="s">
        <v>2245</v>
      </c>
      <c r="C177" s="507" t="s">
        <v>2246</v>
      </c>
      <c r="D177" s="512">
        <v>1</v>
      </c>
      <c r="E177" s="512"/>
      <c r="F177" s="512">
        <v>3</v>
      </c>
      <c r="G177" s="512"/>
    </row>
    <row r="178" spans="1:7" ht="16.5" hidden="1" customHeight="1">
      <c r="A178" s="720"/>
      <c r="B178" s="399" t="s">
        <v>2247</v>
      </c>
      <c r="C178" s="401" t="s">
        <v>2248</v>
      </c>
      <c r="D178" s="419"/>
      <c r="E178" s="419"/>
      <c r="F178" s="419"/>
      <c r="G178" s="419"/>
    </row>
    <row r="179" spans="1:7" ht="16.5" hidden="1" customHeight="1">
      <c r="A179" s="720"/>
      <c r="B179" s="399" t="s">
        <v>2249</v>
      </c>
      <c r="C179" s="401" t="s">
        <v>2250</v>
      </c>
      <c r="D179" s="419"/>
      <c r="E179" s="419"/>
      <c r="F179" s="419"/>
      <c r="G179" s="419"/>
    </row>
    <row r="180" spans="1:7" ht="16.5" hidden="1" customHeight="1">
      <c r="A180" s="720"/>
      <c r="B180" s="399" t="s">
        <v>2251</v>
      </c>
      <c r="C180" s="401" t="s">
        <v>2252</v>
      </c>
      <c r="D180" s="419"/>
      <c r="E180" s="419"/>
      <c r="F180" s="419"/>
      <c r="G180" s="419"/>
    </row>
    <row r="181" spans="1:7" ht="16.5" hidden="1" customHeight="1">
      <c r="A181" s="720"/>
      <c r="B181" s="399" t="s">
        <v>2253</v>
      </c>
      <c r="C181" s="401" t="s">
        <v>2254</v>
      </c>
      <c r="D181" s="419"/>
      <c r="E181" s="419"/>
      <c r="F181" s="419"/>
      <c r="G181" s="419"/>
    </row>
    <row r="182" spans="1:7" ht="16.5" hidden="1" customHeight="1">
      <c r="A182" s="720"/>
      <c r="B182" s="399" t="s">
        <v>2255</v>
      </c>
      <c r="C182" s="401" t="s">
        <v>2256</v>
      </c>
      <c r="D182" s="419"/>
      <c r="E182" s="419"/>
      <c r="F182" s="419"/>
      <c r="G182" s="419"/>
    </row>
    <row r="183" spans="1:7" ht="16.5" hidden="1" customHeight="1">
      <c r="A183" s="720"/>
      <c r="B183" s="399" t="s">
        <v>2257</v>
      </c>
      <c r="C183" s="401" t="s">
        <v>2258</v>
      </c>
      <c r="D183" s="419"/>
      <c r="E183" s="419"/>
      <c r="F183" s="419"/>
      <c r="G183" s="419"/>
    </row>
    <row r="184" spans="1:7" ht="16.5" hidden="1" customHeight="1">
      <c r="A184" s="720"/>
      <c r="B184" s="399" t="s">
        <v>2259</v>
      </c>
      <c r="C184" s="401" t="s">
        <v>2260</v>
      </c>
      <c r="D184" s="419"/>
      <c r="E184" s="419"/>
      <c r="F184" s="419"/>
      <c r="G184" s="419"/>
    </row>
    <row r="185" spans="1:7" ht="16.5" hidden="1" customHeight="1">
      <c r="A185" s="720"/>
      <c r="B185" s="399" t="s">
        <v>2261</v>
      </c>
      <c r="C185" s="401" t="s">
        <v>2262</v>
      </c>
      <c r="D185" s="419"/>
      <c r="E185" s="419"/>
      <c r="F185" s="419"/>
      <c r="G185" s="419"/>
    </row>
    <row r="186" spans="1:7" ht="16.5" hidden="1" customHeight="1">
      <c r="A186" s="720"/>
      <c r="B186" s="399" t="s">
        <v>2263</v>
      </c>
      <c r="C186" s="401" t="s">
        <v>2264</v>
      </c>
      <c r="D186" s="419"/>
      <c r="E186" s="419"/>
      <c r="F186" s="419"/>
      <c r="G186" s="419"/>
    </row>
    <row r="187" spans="1:7" ht="16.5" hidden="1" customHeight="1">
      <c r="A187" s="720"/>
      <c r="B187" s="398">
        <v>13307</v>
      </c>
      <c r="C187" s="401" t="s">
        <v>2265</v>
      </c>
      <c r="D187" s="419"/>
      <c r="E187" s="419"/>
      <c r="F187" s="419"/>
      <c r="G187" s="419"/>
    </row>
    <row r="188" spans="1:7" ht="16.5" hidden="1" customHeight="1">
      <c r="A188" s="943" t="s">
        <v>2266</v>
      </c>
      <c r="B188" s="397">
        <v>1241001</v>
      </c>
      <c r="C188" s="401" t="s">
        <v>2267</v>
      </c>
      <c r="D188" s="419"/>
      <c r="E188" s="419"/>
      <c r="F188" s="419"/>
      <c r="G188" s="419"/>
    </row>
    <row r="189" spans="1:7" ht="16.5" hidden="1" customHeight="1">
      <c r="A189" s="943"/>
      <c r="B189" s="397">
        <v>1241002</v>
      </c>
      <c r="C189" s="401" t="s">
        <v>2268</v>
      </c>
      <c r="D189" s="419"/>
      <c r="E189" s="419"/>
      <c r="F189" s="419"/>
      <c r="G189" s="419"/>
    </row>
    <row r="190" spans="1:7" ht="16.5" hidden="1" customHeight="1">
      <c r="A190" s="943"/>
      <c r="B190" s="397">
        <v>1241003</v>
      </c>
      <c r="C190" s="401" t="s">
        <v>2269</v>
      </c>
      <c r="D190" s="419"/>
      <c r="E190" s="419"/>
      <c r="F190" s="419"/>
      <c r="G190" s="419"/>
    </row>
    <row r="191" spans="1:7" ht="16.5" hidden="1" customHeight="1">
      <c r="A191" s="943"/>
      <c r="B191" s="397">
        <v>1241004</v>
      </c>
      <c r="C191" s="401" t="s">
        <v>2270</v>
      </c>
      <c r="D191" s="419"/>
      <c r="E191" s="419"/>
      <c r="F191" s="419"/>
      <c r="G191" s="419"/>
    </row>
    <row r="192" spans="1:7" ht="16.5" hidden="1" customHeight="1">
      <c r="A192" s="943"/>
      <c r="B192" s="397">
        <v>1241005</v>
      </c>
      <c r="C192" s="401" t="s">
        <v>2271</v>
      </c>
      <c r="D192" s="419"/>
      <c r="E192" s="419"/>
      <c r="F192" s="419"/>
      <c r="G192" s="419"/>
    </row>
    <row r="193" spans="1:7" ht="16.5" hidden="1" customHeight="1">
      <c r="A193" s="943"/>
      <c r="B193" s="397">
        <v>1241006</v>
      </c>
      <c r="C193" s="401" t="s">
        <v>2272</v>
      </c>
      <c r="D193" s="419"/>
      <c r="E193" s="419"/>
      <c r="F193" s="419"/>
      <c r="G193" s="419"/>
    </row>
    <row r="194" spans="1:7" ht="16.5" hidden="1" customHeight="1">
      <c r="A194" s="943"/>
      <c r="B194" s="396" t="s">
        <v>2273</v>
      </c>
      <c r="C194" s="401" t="s">
        <v>2274</v>
      </c>
      <c r="D194" s="419"/>
      <c r="E194" s="419"/>
      <c r="F194" s="419"/>
      <c r="G194" s="419"/>
    </row>
    <row r="195" spans="1:7" ht="16.5" hidden="1" customHeight="1">
      <c r="A195" s="943"/>
      <c r="B195" s="397">
        <v>1241007</v>
      </c>
      <c r="C195" s="401" t="s">
        <v>2275</v>
      </c>
      <c r="D195" s="419"/>
      <c r="E195" s="419"/>
      <c r="F195" s="419"/>
      <c r="G195" s="419"/>
    </row>
    <row r="196" spans="1:7" ht="16.5" hidden="1" customHeight="1">
      <c r="A196" s="943"/>
      <c r="B196" s="397">
        <v>1241008</v>
      </c>
      <c r="C196" s="401" t="s">
        <v>2276</v>
      </c>
      <c r="D196" s="419"/>
      <c r="E196" s="419"/>
      <c r="F196" s="419"/>
      <c r="G196" s="419"/>
    </row>
    <row r="197" spans="1:7" ht="16.5" hidden="1" customHeight="1">
      <c r="A197" s="943"/>
      <c r="B197" s="397">
        <v>1241010</v>
      </c>
      <c r="C197" s="401" t="s">
        <v>2277</v>
      </c>
      <c r="D197" s="419"/>
      <c r="E197" s="419"/>
      <c r="F197" s="419"/>
      <c r="G197" s="419"/>
    </row>
    <row r="198" spans="1:7" ht="16.5" hidden="1" customHeight="1">
      <c r="A198" s="943"/>
      <c r="B198" s="397">
        <v>19510</v>
      </c>
      <c r="C198" s="401" t="s">
        <v>2278</v>
      </c>
      <c r="D198" s="419"/>
      <c r="E198" s="419"/>
      <c r="F198" s="419"/>
      <c r="G198" s="419"/>
    </row>
    <row r="199" spans="1:7" ht="16.5" hidden="1" customHeight="1">
      <c r="A199" s="943"/>
      <c r="B199" s="397">
        <v>19511</v>
      </c>
      <c r="C199" s="401" t="s">
        <v>2279</v>
      </c>
      <c r="D199" s="419"/>
      <c r="E199" s="419"/>
      <c r="F199" s="419"/>
      <c r="G199" s="419"/>
    </row>
    <row r="200" spans="1:7" ht="16.5" hidden="1" customHeight="1">
      <c r="A200" s="943"/>
      <c r="B200" s="397">
        <v>1150179</v>
      </c>
      <c r="C200" s="401" t="s">
        <v>2280</v>
      </c>
      <c r="D200" s="419"/>
      <c r="E200" s="419"/>
      <c r="F200" s="419"/>
      <c r="G200" s="419"/>
    </row>
    <row r="201" spans="1:7" ht="16.5" hidden="1" customHeight="1">
      <c r="A201" s="943"/>
      <c r="B201" s="397">
        <v>1150185</v>
      </c>
      <c r="C201" s="401" t="s">
        <v>2281</v>
      </c>
      <c r="D201" s="419"/>
      <c r="E201" s="419"/>
      <c r="F201" s="419"/>
      <c r="G201" s="419"/>
    </row>
    <row r="202" spans="1:7" ht="16.5" hidden="1" customHeight="1">
      <c r="A202" s="944"/>
      <c r="B202" s="397">
        <v>1150291</v>
      </c>
      <c r="C202" s="401" t="s">
        <v>2282</v>
      </c>
      <c r="D202" s="419"/>
      <c r="E202" s="419"/>
      <c r="F202" s="419"/>
      <c r="G202" s="419"/>
    </row>
    <row r="203" spans="1:7" ht="16.5" hidden="1" customHeight="1">
      <c r="A203" s="965" t="s">
        <v>2283</v>
      </c>
      <c r="B203" s="397">
        <v>1251001</v>
      </c>
      <c r="C203" s="401" t="s">
        <v>2284</v>
      </c>
      <c r="D203" s="419"/>
      <c r="E203" s="419"/>
      <c r="F203" s="419"/>
      <c r="G203" s="419"/>
    </row>
    <row r="204" spans="1:7" ht="16.5" hidden="1" customHeight="1">
      <c r="A204" s="966"/>
      <c r="B204" s="397">
        <v>1251002</v>
      </c>
      <c r="C204" s="401" t="s">
        <v>2285</v>
      </c>
      <c r="D204" s="419"/>
      <c r="E204" s="419"/>
      <c r="F204" s="419"/>
      <c r="G204" s="419"/>
    </row>
    <row r="205" spans="1:7" ht="16.5" hidden="1" customHeight="1">
      <c r="A205" s="966"/>
      <c r="B205" s="397">
        <v>1251003</v>
      </c>
      <c r="C205" s="401" t="s">
        <v>2286</v>
      </c>
      <c r="D205" s="419"/>
      <c r="E205" s="419"/>
      <c r="F205" s="419"/>
      <c r="G205" s="419"/>
    </row>
    <row r="206" spans="1:7" ht="16.5" hidden="1" customHeight="1">
      <c r="A206" s="966"/>
      <c r="B206" s="397">
        <v>1251012</v>
      </c>
      <c r="C206" s="401" t="s">
        <v>2287</v>
      </c>
      <c r="D206" s="419"/>
      <c r="E206" s="419"/>
      <c r="F206" s="419"/>
      <c r="G206" s="419"/>
    </row>
    <row r="207" spans="1:7" ht="16.5" hidden="1" customHeight="1">
      <c r="A207" s="966"/>
      <c r="B207" s="414">
        <v>1251011</v>
      </c>
      <c r="C207" s="411" t="s">
        <v>2288</v>
      </c>
      <c r="D207" s="419"/>
      <c r="E207" s="419"/>
      <c r="F207" s="419"/>
      <c r="G207" s="419"/>
    </row>
    <row r="208" spans="1:7" ht="16.5" hidden="1" customHeight="1">
      <c r="A208" s="966" t="s">
        <v>2289</v>
      </c>
      <c r="B208" s="415">
        <v>1251020</v>
      </c>
      <c r="C208" s="650" t="s">
        <v>2290</v>
      </c>
      <c r="D208" s="419"/>
      <c r="E208" s="419"/>
      <c r="F208" s="419"/>
      <c r="G208" s="419"/>
    </row>
    <row r="209" spans="1:7" ht="16.5" hidden="1" customHeight="1">
      <c r="A209" s="966"/>
      <c r="B209" s="397">
        <v>1251021</v>
      </c>
      <c r="C209" s="401" t="s">
        <v>2291</v>
      </c>
      <c r="D209" s="419"/>
      <c r="E209" s="419"/>
      <c r="F209" s="419"/>
      <c r="G209" s="419"/>
    </row>
    <row r="210" spans="1:7" ht="16.5" hidden="1" customHeight="1">
      <c r="A210" s="966"/>
      <c r="B210" s="397">
        <v>19501</v>
      </c>
      <c r="C210" s="401" t="s">
        <v>2292</v>
      </c>
      <c r="D210" s="419"/>
      <c r="E210" s="419"/>
      <c r="F210" s="419"/>
      <c r="G210" s="419"/>
    </row>
    <row r="211" spans="1:7" ht="16.5" hidden="1" customHeight="1">
      <c r="A211" s="966"/>
      <c r="B211" s="397">
        <v>19505</v>
      </c>
      <c r="C211" s="401" t="s">
        <v>2293</v>
      </c>
      <c r="D211" s="419"/>
      <c r="E211" s="419"/>
      <c r="F211" s="419"/>
      <c r="G211" s="419"/>
    </row>
    <row r="212" spans="1:7" ht="16.5" hidden="1" customHeight="1">
      <c r="A212" s="966"/>
      <c r="B212" s="397">
        <v>1250007</v>
      </c>
      <c r="C212" s="401" t="s">
        <v>2294</v>
      </c>
      <c r="D212" s="419"/>
      <c r="E212" s="419"/>
      <c r="F212" s="419"/>
      <c r="G212" s="419"/>
    </row>
    <row r="213" spans="1:7" ht="16.5" hidden="1" customHeight="1">
      <c r="A213" s="966"/>
      <c r="B213" s="397">
        <v>1250008</v>
      </c>
      <c r="C213" s="401" t="s">
        <v>2295</v>
      </c>
      <c r="D213" s="419"/>
      <c r="E213" s="419"/>
      <c r="F213" s="419"/>
      <c r="G213" s="419"/>
    </row>
    <row r="214" spans="1:7" ht="16.5" hidden="1" customHeight="1">
      <c r="A214" s="967"/>
      <c r="B214" s="397">
        <v>1250002</v>
      </c>
      <c r="C214" s="401" t="s">
        <v>2296</v>
      </c>
      <c r="D214" s="419"/>
      <c r="E214" s="419"/>
      <c r="F214" s="419"/>
      <c r="G214" s="419"/>
    </row>
    <row r="215" spans="1:7" ht="16.5" hidden="1" customHeight="1">
      <c r="A215" s="968" t="s">
        <v>2297</v>
      </c>
      <c r="B215" s="397">
        <v>1234002</v>
      </c>
      <c r="C215" s="401" t="s">
        <v>2298</v>
      </c>
      <c r="D215" s="419"/>
      <c r="E215" s="419"/>
      <c r="F215" s="419"/>
      <c r="G215" s="419"/>
    </row>
    <row r="216" spans="1:7" ht="16.5" hidden="1" customHeight="1">
      <c r="A216" s="969"/>
      <c r="B216" s="397">
        <v>1234003</v>
      </c>
      <c r="C216" s="401" t="s">
        <v>2299</v>
      </c>
      <c r="D216" s="419"/>
      <c r="E216" s="419"/>
      <c r="F216" s="419"/>
      <c r="G216" s="419"/>
    </row>
    <row r="217" spans="1:7" ht="16.5" hidden="1" customHeight="1">
      <c r="A217" s="969"/>
      <c r="B217" s="397">
        <v>1234004</v>
      </c>
      <c r="C217" s="401" t="s">
        <v>2300</v>
      </c>
      <c r="D217" s="419"/>
      <c r="E217" s="419"/>
      <c r="F217" s="419"/>
      <c r="G217" s="419"/>
    </row>
    <row r="218" spans="1:7" ht="16.5" hidden="1" customHeight="1">
      <c r="A218" s="969"/>
      <c r="B218" s="397">
        <v>1234010</v>
      </c>
      <c r="C218" s="401" t="s">
        <v>2301</v>
      </c>
      <c r="D218" s="419"/>
      <c r="E218" s="419"/>
      <c r="F218" s="419"/>
      <c r="G218" s="419"/>
    </row>
    <row r="219" spans="1:7" ht="16.5" hidden="1" customHeight="1">
      <c r="A219" s="969"/>
      <c r="B219" s="396" t="s">
        <v>2302</v>
      </c>
      <c r="C219" s="401" t="s">
        <v>2303</v>
      </c>
      <c r="D219" s="419"/>
      <c r="E219" s="419"/>
      <c r="F219" s="419"/>
      <c r="G219" s="419"/>
    </row>
    <row r="220" spans="1:7" ht="16.5" hidden="1" customHeight="1">
      <c r="A220" s="969"/>
      <c r="B220" s="396" t="s">
        <v>2304</v>
      </c>
      <c r="C220" s="401" t="s">
        <v>2305</v>
      </c>
      <c r="D220" s="419"/>
      <c r="E220" s="419"/>
      <c r="F220" s="419"/>
      <c r="G220" s="419"/>
    </row>
    <row r="221" spans="1:7" ht="16.5" hidden="1" customHeight="1">
      <c r="A221" s="969"/>
      <c r="B221" s="396" t="s">
        <v>2306</v>
      </c>
      <c r="C221" s="401" t="s">
        <v>2307</v>
      </c>
      <c r="D221" s="419"/>
      <c r="E221" s="419"/>
      <c r="F221" s="419"/>
      <c r="G221" s="419"/>
    </row>
    <row r="222" spans="1:7" ht="16.5" hidden="1" customHeight="1">
      <c r="A222" s="969"/>
      <c r="B222" s="397">
        <v>1234005</v>
      </c>
      <c r="C222" s="401" t="s">
        <v>2308</v>
      </c>
      <c r="D222" s="419"/>
      <c r="E222" s="419"/>
      <c r="F222" s="419"/>
      <c r="G222" s="419"/>
    </row>
    <row r="223" spans="1:7" ht="16.5" hidden="1" customHeight="1">
      <c r="A223" s="969"/>
      <c r="B223" s="397">
        <v>1234006</v>
      </c>
      <c r="C223" s="401" t="s">
        <v>2309</v>
      </c>
      <c r="D223" s="419"/>
      <c r="E223" s="419"/>
      <c r="F223" s="419"/>
      <c r="G223" s="419"/>
    </row>
    <row r="224" spans="1:7" ht="16.5" hidden="1" customHeight="1">
      <c r="A224" s="969"/>
      <c r="B224" s="396" t="s">
        <v>2310</v>
      </c>
      <c r="C224" s="401" t="s">
        <v>2311</v>
      </c>
      <c r="D224" s="419"/>
      <c r="E224" s="419"/>
      <c r="F224" s="419"/>
      <c r="G224" s="419"/>
    </row>
    <row r="225" spans="1:7" ht="16.5" hidden="1" customHeight="1">
      <c r="A225" s="969"/>
      <c r="B225" s="396" t="s">
        <v>2312</v>
      </c>
      <c r="C225" s="401" t="s">
        <v>2313</v>
      </c>
      <c r="D225" s="419"/>
      <c r="E225" s="419"/>
      <c r="F225" s="419"/>
      <c r="G225" s="419"/>
    </row>
    <row r="226" spans="1:7" ht="16.5" hidden="1" customHeight="1">
      <c r="A226" s="969"/>
      <c r="B226" s="396" t="s">
        <v>2314</v>
      </c>
      <c r="C226" s="401" t="s">
        <v>2315</v>
      </c>
      <c r="D226" s="419"/>
      <c r="E226" s="419"/>
      <c r="F226" s="419"/>
      <c r="G226" s="419"/>
    </row>
    <row r="227" spans="1:7" ht="16.5" hidden="1" customHeight="1">
      <c r="A227" s="969"/>
      <c r="B227" s="396" t="s">
        <v>2316</v>
      </c>
      <c r="C227" s="401" t="s">
        <v>2317</v>
      </c>
      <c r="D227" s="419"/>
      <c r="E227" s="419"/>
      <c r="F227" s="419"/>
      <c r="G227" s="419"/>
    </row>
    <row r="228" spans="1:7" ht="16.5" hidden="1" customHeight="1">
      <c r="A228" s="969"/>
      <c r="B228" s="397">
        <v>19506</v>
      </c>
      <c r="C228" s="401" t="s">
        <v>2318</v>
      </c>
      <c r="D228" s="419"/>
      <c r="E228" s="419"/>
      <c r="F228" s="419"/>
      <c r="G228" s="419"/>
    </row>
    <row r="229" spans="1:7" ht="16.5" hidden="1" customHeight="1">
      <c r="A229" s="969"/>
      <c r="B229" s="397">
        <v>1250006</v>
      </c>
      <c r="C229" s="401" t="s">
        <v>2319</v>
      </c>
      <c r="D229" s="419"/>
      <c r="E229" s="419"/>
      <c r="F229" s="419"/>
      <c r="G229" s="419"/>
    </row>
    <row r="230" spans="1:7" ht="16.5" hidden="1" customHeight="1">
      <c r="A230" s="969"/>
      <c r="B230" s="396" t="s">
        <v>2320</v>
      </c>
      <c r="C230" s="401" t="s">
        <v>2321</v>
      </c>
      <c r="D230" s="419"/>
      <c r="E230" s="419"/>
      <c r="F230" s="419"/>
      <c r="G230" s="419"/>
    </row>
    <row r="231" spans="1:7" ht="16.5" hidden="1" customHeight="1">
      <c r="A231" s="970"/>
      <c r="B231" s="397">
        <v>1250011</v>
      </c>
      <c r="C231" s="401" t="s">
        <v>2322</v>
      </c>
      <c r="D231" s="419"/>
      <c r="E231" s="419"/>
      <c r="F231" s="419"/>
      <c r="G231" s="419"/>
    </row>
    <row r="232" spans="1:7" ht="67.7" hidden="1" customHeight="1">
      <c r="A232" s="417" t="s">
        <v>2323</v>
      </c>
      <c r="B232" s="418">
        <v>1306000</v>
      </c>
      <c r="C232" s="651" t="s">
        <v>2324</v>
      </c>
      <c r="D232" s="420"/>
      <c r="E232" s="420"/>
      <c r="F232" s="420"/>
      <c r="G232" s="420"/>
    </row>
    <row r="233" spans="1:7">
      <c r="C233" s="652"/>
    </row>
    <row r="235" spans="1:7" hidden="1"/>
  </sheetData>
  <mergeCells count="4">
    <mergeCell ref="A203:A207"/>
    <mergeCell ref="A208:A214"/>
    <mergeCell ref="A215:A231"/>
    <mergeCell ref="A188:A202"/>
  </mergeCells>
  <pageMargins left="0.7" right="0.7" top="0.75" bottom="0.75" header="0.3" footer="0.3"/>
  <pageSetup orientation="landscape" verticalDpi="20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3"/>
  <sheetViews>
    <sheetView workbookViewId="0">
      <selection activeCell="G21" sqref="G21"/>
    </sheetView>
  </sheetViews>
  <sheetFormatPr baseColWidth="10" defaultRowHeight="15"/>
  <cols>
    <col min="2" max="2" width="38.7109375" customWidth="1"/>
    <col min="4" max="4" width="21" hidden="1" customWidth="1"/>
    <col min="5" max="5" width="20.85546875" hidden="1" customWidth="1"/>
    <col min="6" max="6" width="11.42578125" customWidth="1"/>
  </cols>
  <sheetData>
    <row r="1" spans="1:6">
      <c r="A1" s="363" t="s">
        <v>3140</v>
      </c>
      <c r="B1" s="363" t="s">
        <v>84</v>
      </c>
      <c r="C1" s="363" t="s">
        <v>3139</v>
      </c>
      <c r="D1" s="363" t="s">
        <v>874</v>
      </c>
      <c r="E1" s="363" t="s">
        <v>2547</v>
      </c>
      <c r="F1" s="817" t="s">
        <v>86</v>
      </c>
    </row>
    <row r="2" spans="1:6">
      <c r="A2" s="819" t="s">
        <v>3174</v>
      </c>
      <c r="B2" s="363" t="s">
        <v>3144</v>
      </c>
      <c r="C2" s="363" t="s">
        <v>1024</v>
      </c>
      <c r="D2" s="363">
        <v>3</v>
      </c>
      <c r="E2" s="363">
        <v>2</v>
      </c>
      <c r="F2" s="817"/>
    </row>
    <row r="3" spans="1:6">
      <c r="A3" s="820" t="s">
        <v>3173</v>
      </c>
      <c r="B3" s="363" t="s">
        <v>3144</v>
      </c>
      <c r="C3" s="363" t="s">
        <v>1194</v>
      </c>
      <c r="D3" s="363">
        <v>6</v>
      </c>
      <c r="E3" s="363">
        <v>4</v>
      </c>
      <c r="F3" s="817">
        <f>+D3-E3</f>
        <v>2</v>
      </c>
    </row>
    <row r="4" spans="1:6">
      <c r="A4" s="820" t="s">
        <v>3176</v>
      </c>
      <c r="B4" s="363" t="s">
        <v>3145</v>
      </c>
      <c r="C4" s="363" t="s">
        <v>1023</v>
      </c>
      <c r="D4" s="363">
        <v>6</v>
      </c>
      <c r="E4" s="363">
        <v>4</v>
      </c>
      <c r="F4" s="817">
        <f>+D4-E4</f>
        <v>2</v>
      </c>
    </row>
    <row r="5" spans="1:6">
      <c r="A5" s="821" t="s">
        <v>3200</v>
      </c>
      <c r="B5" s="363" t="s">
        <v>3144</v>
      </c>
      <c r="C5" s="363" t="s">
        <v>3199</v>
      </c>
      <c r="D5" s="363">
        <v>3</v>
      </c>
      <c r="E5" s="363">
        <v>3</v>
      </c>
      <c r="F5" s="817"/>
    </row>
    <row r="6" spans="1:6">
      <c r="A6" s="822" t="s">
        <v>3202</v>
      </c>
      <c r="B6" s="363" t="s">
        <v>3146</v>
      </c>
      <c r="C6" s="363" t="s">
        <v>1024</v>
      </c>
      <c r="D6" s="363">
        <v>3</v>
      </c>
      <c r="E6" s="363">
        <v>3</v>
      </c>
      <c r="F6" s="817"/>
    </row>
    <row r="7" spans="1:6">
      <c r="A7" s="820" t="s">
        <v>3175</v>
      </c>
      <c r="B7" s="363" t="s">
        <v>3146</v>
      </c>
      <c r="C7" s="363" t="s">
        <v>1021</v>
      </c>
      <c r="D7" s="363">
        <v>3</v>
      </c>
      <c r="E7" s="363">
        <v>2</v>
      </c>
      <c r="F7" s="817"/>
    </row>
    <row r="8" spans="1:6">
      <c r="A8" s="819" t="s">
        <v>3163</v>
      </c>
      <c r="B8" s="363" t="s">
        <v>3147</v>
      </c>
      <c r="C8" s="363" t="s">
        <v>1025</v>
      </c>
      <c r="D8" s="363">
        <v>3</v>
      </c>
      <c r="E8" s="363">
        <v>2</v>
      </c>
      <c r="F8" s="817"/>
    </row>
    <row r="9" spans="1:6">
      <c r="A9" s="820" t="s">
        <v>3160</v>
      </c>
      <c r="B9" s="363" t="s">
        <v>3148</v>
      </c>
      <c r="C9" s="363" t="s">
        <v>1194</v>
      </c>
      <c r="D9" s="363">
        <v>3</v>
      </c>
      <c r="E9" s="363">
        <v>2</v>
      </c>
      <c r="F9" s="817"/>
    </row>
    <row r="10" spans="1:6">
      <c r="A10" s="819" t="s">
        <v>3161</v>
      </c>
      <c r="B10" s="363" t="s">
        <v>3149</v>
      </c>
      <c r="C10" s="363" t="s">
        <v>1021</v>
      </c>
      <c r="D10" s="363">
        <v>3</v>
      </c>
      <c r="E10" s="363">
        <v>2</v>
      </c>
      <c r="F10" s="817"/>
    </row>
    <row r="11" spans="1:6">
      <c r="A11" s="820" t="s">
        <v>3162</v>
      </c>
      <c r="B11" s="363" t="s">
        <v>3150</v>
      </c>
      <c r="C11" s="363" t="s">
        <v>2614</v>
      </c>
      <c r="D11" s="363">
        <v>3</v>
      </c>
      <c r="E11" s="363">
        <v>0</v>
      </c>
      <c r="F11" s="817">
        <f>+D11-E11</f>
        <v>3</v>
      </c>
    </row>
    <row r="12" spans="1:6">
      <c r="A12" s="820" t="s">
        <v>3164</v>
      </c>
      <c r="B12" s="363" t="s">
        <v>3165</v>
      </c>
      <c r="C12" s="363" t="s">
        <v>1021</v>
      </c>
      <c r="D12" s="363">
        <v>3</v>
      </c>
      <c r="E12" s="363">
        <v>3</v>
      </c>
      <c r="F12" s="817"/>
    </row>
    <row r="13" spans="1:6">
      <c r="A13" s="820" t="s">
        <v>3179</v>
      </c>
      <c r="B13" s="363" t="s">
        <v>3141</v>
      </c>
      <c r="C13" s="363" t="s">
        <v>1023</v>
      </c>
      <c r="D13" s="363">
        <v>6</v>
      </c>
      <c r="E13" s="363">
        <v>1</v>
      </c>
      <c r="F13" s="817">
        <v>3</v>
      </c>
    </row>
    <row r="14" spans="1:6">
      <c r="A14" s="820" t="s">
        <v>3177</v>
      </c>
      <c r="B14" s="363" t="s">
        <v>3142</v>
      </c>
      <c r="C14" s="363" t="s">
        <v>1194</v>
      </c>
      <c r="D14" s="363">
        <v>3</v>
      </c>
      <c r="E14" s="363">
        <v>3</v>
      </c>
      <c r="F14" s="817"/>
    </row>
    <row r="15" spans="1:6">
      <c r="A15" s="820" t="s">
        <v>3178</v>
      </c>
      <c r="B15" s="363" t="s">
        <v>3142</v>
      </c>
      <c r="C15" s="363" t="s">
        <v>1024</v>
      </c>
      <c r="D15" s="363">
        <v>3</v>
      </c>
      <c r="E15" s="363">
        <v>2</v>
      </c>
      <c r="F15" s="817"/>
    </row>
    <row r="16" spans="1:6">
      <c r="A16" s="820" t="s">
        <v>3181</v>
      </c>
      <c r="B16" s="363" t="s">
        <v>3182</v>
      </c>
      <c r="C16" s="363" t="s">
        <v>2708</v>
      </c>
      <c r="D16" s="363">
        <v>3</v>
      </c>
      <c r="E16" s="363">
        <v>0</v>
      </c>
      <c r="F16" s="817">
        <f>+D16-E16</f>
        <v>3</v>
      </c>
    </row>
    <row r="17" spans="1:6">
      <c r="A17" s="820" t="s">
        <v>3180</v>
      </c>
      <c r="B17" s="363" t="s">
        <v>3143</v>
      </c>
      <c r="C17" s="363" t="s">
        <v>1021</v>
      </c>
      <c r="D17" s="363">
        <v>3</v>
      </c>
      <c r="E17" s="363">
        <v>3</v>
      </c>
      <c r="F17" s="817"/>
    </row>
    <row r="18" spans="1:6">
      <c r="A18" s="820" t="s">
        <v>3166</v>
      </c>
      <c r="B18" s="363" t="s">
        <v>3169</v>
      </c>
      <c r="C18" s="363" t="s">
        <v>1194</v>
      </c>
      <c r="D18" s="363">
        <v>3</v>
      </c>
      <c r="E18" s="363">
        <v>2</v>
      </c>
      <c r="F18" s="817"/>
    </row>
    <row r="19" spans="1:6">
      <c r="A19" s="820" t="s">
        <v>3167</v>
      </c>
      <c r="B19" s="363" t="s">
        <v>3169</v>
      </c>
      <c r="C19" s="363" t="s">
        <v>1024</v>
      </c>
      <c r="D19" s="363">
        <v>3</v>
      </c>
      <c r="E19" s="363">
        <v>3</v>
      </c>
      <c r="F19" s="817"/>
    </row>
    <row r="20" spans="1:6">
      <c r="A20" s="820" t="s">
        <v>3201</v>
      </c>
      <c r="B20" s="363" t="s">
        <v>3169</v>
      </c>
      <c r="C20" s="363" t="s">
        <v>3199</v>
      </c>
      <c r="D20" s="363">
        <v>3</v>
      </c>
      <c r="E20" s="363">
        <v>3</v>
      </c>
      <c r="F20" s="817"/>
    </row>
    <row r="21" spans="1:6">
      <c r="A21" s="820" t="s">
        <v>3168</v>
      </c>
      <c r="B21" s="363" t="s">
        <v>3170</v>
      </c>
      <c r="C21" s="363" t="s">
        <v>1025</v>
      </c>
      <c r="D21" s="363">
        <v>3</v>
      </c>
      <c r="E21" s="363">
        <v>0</v>
      </c>
      <c r="F21" s="817">
        <v>6</v>
      </c>
    </row>
    <row r="22" spans="1:6">
      <c r="A22" s="820" t="s">
        <v>3172</v>
      </c>
      <c r="B22" s="363" t="s">
        <v>3171</v>
      </c>
      <c r="C22" s="363" t="s">
        <v>1021</v>
      </c>
      <c r="D22" s="363">
        <v>3</v>
      </c>
      <c r="E22" s="363">
        <v>1</v>
      </c>
      <c r="F22" s="817">
        <v>3</v>
      </c>
    </row>
    <row r="23" spans="1:6">
      <c r="A23" s="820" t="s">
        <v>3183</v>
      </c>
      <c r="B23" s="363" t="s">
        <v>3184</v>
      </c>
      <c r="C23" s="363" t="s">
        <v>1194</v>
      </c>
      <c r="D23" s="363">
        <v>3</v>
      </c>
      <c r="E23" s="363">
        <v>3</v>
      </c>
      <c r="F23" s="817"/>
    </row>
    <row r="24" spans="1:6">
      <c r="A24" s="820" t="s">
        <v>3185</v>
      </c>
      <c r="B24" s="363" t="s">
        <v>3184</v>
      </c>
      <c r="C24" s="363" t="s">
        <v>1024</v>
      </c>
      <c r="D24" s="363">
        <v>3</v>
      </c>
      <c r="E24" s="363">
        <v>3</v>
      </c>
      <c r="F24" s="817"/>
    </row>
    <row r="25" spans="1:6">
      <c r="A25" s="820" t="s">
        <v>3186</v>
      </c>
      <c r="B25" s="363" t="s">
        <v>3187</v>
      </c>
      <c r="C25" s="363" t="s">
        <v>1021</v>
      </c>
      <c r="D25" s="363">
        <v>3</v>
      </c>
      <c r="E25" s="363">
        <v>3</v>
      </c>
      <c r="F25" s="817"/>
    </row>
    <row r="26" spans="1:6">
      <c r="A26" s="820" t="s">
        <v>3188</v>
      </c>
      <c r="B26" s="363" t="s">
        <v>3187</v>
      </c>
      <c r="C26" s="363" t="s">
        <v>1024</v>
      </c>
      <c r="D26" s="363">
        <v>3</v>
      </c>
      <c r="E26" s="363">
        <v>3</v>
      </c>
      <c r="F26" s="817"/>
    </row>
    <row r="27" spans="1:6">
      <c r="A27" s="820" t="s">
        <v>3189</v>
      </c>
      <c r="B27" s="363" t="s">
        <v>3190</v>
      </c>
      <c r="C27" s="363" t="s">
        <v>1026</v>
      </c>
      <c r="D27" s="363">
        <v>3</v>
      </c>
      <c r="E27" s="363">
        <v>3</v>
      </c>
      <c r="F27" s="817"/>
    </row>
    <row r="28" spans="1:6">
      <c r="A28" s="820" t="s">
        <v>3193</v>
      </c>
      <c r="B28" s="363" t="s">
        <v>3191</v>
      </c>
      <c r="C28" s="363" t="s">
        <v>1194</v>
      </c>
      <c r="D28" s="363">
        <v>3</v>
      </c>
      <c r="E28" s="363">
        <v>3</v>
      </c>
      <c r="F28" s="817"/>
    </row>
    <row r="29" spans="1:6">
      <c r="A29" s="820" t="s">
        <v>3194</v>
      </c>
      <c r="B29" s="363" t="s">
        <v>3191</v>
      </c>
      <c r="C29" s="363" t="s">
        <v>1024</v>
      </c>
      <c r="D29" s="363">
        <v>3</v>
      </c>
      <c r="E29" s="363">
        <v>3</v>
      </c>
      <c r="F29" s="817"/>
    </row>
    <row r="30" spans="1:6">
      <c r="A30" s="820" t="s">
        <v>3195</v>
      </c>
      <c r="B30" s="363" t="s">
        <v>3192</v>
      </c>
      <c r="C30" s="363" t="s">
        <v>1021</v>
      </c>
      <c r="D30" s="363">
        <v>3</v>
      </c>
      <c r="E30" s="363">
        <v>3</v>
      </c>
      <c r="F30" s="817"/>
    </row>
    <row r="31" spans="1:6">
      <c r="A31" s="820" t="s">
        <v>3198</v>
      </c>
      <c r="B31" s="363" t="s">
        <v>3196</v>
      </c>
      <c r="C31" s="363" t="s">
        <v>3197</v>
      </c>
      <c r="D31" s="363">
        <v>3</v>
      </c>
      <c r="E31" s="363">
        <v>3</v>
      </c>
      <c r="F31" s="817"/>
    </row>
    <row r="32" spans="1:6">
      <c r="D32" s="818"/>
      <c r="E32" s="818"/>
    </row>
    <row r="33" spans="5:5">
      <c r="E33" s="818"/>
    </row>
  </sheetData>
  <conditionalFormatting sqref="A2">
    <cfRule type="duplicateValues" dxfId="6" priority="1"/>
  </conditionalFormatting>
  <conditionalFormatting sqref="A10">
    <cfRule type="duplicateValues" dxfId="5" priority="2"/>
  </conditionalFormatting>
  <pageMargins left="0.7" right="0.7" top="0.75" bottom="0.75" header="0.3" footer="0.3"/>
  <pageSetup orientation="portrait" verticalDpi="20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4:Q62"/>
  <sheetViews>
    <sheetView topLeftCell="A4" workbookViewId="0">
      <selection activeCell="Q11" sqref="Q11:Q31"/>
    </sheetView>
  </sheetViews>
  <sheetFormatPr baseColWidth="10" defaultRowHeight="15"/>
  <cols>
    <col min="4" max="4" width="11.42578125" style="194"/>
    <col min="6" max="6" width="15" bestFit="1" customWidth="1"/>
    <col min="7" max="7" width="11.42578125" hidden="1" customWidth="1"/>
    <col min="8" max="8" width="3.85546875" hidden="1" customWidth="1"/>
    <col min="9" max="10" width="11.42578125" hidden="1" customWidth="1"/>
    <col min="11" max="11" width="17.5703125" hidden="1" customWidth="1"/>
    <col min="12" max="14" width="11.42578125" hidden="1" customWidth="1"/>
    <col min="15" max="15" width="6.85546875" hidden="1" customWidth="1"/>
    <col min="16" max="16" width="13.140625" hidden="1" customWidth="1"/>
    <col min="17" max="17" width="13.140625" customWidth="1"/>
  </cols>
  <sheetData>
    <row r="4" spans="4:17">
      <c r="D4" s="972"/>
      <c r="E4" s="972"/>
      <c r="F4" s="972"/>
      <c r="G4" s="972"/>
      <c r="H4" s="972"/>
      <c r="I4" s="972"/>
      <c r="J4" s="972"/>
      <c r="K4" s="972"/>
      <c r="L4" s="972"/>
      <c r="M4" s="972"/>
      <c r="N4" s="972"/>
      <c r="O4" s="972"/>
      <c r="P4" s="972"/>
      <c r="Q4" s="972"/>
    </row>
    <row r="5" spans="4:17">
      <c r="D5" s="972"/>
      <c r="E5" s="972"/>
      <c r="F5" s="972"/>
      <c r="G5" s="972"/>
      <c r="H5" s="972"/>
      <c r="I5" s="972"/>
      <c r="J5" s="972"/>
      <c r="K5" s="972"/>
      <c r="L5" s="972"/>
      <c r="M5" s="972"/>
      <c r="N5" s="972"/>
      <c r="O5" s="972"/>
      <c r="P5" s="972"/>
      <c r="Q5" s="972"/>
    </row>
    <row r="6" spans="4:17">
      <c r="D6" s="971" t="s">
        <v>2700</v>
      </c>
      <c r="E6" s="971"/>
      <c r="F6" s="971"/>
      <c r="G6" s="971"/>
      <c r="H6" s="971"/>
      <c r="I6" s="971"/>
      <c r="J6" s="971"/>
      <c r="K6" s="971"/>
      <c r="L6" s="971"/>
      <c r="M6" s="971"/>
      <c r="N6" s="971"/>
      <c r="O6" s="971"/>
      <c r="P6" s="971"/>
      <c r="Q6" s="971"/>
    </row>
    <row r="7" spans="4:17">
      <c r="D7" s="971"/>
      <c r="E7" s="971"/>
      <c r="F7" s="971"/>
      <c r="G7" s="971"/>
      <c r="H7" s="971"/>
      <c r="I7" s="971"/>
      <c r="J7" s="971"/>
      <c r="K7" s="971"/>
      <c r="L7" s="971"/>
      <c r="M7" s="971"/>
      <c r="N7" s="971"/>
      <c r="O7" s="971"/>
      <c r="P7" s="971"/>
      <c r="Q7" s="971"/>
    </row>
    <row r="8" spans="4:17" ht="30">
      <c r="D8" s="513" t="s">
        <v>651</v>
      </c>
      <c r="E8" s="513" t="s">
        <v>667</v>
      </c>
      <c r="F8" s="513" t="s">
        <v>1965</v>
      </c>
      <c r="G8" s="513" t="s">
        <v>664</v>
      </c>
      <c r="H8" s="513" t="s">
        <v>666</v>
      </c>
      <c r="I8" s="513" t="s">
        <v>664</v>
      </c>
      <c r="J8" s="513"/>
      <c r="K8" s="513" t="s">
        <v>1963</v>
      </c>
      <c r="L8" s="513" t="s">
        <v>1964</v>
      </c>
      <c r="M8" s="513" t="s">
        <v>1080</v>
      </c>
      <c r="N8" s="513" t="s">
        <v>2458</v>
      </c>
      <c r="O8" s="513" t="s">
        <v>2459</v>
      </c>
      <c r="P8" s="570" t="s">
        <v>2740</v>
      </c>
      <c r="Q8" s="570" t="s">
        <v>3203</v>
      </c>
    </row>
    <row r="9" spans="4:17">
      <c r="D9" s="529">
        <v>1</v>
      </c>
      <c r="E9" s="233">
        <v>18</v>
      </c>
      <c r="F9" s="386" t="s">
        <v>2741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4:17">
      <c r="D10" s="529" t="s">
        <v>656</v>
      </c>
      <c r="E10" s="233">
        <v>18</v>
      </c>
      <c r="F10" s="386" t="s">
        <v>2741</v>
      </c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</row>
    <row r="11" spans="4:17">
      <c r="D11" s="529">
        <v>2</v>
      </c>
      <c r="E11" s="233">
        <v>18</v>
      </c>
      <c r="F11" s="386" t="s">
        <v>2741</v>
      </c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</row>
    <row r="12" spans="4:17">
      <c r="D12" s="575">
        <v>4</v>
      </c>
      <c r="E12" s="574">
        <v>18</v>
      </c>
      <c r="F12" s="386" t="s">
        <v>2741</v>
      </c>
      <c r="G12" s="233"/>
      <c r="H12" s="233">
        <v>6</v>
      </c>
      <c r="I12" s="233">
        <v>2</v>
      </c>
      <c r="J12" s="233"/>
      <c r="K12" s="233">
        <v>2</v>
      </c>
      <c r="L12" s="233">
        <f>I12+J12-K12</f>
        <v>0</v>
      </c>
      <c r="M12" s="233"/>
      <c r="N12" s="233">
        <v>1</v>
      </c>
      <c r="O12" s="233">
        <f>M12+K12-N12</f>
        <v>1</v>
      </c>
      <c r="P12" s="233">
        <v>1</v>
      </c>
      <c r="Q12" s="233">
        <v>1</v>
      </c>
    </row>
    <row r="13" spans="4:17">
      <c r="D13" s="575">
        <v>6</v>
      </c>
      <c r="E13" s="574">
        <v>18</v>
      </c>
      <c r="F13" s="386" t="s">
        <v>2741</v>
      </c>
      <c r="G13" s="233"/>
      <c r="H13" s="233">
        <v>6</v>
      </c>
      <c r="I13" s="233"/>
      <c r="J13" s="233">
        <v>2</v>
      </c>
      <c r="K13" s="233">
        <v>1</v>
      </c>
      <c r="L13" s="233">
        <f t="shared" ref="L13:L33" si="0">I13+J13-K13</f>
        <v>1</v>
      </c>
      <c r="M13" s="233">
        <v>1</v>
      </c>
      <c r="N13" s="233">
        <v>3</v>
      </c>
      <c r="O13" s="233">
        <f t="shared" ref="O13:O34" si="1">M13+K13-N13</f>
        <v>-1</v>
      </c>
      <c r="P13" s="233">
        <v>2</v>
      </c>
      <c r="Q13" s="233">
        <v>1</v>
      </c>
    </row>
    <row r="14" spans="4:17">
      <c r="D14" s="575">
        <v>8</v>
      </c>
      <c r="E14" s="574">
        <v>18</v>
      </c>
      <c r="F14" s="386" t="s">
        <v>2741</v>
      </c>
      <c r="G14" s="233"/>
      <c r="H14" s="233">
        <v>6</v>
      </c>
      <c r="I14" s="233">
        <v>2</v>
      </c>
      <c r="J14" s="233"/>
      <c r="K14" s="233"/>
      <c r="L14" s="233">
        <f t="shared" si="0"/>
        <v>2</v>
      </c>
      <c r="M14" s="233">
        <v>3</v>
      </c>
      <c r="N14" s="233"/>
      <c r="O14" s="233">
        <f t="shared" si="1"/>
        <v>3</v>
      </c>
      <c r="P14" s="233"/>
      <c r="Q14" s="233">
        <v>1</v>
      </c>
    </row>
    <row r="15" spans="4:17">
      <c r="D15" s="575">
        <v>10</v>
      </c>
      <c r="E15" s="574">
        <v>18</v>
      </c>
      <c r="F15" s="386" t="s">
        <v>2741</v>
      </c>
      <c r="G15" s="233"/>
      <c r="H15" s="233">
        <v>6</v>
      </c>
      <c r="I15" s="233">
        <v>1</v>
      </c>
      <c r="J15" s="233">
        <v>1</v>
      </c>
      <c r="K15" s="233">
        <v>1</v>
      </c>
      <c r="L15" s="233">
        <f t="shared" si="0"/>
        <v>1</v>
      </c>
      <c r="M15" s="233">
        <v>1</v>
      </c>
      <c r="N15" s="233">
        <v>1</v>
      </c>
      <c r="O15" s="233">
        <f t="shared" si="1"/>
        <v>1</v>
      </c>
      <c r="P15" s="233"/>
      <c r="Q15" s="233"/>
    </row>
    <row r="16" spans="4:17">
      <c r="D16" s="575">
        <v>12</v>
      </c>
      <c r="E16" s="574">
        <v>18</v>
      </c>
      <c r="F16" s="386" t="s">
        <v>2741</v>
      </c>
      <c r="G16" s="233"/>
      <c r="H16" s="233">
        <v>6</v>
      </c>
      <c r="I16" s="233"/>
      <c r="J16" s="233"/>
      <c r="K16" s="233"/>
      <c r="L16" s="233">
        <f t="shared" si="0"/>
        <v>0</v>
      </c>
      <c r="M16" s="233"/>
      <c r="N16" s="233"/>
      <c r="O16" s="233">
        <f t="shared" si="1"/>
        <v>0</v>
      </c>
      <c r="P16" s="233"/>
      <c r="Q16" s="233"/>
    </row>
    <row r="17" spans="3:17">
      <c r="D17" s="575">
        <v>14</v>
      </c>
      <c r="E17" s="574">
        <v>18</v>
      </c>
      <c r="F17" s="386" t="s">
        <v>2741</v>
      </c>
      <c r="G17" s="233"/>
      <c r="H17" s="233">
        <v>6</v>
      </c>
      <c r="I17" s="233"/>
      <c r="J17" s="233">
        <v>2</v>
      </c>
      <c r="K17" s="233"/>
      <c r="L17" s="233">
        <f t="shared" si="0"/>
        <v>2</v>
      </c>
      <c r="M17" s="233">
        <v>6</v>
      </c>
      <c r="N17" s="233">
        <v>6</v>
      </c>
      <c r="O17" s="233">
        <f t="shared" si="1"/>
        <v>0</v>
      </c>
      <c r="P17" s="233">
        <v>1</v>
      </c>
      <c r="Q17" s="233"/>
    </row>
    <row r="18" spans="3:17">
      <c r="D18" s="575">
        <v>18</v>
      </c>
      <c r="E18" s="574">
        <v>18</v>
      </c>
      <c r="F18" s="386" t="s">
        <v>2741</v>
      </c>
      <c r="G18" s="233">
        <v>1</v>
      </c>
      <c r="H18" s="233">
        <v>6</v>
      </c>
      <c r="I18" s="233"/>
      <c r="J18" s="233">
        <v>2</v>
      </c>
      <c r="K18" s="233">
        <v>2</v>
      </c>
      <c r="L18" s="233">
        <f t="shared" si="0"/>
        <v>0</v>
      </c>
      <c r="M18" s="233"/>
      <c r="N18" s="233">
        <v>2</v>
      </c>
      <c r="O18" s="233">
        <f t="shared" si="1"/>
        <v>0</v>
      </c>
      <c r="P18" s="233">
        <v>1</v>
      </c>
      <c r="Q18" s="233"/>
    </row>
    <row r="19" spans="3:17">
      <c r="D19" s="575">
        <v>20</v>
      </c>
      <c r="E19" s="574">
        <v>18</v>
      </c>
      <c r="F19" s="386" t="s">
        <v>2741</v>
      </c>
      <c r="G19" s="233"/>
      <c r="H19" s="233">
        <v>6</v>
      </c>
      <c r="I19" s="233"/>
      <c r="J19" s="233"/>
      <c r="K19" s="233"/>
      <c r="L19" s="233"/>
      <c r="M19" s="233"/>
      <c r="N19" s="233"/>
      <c r="O19" s="233"/>
      <c r="P19" s="233"/>
      <c r="Q19" s="233">
        <v>1</v>
      </c>
    </row>
    <row r="20" spans="3:17">
      <c r="D20" s="575">
        <v>22</v>
      </c>
      <c r="E20" s="574">
        <v>18</v>
      </c>
      <c r="F20" s="386" t="s">
        <v>2741</v>
      </c>
      <c r="G20" s="233"/>
      <c r="H20" s="233">
        <v>6</v>
      </c>
      <c r="I20" s="233">
        <v>2</v>
      </c>
      <c r="J20" s="233"/>
      <c r="K20" s="233">
        <v>1</v>
      </c>
      <c r="L20" s="233">
        <f t="shared" si="0"/>
        <v>1</v>
      </c>
      <c r="M20" s="233">
        <v>1</v>
      </c>
      <c r="N20" s="233">
        <v>1</v>
      </c>
      <c r="O20" s="233">
        <f t="shared" si="1"/>
        <v>1</v>
      </c>
      <c r="P20" s="233"/>
      <c r="Q20" s="233">
        <v>3</v>
      </c>
    </row>
    <row r="21" spans="3:17">
      <c r="D21" s="575">
        <v>24</v>
      </c>
      <c r="E21" s="574">
        <v>18</v>
      </c>
      <c r="F21" s="386" t="s">
        <v>2741</v>
      </c>
      <c r="G21" s="233"/>
      <c r="H21" s="233">
        <v>6</v>
      </c>
      <c r="I21" s="233"/>
      <c r="J21" s="233"/>
      <c r="K21" s="233"/>
      <c r="L21" s="233">
        <f t="shared" si="0"/>
        <v>0</v>
      </c>
      <c r="M21" s="233"/>
      <c r="N21" s="233"/>
      <c r="O21" s="233">
        <f t="shared" si="1"/>
        <v>0</v>
      </c>
      <c r="P21" s="233"/>
      <c r="Q21" s="233">
        <v>3</v>
      </c>
    </row>
    <row r="22" spans="3:17">
      <c r="D22" s="575">
        <v>27</v>
      </c>
      <c r="E22" s="574">
        <v>18</v>
      </c>
      <c r="F22" s="386" t="s">
        <v>2741</v>
      </c>
      <c r="G22" s="233"/>
      <c r="H22" s="233">
        <v>6</v>
      </c>
      <c r="I22" s="233"/>
      <c r="J22" s="233">
        <v>2</v>
      </c>
      <c r="K22" s="233"/>
      <c r="L22" s="233">
        <f t="shared" si="0"/>
        <v>2</v>
      </c>
      <c r="M22" s="233">
        <v>4</v>
      </c>
      <c r="N22" s="233">
        <v>2</v>
      </c>
      <c r="O22" s="233">
        <f t="shared" si="1"/>
        <v>2</v>
      </c>
      <c r="P22" s="233">
        <v>1</v>
      </c>
      <c r="Q22" s="233"/>
    </row>
    <row r="23" spans="3:17">
      <c r="D23" s="529">
        <v>30</v>
      </c>
      <c r="E23" s="233">
        <v>18</v>
      </c>
      <c r="F23" s="386" t="s">
        <v>2741</v>
      </c>
      <c r="G23" s="233"/>
      <c r="H23" s="233"/>
      <c r="I23" s="233"/>
      <c r="J23" s="233"/>
      <c r="K23" s="233"/>
      <c r="L23" s="233">
        <f t="shared" si="0"/>
        <v>0</v>
      </c>
      <c r="M23" s="233"/>
      <c r="N23" s="233"/>
      <c r="O23" s="233">
        <f t="shared" si="1"/>
        <v>0</v>
      </c>
      <c r="P23" s="233"/>
      <c r="Q23" s="233"/>
    </row>
    <row r="24" spans="3:17">
      <c r="D24" s="575">
        <v>33</v>
      </c>
      <c r="E24" s="574">
        <v>18</v>
      </c>
      <c r="F24" s="386" t="s">
        <v>2741</v>
      </c>
      <c r="G24" s="233">
        <v>1</v>
      </c>
      <c r="H24" s="233">
        <v>6</v>
      </c>
      <c r="I24" s="233"/>
      <c r="J24" s="233">
        <v>2</v>
      </c>
      <c r="K24" s="233">
        <v>3</v>
      </c>
      <c r="L24" s="233">
        <f t="shared" si="0"/>
        <v>-1</v>
      </c>
      <c r="M24" s="233"/>
      <c r="N24" s="233">
        <v>2</v>
      </c>
      <c r="O24" s="233">
        <f t="shared" si="1"/>
        <v>1</v>
      </c>
      <c r="P24" s="233">
        <v>1</v>
      </c>
      <c r="Q24" s="233"/>
    </row>
    <row r="25" spans="3:17">
      <c r="D25" s="529">
        <v>35</v>
      </c>
      <c r="E25" s="233">
        <v>18</v>
      </c>
      <c r="F25" s="386" t="s">
        <v>2741</v>
      </c>
      <c r="G25" s="233"/>
      <c r="H25" s="233"/>
      <c r="I25" s="233"/>
      <c r="J25" s="233"/>
      <c r="K25" s="233"/>
      <c r="L25" s="233">
        <f t="shared" si="0"/>
        <v>0</v>
      </c>
      <c r="M25" s="233"/>
      <c r="N25" s="233"/>
      <c r="O25" s="233">
        <f t="shared" si="1"/>
        <v>0</v>
      </c>
      <c r="P25" s="233"/>
      <c r="Q25" s="233"/>
    </row>
    <row r="26" spans="3:17">
      <c r="D26" s="529" t="s">
        <v>657</v>
      </c>
      <c r="E26" s="233">
        <v>18</v>
      </c>
      <c r="F26" s="386" t="s">
        <v>2741</v>
      </c>
      <c r="G26" s="233"/>
      <c r="H26" s="233"/>
      <c r="I26" s="233"/>
      <c r="J26" s="233"/>
      <c r="K26" s="233"/>
      <c r="L26" s="233">
        <f t="shared" si="0"/>
        <v>0</v>
      </c>
      <c r="M26" s="233"/>
      <c r="N26" s="233"/>
      <c r="O26" s="233">
        <f t="shared" si="1"/>
        <v>0</v>
      </c>
      <c r="P26" s="233"/>
      <c r="Q26" s="233"/>
    </row>
    <row r="27" spans="3:17">
      <c r="D27" s="529" t="s">
        <v>658</v>
      </c>
      <c r="E27" s="233">
        <v>18</v>
      </c>
      <c r="F27" s="386" t="s">
        <v>2741</v>
      </c>
      <c r="G27" s="233"/>
      <c r="H27" s="233"/>
      <c r="I27" s="233"/>
      <c r="J27" s="233"/>
      <c r="K27" s="233"/>
      <c r="L27" s="233">
        <f t="shared" si="0"/>
        <v>0</v>
      </c>
      <c r="M27" s="233"/>
      <c r="N27" s="233"/>
      <c r="O27" s="233">
        <f t="shared" si="1"/>
        <v>0</v>
      </c>
      <c r="P27" s="233"/>
      <c r="Q27" s="233"/>
    </row>
    <row r="28" spans="3:17">
      <c r="D28" s="529" t="s">
        <v>659</v>
      </c>
      <c r="E28" s="233">
        <v>18</v>
      </c>
      <c r="F28" s="386" t="s">
        <v>2741</v>
      </c>
      <c r="G28" s="233"/>
      <c r="H28" s="233"/>
      <c r="I28" s="233"/>
      <c r="J28" s="233"/>
      <c r="K28" s="233"/>
      <c r="L28" s="233">
        <f t="shared" si="0"/>
        <v>0</v>
      </c>
      <c r="M28" s="233"/>
      <c r="N28" s="233"/>
      <c r="O28" s="233">
        <f t="shared" si="1"/>
        <v>0</v>
      </c>
      <c r="P28" s="233"/>
      <c r="Q28" s="233"/>
    </row>
    <row r="29" spans="3:17">
      <c r="C29" s="1"/>
      <c r="D29" s="575">
        <v>613</v>
      </c>
      <c r="E29" s="574">
        <v>18</v>
      </c>
      <c r="F29" s="386" t="s">
        <v>2741</v>
      </c>
      <c r="G29" s="233"/>
      <c r="H29" s="233">
        <v>6</v>
      </c>
      <c r="I29" s="233"/>
      <c r="J29" s="233">
        <v>2</v>
      </c>
      <c r="K29" s="233">
        <v>2</v>
      </c>
      <c r="L29" s="233">
        <f t="shared" si="0"/>
        <v>0</v>
      </c>
      <c r="M29" s="233"/>
      <c r="N29" s="233">
        <v>0</v>
      </c>
      <c r="O29" s="233">
        <f t="shared" si="1"/>
        <v>2</v>
      </c>
      <c r="P29" s="233"/>
      <c r="Q29" s="233">
        <v>6</v>
      </c>
    </row>
    <row r="30" spans="3:17">
      <c r="C30" s="1"/>
      <c r="D30" s="575">
        <v>60</v>
      </c>
      <c r="E30" s="574">
        <v>18</v>
      </c>
      <c r="F30" s="386" t="s">
        <v>2741</v>
      </c>
      <c r="G30" s="233"/>
      <c r="H30" s="233">
        <v>6</v>
      </c>
      <c r="I30" s="233"/>
      <c r="J30" s="233"/>
      <c r="K30" s="233"/>
      <c r="L30" s="233">
        <f t="shared" si="0"/>
        <v>0</v>
      </c>
      <c r="M30" s="233"/>
      <c r="N30" s="233"/>
      <c r="O30" s="233">
        <f t="shared" si="1"/>
        <v>0</v>
      </c>
      <c r="P30" s="233"/>
      <c r="Q30" s="233">
        <v>6</v>
      </c>
    </row>
    <row r="31" spans="3:17">
      <c r="D31" s="529" t="s">
        <v>660</v>
      </c>
      <c r="E31" s="233">
        <v>18</v>
      </c>
      <c r="F31" s="386" t="s">
        <v>2741</v>
      </c>
      <c r="G31" s="233"/>
      <c r="H31" s="233"/>
      <c r="I31" s="233"/>
      <c r="J31" s="233"/>
      <c r="K31" s="233"/>
      <c r="L31" s="233">
        <f t="shared" si="0"/>
        <v>0</v>
      </c>
      <c r="M31" s="233"/>
      <c r="N31" s="233"/>
      <c r="O31" s="233">
        <f t="shared" si="1"/>
        <v>0</v>
      </c>
      <c r="P31" s="233"/>
      <c r="Q31" s="233"/>
    </row>
    <row r="32" spans="3:17">
      <c r="D32" s="529" t="s">
        <v>661</v>
      </c>
      <c r="E32" s="233">
        <v>18</v>
      </c>
      <c r="F32" s="386" t="s">
        <v>2741</v>
      </c>
      <c r="G32" s="233"/>
      <c r="H32" s="233"/>
      <c r="I32" s="233"/>
      <c r="J32" s="233"/>
      <c r="K32" s="233"/>
      <c r="L32" s="233">
        <f t="shared" si="0"/>
        <v>0</v>
      </c>
      <c r="M32" s="233"/>
      <c r="N32" s="233"/>
      <c r="O32" s="233">
        <f t="shared" si="1"/>
        <v>0</v>
      </c>
      <c r="P32" s="233"/>
      <c r="Q32" s="233"/>
    </row>
    <row r="33" spans="4:17">
      <c r="D33" s="529" t="s">
        <v>662</v>
      </c>
      <c r="E33" s="233">
        <v>18</v>
      </c>
      <c r="F33" s="386" t="s">
        <v>2741</v>
      </c>
      <c r="G33" s="233"/>
      <c r="H33" s="233"/>
      <c r="I33" s="233"/>
      <c r="J33" s="233"/>
      <c r="K33" s="233"/>
      <c r="L33" s="233">
        <f t="shared" si="0"/>
        <v>0</v>
      </c>
      <c r="M33" s="233"/>
      <c r="N33" s="233"/>
      <c r="O33" s="233">
        <f t="shared" si="1"/>
        <v>0</v>
      </c>
      <c r="P33" s="233"/>
      <c r="Q33" s="233"/>
    </row>
    <row r="34" spans="4:17">
      <c r="D34" s="529" t="s">
        <v>663</v>
      </c>
      <c r="E34" s="233">
        <v>18</v>
      </c>
      <c r="F34" s="386" t="s">
        <v>2741</v>
      </c>
      <c r="G34" s="233"/>
      <c r="H34" s="233"/>
      <c r="I34" s="233"/>
      <c r="J34" s="233"/>
      <c r="K34" s="233"/>
      <c r="L34" s="233"/>
      <c r="M34" s="233"/>
      <c r="N34" s="233"/>
      <c r="O34" s="233">
        <f t="shared" si="1"/>
        <v>0</v>
      </c>
      <c r="P34" s="233"/>
      <c r="Q34" s="233"/>
    </row>
    <row r="35" spans="4:17">
      <c r="D35" s="529"/>
      <c r="E35" s="233"/>
      <c r="F35" s="386" t="s">
        <v>2741</v>
      </c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</row>
    <row r="36" spans="4:17">
      <c r="D36" s="529">
        <v>14</v>
      </c>
      <c r="E36" s="233">
        <v>14</v>
      </c>
      <c r="F36" s="386" t="s">
        <v>2741</v>
      </c>
      <c r="G36" s="233"/>
      <c r="H36" s="233">
        <v>6</v>
      </c>
      <c r="I36" s="233"/>
      <c r="J36" s="233"/>
      <c r="K36" s="233"/>
      <c r="L36" s="233"/>
      <c r="M36" s="233"/>
      <c r="N36" s="233"/>
      <c r="O36" s="233"/>
      <c r="P36" s="233"/>
      <c r="Q36" s="233"/>
    </row>
    <row r="37" spans="4:17">
      <c r="D37" s="529"/>
      <c r="E37" s="233"/>
      <c r="F37" s="386" t="s">
        <v>2741</v>
      </c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</row>
    <row r="38" spans="4:17">
      <c r="D38" s="529">
        <v>1</v>
      </c>
      <c r="E38" s="233">
        <v>20</v>
      </c>
      <c r="F38" s="386" t="s">
        <v>2741</v>
      </c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</row>
    <row r="39" spans="4:17">
      <c r="D39" s="529" t="s">
        <v>656</v>
      </c>
      <c r="E39" s="233">
        <v>20</v>
      </c>
      <c r="F39" s="386" t="s">
        <v>2741</v>
      </c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</row>
    <row r="40" spans="4:17">
      <c r="D40" s="529">
        <v>2</v>
      </c>
      <c r="E40" s="233">
        <v>20</v>
      </c>
      <c r="F40" s="386" t="s">
        <v>2741</v>
      </c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</row>
    <row r="41" spans="4:17">
      <c r="D41" s="529">
        <v>4</v>
      </c>
      <c r="E41" s="233">
        <v>20</v>
      </c>
      <c r="F41" s="386" t="s">
        <v>2741</v>
      </c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</row>
    <row r="42" spans="4:17">
      <c r="D42" s="529">
        <v>6</v>
      </c>
      <c r="E42" s="233">
        <v>20</v>
      </c>
      <c r="F42" s="386" t="s">
        <v>2741</v>
      </c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</row>
    <row r="43" spans="4:17">
      <c r="D43" s="529">
        <v>8</v>
      </c>
      <c r="E43" s="233">
        <v>20</v>
      </c>
      <c r="F43" s="386" t="s">
        <v>2741</v>
      </c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</row>
    <row r="44" spans="4:17">
      <c r="D44" s="529">
        <v>10</v>
      </c>
      <c r="E44" s="233">
        <v>20</v>
      </c>
      <c r="F44" s="386" t="s">
        <v>2741</v>
      </c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</row>
    <row r="45" spans="4:17">
      <c r="D45" s="529">
        <v>12</v>
      </c>
      <c r="E45" s="233">
        <v>20</v>
      </c>
      <c r="F45" s="386" t="s">
        <v>2741</v>
      </c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</row>
    <row r="46" spans="4:17">
      <c r="D46" s="529">
        <v>14</v>
      </c>
      <c r="E46" s="233">
        <v>20</v>
      </c>
      <c r="F46" s="386" t="s">
        <v>2741</v>
      </c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</row>
    <row r="47" spans="4:17">
      <c r="D47" s="529">
        <v>18</v>
      </c>
      <c r="E47" s="233">
        <v>20</v>
      </c>
      <c r="F47" s="386" t="s">
        <v>2741</v>
      </c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</row>
    <row r="48" spans="4:17">
      <c r="D48" s="529">
        <v>22</v>
      </c>
      <c r="E48" s="233">
        <v>20</v>
      </c>
      <c r="F48" s="386" t="s">
        <v>2741</v>
      </c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</row>
    <row r="49" spans="4:17">
      <c r="D49" s="529">
        <v>24</v>
      </c>
      <c r="E49" s="233">
        <v>20</v>
      </c>
      <c r="F49" s="386" t="s">
        <v>2741</v>
      </c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</row>
    <row r="50" spans="4:17">
      <c r="D50" s="529">
        <v>27</v>
      </c>
      <c r="E50" s="233">
        <v>20</v>
      </c>
      <c r="F50" s="386" t="s">
        <v>2741</v>
      </c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</row>
    <row r="51" spans="4:17">
      <c r="D51" s="529">
        <v>30</v>
      </c>
      <c r="E51" s="233">
        <v>20</v>
      </c>
      <c r="F51" s="386" t="s">
        <v>2741</v>
      </c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</row>
    <row r="52" spans="4:17">
      <c r="D52" s="529">
        <v>33</v>
      </c>
      <c r="E52" s="233">
        <v>20</v>
      </c>
      <c r="F52" s="386" t="s">
        <v>2741</v>
      </c>
      <c r="G52" s="233">
        <v>1</v>
      </c>
      <c r="H52" s="233"/>
      <c r="I52" s="233"/>
      <c r="J52" s="233"/>
      <c r="K52" s="233"/>
      <c r="L52" s="233"/>
      <c r="M52" s="233"/>
      <c r="N52" s="233"/>
      <c r="O52" s="233"/>
      <c r="P52" s="233"/>
      <c r="Q52" s="233"/>
    </row>
    <row r="53" spans="4:17">
      <c r="D53" s="529">
        <v>35</v>
      </c>
      <c r="E53" s="233">
        <v>20</v>
      </c>
      <c r="F53" s="386" t="s">
        <v>2741</v>
      </c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</row>
    <row r="54" spans="4:17">
      <c r="D54" s="529" t="s">
        <v>657</v>
      </c>
      <c r="E54" s="233">
        <v>20</v>
      </c>
      <c r="F54" s="386" t="s">
        <v>2741</v>
      </c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</row>
    <row r="55" spans="4:17">
      <c r="D55" s="529" t="s">
        <v>658</v>
      </c>
      <c r="E55" s="233">
        <v>20</v>
      </c>
      <c r="F55" s="386" t="s">
        <v>2741</v>
      </c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</row>
    <row r="56" spans="4:17">
      <c r="D56" s="529" t="s">
        <v>659</v>
      </c>
      <c r="E56" s="233">
        <v>20</v>
      </c>
      <c r="F56" s="386" t="s">
        <v>2741</v>
      </c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</row>
    <row r="57" spans="4:17">
      <c r="D57" s="529">
        <v>613</v>
      </c>
      <c r="E57" s="233">
        <v>20</v>
      </c>
      <c r="F57" s="386" t="s">
        <v>2741</v>
      </c>
      <c r="G57" s="233">
        <v>1</v>
      </c>
      <c r="H57" s="233"/>
      <c r="I57" s="233"/>
      <c r="J57" s="233"/>
      <c r="K57" s="233"/>
      <c r="L57" s="233"/>
      <c r="M57" s="233"/>
      <c r="N57" s="233"/>
      <c r="O57" s="233"/>
      <c r="P57" s="233"/>
      <c r="Q57" s="233"/>
    </row>
    <row r="58" spans="4:17">
      <c r="D58" s="529">
        <v>60</v>
      </c>
      <c r="E58" s="233">
        <v>20</v>
      </c>
      <c r="F58" s="386" t="s">
        <v>2741</v>
      </c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</row>
    <row r="59" spans="4:17">
      <c r="D59" s="529" t="s">
        <v>660</v>
      </c>
      <c r="E59" s="233">
        <v>20</v>
      </c>
      <c r="F59" s="386" t="s">
        <v>2741</v>
      </c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</row>
    <row r="60" spans="4:17">
      <c r="D60" s="529" t="s">
        <v>661</v>
      </c>
      <c r="E60" s="233">
        <v>20</v>
      </c>
      <c r="F60" s="386" t="s">
        <v>2741</v>
      </c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</row>
    <row r="61" spans="4:17">
      <c r="D61" s="529" t="s">
        <v>662</v>
      </c>
      <c r="E61" s="233">
        <v>20</v>
      </c>
      <c r="F61" s="386" t="s">
        <v>2741</v>
      </c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</row>
    <row r="62" spans="4:17">
      <c r="D62" s="529" t="s">
        <v>663</v>
      </c>
      <c r="E62" s="233">
        <v>20</v>
      </c>
      <c r="F62" s="386" t="s">
        <v>2741</v>
      </c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</row>
  </sheetData>
  <mergeCells count="2">
    <mergeCell ref="D6:Q7"/>
    <mergeCell ref="D4:Q5"/>
  </mergeCells>
  <pageMargins left="0.7" right="0.7" top="0.75" bottom="0.75" header="0.3" footer="0.3"/>
  <pageSetup orientation="portrait" verticalDpi="20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56"/>
  <sheetViews>
    <sheetView workbookViewId="0">
      <selection activeCell="P7" sqref="P7:U50"/>
    </sheetView>
  </sheetViews>
  <sheetFormatPr baseColWidth="10" defaultRowHeight="15"/>
  <cols>
    <col min="1" max="1" width="2.7109375" customWidth="1"/>
    <col min="3" max="3" width="28.140625" bestFit="1" customWidth="1"/>
    <col min="5" max="6" width="11.42578125" hidden="1" customWidth="1"/>
    <col min="10" max="10" width="27.42578125" bestFit="1" customWidth="1"/>
    <col min="12" max="13" width="0" hidden="1" customWidth="1"/>
    <col min="17" max="17" width="30.42578125" bestFit="1" customWidth="1"/>
    <col min="19" max="20" width="0" hidden="1" customWidth="1"/>
  </cols>
  <sheetData>
    <row r="1" spans="1:30">
      <c r="A1" s="468"/>
      <c r="B1" s="468"/>
      <c r="C1" s="468"/>
      <c r="D1" s="468"/>
      <c r="E1" s="495"/>
      <c r="F1" s="468"/>
      <c r="G1" s="468"/>
      <c r="H1" s="468"/>
      <c r="I1" s="468"/>
      <c r="J1" s="468"/>
      <c r="K1" s="468"/>
      <c r="L1" s="495"/>
      <c r="M1" s="468"/>
      <c r="N1" s="468"/>
      <c r="O1" s="468"/>
      <c r="P1" s="468"/>
      <c r="Q1" s="468"/>
      <c r="R1" s="468"/>
      <c r="S1" s="495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</row>
    <row r="2" spans="1:30">
      <c r="A2" s="468"/>
      <c r="B2" s="489"/>
      <c r="C2" s="489"/>
      <c r="D2" s="487"/>
      <c r="E2" s="488"/>
      <c r="F2" s="487"/>
      <c r="G2" s="975" t="s">
        <v>2452</v>
      </c>
      <c r="H2" s="975"/>
      <c r="I2" s="976"/>
      <c r="J2" s="979" t="s">
        <v>2451</v>
      </c>
      <c r="K2" s="980"/>
      <c r="L2" s="980"/>
      <c r="M2" s="980"/>
      <c r="N2" s="980"/>
      <c r="O2" s="980"/>
      <c r="P2" s="980"/>
      <c r="Q2" s="980"/>
      <c r="R2" s="980"/>
      <c r="S2" s="980"/>
      <c r="T2" s="980"/>
      <c r="U2" s="980"/>
      <c r="V2" s="980"/>
      <c r="W2" s="981"/>
      <c r="X2" s="982" t="s">
        <v>86</v>
      </c>
      <c r="Y2" s="983"/>
      <c r="Z2" s="494"/>
      <c r="AA2" s="984" t="s">
        <v>2450</v>
      </c>
      <c r="AB2" s="985"/>
      <c r="AC2" s="985"/>
      <c r="AD2" s="986"/>
    </row>
    <row r="3" spans="1:30">
      <c r="A3" s="468"/>
      <c r="B3" s="489"/>
      <c r="C3" s="489"/>
      <c r="D3" s="487"/>
      <c r="E3" s="488"/>
      <c r="F3" s="487"/>
      <c r="G3" s="975"/>
      <c r="H3" s="975"/>
      <c r="I3" s="976"/>
      <c r="J3" s="493" t="s">
        <v>2449</v>
      </c>
      <c r="K3" s="491"/>
      <c r="L3" s="492"/>
      <c r="M3" s="491"/>
      <c r="N3" s="491"/>
      <c r="O3" s="491"/>
      <c r="P3" s="491"/>
      <c r="Q3" s="491"/>
      <c r="R3" s="491"/>
      <c r="S3" s="492"/>
      <c r="T3" s="491"/>
      <c r="U3" s="491"/>
      <c r="V3" s="491"/>
      <c r="W3" s="490"/>
      <c r="X3" s="979" t="s">
        <v>2448</v>
      </c>
      <c r="Y3" s="981"/>
      <c r="Z3" s="485"/>
      <c r="AA3" s="984"/>
      <c r="AB3" s="985"/>
      <c r="AC3" s="985"/>
      <c r="AD3" s="986"/>
    </row>
    <row r="4" spans="1:30">
      <c r="A4" s="468"/>
      <c r="B4" s="489"/>
      <c r="C4" s="489"/>
      <c r="D4" s="487"/>
      <c r="E4" s="488"/>
      <c r="F4" s="487"/>
      <c r="G4" s="977"/>
      <c r="H4" s="977"/>
      <c r="I4" s="978"/>
      <c r="J4" s="486" t="s">
        <v>2447</v>
      </c>
      <c r="K4" s="987" t="s">
        <v>2446</v>
      </c>
      <c r="L4" s="987"/>
      <c r="M4" s="987"/>
      <c r="N4" s="987"/>
      <c r="O4" s="987"/>
      <c r="P4" s="987"/>
      <c r="Q4" s="987"/>
      <c r="R4" s="988" t="s">
        <v>56</v>
      </c>
      <c r="S4" s="988"/>
      <c r="T4" s="988"/>
      <c r="U4" s="988"/>
      <c r="V4" s="988"/>
      <c r="W4" s="989" t="s">
        <v>2445</v>
      </c>
      <c r="X4" s="990"/>
      <c r="Y4" s="991"/>
      <c r="Z4" s="485"/>
      <c r="AA4" s="984"/>
      <c r="AB4" s="985"/>
      <c r="AC4" s="985"/>
      <c r="AD4" s="986"/>
    </row>
    <row r="5" spans="1:30">
      <c r="A5" s="468"/>
      <c r="B5" s="484"/>
      <c r="C5" s="483"/>
      <c r="D5" s="481"/>
      <c r="E5" s="482"/>
      <c r="F5" s="481"/>
      <c r="G5" s="480"/>
      <c r="H5" s="478"/>
      <c r="I5" s="478"/>
      <c r="J5" s="478"/>
      <c r="K5" s="478"/>
      <c r="L5" s="479"/>
      <c r="M5" s="478"/>
      <c r="N5" s="478"/>
      <c r="O5" s="478"/>
      <c r="P5" s="478"/>
      <c r="Q5" s="478"/>
      <c r="R5" s="478"/>
      <c r="S5" s="479"/>
      <c r="T5" s="478"/>
      <c r="U5" s="478"/>
      <c r="V5" s="478"/>
      <c r="W5" s="478"/>
      <c r="X5" s="478"/>
      <c r="Y5" s="478"/>
      <c r="Z5" s="478"/>
      <c r="AA5" s="478"/>
      <c r="AB5" s="478"/>
      <c r="AC5" s="478"/>
      <c r="AD5" s="477"/>
    </row>
    <row r="6" spans="1:30" ht="15.75" thickBot="1">
      <c r="A6" s="468"/>
      <c r="B6" s="992"/>
      <c r="C6" s="992"/>
      <c r="D6" s="992"/>
      <c r="E6" s="992"/>
      <c r="F6" s="992"/>
      <c r="G6" s="992"/>
      <c r="H6" s="992"/>
      <c r="I6" s="992"/>
      <c r="J6" s="992"/>
      <c r="K6" s="992"/>
      <c r="L6" s="992"/>
      <c r="M6" s="992"/>
      <c r="N6" s="992"/>
      <c r="O6" s="992"/>
      <c r="P6" s="992"/>
      <c r="Q6" s="992"/>
      <c r="R6" s="992"/>
      <c r="S6" s="992"/>
      <c r="T6" s="992"/>
      <c r="U6" s="992"/>
      <c r="V6" s="992"/>
      <c r="W6" s="992"/>
      <c r="X6" s="992"/>
      <c r="Y6" s="992"/>
      <c r="Z6" s="992"/>
      <c r="AA6" s="992"/>
      <c r="AB6" s="992"/>
      <c r="AC6" s="992"/>
      <c r="AD6" s="992"/>
    </row>
    <row r="7" spans="1:30" ht="15.75" thickBot="1">
      <c r="A7" s="468"/>
      <c r="B7" s="475" t="s">
        <v>2444</v>
      </c>
      <c r="C7" s="474" t="s">
        <v>1036</v>
      </c>
      <c r="D7" s="473" t="s">
        <v>2443</v>
      </c>
      <c r="E7" s="476"/>
      <c r="F7" s="473"/>
      <c r="G7" s="470" t="s">
        <v>1080</v>
      </c>
      <c r="H7" s="464"/>
      <c r="I7" s="475" t="s">
        <v>2444</v>
      </c>
      <c r="J7" s="474" t="s">
        <v>1036</v>
      </c>
      <c r="K7" s="473" t="s">
        <v>2443</v>
      </c>
      <c r="L7" s="472"/>
      <c r="M7" s="471"/>
      <c r="N7" s="470" t="s">
        <v>1080</v>
      </c>
      <c r="O7" s="464"/>
      <c r="P7" s="475" t="s">
        <v>2444</v>
      </c>
      <c r="Q7" s="474" t="s">
        <v>1036</v>
      </c>
      <c r="R7" s="473" t="s">
        <v>2443</v>
      </c>
      <c r="S7" s="472"/>
      <c r="T7" s="471"/>
      <c r="U7" s="470" t="s">
        <v>1080</v>
      </c>
      <c r="V7" s="464"/>
      <c r="W7" s="469"/>
      <c r="X7" s="469"/>
      <c r="Y7" s="469"/>
      <c r="Z7" s="464"/>
      <c r="AA7" s="469"/>
      <c r="AB7" s="464"/>
      <c r="AC7" s="464"/>
      <c r="AD7" s="464"/>
    </row>
    <row r="8" spans="1:30" ht="15.75">
      <c r="A8" s="425"/>
      <c r="B8" s="993" t="s">
        <v>2442</v>
      </c>
      <c r="C8" s="994"/>
      <c r="D8" s="994"/>
      <c r="E8" s="994"/>
      <c r="F8" s="994"/>
      <c r="G8" s="995"/>
      <c r="H8" s="456"/>
      <c r="I8" s="996" t="s">
        <v>2441</v>
      </c>
      <c r="J8" s="997"/>
      <c r="K8" s="997"/>
      <c r="L8" s="997"/>
      <c r="M8" s="997"/>
      <c r="N8" s="998"/>
      <c r="O8" s="456"/>
      <c r="P8" s="999" t="s">
        <v>2440</v>
      </c>
      <c r="Q8" s="1000"/>
      <c r="R8" s="1000"/>
      <c r="S8" s="1000"/>
      <c r="T8" s="1000"/>
      <c r="U8" s="1001"/>
      <c r="V8" s="456"/>
      <c r="W8" s="1002"/>
      <c r="X8" s="1002"/>
      <c r="Y8" s="1002"/>
      <c r="Z8" s="1002"/>
      <c r="AA8" s="1002"/>
      <c r="AB8" s="456"/>
      <c r="AC8" s="456"/>
      <c r="AD8" s="456"/>
    </row>
    <row r="9" spans="1:30">
      <c r="A9" s="425"/>
      <c r="B9" s="503">
        <v>2723743</v>
      </c>
      <c r="C9" s="504" t="s">
        <v>2439</v>
      </c>
      <c r="D9" s="499" t="s">
        <v>1029</v>
      </c>
      <c r="E9" s="437"/>
      <c r="F9" s="435"/>
      <c r="G9" s="233"/>
      <c r="H9" s="433"/>
      <c r="I9" s="497">
        <v>2765828</v>
      </c>
      <c r="J9" s="498" t="s">
        <v>2438</v>
      </c>
      <c r="K9" s="499" t="s">
        <v>1029</v>
      </c>
      <c r="L9" s="437"/>
      <c r="M9" s="362"/>
      <c r="N9" s="435"/>
      <c r="O9" s="433"/>
      <c r="P9" s="497">
        <v>2765821</v>
      </c>
      <c r="Q9" s="498" t="s">
        <v>2437</v>
      </c>
      <c r="R9" s="497" t="s">
        <v>1029</v>
      </c>
      <c r="S9" s="437"/>
      <c r="T9" s="436"/>
      <c r="U9" s="435"/>
      <c r="V9" s="433"/>
      <c r="W9" s="425"/>
      <c r="X9" s="425"/>
      <c r="Y9" s="425"/>
      <c r="Z9" s="425"/>
      <c r="AA9" s="425"/>
      <c r="AB9" s="445"/>
      <c r="AC9" s="444"/>
      <c r="AD9" s="467"/>
    </row>
    <row r="10" spans="1:30">
      <c r="A10" s="425"/>
      <c r="B10" s="497">
        <v>2765825</v>
      </c>
      <c r="C10" s="498" t="s">
        <v>2436</v>
      </c>
      <c r="D10" s="499" t="s">
        <v>1029</v>
      </c>
      <c r="E10" s="437"/>
      <c r="F10" s="435"/>
      <c r="G10" s="233"/>
      <c r="H10" s="433"/>
      <c r="I10" s="497">
        <v>2723728</v>
      </c>
      <c r="J10" s="498" t="s">
        <v>2435</v>
      </c>
      <c r="K10" s="499" t="s">
        <v>1029</v>
      </c>
      <c r="L10" s="437"/>
      <c r="M10" s="436"/>
      <c r="N10" s="435"/>
      <c r="O10" s="427"/>
      <c r="P10" s="440">
        <v>2588598</v>
      </c>
      <c r="Q10" s="439" t="s">
        <v>2425</v>
      </c>
      <c r="R10" s="438" t="s">
        <v>1029</v>
      </c>
      <c r="S10" s="437"/>
      <c r="T10" s="436"/>
      <c r="U10" s="435"/>
      <c r="V10" s="427"/>
      <c r="W10" s="425"/>
      <c r="X10" s="425"/>
      <c r="Y10" s="425"/>
      <c r="Z10" s="425"/>
      <c r="AA10" s="425"/>
      <c r="AB10" s="427"/>
      <c r="AC10" s="427"/>
      <c r="AD10" s="441"/>
    </row>
    <row r="11" spans="1:30">
      <c r="A11" s="425"/>
      <c r="B11" s="497">
        <v>2873646</v>
      </c>
      <c r="C11" s="498" t="s">
        <v>2436</v>
      </c>
      <c r="D11" s="499" t="s">
        <v>2333</v>
      </c>
      <c r="E11" s="437"/>
      <c r="F11" s="435"/>
      <c r="G11" s="233"/>
      <c r="H11" s="433"/>
      <c r="I11" s="440">
        <v>2723729</v>
      </c>
      <c r="J11" s="439" t="s">
        <v>2435</v>
      </c>
      <c r="K11" s="438" t="s">
        <v>2333</v>
      </c>
      <c r="L11" s="437"/>
      <c r="M11" s="436"/>
      <c r="N11" s="435"/>
      <c r="O11" s="466"/>
      <c r="P11" s="440">
        <v>2588599</v>
      </c>
      <c r="Q11" s="439" t="s">
        <v>2422</v>
      </c>
      <c r="R11" s="438" t="s">
        <v>1029</v>
      </c>
      <c r="S11" s="437"/>
      <c r="T11" s="436"/>
      <c r="U11" s="435"/>
      <c r="V11" s="466"/>
      <c r="W11" s="425"/>
      <c r="X11" s="425"/>
      <c r="Y11" s="425"/>
      <c r="Z11" s="425"/>
      <c r="AA11" s="425"/>
      <c r="AB11" s="427"/>
      <c r="AC11" s="427"/>
      <c r="AD11" s="441"/>
    </row>
    <row r="12" spans="1:30">
      <c r="A12" s="425"/>
      <c r="B12" s="497">
        <v>2723739</v>
      </c>
      <c r="C12" s="498" t="s">
        <v>2434</v>
      </c>
      <c r="D12" s="499" t="s">
        <v>1029</v>
      </c>
      <c r="E12" s="437"/>
      <c r="F12" s="435"/>
      <c r="G12" s="233"/>
      <c r="H12" s="433"/>
      <c r="I12" s="440">
        <v>2765860</v>
      </c>
      <c r="J12" s="439" t="s">
        <v>2433</v>
      </c>
      <c r="K12" s="438" t="s">
        <v>1029</v>
      </c>
      <c r="L12" s="437"/>
      <c r="M12" s="436"/>
      <c r="N12" s="435"/>
      <c r="O12" s="465"/>
      <c r="P12" s="440">
        <v>2588600</v>
      </c>
      <c r="Q12" s="439" t="s">
        <v>2432</v>
      </c>
      <c r="R12" s="438" t="s">
        <v>1029</v>
      </c>
      <c r="S12" s="437"/>
      <c r="T12" s="436"/>
      <c r="U12" s="435"/>
      <c r="V12" s="465"/>
      <c r="W12" s="447"/>
      <c r="X12" s="463"/>
      <c r="Y12" s="447"/>
      <c r="Z12" s="462"/>
      <c r="AA12" s="447"/>
      <c r="AB12" s="427"/>
      <c r="AC12" s="427"/>
      <c r="AD12" s="441"/>
    </row>
    <row r="13" spans="1:30">
      <c r="A13" s="425"/>
      <c r="B13" s="440">
        <v>2765847</v>
      </c>
      <c r="C13" s="439" t="s">
        <v>2430</v>
      </c>
      <c r="D13" s="438" t="s">
        <v>1029</v>
      </c>
      <c r="E13" s="437"/>
      <c r="F13" s="435"/>
      <c r="G13" s="233"/>
      <c r="H13" s="433"/>
      <c r="I13" s="440">
        <v>2723576</v>
      </c>
      <c r="J13" s="439" t="s">
        <v>2426</v>
      </c>
      <c r="K13" s="438" t="s">
        <v>2431</v>
      </c>
      <c r="L13" s="437"/>
      <c r="M13" s="436"/>
      <c r="N13" s="435"/>
      <c r="O13" s="465"/>
      <c r="P13" s="440">
        <v>2588601</v>
      </c>
      <c r="Q13" s="439" t="s">
        <v>2419</v>
      </c>
      <c r="R13" s="438" t="s">
        <v>1029</v>
      </c>
      <c r="S13" s="437"/>
      <c r="T13" s="436"/>
      <c r="U13" s="435"/>
      <c r="V13" s="465"/>
      <c r="W13" s="425"/>
      <c r="X13" s="425"/>
      <c r="Y13" s="425"/>
      <c r="Z13" s="425"/>
      <c r="AA13" s="425"/>
      <c r="AB13" s="427"/>
      <c r="AC13" s="427"/>
      <c r="AD13" s="441"/>
    </row>
    <row r="14" spans="1:30">
      <c r="A14" s="425"/>
      <c r="B14" s="440">
        <v>2765848</v>
      </c>
      <c r="C14" s="439" t="s">
        <v>2430</v>
      </c>
      <c r="D14" s="438" t="s">
        <v>2333</v>
      </c>
      <c r="E14" s="437"/>
      <c r="F14" s="435"/>
      <c r="G14" s="233"/>
      <c r="H14" s="433"/>
      <c r="I14" s="440">
        <v>2723578</v>
      </c>
      <c r="J14" s="439" t="s">
        <v>2423</v>
      </c>
      <c r="K14" s="438" t="s">
        <v>2424</v>
      </c>
      <c r="L14" s="437"/>
      <c r="M14" s="436"/>
      <c r="N14" s="435"/>
      <c r="O14" s="464"/>
      <c r="P14" s="440">
        <v>2588602</v>
      </c>
      <c r="Q14" s="439" t="s">
        <v>2416</v>
      </c>
      <c r="R14" s="438" t="s">
        <v>1029</v>
      </c>
      <c r="S14" s="437"/>
      <c r="T14" s="436"/>
      <c r="U14" s="435"/>
      <c r="V14" s="464"/>
      <c r="W14" s="425"/>
      <c r="X14" s="425"/>
      <c r="Y14" s="425"/>
      <c r="Z14" s="425"/>
      <c r="AA14" s="425"/>
      <c r="AB14" s="427"/>
      <c r="AC14" s="427"/>
      <c r="AD14" s="441"/>
    </row>
    <row r="15" spans="1:30">
      <c r="A15" s="425"/>
      <c r="B15" s="440">
        <v>2765823</v>
      </c>
      <c r="C15" s="439" t="s">
        <v>2427</v>
      </c>
      <c r="D15" s="438" t="s">
        <v>1029</v>
      </c>
      <c r="E15" s="437"/>
      <c r="F15" s="435"/>
      <c r="G15" s="233"/>
      <c r="H15" s="433"/>
      <c r="I15" s="440">
        <v>2723573</v>
      </c>
      <c r="J15" s="439" t="s">
        <v>2429</v>
      </c>
      <c r="K15" s="438" t="s">
        <v>1029</v>
      </c>
      <c r="L15" s="437"/>
      <c r="M15" s="436"/>
      <c r="N15" s="435"/>
      <c r="O15" s="456"/>
      <c r="P15" s="440">
        <v>2588603</v>
      </c>
      <c r="Q15" s="439" t="s">
        <v>2428</v>
      </c>
      <c r="R15" s="438" t="s">
        <v>1029</v>
      </c>
      <c r="S15" s="437"/>
      <c r="T15" s="436"/>
      <c r="U15" s="435"/>
      <c r="V15" s="456"/>
      <c r="W15" s="447"/>
      <c r="X15" s="463"/>
      <c r="Y15" s="447"/>
      <c r="Z15" s="462"/>
      <c r="AA15" s="447"/>
      <c r="AB15" s="427"/>
      <c r="AC15" s="427"/>
      <c r="AD15" s="441"/>
    </row>
    <row r="16" spans="1:30">
      <c r="A16" s="425"/>
      <c r="B16" s="440">
        <v>2765824</v>
      </c>
      <c r="C16" s="439" t="s">
        <v>2427</v>
      </c>
      <c r="D16" s="438" t="s">
        <v>2333</v>
      </c>
      <c r="E16" s="437"/>
      <c r="F16" s="435"/>
      <c r="G16" s="233"/>
      <c r="H16" s="433"/>
      <c r="I16" s="440">
        <v>2723575</v>
      </c>
      <c r="J16" s="439" t="s">
        <v>2426</v>
      </c>
      <c r="K16" s="438" t="s">
        <v>1029</v>
      </c>
      <c r="L16" s="437"/>
      <c r="M16" s="436"/>
      <c r="N16" s="435"/>
      <c r="O16" s="443"/>
      <c r="P16" s="440">
        <v>2387041</v>
      </c>
      <c r="Q16" s="439" t="s">
        <v>2425</v>
      </c>
      <c r="R16" s="438" t="s">
        <v>2333</v>
      </c>
      <c r="S16" s="437"/>
      <c r="T16" s="436"/>
      <c r="U16" s="435"/>
      <c r="V16" s="443"/>
      <c r="W16" s="425"/>
      <c r="X16" s="425"/>
      <c r="Y16" s="425"/>
      <c r="Z16" s="425"/>
      <c r="AA16" s="425"/>
      <c r="AB16" s="427"/>
      <c r="AC16" s="427"/>
      <c r="AD16" s="441"/>
    </row>
    <row r="17" spans="1:30">
      <c r="A17" s="425"/>
      <c r="B17" s="440">
        <v>2765852</v>
      </c>
      <c r="C17" s="439" t="s">
        <v>2411</v>
      </c>
      <c r="D17" s="438" t="s">
        <v>2424</v>
      </c>
      <c r="E17" s="437"/>
      <c r="F17" s="435"/>
      <c r="G17" s="233"/>
      <c r="H17" s="433"/>
      <c r="I17" s="440">
        <v>2723577</v>
      </c>
      <c r="J17" s="439" t="s">
        <v>2423</v>
      </c>
      <c r="K17" s="438" t="s">
        <v>2339</v>
      </c>
      <c r="L17" s="437"/>
      <c r="M17" s="436"/>
      <c r="N17" s="435"/>
      <c r="O17" s="443"/>
      <c r="P17" s="440">
        <v>2587116</v>
      </c>
      <c r="Q17" s="439" t="s">
        <v>2422</v>
      </c>
      <c r="R17" s="438" t="s">
        <v>2333</v>
      </c>
      <c r="S17" s="437"/>
      <c r="T17" s="436"/>
      <c r="U17" s="435"/>
      <c r="V17" s="443"/>
      <c r="W17" s="425"/>
      <c r="X17" s="425"/>
      <c r="Y17" s="425"/>
      <c r="Z17" s="425"/>
      <c r="AA17" s="425"/>
      <c r="AB17" s="427"/>
      <c r="AC17" s="427"/>
      <c r="AD17" s="441"/>
    </row>
    <row r="18" spans="1:30">
      <c r="A18" s="425"/>
      <c r="B18" s="497">
        <v>2765849</v>
      </c>
      <c r="C18" s="498" t="s">
        <v>2421</v>
      </c>
      <c r="D18" s="499" t="s">
        <v>2339</v>
      </c>
      <c r="E18" s="437"/>
      <c r="F18" s="435"/>
      <c r="G18" s="233"/>
      <c r="H18" s="433"/>
      <c r="I18" s="440">
        <v>2782545</v>
      </c>
      <c r="J18" s="439" t="s">
        <v>2420</v>
      </c>
      <c r="K18" s="438" t="s">
        <v>1029</v>
      </c>
      <c r="L18" s="437"/>
      <c r="M18" s="436"/>
      <c r="N18" s="435"/>
      <c r="O18" s="456"/>
      <c r="P18" s="440">
        <v>2587118</v>
      </c>
      <c r="Q18" s="439" t="s">
        <v>2419</v>
      </c>
      <c r="R18" s="438" t="s">
        <v>2333</v>
      </c>
      <c r="S18" s="437"/>
      <c r="T18" s="436"/>
      <c r="U18" s="435"/>
      <c r="V18" s="456"/>
      <c r="W18" s="425"/>
      <c r="X18" s="425"/>
      <c r="Y18" s="425"/>
      <c r="Z18" s="425"/>
      <c r="AA18" s="425"/>
      <c r="AB18" s="427"/>
      <c r="AC18" s="427"/>
      <c r="AD18" s="441"/>
    </row>
    <row r="19" spans="1:30" ht="15.75" thickBot="1">
      <c r="A19" s="425"/>
      <c r="B19" s="497">
        <v>2765856</v>
      </c>
      <c r="C19" s="498" t="s">
        <v>2418</v>
      </c>
      <c r="D19" s="499" t="s">
        <v>2339</v>
      </c>
      <c r="E19" s="437"/>
      <c r="F19" s="435"/>
      <c r="G19" s="233"/>
      <c r="H19" s="433"/>
      <c r="I19" s="440">
        <v>2782546</v>
      </c>
      <c r="J19" s="439" t="s">
        <v>2417</v>
      </c>
      <c r="K19" s="438" t="s">
        <v>1029</v>
      </c>
      <c r="L19" s="437"/>
      <c r="M19" s="436"/>
      <c r="N19" s="435"/>
      <c r="O19" s="443"/>
      <c r="P19" s="440">
        <v>2587119</v>
      </c>
      <c r="Q19" s="439" t="s">
        <v>2416</v>
      </c>
      <c r="R19" s="438" t="s">
        <v>2333</v>
      </c>
      <c r="S19" s="437"/>
      <c r="T19" s="436"/>
      <c r="U19" s="435"/>
      <c r="V19" s="443"/>
      <c r="W19" s="425"/>
      <c r="X19" s="425"/>
      <c r="Y19" s="425"/>
      <c r="Z19" s="425"/>
      <c r="AA19" s="425"/>
      <c r="AB19" s="427"/>
      <c r="AC19" s="427"/>
      <c r="AD19" s="441"/>
    </row>
    <row r="20" spans="1:30" ht="15.75" thickBot="1">
      <c r="A20" s="425"/>
      <c r="B20" s="497">
        <v>2765853</v>
      </c>
      <c r="C20" s="498" t="s">
        <v>2415</v>
      </c>
      <c r="D20" s="499" t="s">
        <v>2339</v>
      </c>
      <c r="E20" s="437"/>
      <c r="F20" s="435"/>
      <c r="G20" s="233"/>
      <c r="H20" s="433"/>
      <c r="I20" s="440">
        <v>2782547</v>
      </c>
      <c r="J20" s="439" t="s">
        <v>2414</v>
      </c>
      <c r="K20" s="438" t="s">
        <v>2339</v>
      </c>
      <c r="L20" s="437"/>
      <c r="M20" s="436"/>
      <c r="N20" s="457"/>
      <c r="O20" s="443"/>
      <c r="P20" s="440">
        <v>2588594</v>
      </c>
      <c r="Q20" s="439" t="s">
        <v>2413</v>
      </c>
      <c r="R20" s="438" t="s">
        <v>1018</v>
      </c>
      <c r="S20" s="437"/>
      <c r="T20" s="436"/>
      <c r="U20" s="435"/>
      <c r="V20" s="443"/>
      <c r="W20" s="425"/>
      <c r="X20" s="973" t="s">
        <v>2412</v>
      </c>
      <c r="Y20" s="974"/>
      <c r="Z20" s="425"/>
      <c r="AA20" s="425"/>
      <c r="AB20" s="427"/>
      <c r="AC20" s="427"/>
      <c r="AD20" s="427"/>
    </row>
    <row r="21" spans="1:30">
      <c r="A21" s="425"/>
      <c r="B21" s="500">
        <v>2765851</v>
      </c>
      <c r="C21" s="501" t="s">
        <v>2411</v>
      </c>
      <c r="D21" s="502" t="s">
        <v>2339</v>
      </c>
      <c r="E21" s="461"/>
      <c r="F21" s="460"/>
      <c r="G21" s="233"/>
      <c r="H21" s="433"/>
      <c r="I21" s="440">
        <v>2782548</v>
      </c>
      <c r="J21" s="439" t="s">
        <v>2410</v>
      </c>
      <c r="K21" s="438" t="s">
        <v>1018</v>
      </c>
      <c r="L21" s="437"/>
      <c r="M21" s="436"/>
      <c r="N21" s="457"/>
      <c r="O21" s="456"/>
      <c r="P21" s="440">
        <v>2588595</v>
      </c>
      <c r="Q21" s="439" t="s">
        <v>2409</v>
      </c>
      <c r="R21" s="438" t="s">
        <v>1018</v>
      </c>
      <c r="S21" s="437"/>
      <c r="T21" s="436"/>
      <c r="U21" s="435"/>
      <c r="V21" s="456"/>
      <c r="W21" s="425"/>
      <c r="X21" s="459" t="s">
        <v>2408</v>
      </c>
      <c r="Y21" s="458">
        <f>SUM(U9:U29,U31:U50,N25:N38,N9:N23,G40:G45,F9:F21,G23:G25,G27:G38)</f>
        <v>0</v>
      </c>
      <c r="Z21" s="425"/>
      <c r="AA21" s="425"/>
      <c r="AB21" s="427"/>
      <c r="AC21" s="427"/>
      <c r="AD21" s="427"/>
    </row>
    <row r="22" spans="1:30" ht="15.75">
      <c r="A22" s="425"/>
      <c r="B22" s="1003" t="s">
        <v>2407</v>
      </c>
      <c r="C22" s="1004"/>
      <c r="D22" s="1004"/>
      <c r="E22" s="1004"/>
      <c r="F22" s="1004"/>
      <c r="G22" s="1005"/>
      <c r="H22" s="433"/>
      <c r="I22" s="497">
        <v>2723754</v>
      </c>
      <c r="J22" s="498" t="s">
        <v>2406</v>
      </c>
      <c r="K22" s="499" t="s">
        <v>2339</v>
      </c>
      <c r="L22" s="437"/>
      <c r="M22" s="436"/>
      <c r="N22" s="457"/>
      <c r="O22" s="443"/>
      <c r="P22" s="440">
        <v>2588596</v>
      </c>
      <c r="Q22" s="439" t="s">
        <v>2405</v>
      </c>
      <c r="R22" s="438" t="s">
        <v>1018</v>
      </c>
      <c r="S22" s="437"/>
      <c r="T22" s="436"/>
      <c r="U22" s="435"/>
      <c r="V22" s="443"/>
      <c r="W22" s="425"/>
      <c r="X22" s="455" t="s">
        <v>2404</v>
      </c>
      <c r="Y22" s="454">
        <f>SUM(M20:M23,T9:T31,T38:T54,T32:T37,M33:M38,M9:M19,F40:F45,F9:F22,F23:F26,F27:F54)</f>
        <v>0</v>
      </c>
      <c r="Z22" s="453"/>
      <c r="AA22" s="425"/>
      <c r="AB22" s="427"/>
      <c r="AC22" s="427"/>
      <c r="AD22" s="451"/>
    </row>
    <row r="23" spans="1:30">
      <c r="A23" s="425"/>
      <c r="B23" s="440">
        <v>2386814</v>
      </c>
      <c r="C23" s="439" t="s">
        <v>2403</v>
      </c>
      <c r="D23" s="438" t="s">
        <v>2402</v>
      </c>
      <c r="E23" s="437"/>
      <c r="F23" s="452"/>
      <c r="G23" s="435"/>
      <c r="H23" s="433"/>
      <c r="I23" s="440">
        <v>2765858</v>
      </c>
      <c r="J23" s="439" t="s">
        <v>2401</v>
      </c>
      <c r="K23" s="438" t="s">
        <v>2366</v>
      </c>
      <c r="L23" s="437"/>
      <c r="M23" s="436"/>
      <c r="N23" s="457"/>
      <c r="O23" s="433"/>
      <c r="P23" s="440">
        <v>2588591</v>
      </c>
      <c r="Q23" s="439" t="s">
        <v>2400</v>
      </c>
      <c r="R23" s="438" t="s">
        <v>2395</v>
      </c>
      <c r="S23" s="437"/>
      <c r="T23" s="436"/>
      <c r="U23" s="435"/>
      <c r="V23" s="433"/>
      <c r="W23" s="425"/>
      <c r="X23" s="455" t="s">
        <v>2399</v>
      </c>
      <c r="Y23" s="454">
        <f>Y22*16%</f>
        <v>0</v>
      </c>
      <c r="Z23" s="453"/>
      <c r="AA23" s="425"/>
      <c r="AB23" s="427"/>
      <c r="AC23" s="427"/>
      <c r="AD23" s="451"/>
    </row>
    <row r="24" spans="1:30" ht="15.75">
      <c r="A24" s="425"/>
      <c r="B24" s="440">
        <v>2723327</v>
      </c>
      <c r="C24" s="439" t="s">
        <v>2398</v>
      </c>
      <c r="D24" s="438" t="s">
        <v>2333</v>
      </c>
      <c r="E24" s="437"/>
      <c r="F24" s="452"/>
      <c r="G24" s="435"/>
      <c r="H24" s="433"/>
      <c r="I24" s="1006" t="s">
        <v>2397</v>
      </c>
      <c r="J24" s="1007"/>
      <c r="K24" s="1007"/>
      <c r="L24" s="1007"/>
      <c r="M24" s="1007"/>
      <c r="N24" s="1008"/>
      <c r="O24" s="456"/>
      <c r="P24" s="440">
        <v>2588593</v>
      </c>
      <c r="Q24" s="439" t="s">
        <v>2396</v>
      </c>
      <c r="R24" s="438" t="s">
        <v>2395</v>
      </c>
      <c r="S24" s="437"/>
      <c r="T24" s="436"/>
      <c r="U24" s="435"/>
      <c r="V24" s="456"/>
      <c r="W24" s="425"/>
      <c r="X24" s="455" t="s">
        <v>2394</v>
      </c>
      <c r="Y24" s="454">
        <f>SUM(Y23+Y22)</f>
        <v>0</v>
      </c>
      <c r="Z24" s="453"/>
      <c r="AA24" s="425"/>
      <c r="AB24" s="427"/>
      <c r="AC24" s="427"/>
      <c r="AD24" s="451"/>
    </row>
    <row r="25" spans="1:30">
      <c r="A25" s="425"/>
      <c r="B25" s="440">
        <v>2582042</v>
      </c>
      <c r="C25" s="439" t="s">
        <v>2393</v>
      </c>
      <c r="D25" s="438" t="s">
        <v>2392</v>
      </c>
      <c r="E25" s="437"/>
      <c r="F25" s="452"/>
      <c r="G25" s="449"/>
      <c r="H25" s="433"/>
      <c r="I25" s="497">
        <v>2865217</v>
      </c>
      <c r="J25" s="498" t="s">
        <v>2391</v>
      </c>
      <c r="K25" s="499" t="s">
        <v>1029</v>
      </c>
      <c r="L25" s="437"/>
      <c r="M25" s="436"/>
      <c r="N25" s="435"/>
      <c r="O25" s="450"/>
      <c r="P25" s="440">
        <v>2387034</v>
      </c>
      <c r="Q25" s="439" t="s">
        <v>2390</v>
      </c>
      <c r="R25" s="438" t="s">
        <v>2389</v>
      </c>
      <c r="S25" s="437"/>
      <c r="T25" s="436"/>
      <c r="U25" s="435"/>
      <c r="V25" s="450"/>
      <c r="W25" s="425"/>
      <c r="X25" s="425"/>
      <c r="Y25" s="425"/>
      <c r="Z25" s="425"/>
      <c r="AA25" s="425"/>
      <c r="AB25" s="427"/>
      <c r="AC25" s="427"/>
      <c r="AD25" s="451"/>
    </row>
    <row r="26" spans="1:30" ht="15.75">
      <c r="A26" s="425"/>
      <c r="B26" s="1009" t="s">
        <v>2388</v>
      </c>
      <c r="C26" s="1009"/>
      <c r="D26" s="1009"/>
      <c r="E26" s="1009"/>
      <c r="F26" s="1009"/>
      <c r="G26" s="1009"/>
      <c r="H26" s="433"/>
      <c r="I26" s="497">
        <v>2723725</v>
      </c>
      <c r="J26" s="498" t="s">
        <v>2385</v>
      </c>
      <c r="K26" s="499" t="s">
        <v>1029</v>
      </c>
      <c r="L26" s="437"/>
      <c r="M26" s="436"/>
      <c r="N26" s="435"/>
      <c r="O26" s="450"/>
      <c r="P26" s="497">
        <v>2765832</v>
      </c>
      <c r="Q26" s="498" t="s">
        <v>2387</v>
      </c>
      <c r="R26" s="499" t="s">
        <v>2366</v>
      </c>
      <c r="S26" s="437"/>
      <c r="T26" s="436"/>
      <c r="U26" s="435"/>
      <c r="V26" s="450"/>
      <c r="W26" s="425"/>
      <c r="X26" s="425"/>
      <c r="Y26" s="425"/>
      <c r="Z26" s="425"/>
      <c r="AA26" s="425"/>
      <c r="AB26" s="427"/>
      <c r="AC26" s="427"/>
      <c r="AD26" s="427"/>
    </row>
    <row r="27" spans="1:30">
      <c r="A27" s="425"/>
      <c r="B27" s="497">
        <v>2723753</v>
      </c>
      <c r="C27" s="498" t="s">
        <v>2386</v>
      </c>
      <c r="D27" s="499" t="s">
        <v>1029</v>
      </c>
      <c r="E27" s="437"/>
      <c r="F27" s="435"/>
      <c r="G27" s="233"/>
      <c r="H27" s="433"/>
      <c r="I27" s="497">
        <v>2723726</v>
      </c>
      <c r="J27" s="498" t="s">
        <v>2385</v>
      </c>
      <c r="K27" s="499" t="s">
        <v>2333</v>
      </c>
      <c r="L27" s="437"/>
      <c r="M27" s="436"/>
      <c r="N27" s="435"/>
      <c r="O27" s="450"/>
      <c r="P27" s="440">
        <v>2588606</v>
      </c>
      <c r="Q27" s="439" t="s">
        <v>2384</v>
      </c>
      <c r="R27" s="438" t="s">
        <v>1029</v>
      </c>
      <c r="S27" s="437"/>
      <c r="T27" s="436"/>
      <c r="U27" s="435"/>
      <c r="V27" s="450"/>
      <c r="W27" s="425"/>
      <c r="X27" s="425"/>
      <c r="Y27" s="425"/>
      <c r="Z27" s="425"/>
      <c r="AA27" s="425"/>
      <c r="AB27" s="427"/>
      <c r="AC27" s="427"/>
      <c r="AD27" s="427"/>
    </row>
    <row r="28" spans="1:30">
      <c r="A28" s="425"/>
      <c r="B28" s="497">
        <v>2723747</v>
      </c>
      <c r="C28" s="498" t="s">
        <v>2383</v>
      </c>
      <c r="D28" s="499" t="s">
        <v>1029</v>
      </c>
      <c r="E28" s="437"/>
      <c r="F28" s="435"/>
      <c r="G28" s="233"/>
      <c r="H28" s="433"/>
      <c r="I28" s="440">
        <v>2765815</v>
      </c>
      <c r="J28" s="439" t="s">
        <v>2382</v>
      </c>
      <c r="K28" s="438" t="s">
        <v>2333</v>
      </c>
      <c r="L28" s="437"/>
      <c r="M28" s="436"/>
      <c r="N28" s="435"/>
      <c r="O28" s="427"/>
      <c r="P28" s="440">
        <v>2723405</v>
      </c>
      <c r="Q28" s="439" t="s">
        <v>2380</v>
      </c>
      <c r="R28" s="438" t="s">
        <v>1029</v>
      </c>
      <c r="S28" s="437"/>
      <c r="T28" s="436"/>
      <c r="U28" s="435"/>
      <c r="V28" s="427"/>
      <c r="W28" s="425"/>
      <c r="X28" s="425"/>
      <c r="Y28" s="425"/>
      <c r="Z28" s="425"/>
      <c r="AA28" s="425"/>
      <c r="AB28" s="427"/>
      <c r="AC28" s="427"/>
      <c r="AD28" s="427"/>
    </row>
    <row r="29" spans="1:30">
      <c r="A29" s="425"/>
      <c r="B29" s="497">
        <v>2723749</v>
      </c>
      <c r="C29" s="498" t="s">
        <v>2379</v>
      </c>
      <c r="D29" s="499" t="s">
        <v>1029</v>
      </c>
      <c r="E29" s="437"/>
      <c r="F29" s="435"/>
      <c r="G29" s="233"/>
      <c r="H29" s="433"/>
      <c r="I29" s="440">
        <v>2765816</v>
      </c>
      <c r="J29" s="439" t="s">
        <v>2381</v>
      </c>
      <c r="K29" s="438" t="s">
        <v>2333</v>
      </c>
      <c r="L29" s="437"/>
      <c r="M29" s="436"/>
      <c r="N29" s="435"/>
      <c r="O29" s="427"/>
      <c r="P29" s="440">
        <v>2723406</v>
      </c>
      <c r="Q29" s="439" t="s">
        <v>2380</v>
      </c>
      <c r="R29" s="449" t="s">
        <v>1018</v>
      </c>
      <c r="S29" s="437"/>
      <c r="T29" s="436"/>
      <c r="U29" s="449"/>
      <c r="V29" s="427"/>
      <c r="W29" s="425"/>
      <c r="X29" s="425"/>
      <c r="Y29" s="425"/>
      <c r="Z29" s="425"/>
      <c r="AA29" s="425"/>
      <c r="AB29" s="427"/>
      <c r="AC29" s="427"/>
      <c r="AD29" s="427"/>
    </row>
    <row r="30" spans="1:30" ht="15.75">
      <c r="A30" s="425"/>
      <c r="B30" s="497">
        <v>2723750</v>
      </c>
      <c r="C30" s="498" t="s">
        <v>2379</v>
      </c>
      <c r="D30" s="499" t="s">
        <v>2333</v>
      </c>
      <c r="E30" s="437"/>
      <c r="F30" s="435"/>
      <c r="G30" s="233"/>
      <c r="H30" s="433"/>
      <c r="I30" s="440">
        <v>2765817</v>
      </c>
      <c r="J30" s="439" t="s">
        <v>2378</v>
      </c>
      <c r="K30" s="438" t="s">
        <v>2333</v>
      </c>
      <c r="L30" s="437"/>
      <c r="M30" s="436"/>
      <c r="N30" s="435"/>
      <c r="O30" s="427"/>
      <c r="P30" s="1010" t="s">
        <v>2377</v>
      </c>
      <c r="Q30" s="1011"/>
      <c r="R30" s="1011"/>
      <c r="S30" s="1011"/>
      <c r="T30" s="1011"/>
      <c r="U30" s="1012"/>
      <c r="V30" s="427"/>
      <c r="W30" s="425"/>
      <c r="X30" s="425"/>
      <c r="Y30" s="425"/>
      <c r="Z30" s="425"/>
      <c r="AA30" s="425"/>
      <c r="AB30" s="427"/>
      <c r="AC30" s="427"/>
      <c r="AD30" s="427"/>
    </row>
    <row r="31" spans="1:30">
      <c r="A31" s="425"/>
      <c r="B31" s="497">
        <v>2723723</v>
      </c>
      <c r="C31" s="498" t="s">
        <v>2374</v>
      </c>
      <c r="D31" s="499" t="s">
        <v>1029</v>
      </c>
      <c r="E31" s="437"/>
      <c r="F31" s="435"/>
      <c r="G31" s="233"/>
      <c r="H31" s="433"/>
      <c r="I31" s="440">
        <v>2765818</v>
      </c>
      <c r="J31" s="439" t="s">
        <v>2376</v>
      </c>
      <c r="K31" s="438" t="s">
        <v>2333</v>
      </c>
      <c r="L31" s="437"/>
      <c r="M31" s="436"/>
      <c r="N31" s="435"/>
      <c r="O31" s="427"/>
      <c r="P31" s="440">
        <v>2765827</v>
      </c>
      <c r="Q31" s="439" t="s">
        <v>2375</v>
      </c>
      <c r="R31" s="438" t="s">
        <v>1029</v>
      </c>
      <c r="S31" s="437"/>
      <c r="T31" s="436"/>
      <c r="U31" s="435"/>
      <c r="V31" s="427"/>
      <c r="W31" s="425"/>
      <c r="X31" s="425"/>
      <c r="Y31" s="425"/>
      <c r="Z31" s="425"/>
      <c r="AA31" s="425"/>
      <c r="AB31" s="427"/>
      <c r="AC31" s="427"/>
      <c r="AD31" s="427"/>
    </row>
    <row r="32" spans="1:30">
      <c r="A32" s="425"/>
      <c r="B32" s="440">
        <v>2723724</v>
      </c>
      <c r="C32" s="439" t="s">
        <v>2374</v>
      </c>
      <c r="D32" s="438" t="s">
        <v>2333</v>
      </c>
      <c r="E32" s="437"/>
      <c r="F32" s="435"/>
      <c r="G32" s="233"/>
      <c r="H32" s="433"/>
      <c r="I32" s="440">
        <v>2873644</v>
      </c>
      <c r="J32" s="439" t="s">
        <v>2373</v>
      </c>
      <c r="K32" s="438" t="s">
        <v>2333</v>
      </c>
      <c r="L32" s="437"/>
      <c r="M32" s="436"/>
      <c r="N32" s="435"/>
      <c r="O32" s="427"/>
      <c r="P32" s="440">
        <v>2723721</v>
      </c>
      <c r="Q32" s="439" t="s">
        <v>2372</v>
      </c>
      <c r="R32" s="438" t="s">
        <v>1029</v>
      </c>
      <c r="S32" s="437"/>
      <c r="T32" s="436"/>
      <c r="U32" s="435"/>
      <c r="V32" s="427"/>
      <c r="W32" s="425"/>
      <c r="X32" s="425"/>
      <c r="Y32" s="425"/>
      <c r="Z32" s="425"/>
      <c r="AA32" s="425"/>
      <c r="AB32" s="427"/>
      <c r="AC32" s="427"/>
      <c r="AD32" s="427"/>
    </row>
    <row r="33" spans="1:30">
      <c r="A33" s="425"/>
      <c r="B33" s="497">
        <v>2723744</v>
      </c>
      <c r="C33" s="498" t="s">
        <v>2371</v>
      </c>
      <c r="D33" s="499" t="s">
        <v>1029</v>
      </c>
      <c r="E33" s="437"/>
      <c r="F33" s="435"/>
      <c r="G33" s="233"/>
      <c r="H33" s="433"/>
      <c r="I33" s="440">
        <v>2765814</v>
      </c>
      <c r="J33" s="439" t="s">
        <v>2370</v>
      </c>
      <c r="K33" s="438" t="s">
        <v>2333</v>
      </c>
      <c r="L33" s="437"/>
      <c r="M33" s="436"/>
      <c r="N33" s="435"/>
      <c r="O33" s="427"/>
      <c r="P33" s="497">
        <v>2765829</v>
      </c>
      <c r="Q33" s="498" t="s">
        <v>2363</v>
      </c>
      <c r="R33" s="499" t="s">
        <v>2369</v>
      </c>
      <c r="S33" s="437"/>
      <c r="T33" s="436"/>
      <c r="U33" s="435"/>
      <c r="V33" s="427"/>
      <c r="W33" s="425"/>
      <c r="X33" s="425"/>
      <c r="Y33" s="425"/>
      <c r="Z33" s="425"/>
      <c r="AA33" s="425"/>
      <c r="AB33" s="427"/>
      <c r="AC33" s="427"/>
      <c r="AD33" s="427"/>
    </row>
    <row r="34" spans="1:30">
      <c r="A34" s="425"/>
      <c r="B34" s="440">
        <v>2723745</v>
      </c>
      <c r="C34" s="439" t="s">
        <v>2368</v>
      </c>
      <c r="D34" s="438" t="s">
        <v>2333</v>
      </c>
      <c r="E34" s="437"/>
      <c r="F34" s="448"/>
      <c r="G34" s="449"/>
      <c r="H34" s="433"/>
      <c r="I34" s="440">
        <v>2723752</v>
      </c>
      <c r="J34" s="439" t="s">
        <v>2367</v>
      </c>
      <c r="K34" s="438" t="s">
        <v>2366</v>
      </c>
      <c r="L34" s="437"/>
      <c r="M34" s="436"/>
      <c r="N34" s="435"/>
      <c r="O34" s="427"/>
      <c r="P34" s="497">
        <v>2765830</v>
      </c>
      <c r="Q34" s="498" t="s">
        <v>2363</v>
      </c>
      <c r="R34" s="499" t="s">
        <v>1018</v>
      </c>
      <c r="S34" s="437"/>
      <c r="T34" s="436"/>
      <c r="U34" s="435"/>
      <c r="V34" s="427"/>
      <c r="W34" s="425"/>
      <c r="X34" s="425"/>
      <c r="Y34" s="425"/>
      <c r="Z34" s="425"/>
      <c r="AA34" s="425"/>
      <c r="AB34" s="427"/>
      <c r="AC34" s="427"/>
      <c r="AD34" s="427"/>
    </row>
    <row r="35" spans="1:30">
      <c r="A35" s="425"/>
      <c r="B35" s="440">
        <v>2723713</v>
      </c>
      <c r="C35" s="439" t="s">
        <v>2365</v>
      </c>
      <c r="D35" s="438" t="s">
        <v>1029</v>
      </c>
      <c r="E35" s="437"/>
      <c r="F35" s="448"/>
      <c r="G35" s="435"/>
      <c r="H35" s="433"/>
      <c r="I35" s="440">
        <v>2723579</v>
      </c>
      <c r="J35" s="439" t="s">
        <v>2364</v>
      </c>
      <c r="K35" s="438" t="s">
        <v>2352</v>
      </c>
      <c r="L35" s="437"/>
      <c r="M35" s="436"/>
      <c r="N35" s="435"/>
      <c r="O35" s="427"/>
      <c r="P35" s="497">
        <v>2765831</v>
      </c>
      <c r="Q35" s="498" t="s">
        <v>2363</v>
      </c>
      <c r="R35" s="499" t="s">
        <v>1029</v>
      </c>
      <c r="S35" s="437"/>
      <c r="T35" s="436"/>
      <c r="U35" s="435"/>
      <c r="V35" s="427"/>
      <c r="W35" s="425"/>
      <c r="X35" s="425"/>
      <c r="Y35" s="425"/>
      <c r="Z35" s="425"/>
      <c r="AA35" s="425"/>
      <c r="AB35" s="427"/>
      <c r="AC35" s="427"/>
      <c r="AD35" s="427"/>
    </row>
    <row r="36" spans="1:30">
      <c r="A36" s="425"/>
      <c r="B36" s="440">
        <v>2723715</v>
      </c>
      <c r="C36" s="439" t="s">
        <v>2362</v>
      </c>
      <c r="D36" s="438" t="s">
        <v>1029</v>
      </c>
      <c r="E36" s="437"/>
      <c r="F36" s="448"/>
      <c r="G36" s="435"/>
      <c r="H36" s="433"/>
      <c r="I36" s="440">
        <v>2765812</v>
      </c>
      <c r="J36" s="439" t="s">
        <v>2358</v>
      </c>
      <c r="K36" s="438" t="s">
        <v>2361</v>
      </c>
      <c r="L36" s="437"/>
      <c r="M36" s="436"/>
      <c r="N36" s="435"/>
      <c r="O36" s="427"/>
      <c r="P36" s="497">
        <v>2873637</v>
      </c>
      <c r="Q36" s="498" t="s">
        <v>2360</v>
      </c>
      <c r="R36" s="499" t="s">
        <v>1029</v>
      </c>
      <c r="S36" s="437"/>
      <c r="T36" s="436"/>
      <c r="U36" s="435"/>
      <c r="V36" s="427"/>
      <c r="W36" s="425"/>
      <c r="X36" s="425"/>
      <c r="Y36" s="425"/>
      <c r="Z36" s="425"/>
      <c r="AA36" s="425"/>
      <c r="AB36" s="427"/>
      <c r="AC36" s="427"/>
      <c r="AD36" s="427"/>
    </row>
    <row r="37" spans="1:30">
      <c r="A37" s="425"/>
      <c r="B37" s="440">
        <v>2723711</v>
      </c>
      <c r="C37" s="439" t="s">
        <v>2359</v>
      </c>
      <c r="D37" s="438" t="s">
        <v>2339</v>
      </c>
      <c r="E37" s="437"/>
      <c r="F37" s="448"/>
      <c r="G37" s="435"/>
      <c r="H37" s="433"/>
      <c r="I37" s="440">
        <v>2765813</v>
      </c>
      <c r="J37" s="439" t="s">
        <v>2358</v>
      </c>
      <c r="K37" s="438" t="s">
        <v>2357</v>
      </c>
      <c r="L37" s="437"/>
      <c r="M37" s="436"/>
      <c r="N37" s="435"/>
      <c r="O37" s="427"/>
      <c r="P37" s="497">
        <v>2723758</v>
      </c>
      <c r="Q37" s="498" t="s">
        <v>2356</v>
      </c>
      <c r="R37" s="499" t="s">
        <v>1029</v>
      </c>
      <c r="S37" s="437"/>
      <c r="T37" s="436"/>
      <c r="U37" s="435"/>
      <c r="V37" s="427"/>
      <c r="W37" s="425"/>
      <c r="X37" s="425"/>
      <c r="Y37" s="425"/>
      <c r="Z37" s="425"/>
      <c r="AA37" s="425"/>
      <c r="AB37" s="427"/>
      <c r="AC37" s="427"/>
      <c r="AD37" s="427"/>
    </row>
    <row r="38" spans="1:30" ht="15.75" thickBot="1">
      <c r="A38" s="425"/>
      <c r="B38" s="440">
        <v>2765857</v>
      </c>
      <c r="C38" s="439" t="s">
        <v>2355</v>
      </c>
      <c r="D38" s="438" t="s">
        <v>2354</v>
      </c>
      <c r="E38" s="437"/>
      <c r="F38" s="448"/>
      <c r="G38" s="435"/>
      <c r="H38" s="433"/>
      <c r="I38" s="440">
        <v>2765819</v>
      </c>
      <c r="J38" s="439" t="s">
        <v>2353</v>
      </c>
      <c r="K38" s="438" t="s">
        <v>2352</v>
      </c>
      <c r="L38" s="437"/>
      <c r="M38" s="436"/>
      <c r="N38" s="435"/>
      <c r="O38" s="447"/>
      <c r="P38" s="497">
        <v>2723736</v>
      </c>
      <c r="Q38" s="498" t="s">
        <v>2350</v>
      </c>
      <c r="R38" s="499" t="s">
        <v>1029</v>
      </c>
      <c r="S38" s="437"/>
      <c r="T38" s="436"/>
      <c r="U38" s="435"/>
      <c r="V38" s="447"/>
      <c r="W38" s="425"/>
      <c r="X38" s="425"/>
      <c r="Y38" s="425"/>
      <c r="Z38" s="425"/>
      <c r="AA38" s="425"/>
      <c r="AB38" s="427"/>
      <c r="AC38" s="427"/>
      <c r="AD38" s="427"/>
    </row>
    <row r="39" spans="1:30" ht="15.75">
      <c r="A39" s="425"/>
      <c r="B39" s="1013" t="s">
        <v>2351</v>
      </c>
      <c r="C39" s="1014"/>
      <c r="D39" s="1014"/>
      <c r="E39" s="1014"/>
      <c r="F39" s="1014"/>
      <c r="G39" s="1015"/>
      <c r="H39" s="433"/>
      <c r="I39" s="425"/>
      <c r="J39" s="425"/>
      <c r="K39" s="425"/>
      <c r="L39" s="426"/>
      <c r="M39" s="425"/>
      <c r="N39" s="425"/>
      <c r="O39" s="446"/>
      <c r="P39" s="497">
        <v>2723737</v>
      </c>
      <c r="Q39" s="498" t="s">
        <v>2350</v>
      </c>
      <c r="R39" s="499" t="s">
        <v>2333</v>
      </c>
      <c r="S39" s="437"/>
      <c r="T39" s="436"/>
      <c r="U39" s="435"/>
      <c r="V39" s="446"/>
      <c r="W39" s="425"/>
      <c r="X39" s="425"/>
      <c r="Y39" s="425"/>
      <c r="Z39" s="425"/>
      <c r="AA39" s="425"/>
      <c r="AB39" s="427"/>
      <c r="AC39" s="427"/>
      <c r="AD39" s="427"/>
    </row>
    <row r="40" spans="1:30">
      <c r="A40" s="425"/>
      <c r="B40" s="497">
        <v>2723756</v>
      </c>
      <c r="C40" s="498" t="s">
        <v>2349</v>
      </c>
      <c r="D40" s="499" t="s">
        <v>1018</v>
      </c>
      <c r="E40" s="437"/>
      <c r="F40" s="436"/>
      <c r="G40" s="435"/>
      <c r="H40" s="433"/>
      <c r="I40" s="425"/>
      <c r="J40" s="425"/>
      <c r="K40" s="425"/>
      <c r="L40" s="426"/>
      <c r="M40" s="425"/>
      <c r="N40" s="425"/>
      <c r="O40" s="427"/>
      <c r="P40" s="440">
        <v>2723888</v>
      </c>
      <c r="Q40" s="439" t="s">
        <v>2348</v>
      </c>
      <c r="R40" s="438" t="s">
        <v>1029</v>
      </c>
      <c r="S40" s="437"/>
      <c r="T40" s="436"/>
      <c r="U40" s="435"/>
      <c r="V40" s="427"/>
      <c r="W40" s="425"/>
      <c r="X40" s="425"/>
      <c r="Y40" s="425"/>
      <c r="Z40" s="425"/>
      <c r="AA40" s="425"/>
      <c r="AB40" s="427"/>
      <c r="AC40" s="427"/>
      <c r="AD40" s="434"/>
    </row>
    <row r="41" spans="1:30">
      <c r="A41" s="425"/>
      <c r="B41" s="440">
        <v>2723757</v>
      </c>
      <c r="C41" s="439" t="s">
        <v>2347</v>
      </c>
      <c r="D41" s="438" t="s">
        <v>1018</v>
      </c>
      <c r="E41" s="437"/>
      <c r="F41" s="436"/>
      <c r="G41" s="435"/>
      <c r="H41" s="433"/>
      <c r="I41" s="425"/>
      <c r="J41" s="425"/>
      <c r="K41" s="425"/>
      <c r="L41" s="426"/>
      <c r="M41" s="425"/>
      <c r="N41" s="425"/>
      <c r="O41" s="427"/>
      <c r="P41" s="440">
        <v>2765838</v>
      </c>
      <c r="Q41" s="439" t="s">
        <v>2346</v>
      </c>
      <c r="R41" s="438" t="s">
        <v>1029</v>
      </c>
      <c r="S41" s="437"/>
      <c r="T41" s="436"/>
      <c r="U41" s="435"/>
      <c r="V41" s="427"/>
      <c r="W41" s="425"/>
      <c r="X41" s="425"/>
      <c r="Y41" s="425"/>
      <c r="Z41" s="425"/>
      <c r="AA41" s="425"/>
      <c r="AB41" s="427"/>
      <c r="AC41" s="427"/>
      <c r="AD41" s="434"/>
    </row>
    <row r="42" spans="1:30">
      <c r="A42" s="425"/>
      <c r="B42" s="440">
        <v>2782604</v>
      </c>
      <c r="C42" s="439" t="s">
        <v>2345</v>
      </c>
      <c r="D42" s="438" t="s">
        <v>1029</v>
      </c>
      <c r="E42" s="437"/>
      <c r="F42" s="436"/>
      <c r="G42" s="435"/>
      <c r="H42" s="433"/>
      <c r="I42" s="425"/>
      <c r="J42" s="425"/>
      <c r="K42" s="425"/>
      <c r="L42" s="426"/>
      <c r="M42" s="425"/>
      <c r="N42" s="425"/>
      <c r="O42" s="427"/>
      <c r="P42" s="440">
        <v>2723734</v>
      </c>
      <c r="Q42" s="439" t="s">
        <v>2344</v>
      </c>
      <c r="R42" s="438" t="s">
        <v>1029</v>
      </c>
      <c r="S42" s="437"/>
      <c r="T42" s="436"/>
      <c r="U42" s="435"/>
      <c r="V42" s="427"/>
      <c r="W42" s="425"/>
      <c r="X42" s="425"/>
      <c r="Y42" s="425"/>
      <c r="Z42" s="425"/>
      <c r="AA42" s="425"/>
      <c r="AB42" s="427"/>
      <c r="AC42" s="427"/>
      <c r="AD42" s="427"/>
    </row>
    <row r="43" spans="1:30">
      <c r="A43" s="425"/>
      <c r="B43" s="440">
        <v>2782606</v>
      </c>
      <c r="C43" s="439" t="s">
        <v>2343</v>
      </c>
      <c r="D43" s="438" t="s">
        <v>1029</v>
      </c>
      <c r="E43" s="437"/>
      <c r="F43" s="436"/>
      <c r="G43" s="435"/>
      <c r="H43" s="433"/>
      <c r="I43" s="425"/>
      <c r="J43" s="425"/>
      <c r="K43" s="425"/>
      <c r="L43" s="426"/>
      <c r="M43" s="425"/>
      <c r="N43" s="425"/>
      <c r="O43" s="427"/>
      <c r="P43" s="497">
        <v>2723742</v>
      </c>
      <c r="Q43" s="498" t="s">
        <v>2342</v>
      </c>
      <c r="R43" s="499" t="s">
        <v>2339</v>
      </c>
      <c r="S43" s="437"/>
      <c r="T43" s="436"/>
      <c r="U43" s="435"/>
      <c r="V43" s="427"/>
      <c r="W43" s="425"/>
      <c r="X43" s="425"/>
      <c r="Y43" s="425"/>
      <c r="Z43" s="425"/>
      <c r="AA43" s="425"/>
      <c r="AB43" s="427"/>
      <c r="AC43" s="427"/>
      <c r="AD43" s="427"/>
    </row>
    <row r="44" spans="1:30">
      <c r="A44" s="425"/>
      <c r="B44" s="440">
        <v>2782603</v>
      </c>
      <c r="C44" s="439" t="s">
        <v>2341</v>
      </c>
      <c r="D44" s="438" t="s">
        <v>1018</v>
      </c>
      <c r="E44" s="437"/>
      <c r="F44" s="436"/>
      <c r="G44" s="435"/>
      <c r="H44" s="433"/>
      <c r="I44" s="425"/>
      <c r="J44" s="425"/>
      <c r="K44" s="425"/>
      <c r="L44" s="426"/>
      <c r="M44" s="425"/>
      <c r="N44" s="425"/>
      <c r="O44" s="427"/>
      <c r="P44" s="497">
        <v>2765837</v>
      </c>
      <c r="Q44" s="498" t="s">
        <v>2340</v>
      </c>
      <c r="R44" s="499" t="s">
        <v>2339</v>
      </c>
      <c r="S44" s="437"/>
      <c r="T44" s="436"/>
      <c r="U44" s="435"/>
      <c r="V44" s="427"/>
      <c r="W44" s="425"/>
      <c r="X44" s="425"/>
      <c r="Y44" s="425"/>
      <c r="Z44" s="425"/>
      <c r="AA44" s="425"/>
      <c r="AB44" s="427"/>
      <c r="AC44" s="427"/>
      <c r="AD44" s="427"/>
    </row>
    <row r="45" spans="1:30">
      <c r="A45" s="425"/>
      <c r="B45" s="440">
        <v>2782608</v>
      </c>
      <c r="C45" s="439" t="s">
        <v>2338</v>
      </c>
      <c r="D45" s="438" t="s">
        <v>2337</v>
      </c>
      <c r="E45" s="437"/>
      <c r="F45" s="436"/>
      <c r="G45" s="435"/>
      <c r="H45" s="433"/>
      <c r="I45" s="425"/>
      <c r="J45" s="425"/>
      <c r="K45" s="425"/>
      <c r="L45" s="426"/>
      <c r="M45" s="425"/>
      <c r="N45" s="425"/>
      <c r="O45" s="427"/>
      <c r="P45" s="440">
        <v>2723760</v>
      </c>
      <c r="Q45" s="439" t="s">
        <v>2336</v>
      </c>
      <c r="R45" s="438" t="s">
        <v>2335</v>
      </c>
      <c r="S45" s="437"/>
      <c r="T45" s="436"/>
      <c r="U45" s="435"/>
      <c r="V45" s="427"/>
      <c r="W45" s="425"/>
      <c r="X45" s="425"/>
      <c r="Y45" s="425"/>
      <c r="Z45" s="425"/>
      <c r="AA45" s="425"/>
      <c r="AB45" s="427"/>
      <c r="AC45" s="427"/>
      <c r="AD45" s="427"/>
    </row>
    <row r="46" spans="1:30">
      <c r="A46" s="425"/>
      <c r="B46" s="425"/>
      <c r="C46" s="425"/>
      <c r="D46" s="425"/>
      <c r="E46" s="426"/>
      <c r="F46" s="425"/>
      <c r="G46" s="425"/>
      <c r="H46" s="433"/>
      <c r="I46" s="425"/>
      <c r="J46" s="425"/>
      <c r="K46" s="425"/>
      <c r="L46" s="426"/>
      <c r="M46" s="425"/>
      <c r="N46" s="425"/>
      <c r="O46" s="427"/>
      <c r="P46" s="497">
        <v>2723731</v>
      </c>
      <c r="Q46" s="498" t="s">
        <v>2334</v>
      </c>
      <c r="R46" s="499" t="s">
        <v>1029</v>
      </c>
      <c r="S46" s="437"/>
      <c r="T46" s="436"/>
      <c r="U46" s="435"/>
      <c r="V46" s="427"/>
      <c r="W46" s="444"/>
      <c r="X46" s="425"/>
      <c r="Y46" s="443"/>
      <c r="Z46" s="442"/>
      <c r="AA46" s="441"/>
      <c r="AB46" s="427"/>
      <c r="AC46" s="427"/>
      <c r="AD46" s="427"/>
    </row>
    <row r="47" spans="1:30">
      <c r="A47" s="425"/>
      <c r="B47" s="432"/>
      <c r="C47" s="431"/>
      <c r="D47" s="428"/>
      <c r="E47" s="430"/>
      <c r="F47" s="429"/>
      <c r="G47" s="428"/>
      <c r="H47" s="433"/>
      <c r="I47" s="425"/>
      <c r="J47" s="425"/>
      <c r="K47" s="425"/>
      <c r="L47" s="426"/>
      <c r="M47" s="425"/>
      <c r="N47" s="425"/>
      <c r="O47" s="427"/>
      <c r="P47" s="497">
        <v>2723732</v>
      </c>
      <c r="Q47" s="498" t="s">
        <v>2334</v>
      </c>
      <c r="R47" s="499" t="s">
        <v>2333</v>
      </c>
      <c r="S47" s="437"/>
      <c r="T47" s="436"/>
      <c r="U47" s="435"/>
      <c r="V47" s="427"/>
      <c r="W47" s="445"/>
      <c r="X47" s="444"/>
      <c r="Y47" s="443"/>
      <c r="Z47" s="442"/>
      <c r="AA47" s="441"/>
      <c r="AB47" s="427"/>
      <c r="AC47" s="427"/>
      <c r="AD47" s="427"/>
    </row>
    <row r="48" spans="1:30">
      <c r="A48" s="425"/>
      <c r="B48" s="425"/>
      <c r="C48" s="425"/>
      <c r="D48" s="425"/>
      <c r="E48" s="426"/>
      <c r="F48" s="425"/>
      <c r="G48" s="425"/>
      <c r="H48" s="433"/>
      <c r="I48" s="425"/>
      <c r="J48" s="425"/>
      <c r="K48" s="425"/>
      <c r="L48" s="426"/>
      <c r="M48" s="425"/>
      <c r="N48" s="425"/>
      <c r="O48" s="427"/>
      <c r="P48" s="497">
        <v>2765834</v>
      </c>
      <c r="Q48" s="498" t="s">
        <v>2332</v>
      </c>
      <c r="R48" s="499" t="s">
        <v>1029</v>
      </c>
      <c r="S48" s="437"/>
      <c r="T48" s="436"/>
      <c r="U48" s="435"/>
      <c r="V48" s="427"/>
      <c r="W48" s="427"/>
      <c r="X48" s="427"/>
      <c r="Y48" s="427"/>
      <c r="Z48" s="427"/>
      <c r="AA48" s="427"/>
      <c r="AB48" s="427"/>
      <c r="AC48" s="427"/>
      <c r="AD48" s="427"/>
    </row>
    <row r="49" spans="1:30">
      <c r="A49" s="425"/>
      <c r="B49" s="425"/>
      <c r="C49" s="425"/>
      <c r="D49" s="425"/>
      <c r="E49" s="426"/>
      <c r="F49" s="425"/>
      <c r="G49" s="425"/>
      <c r="H49" s="433"/>
      <c r="I49" s="425"/>
      <c r="J49" s="425"/>
      <c r="K49" s="425"/>
      <c r="L49" s="426"/>
      <c r="M49" s="425"/>
      <c r="N49" s="425"/>
      <c r="O49" s="427"/>
      <c r="P49" s="440">
        <v>2723741</v>
      </c>
      <c r="Q49" s="439" t="s">
        <v>2331</v>
      </c>
      <c r="R49" s="438" t="s">
        <v>1018</v>
      </c>
      <c r="S49" s="437"/>
      <c r="T49" s="436"/>
      <c r="U49" s="435"/>
      <c r="V49" s="427"/>
      <c r="W49" s="427"/>
      <c r="X49" s="425"/>
      <c r="Y49" s="425"/>
      <c r="Z49" s="425"/>
      <c r="AA49" s="425"/>
      <c r="AB49" s="427"/>
      <c r="AC49" s="434"/>
      <c r="AD49" s="434"/>
    </row>
    <row r="50" spans="1:30">
      <c r="A50" s="425"/>
      <c r="B50" s="432"/>
      <c r="C50" s="431"/>
      <c r="D50" s="428"/>
      <c r="E50" s="430"/>
      <c r="F50" s="429"/>
      <c r="G50" s="428"/>
      <c r="H50" s="433"/>
      <c r="I50" s="425"/>
      <c r="J50" s="425"/>
      <c r="K50" s="425"/>
      <c r="L50" s="426"/>
      <c r="M50" s="425"/>
      <c r="N50" s="425"/>
      <c r="O50" s="427"/>
      <c r="P50" s="440">
        <v>2723718</v>
      </c>
      <c r="Q50" s="439" t="s">
        <v>2330</v>
      </c>
      <c r="R50" s="438" t="s">
        <v>1018</v>
      </c>
      <c r="S50" s="437"/>
      <c r="T50" s="436"/>
      <c r="U50" s="435"/>
      <c r="V50" s="427"/>
      <c r="W50" s="427"/>
      <c r="X50" s="425"/>
      <c r="Y50" s="425"/>
      <c r="Z50" s="425"/>
      <c r="AA50" s="425"/>
      <c r="AB50" s="427"/>
      <c r="AC50" s="434"/>
      <c r="AD50" s="434"/>
    </row>
    <row r="51" spans="1:30">
      <c r="A51" s="425"/>
      <c r="B51" s="425"/>
      <c r="C51" s="425"/>
      <c r="D51" s="425"/>
      <c r="E51" s="426"/>
      <c r="F51" s="425"/>
      <c r="G51" s="425"/>
      <c r="H51" s="433"/>
      <c r="I51" s="425"/>
      <c r="J51" s="425"/>
      <c r="K51" s="425"/>
      <c r="L51" s="426"/>
      <c r="M51" s="425"/>
      <c r="N51" s="425"/>
      <c r="O51" s="427"/>
      <c r="P51" s="425"/>
      <c r="Q51" s="425"/>
      <c r="R51" s="425"/>
      <c r="S51" s="426"/>
      <c r="T51" s="425"/>
      <c r="U51" s="425"/>
      <c r="V51" s="427"/>
      <c r="W51" s="427"/>
      <c r="X51" s="425"/>
      <c r="Y51" s="425"/>
      <c r="Z51" s="425"/>
      <c r="AA51" s="425"/>
      <c r="AB51" s="427"/>
      <c r="AC51" s="434"/>
      <c r="AD51" s="434"/>
    </row>
    <row r="52" spans="1:30">
      <c r="A52" s="425"/>
      <c r="B52" s="432"/>
      <c r="C52" s="431"/>
      <c r="D52" s="428"/>
      <c r="E52" s="430"/>
      <c r="F52" s="429"/>
      <c r="G52" s="428"/>
      <c r="H52" s="433"/>
      <c r="I52" s="425"/>
      <c r="J52" s="425"/>
      <c r="K52" s="425"/>
      <c r="L52" s="426"/>
      <c r="M52" s="425"/>
      <c r="N52" s="425"/>
      <c r="O52" s="427"/>
      <c r="P52" s="432"/>
      <c r="Q52" s="431"/>
      <c r="R52" s="428"/>
      <c r="S52" s="430"/>
      <c r="T52" s="429"/>
      <c r="U52" s="428"/>
      <c r="V52" s="427"/>
      <c r="W52" s="425"/>
      <c r="X52" s="425"/>
      <c r="Y52" s="425"/>
      <c r="Z52" s="425"/>
      <c r="AA52" s="425"/>
      <c r="AB52" s="427"/>
      <c r="AC52" s="434"/>
      <c r="AD52" s="434"/>
    </row>
    <row r="53" spans="1:30">
      <c r="A53" s="425"/>
      <c r="B53" s="425"/>
      <c r="C53" s="425"/>
      <c r="D53" s="425"/>
      <c r="E53" s="426"/>
      <c r="F53" s="425"/>
      <c r="G53" s="425"/>
      <c r="H53" s="433"/>
      <c r="I53" s="425"/>
      <c r="J53" s="425"/>
      <c r="K53" s="425"/>
      <c r="L53" s="426"/>
      <c r="M53" s="425"/>
      <c r="N53" s="425"/>
      <c r="O53" s="427"/>
      <c r="P53" s="425"/>
      <c r="Q53" s="425"/>
      <c r="R53" s="425"/>
      <c r="S53" s="426"/>
      <c r="T53" s="425"/>
      <c r="U53" s="425"/>
      <c r="V53" s="427"/>
      <c r="W53" s="427"/>
      <c r="X53" s="427"/>
      <c r="Y53" s="427"/>
      <c r="Z53" s="427"/>
      <c r="AA53" s="427"/>
      <c r="AB53" s="427"/>
      <c r="AC53" s="434"/>
      <c r="AD53" s="434"/>
    </row>
    <row r="54" spans="1:30">
      <c r="A54" s="425"/>
      <c r="B54" s="432"/>
      <c r="C54" s="431"/>
      <c r="D54" s="428"/>
      <c r="E54" s="430"/>
      <c r="F54" s="429"/>
      <c r="G54" s="428"/>
      <c r="H54" s="433"/>
      <c r="I54" s="432"/>
      <c r="J54" s="431"/>
      <c r="K54" s="428"/>
      <c r="L54" s="426"/>
      <c r="M54" s="425"/>
      <c r="N54" s="425"/>
      <c r="O54" s="427"/>
      <c r="P54" s="432"/>
      <c r="Q54" s="431"/>
      <c r="R54" s="428"/>
      <c r="S54" s="430"/>
      <c r="T54" s="429"/>
      <c r="U54" s="428"/>
      <c r="V54" s="427"/>
      <c r="W54" s="427"/>
      <c r="X54" s="427"/>
      <c r="Y54" s="427"/>
      <c r="Z54" s="427"/>
      <c r="AA54" s="427"/>
      <c r="AB54" s="427"/>
      <c r="AC54" s="434"/>
      <c r="AD54" s="434"/>
    </row>
    <row r="55" spans="1:30">
      <c r="A55" s="425"/>
      <c r="B55" s="425"/>
      <c r="C55" s="425"/>
      <c r="D55" s="425"/>
      <c r="E55" s="426"/>
      <c r="F55" s="425"/>
      <c r="G55" s="425"/>
      <c r="H55" s="433"/>
      <c r="I55" s="432"/>
      <c r="J55" s="431"/>
      <c r="K55" s="428"/>
      <c r="L55" s="426"/>
      <c r="M55" s="425"/>
      <c r="N55" s="425"/>
      <c r="O55" s="427"/>
      <c r="P55" s="425"/>
      <c r="Q55" s="425"/>
      <c r="R55" s="425"/>
      <c r="S55" s="426"/>
      <c r="T55" s="425"/>
      <c r="U55" s="425"/>
      <c r="V55" s="427"/>
      <c r="W55" s="427"/>
      <c r="X55" s="427"/>
      <c r="Y55" s="427"/>
      <c r="Z55" s="427"/>
      <c r="AA55" s="427"/>
      <c r="AB55" s="427"/>
      <c r="AC55" s="434"/>
      <c r="AD55" s="434"/>
    </row>
    <row r="56" spans="1:30">
      <c r="A56" s="425"/>
      <c r="B56" s="425"/>
      <c r="C56" s="425"/>
      <c r="D56" s="425"/>
      <c r="E56" s="426"/>
      <c r="F56" s="425"/>
      <c r="G56" s="425"/>
      <c r="H56" s="433"/>
      <c r="I56" s="432"/>
      <c r="J56" s="431"/>
      <c r="K56" s="428"/>
      <c r="L56" s="430"/>
      <c r="M56" s="429"/>
      <c r="N56" s="428"/>
      <c r="O56" s="427"/>
      <c r="P56" s="425"/>
      <c r="Q56" s="425"/>
      <c r="R56" s="425"/>
      <c r="S56" s="426"/>
      <c r="T56" s="425"/>
      <c r="U56" s="425"/>
      <c r="V56" s="427"/>
      <c r="W56" s="427"/>
      <c r="X56" s="427"/>
      <c r="Y56" s="427"/>
      <c r="Z56" s="427"/>
      <c r="AA56" s="427"/>
      <c r="AB56" s="427"/>
      <c r="AC56" s="427"/>
      <c r="AD56" s="427"/>
    </row>
  </sheetData>
  <mergeCells count="19">
    <mergeCell ref="B22:G22"/>
    <mergeCell ref="I24:N24"/>
    <mergeCell ref="B26:G26"/>
    <mergeCell ref="P30:U30"/>
    <mergeCell ref="B39:G39"/>
    <mergeCell ref="X20:Y20"/>
    <mergeCell ref="G2:I4"/>
    <mergeCell ref="J2:W2"/>
    <mergeCell ref="X2:Y2"/>
    <mergeCell ref="AA2:AD4"/>
    <mergeCell ref="X3:Y3"/>
    <mergeCell ref="K4:Q4"/>
    <mergeCell ref="R4:V4"/>
    <mergeCell ref="W4:Y4"/>
    <mergeCell ref="B6:AD6"/>
    <mergeCell ref="B8:G8"/>
    <mergeCell ref="I8:N8"/>
    <mergeCell ref="P8:U8"/>
    <mergeCell ref="W8:AA8"/>
  </mergeCells>
  <pageMargins left="0.25" right="0.25" top="0.75" bottom="0.75" header="0.3" footer="0.3"/>
  <pageSetup paperSize="9" orientation="portrait" verticalDpi="20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P71"/>
  <sheetViews>
    <sheetView workbookViewId="0">
      <selection activeCell="J2" sqref="J2:P26"/>
    </sheetView>
  </sheetViews>
  <sheetFormatPr baseColWidth="10" defaultRowHeight="15"/>
  <cols>
    <col min="3" max="3" width="34.5703125" bestFit="1" customWidth="1"/>
    <col min="4" max="5" width="11.42578125" customWidth="1"/>
    <col min="6" max="6" width="13.42578125" style="362" customWidth="1"/>
    <col min="7" max="7" width="11.42578125" style="362" customWidth="1"/>
    <col min="8" max="8" width="11.42578125" style="362"/>
    <col min="10" max="10" width="14.28515625" bestFit="1" customWidth="1"/>
    <col min="11" max="11" width="28.7109375" bestFit="1" customWidth="1"/>
    <col min="12" max="13" width="11.42578125" customWidth="1"/>
    <col min="14" max="14" width="13.42578125" style="362" customWidth="1"/>
    <col min="15" max="15" width="11.42578125" style="362" customWidth="1"/>
    <col min="16" max="16" width="11.42578125" style="362"/>
  </cols>
  <sheetData>
    <row r="2" spans="2:16" ht="18.75">
      <c r="B2" s="518" t="s">
        <v>1215</v>
      </c>
      <c r="C2" s="516"/>
      <c r="D2" s="516"/>
      <c r="E2" s="516"/>
      <c r="F2" s="524"/>
      <c r="G2" s="524"/>
      <c r="H2" s="524"/>
      <c r="J2" s="518" t="s">
        <v>2529</v>
      </c>
      <c r="K2" s="516"/>
      <c r="L2" s="516"/>
      <c r="M2" s="516"/>
      <c r="N2" s="524"/>
      <c r="O2" s="524"/>
      <c r="P2" s="524"/>
    </row>
    <row r="3" spans="2:16" ht="18.75">
      <c r="B3" s="516"/>
      <c r="C3" s="516"/>
      <c r="D3" s="516"/>
      <c r="E3" s="516"/>
      <c r="F3" s="524"/>
      <c r="G3" s="524"/>
      <c r="H3" s="524"/>
      <c r="J3" s="515"/>
      <c r="K3" s="516"/>
      <c r="L3" s="516"/>
      <c r="M3" s="516"/>
      <c r="N3" s="524"/>
      <c r="O3" s="524"/>
      <c r="P3" s="524"/>
    </row>
    <row r="4" spans="2:16" ht="18.75">
      <c r="B4" s="516"/>
      <c r="C4" s="516"/>
      <c r="D4" s="516"/>
      <c r="E4" s="516"/>
      <c r="F4" s="524"/>
      <c r="G4" s="524"/>
      <c r="H4" s="524"/>
      <c r="J4" s="515"/>
      <c r="K4" s="516"/>
      <c r="L4" s="516"/>
      <c r="M4" s="516"/>
      <c r="N4" s="524"/>
      <c r="O4" s="524"/>
      <c r="P4" s="524"/>
    </row>
    <row r="5" spans="2:16" ht="18.75">
      <c r="B5" s="516"/>
      <c r="C5" s="516"/>
      <c r="D5" s="516"/>
      <c r="E5" s="516"/>
      <c r="F5" s="524"/>
      <c r="G5" s="524"/>
      <c r="H5" s="524"/>
      <c r="J5" s="515"/>
      <c r="K5" s="516"/>
      <c r="L5" s="516"/>
      <c r="M5" s="516"/>
      <c r="N5" s="524"/>
      <c r="O5" s="524"/>
      <c r="P5" s="524"/>
    </row>
    <row r="6" spans="2:16" ht="18.75">
      <c r="B6" s="516"/>
      <c r="C6" s="516"/>
      <c r="D6" s="516"/>
      <c r="E6" s="516"/>
      <c r="F6" s="524"/>
      <c r="G6" s="524"/>
      <c r="H6" s="524"/>
      <c r="J6" s="515"/>
      <c r="K6" s="516"/>
      <c r="L6" s="516"/>
      <c r="M6" s="516"/>
      <c r="N6" s="524"/>
      <c r="O6" s="524"/>
      <c r="P6" s="524"/>
    </row>
    <row r="7" spans="2:16" ht="18.75">
      <c r="B7" s="516"/>
      <c r="C7" s="516"/>
      <c r="D7" s="516"/>
      <c r="E7" s="516"/>
      <c r="F7" s="524"/>
      <c r="G7" s="524"/>
      <c r="H7" s="524"/>
      <c r="J7" s="515"/>
      <c r="K7" s="516"/>
      <c r="L7" s="516"/>
      <c r="M7" s="516"/>
      <c r="N7" s="524"/>
      <c r="O7" s="524"/>
      <c r="P7" s="524"/>
    </row>
    <row r="8" spans="2:16" ht="18.75">
      <c r="B8" s="516"/>
      <c r="C8" s="516"/>
      <c r="D8" s="516"/>
      <c r="E8" s="516"/>
      <c r="F8" s="524"/>
      <c r="G8" s="524"/>
      <c r="H8" s="524"/>
      <c r="J8" s="515"/>
      <c r="K8" s="516"/>
      <c r="L8" s="516"/>
      <c r="M8" s="516"/>
      <c r="N8" s="524"/>
      <c r="O8" s="524"/>
      <c r="P8" s="524"/>
    </row>
    <row r="9" spans="2:16" ht="18.75">
      <c r="B9" s="516"/>
      <c r="C9" s="516"/>
      <c r="D9" s="516"/>
      <c r="E9" s="516"/>
      <c r="F9" s="524"/>
      <c r="G9" s="524"/>
      <c r="H9" s="524"/>
      <c r="J9" s="515"/>
      <c r="K9" s="516"/>
      <c r="L9" s="516"/>
      <c r="M9" s="516"/>
      <c r="N9" s="524"/>
      <c r="O9" s="524"/>
      <c r="P9" s="524"/>
    </row>
    <row r="10" spans="2:16" ht="18.75">
      <c r="B10" s="516"/>
      <c r="C10" s="516"/>
      <c r="D10" s="520" t="s">
        <v>2478</v>
      </c>
      <c r="E10" s="520" t="s">
        <v>2479</v>
      </c>
      <c r="F10" s="525" t="s">
        <v>2527</v>
      </c>
      <c r="G10" s="525" t="s">
        <v>2528</v>
      </c>
      <c r="H10" s="525" t="s">
        <v>0</v>
      </c>
      <c r="J10" s="515"/>
      <c r="K10" s="516"/>
      <c r="L10" s="517" t="s">
        <v>2478</v>
      </c>
      <c r="M10" s="520" t="s">
        <v>2479</v>
      </c>
      <c r="N10" s="525" t="s">
        <v>2527</v>
      </c>
      <c r="O10" s="525" t="s">
        <v>1077</v>
      </c>
      <c r="P10" s="525" t="s">
        <v>0</v>
      </c>
    </row>
    <row r="11" spans="2:16" ht="16.5">
      <c r="B11" s="519">
        <v>2494488</v>
      </c>
      <c r="C11" s="519" t="s">
        <v>2480</v>
      </c>
      <c r="D11" s="521">
        <v>400</v>
      </c>
      <c r="E11" s="521">
        <f t="shared" ref="E11:E41" si="0">D11*(1+16%)</f>
        <v>463.99999999999994</v>
      </c>
      <c r="F11" s="526">
        <v>12</v>
      </c>
      <c r="G11" s="526">
        <v>4</v>
      </c>
      <c r="H11" s="526">
        <f>F11-G11</f>
        <v>8</v>
      </c>
      <c r="J11" s="519">
        <v>2380800</v>
      </c>
      <c r="K11" s="519" t="s">
        <v>2542</v>
      </c>
      <c r="L11" s="521">
        <v>270</v>
      </c>
      <c r="M11" s="521">
        <f t="shared" ref="M11:M25" si="1">L11*(1+16%)</f>
        <v>313.2</v>
      </c>
      <c r="N11" s="526">
        <v>3</v>
      </c>
      <c r="O11" s="526">
        <v>0</v>
      </c>
      <c r="P11" s="526">
        <f>N11-O11</f>
        <v>3</v>
      </c>
    </row>
    <row r="12" spans="2:16" ht="16.5">
      <c r="B12" s="522">
        <v>2718594</v>
      </c>
      <c r="C12" s="522" t="s">
        <v>2504</v>
      </c>
      <c r="D12" s="523">
        <v>330</v>
      </c>
      <c r="E12" s="523">
        <f t="shared" si="0"/>
        <v>382.79999999999995</v>
      </c>
      <c r="F12" s="527">
        <v>12</v>
      </c>
      <c r="G12" s="527">
        <v>2</v>
      </c>
      <c r="H12" s="526">
        <f t="shared" ref="H12:H41" si="2">F12-G12</f>
        <v>10</v>
      </c>
      <c r="J12" s="519">
        <v>2356879</v>
      </c>
      <c r="K12" s="519" t="s">
        <v>2530</v>
      </c>
      <c r="L12" s="521">
        <v>695</v>
      </c>
      <c r="M12" s="521">
        <f t="shared" si="1"/>
        <v>806.19999999999993</v>
      </c>
      <c r="N12" s="526">
        <v>3</v>
      </c>
      <c r="O12" s="526">
        <v>0</v>
      </c>
      <c r="P12" s="526">
        <f t="shared" ref="P12:P24" si="3">N12-O12</f>
        <v>3</v>
      </c>
    </row>
    <row r="13" spans="2:16" ht="16.5">
      <c r="B13" s="519">
        <v>2718593</v>
      </c>
      <c r="C13" s="519" t="s">
        <v>2505</v>
      </c>
      <c r="D13" s="521">
        <v>380</v>
      </c>
      <c r="E13" s="521">
        <f t="shared" si="0"/>
        <v>440.79999999999995</v>
      </c>
      <c r="F13" s="526">
        <v>6</v>
      </c>
      <c r="G13" s="526">
        <v>21</v>
      </c>
      <c r="H13" s="526"/>
      <c r="J13" s="519">
        <v>2356991</v>
      </c>
      <c r="K13" s="519" t="s">
        <v>2532</v>
      </c>
      <c r="L13" s="521">
        <v>795</v>
      </c>
      <c r="M13" s="521">
        <f t="shared" si="1"/>
        <v>922.19999999999993</v>
      </c>
      <c r="N13" s="526">
        <v>2</v>
      </c>
      <c r="O13" s="526">
        <v>2</v>
      </c>
      <c r="P13" s="526">
        <v>6</v>
      </c>
    </row>
    <row r="14" spans="2:16" ht="16.5">
      <c r="B14" s="519">
        <v>2718604</v>
      </c>
      <c r="C14" s="519" t="s">
        <v>2485</v>
      </c>
      <c r="D14" s="521">
        <v>330</v>
      </c>
      <c r="E14" s="521">
        <f t="shared" si="0"/>
        <v>382.79999999999995</v>
      </c>
      <c r="F14" s="526">
        <v>12</v>
      </c>
      <c r="G14" s="526">
        <v>0</v>
      </c>
      <c r="H14" s="526">
        <v>24</v>
      </c>
      <c r="J14" s="519">
        <v>2356993</v>
      </c>
      <c r="K14" s="519" t="s">
        <v>2531</v>
      </c>
      <c r="L14" s="521">
        <v>695</v>
      </c>
      <c r="M14" s="521">
        <f t="shared" si="1"/>
        <v>806.19999999999993</v>
      </c>
      <c r="N14" s="526">
        <v>2</v>
      </c>
      <c r="O14" s="526">
        <v>2</v>
      </c>
      <c r="P14" s="526">
        <v>6</v>
      </c>
    </row>
    <row r="15" spans="2:16" ht="16.5">
      <c r="B15" s="519">
        <v>2358167</v>
      </c>
      <c r="C15" s="519" t="s">
        <v>2489</v>
      </c>
      <c r="D15" s="521">
        <v>495</v>
      </c>
      <c r="E15" s="521">
        <f t="shared" si="0"/>
        <v>574.19999999999993</v>
      </c>
      <c r="F15" s="526">
        <v>4</v>
      </c>
      <c r="G15" s="526">
        <v>0</v>
      </c>
      <c r="H15" s="526">
        <f t="shared" si="2"/>
        <v>4</v>
      </c>
      <c r="J15" s="519">
        <v>2356868</v>
      </c>
      <c r="K15" s="519" t="s">
        <v>2534</v>
      </c>
      <c r="L15" s="521">
        <v>695</v>
      </c>
      <c r="M15" s="521">
        <f t="shared" si="1"/>
        <v>806.19999999999993</v>
      </c>
      <c r="N15" s="526">
        <v>1</v>
      </c>
      <c r="O15" s="526">
        <v>12</v>
      </c>
      <c r="P15" s="526"/>
    </row>
    <row r="16" spans="2:16" ht="16.5">
      <c r="B16" s="519">
        <v>2718591</v>
      </c>
      <c r="C16" s="519" t="s">
        <v>2499</v>
      </c>
      <c r="D16" s="521">
        <v>330</v>
      </c>
      <c r="E16" s="521">
        <f t="shared" si="0"/>
        <v>382.79999999999995</v>
      </c>
      <c r="F16" s="526">
        <v>12</v>
      </c>
      <c r="G16" s="526">
        <v>7</v>
      </c>
      <c r="H16" s="526">
        <f t="shared" si="2"/>
        <v>5</v>
      </c>
      <c r="J16" s="519">
        <v>2356862</v>
      </c>
      <c r="K16" s="519" t="s">
        <v>2535</v>
      </c>
      <c r="L16" s="521">
        <v>795</v>
      </c>
      <c r="M16" s="521">
        <f t="shared" si="1"/>
        <v>922.19999999999993</v>
      </c>
      <c r="N16" s="526">
        <v>1</v>
      </c>
      <c r="O16" s="526">
        <v>9</v>
      </c>
      <c r="P16" s="526"/>
    </row>
    <row r="17" spans="2:16" ht="16.5">
      <c r="B17" s="519">
        <v>2718734</v>
      </c>
      <c r="C17" s="519" t="s">
        <v>2500</v>
      </c>
      <c r="D17" s="521">
        <v>380</v>
      </c>
      <c r="E17" s="521">
        <f t="shared" si="0"/>
        <v>440.79999999999995</v>
      </c>
      <c r="F17" s="526">
        <v>12</v>
      </c>
      <c r="G17" s="526">
        <v>0</v>
      </c>
      <c r="H17" s="526">
        <f t="shared" si="2"/>
        <v>12</v>
      </c>
      <c r="J17" s="519">
        <v>2356996</v>
      </c>
      <c r="K17" s="519" t="s">
        <v>2538</v>
      </c>
      <c r="L17" s="521">
        <v>795</v>
      </c>
      <c r="M17" s="521">
        <f t="shared" si="1"/>
        <v>922.19999999999993</v>
      </c>
      <c r="N17" s="526">
        <v>1</v>
      </c>
      <c r="O17" s="526">
        <v>0</v>
      </c>
      <c r="P17" s="526">
        <f t="shared" si="3"/>
        <v>1</v>
      </c>
    </row>
    <row r="18" spans="2:16" ht="16.5">
      <c r="B18" s="519">
        <v>2357981</v>
      </c>
      <c r="C18" s="519" t="s">
        <v>2486</v>
      </c>
      <c r="D18" s="521">
        <v>380</v>
      </c>
      <c r="E18" s="521">
        <f t="shared" si="0"/>
        <v>440.79999999999995</v>
      </c>
      <c r="F18" s="526">
        <v>12</v>
      </c>
      <c r="G18" s="526">
        <v>0</v>
      </c>
      <c r="H18" s="526">
        <v>24</v>
      </c>
      <c r="J18" s="519">
        <v>2356930</v>
      </c>
      <c r="K18" s="519" t="s">
        <v>2533</v>
      </c>
      <c r="L18" s="521">
        <v>760</v>
      </c>
      <c r="M18" s="521">
        <f t="shared" si="1"/>
        <v>881.59999999999991</v>
      </c>
      <c r="N18" s="526">
        <v>2</v>
      </c>
      <c r="O18" s="526">
        <v>0</v>
      </c>
      <c r="P18" s="526">
        <v>6</v>
      </c>
    </row>
    <row r="19" spans="2:16" ht="16.5">
      <c r="B19" s="519">
        <v>2718598</v>
      </c>
      <c r="C19" s="519" t="s">
        <v>2501</v>
      </c>
      <c r="D19" s="521">
        <v>510</v>
      </c>
      <c r="E19" s="521">
        <f t="shared" si="0"/>
        <v>591.59999999999991</v>
      </c>
      <c r="F19" s="526">
        <v>3</v>
      </c>
      <c r="G19" s="526">
        <v>18</v>
      </c>
      <c r="H19" s="526"/>
      <c r="J19" s="519">
        <v>2356856</v>
      </c>
      <c r="K19" s="519" t="s">
        <v>2536</v>
      </c>
      <c r="L19" s="521">
        <v>760</v>
      </c>
      <c r="M19" s="521">
        <f t="shared" si="1"/>
        <v>881.59999999999991</v>
      </c>
      <c r="N19" s="526">
        <v>4</v>
      </c>
      <c r="O19" s="526">
        <v>0</v>
      </c>
      <c r="P19" s="526">
        <v>12</v>
      </c>
    </row>
    <row r="20" spans="2:16" ht="16.5">
      <c r="B20" s="519">
        <v>2629794</v>
      </c>
      <c r="C20" s="519" t="s">
        <v>2482</v>
      </c>
      <c r="D20" s="521">
        <v>600</v>
      </c>
      <c r="E20" s="521">
        <f t="shared" si="0"/>
        <v>696</v>
      </c>
      <c r="F20" s="526">
        <v>6</v>
      </c>
      <c r="G20" s="526">
        <v>5</v>
      </c>
      <c r="H20" s="526">
        <f t="shared" si="2"/>
        <v>1</v>
      </c>
      <c r="J20" s="519">
        <v>2356809</v>
      </c>
      <c r="K20" s="519" t="s">
        <v>2537</v>
      </c>
      <c r="L20" s="521">
        <v>695</v>
      </c>
      <c r="M20" s="521">
        <f t="shared" si="1"/>
        <v>806.19999999999993</v>
      </c>
      <c r="N20" s="526">
        <v>1</v>
      </c>
      <c r="O20" s="526">
        <v>0</v>
      </c>
      <c r="P20" s="526">
        <f t="shared" si="3"/>
        <v>1</v>
      </c>
    </row>
    <row r="21" spans="2:16" ht="16.5">
      <c r="B21" s="519">
        <v>2358309</v>
      </c>
      <c r="C21" s="519" t="s">
        <v>2487</v>
      </c>
      <c r="D21" s="521">
        <v>420</v>
      </c>
      <c r="E21" s="521">
        <f t="shared" si="0"/>
        <v>487.2</v>
      </c>
      <c r="F21" s="526">
        <v>4</v>
      </c>
      <c r="G21" s="526">
        <v>1</v>
      </c>
      <c r="H21" s="526">
        <f t="shared" si="2"/>
        <v>3</v>
      </c>
      <c r="J21" s="519">
        <v>2356992</v>
      </c>
      <c r="K21" s="519" t="s">
        <v>2539</v>
      </c>
      <c r="L21" s="521">
        <v>760</v>
      </c>
      <c r="M21" s="521">
        <f t="shared" si="1"/>
        <v>881.59999999999991</v>
      </c>
      <c r="N21" s="526">
        <v>2</v>
      </c>
      <c r="O21" s="526">
        <v>1</v>
      </c>
      <c r="P21" s="526">
        <f t="shared" si="3"/>
        <v>1</v>
      </c>
    </row>
    <row r="22" spans="2:16" ht="16.5">
      <c r="B22" s="519">
        <v>2718588</v>
      </c>
      <c r="C22" s="519" t="s">
        <v>2495</v>
      </c>
      <c r="D22" s="521">
        <v>330</v>
      </c>
      <c r="E22" s="521">
        <f t="shared" si="0"/>
        <v>382.79999999999995</v>
      </c>
      <c r="F22" s="526">
        <v>12</v>
      </c>
      <c r="G22" s="526">
        <v>14</v>
      </c>
      <c r="H22" s="526">
        <v>6</v>
      </c>
      <c r="J22" s="519">
        <v>2356837</v>
      </c>
      <c r="K22" s="519" t="s">
        <v>2540</v>
      </c>
      <c r="L22" s="521">
        <v>695</v>
      </c>
      <c r="M22" s="521">
        <f t="shared" si="1"/>
        <v>806.19999999999993</v>
      </c>
      <c r="N22" s="526">
        <v>1</v>
      </c>
      <c r="O22" s="526">
        <v>0</v>
      </c>
      <c r="P22" s="526">
        <f t="shared" si="3"/>
        <v>1</v>
      </c>
    </row>
    <row r="23" spans="2:16" ht="16.5">
      <c r="B23" s="519"/>
      <c r="C23" s="519" t="s">
        <v>2510</v>
      </c>
      <c r="D23" s="519">
        <v>695</v>
      </c>
      <c r="E23" s="519">
        <f t="shared" si="0"/>
        <v>806.19999999999993</v>
      </c>
      <c r="F23" s="526">
        <v>1</v>
      </c>
      <c r="G23" s="526">
        <v>0</v>
      </c>
      <c r="H23" s="526">
        <f t="shared" si="2"/>
        <v>1</v>
      </c>
      <c r="J23" s="519">
        <v>2356832</v>
      </c>
      <c r="K23" s="519" t="s">
        <v>2541</v>
      </c>
      <c r="L23" s="521">
        <v>795</v>
      </c>
      <c r="M23" s="521">
        <f t="shared" si="1"/>
        <v>922.19999999999993</v>
      </c>
      <c r="N23" s="526">
        <v>1</v>
      </c>
      <c r="O23" s="526">
        <v>0</v>
      </c>
      <c r="P23" s="526">
        <f t="shared" si="3"/>
        <v>1</v>
      </c>
    </row>
    <row r="24" spans="2:16" ht="16.5">
      <c r="B24" s="519">
        <v>2357396</v>
      </c>
      <c r="C24" s="519" t="s">
        <v>2481</v>
      </c>
      <c r="D24" s="521">
        <v>330</v>
      </c>
      <c r="E24" s="521">
        <f t="shared" si="0"/>
        <v>382.79999999999995</v>
      </c>
      <c r="F24" s="526">
        <v>6</v>
      </c>
      <c r="G24" s="526">
        <v>0</v>
      </c>
      <c r="H24" s="526">
        <f t="shared" si="2"/>
        <v>6</v>
      </c>
      <c r="J24" s="519">
        <v>2380801</v>
      </c>
      <c r="K24" s="519" t="s">
        <v>2543</v>
      </c>
      <c r="L24" s="521">
        <v>270</v>
      </c>
      <c r="M24" s="521">
        <f t="shared" si="1"/>
        <v>313.2</v>
      </c>
      <c r="N24" s="526">
        <v>3</v>
      </c>
      <c r="O24" s="526">
        <v>0</v>
      </c>
      <c r="P24" s="526">
        <f t="shared" si="3"/>
        <v>3</v>
      </c>
    </row>
    <row r="25" spans="2:16" ht="16.5">
      <c r="B25" s="519">
        <v>2629798</v>
      </c>
      <c r="C25" s="519" t="s">
        <v>2483</v>
      </c>
      <c r="D25" s="521">
        <v>600</v>
      </c>
      <c r="E25" s="521">
        <f t="shared" si="0"/>
        <v>696</v>
      </c>
      <c r="F25" s="526"/>
      <c r="G25" s="526">
        <v>0</v>
      </c>
      <c r="H25" s="526"/>
      <c r="J25" s="519">
        <v>2380799</v>
      </c>
      <c r="K25" s="519" t="s">
        <v>2544</v>
      </c>
      <c r="L25" s="521">
        <v>270</v>
      </c>
      <c r="M25" s="521">
        <f t="shared" si="1"/>
        <v>313.2</v>
      </c>
      <c r="N25" s="526">
        <v>3</v>
      </c>
      <c r="O25" s="526">
        <v>0</v>
      </c>
      <c r="P25" s="526"/>
    </row>
    <row r="26" spans="2:16" ht="16.5">
      <c r="B26" s="519">
        <v>2629800</v>
      </c>
      <c r="C26" s="519" t="s">
        <v>2484</v>
      </c>
      <c r="D26" s="521">
        <v>700</v>
      </c>
      <c r="E26" s="521">
        <f t="shared" si="0"/>
        <v>812</v>
      </c>
      <c r="F26" s="526"/>
      <c r="G26" s="526">
        <v>0</v>
      </c>
      <c r="H26" s="526"/>
      <c r="J26" s="519"/>
      <c r="K26" s="519"/>
      <c r="L26" s="519"/>
      <c r="M26" s="519"/>
      <c r="N26" s="526"/>
      <c r="O26" s="526"/>
      <c r="P26" s="526"/>
    </row>
    <row r="27" spans="2:16" ht="16.5">
      <c r="B27" s="519">
        <v>2357971</v>
      </c>
      <c r="C27" s="519" t="s">
        <v>2488</v>
      </c>
      <c r="D27" s="521">
        <v>510</v>
      </c>
      <c r="E27" s="521">
        <f t="shared" si="0"/>
        <v>591.59999999999991</v>
      </c>
      <c r="F27" s="526">
        <v>12</v>
      </c>
      <c r="G27" s="526">
        <v>0</v>
      </c>
      <c r="H27" s="526">
        <v>24</v>
      </c>
    </row>
    <row r="28" spans="2:16" ht="16.5">
      <c r="B28" s="519">
        <v>2388734</v>
      </c>
      <c r="C28" s="519" t="s">
        <v>2490</v>
      </c>
      <c r="D28" s="521">
        <v>120</v>
      </c>
      <c r="E28" s="521">
        <f t="shared" si="0"/>
        <v>139.19999999999999</v>
      </c>
      <c r="F28" s="526"/>
      <c r="G28" s="526">
        <v>2</v>
      </c>
      <c r="H28" s="526"/>
    </row>
    <row r="29" spans="2:16" ht="16.5">
      <c r="B29" s="519">
        <v>2388754</v>
      </c>
      <c r="C29" s="519" t="s">
        <v>2491</v>
      </c>
      <c r="D29" s="521">
        <v>115</v>
      </c>
      <c r="E29" s="521">
        <f t="shared" si="0"/>
        <v>133.39999999999998</v>
      </c>
      <c r="F29" s="526"/>
      <c r="G29" s="526">
        <v>0</v>
      </c>
      <c r="H29" s="526"/>
    </row>
    <row r="30" spans="2:16" ht="16.5">
      <c r="B30" s="519">
        <v>2388756</v>
      </c>
      <c r="C30" s="519" t="s">
        <v>2492</v>
      </c>
      <c r="D30" s="521">
        <v>120</v>
      </c>
      <c r="E30" s="521">
        <f t="shared" si="0"/>
        <v>139.19999999999999</v>
      </c>
      <c r="F30" s="526"/>
      <c r="G30" s="526">
        <v>3</v>
      </c>
      <c r="H30" s="526"/>
    </row>
    <row r="31" spans="2:16" ht="16.5">
      <c r="B31" s="519">
        <v>2388785</v>
      </c>
      <c r="C31" s="519" t="s">
        <v>2493</v>
      </c>
      <c r="D31" s="521">
        <v>115</v>
      </c>
      <c r="E31" s="521">
        <f t="shared" si="0"/>
        <v>133.39999999999998</v>
      </c>
      <c r="F31" s="526"/>
      <c r="G31" s="526">
        <v>0</v>
      </c>
      <c r="H31" s="526"/>
    </row>
    <row r="32" spans="2:16" ht="16.5">
      <c r="B32" s="519">
        <v>2357383</v>
      </c>
      <c r="C32" s="519" t="s">
        <v>2494</v>
      </c>
      <c r="D32" s="521">
        <v>420</v>
      </c>
      <c r="E32" s="521">
        <f t="shared" si="0"/>
        <v>487.2</v>
      </c>
      <c r="F32" s="526"/>
      <c r="G32" s="526">
        <v>0</v>
      </c>
      <c r="H32" s="526">
        <v>2</v>
      </c>
    </row>
    <row r="33" spans="2:8" ht="16.5">
      <c r="B33" s="519">
        <v>2357387</v>
      </c>
      <c r="C33" s="519" t="s">
        <v>2496</v>
      </c>
      <c r="D33" s="521">
        <v>380</v>
      </c>
      <c r="E33" s="521">
        <f t="shared" si="0"/>
        <v>440.79999999999995</v>
      </c>
      <c r="F33" s="526">
        <v>12</v>
      </c>
      <c r="G33" s="526">
        <v>0</v>
      </c>
      <c r="H33" s="526">
        <v>24</v>
      </c>
    </row>
    <row r="34" spans="2:8" ht="16.5">
      <c r="B34" s="519">
        <v>2718567</v>
      </c>
      <c r="C34" s="519" t="s">
        <v>2497</v>
      </c>
      <c r="D34" s="521">
        <v>510</v>
      </c>
      <c r="E34" s="521">
        <f t="shared" si="0"/>
        <v>591.59999999999991</v>
      </c>
      <c r="F34" s="526">
        <v>12</v>
      </c>
      <c r="G34" s="526">
        <v>0</v>
      </c>
      <c r="H34" s="526">
        <v>18</v>
      </c>
    </row>
    <row r="35" spans="2:8" ht="16.5">
      <c r="B35" s="519">
        <v>2718580</v>
      </c>
      <c r="C35" s="519" t="s">
        <v>2498</v>
      </c>
      <c r="D35" s="521">
        <v>495</v>
      </c>
      <c r="E35" s="521">
        <f t="shared" si="0"/>
        <v>574.19999999999993</v>
      </c>
      <c r="F35" s="526">
        <v>2</v>
      </c>
      <c r="G35" s="526">
        <v>7</v>
      </c>
      <c r="H35" s="526"/>
    </row>
    <row r="36" spans="2:8" ht="16.5">
      <c r="B36" s="519">
        <v>2356995</v>
      </c>
      <c r="C36" s="519" t="s">
        <v>2502</v>
      </c>
      <c r="D36" s="521">
        <v>120</v>
      </c>
      <c r="E36" s="521">
        <f t="shared" si="0"/>
        <v>139.19999999999999</v>
      </c>
      <c r="F36" s="526"/>
      <c r="G36" s="526">
        <v>0</v>
      </c>
      <c r="H36" s="526"/>
    </row>
    <row r="37" spans="2:8" ht="16.5">
      <c r="B37" s="519">
        <v>2388783</v>
      </c>
      <c r="C37" s="519" t="s">
        <v>2503</v>
      </c>
      <c r="D37" s="521">
        <v>115</v>
      </c>
      <c r="E37" s="521">
        <f t="shared" si="0"/>
        <v>133.39999999999998</v>
      </c>
      <c r="F37" s="526"/>
      <c r="G37" s="526">
        <v>0</v>
      </c>
      <c r="H37" s="526"/>
    </row>
    <row r="38" spans="2:8" ht="16.5">
      <c r="B38" s="519">
        <v>2718549</v>
      </c>
      <c r="C38" s="519" t="s">
        <v>2506</v>
      </c>
      <c r="D38" s="521">
        <v>495</v>
      </c>
      <c r="E38" s="521">
        <f t="shared" si="0"/>
        <v>574.19999999999993</v>
      </c>
      <c r="F38" s="526">
        <v>2</v>
      </c>
      <c r="G38" s="526">
        <v>2</v>
      </c>
      <c r="H38" s="526"/>
    </row>
    <row r="39" spans="2:8" ht="16.5">
      <c r="B39" s="519">
        <v>2718515</v>
      </c>
      <c r="C39" s="519" t="s">
        <v>2507</v>
      </c>
      <c r="D39" s="521">
        <v>115</v>
      </c>
      <c r="E39" s="521">
        <f t="shared" si="0"/>
        <v>133.39999999999998</v>
      </c>
      <c r="F39" s="526"/>
      <c r="G39" s="526">
        <v>0</v>
      </c>
      <c r="H39" s="526"/>
    </row>
    <row r="40" spans="2:8" ht="16.5">
      <c r="B40" s="519"/>
      <c r="C40" s="519" t="s">
        <v>2508</v>
      </c>
      <c r="D40" s="519">
        <v>250</v>
      </c>
      <c r="E40" s="521">
        <f t="shared" si="0"/>
        <v>290</v>
      </c>
      <c r="F40" s="526">
        <v>2</v>
      </c>
      <c r="G40" s="526">
        <v>4</v>
      </c>
      <c r="H40" s="526"/>
    </row>
    <row r="41" spans="2:8" ht="16.5">
      <c r="B41" s="519"/>
      <c r="C41" s="519" t="s">
        <v>2509</v>
      </c>
      <c r="D41" s="519">
        <v>330</v>
      </c>
      <c r="E41" s="521">
        <f t="shared" si="0"/>
        <v>382.79999999999995</v>
      </c>
      <c r="F41" s="526">
        <v>6</v>
      </c>
      <c r="G41" s="526">
        <v>0</v>
      </c>
      <c r="H41" s="526">
        <f t="shared" si="2"/>
        <v>6</v>
      </c>
    </row>
    <row r="42" spans="2:8" ht="16.5">
      <c r="B42" s="519"/>
      <c r="C42" s="519" t="s">
        <v>2575</v>
      </c>
      <c r="D42" s="519"/>
      <c r="E42" s="519"/>
      <c r="F42" s="526"/>
      <c r="G42" s="526"/>
      <c r="H42" s="526">
        <v>6</v>
      </c>
    </row>
    <row r="44" spans="2:8" ht="18.75">
      <c r="B44" s="791" t="s">
        <v>1109</v>
      </c>
      <c r="C44" s="792"/>
      <c r="D44" s="792"/>
      <c r="E44" s="792"/>
      <c r="F44" s="793"/>
      <c r="G44" s="793"/>
      <c r="H44" s="793"/>
    </row>
    <row r="45" spans="2:8" ht="16.5">
      <c r="B45" s="792"/>
      <c r="C45" s="792"/>
      <c r="D45" s="792"/>
      <c r="E45" s="792"/>
      <c r="F45" s="793"/>
      <c r="G45" s="793"/>
      <c r="H45" s="793"/>
    </row>
    <row r="46" spans="2:8" ht="16.5">
      <c r="B46" s="792"/>
      <c r="C46" s="792"/>
      <c r="D46" s="792"/>
      <c r="E46" s="792"/>
      <c r="F46" s="793"/>
      <c r="G46" s="793"/>
      <c r="H46" s="793"/>
    </row>
    <row r="47" spans="2:8" ht="16.5">
      <c r="B47" s="792"/>
      <c r="C47" s="792"/>
      <c r="D47" s="792"/>
      <c r="E47" s="792"/>
      <c r="F47" s="793"/>
      <c r="G47" s="793"/>
      <c r="H47" s="793"/>
    </row>
    <row r="48" spans="2:8" ht="16.5">
      <c r="B48" s="792"/>
      <c r="C48" s="792"/>
      <c r="D48" s="792"/>
      <c r="E48" s="792"/>
      <c r="F48" s="793"/>
      <c r="G48" s="793"/>
      <c r="H48" s="793"/>
    </row>
    <row r="49" spans="2:8" ht="16.5">
      <c r="B49" s="792"/>
      <c r="C49" s="792"/>
      <c r="D49" s="792"/>
      <c r="E49" s="792"/>
      <c r="F49" s="793"/>
      <c r="G49" s="793"/>
      <c r="H49" s="793"/>
    </row>
    <row r="50" spans="2:8" ht="16.5">
      <c r="B50" s="792"/>
      <c r="C50" s="792"/>
      <c r="D50" s="792"/>
      <c r="E50" s="792"/>
      <c r="F50" s="793"/>
      <c r="G50" s="793"/>
      <c r="H50" s="793"/>
    </row>
    <row r="51" spans="2:8" ht="16.5">
      <c r="B51" s="792"/>
      <c r="C51" s="792"/>
      <c r="D51" s="792"/>
      <c r="E51" s="792"/>
      <c r="F51" s="793"/>
      <c r="G51" s="793"/>
      <c r="H51" s="793"/>
    </row>
    <row r="52" spans="2:8" ht="16.5">
      <c r="B52" s="792"/>
      <c r="C52" s="792"/>
      <c r="D52" s="794" t="s">
        <v>2478</v>
      </c>
      <c r="E52" s="794" t="s">
        <v>2479</v>
      </c>
      <c r="F52" s="795" t="s">
        <v>2527</v>
      </c>
      <c r="G52" s="795" t="s">
        <v>2528</v>
      </c>
      <c r="H52" s="795" t="s">
        <v>0</v>
      </c>
    </row>
    <row r="53" spans="2:8" ht="16.5">
      <c r="B53" s="796">
        <v>2561893</v>
      </c>
      <c r="C53" s="796" t="s">
        <v>2511</v>
      </c>
      <c r="D53" s="797">
        <v>270</v>
      </c>
      <c r="E53" s="797">
        <f>D53*(1+16%)</f>
        <v>313.2</v>
      </c>
      <c r="F53" s="798"/>
      <c r="G53" s="798">
        <v>21</v>
      </c>
      <c r="H53" s="798"/>
    </row>
    <row r="54" spans="2:8" ht="16.5">
      <c r="B54" s="796">
        <v>2562336</v>
      </c>
      <c r="C54" s="796" t="s">
        <v>2512</v>
      </c>
      <c r="D54" s="797">
        <v>340</v>
      </c>
      <c r="E54" s="797">
        <f t="shared" ref="E54:E68" si="4">D54*(1+16%)</f>
        <v>394.4</v>
      </c>
      <c r="F54" s="798"/>
      <c r="G54" s="798">
        <v>5</v>
      </c>
      <c r="H54" s="798"/>
    </row>
    <row r="55" spans="2:8" ht="16.5">
      <c r="B55" s="796">
        <v>2561894</v>
      </c>
      <c r="C55" s="796" t="s">
        <v>2513</v>
      </c>
      <c r="D55" s="797">
        <v>350</v>
      </c>
      <c r="E55" s="797">
        <f t="shared" si="4"/>
        <v>406</v>
      </c>
      <c r="F55" s="798"/>
      <c r="G55" s="798">
        <v>0</v>
      </c>
      <c r="H55" s="798"/>
    </row>
    <row r="56" spans="2:8" ht="16.5">
      <c r="B56" s="796">
        <v>2718596</v>
      </c>
      <c r="C56" s="796" t="s">
        <v>2514</v>
      </c>
      <c r="D56" s="797">
        <v>349</v>
      </c>
      <c r="E56" s="797">
        <f t="shared" si="4"/>
        <v>404.84</v>
      </c>
      <c r="F56" s="798"/>
      <c r="G56" s="798">
        <v>7</v>
      </c>
      <c r="H56" s="798"/>
    </row>
    <row r="57" spans="2:8" ht="16.5">
      <c r="B57" s="796">
        <v>2718595</v>
      </c>
      <c r="C57" s="796" t="s">
        <v>2515</v>
      </c>
      <c r="D57" s="797">
        <v>280</v>
      </c>
      <c r="E57" s="797">
        <f t="shared" si="4"/>
        <v>324.79999999999995</v>
      </c>
      <c r="F57" s="798"/>
      <c r="G57" s="798">
        <v>1</v>
      </c>
      <c r="H57" s="798"/>
    </row>
    <row r="58" spans="2:8" ht="16.5">
      <c r="B58" s="796">
        <v>2417197</v>
      </c>
      <c r="C58" s="796" t="s">
        <v>2516</v>
      </c>
      <c r="D58" s="797">
        <v>420</v>
      </c>
      <c r="E58" s="797">
        <f t="shared" si="4"/>
        <v>487.2</v>
      </c>
      <c r="F58" s="798"/>
      <c r="G58" s="798">
        <v>16</v>
      </c>
      <c r="H58" s="798"/>
    </row>
    <row r="59" spans="2:8" ht="16.5">
      <c r="B59" s="796">
        <v>2718589</v>
      </c>
      <c r="C59" s="796" t="s">
        <v>2517</v>
      </c>
      <c r="D59" s="797">
        <v>280</v>
      </c>
      <c r="E59" s="797">
        <f t="shared" si="4"/>
        <v>324.79999999999995</v>
      </c>
      <c r="F59" s="798"/>
      <c r="G59" s="798">
        <v>6</v>
      </c>
      <c r="H59" s="798"/>
    </row>
    <row r="60" spans="2:8" ht="16.5">
      <c r="B60" s="796">
        <v>2342300</v>
      </c>
      <c r="C60" s="796" t="s">
        <v>2518</v>
      </c>
      <c r="D60" s="797">
        <v>270</v>
      </c>
      <c r="E60" s="797">
        <f t="shared" si="4"/>
        <v>313.2</v>
      </c>
      <c r="F60" s="798"/>
      <c r="G60" s="798">
        <v>6</v>
      </c>
      <c r="H60" s="798"/>
    </row>
    <row r="61" spans="2:8" ht="16.5">
      <c r="B61" s="796">
        <v>2342287</v>
      </c>
      <c r="C61" s="796" t="s">
        <v>2519</v>
      </c>
      <c r="D61" s="797">
        <v>300</v>
      </c>
      <c r="E61" s="797">
        <f t="shared" si="4"/>
        <v>348</v>
      </c>
      <c r="F61" s="798"/>
      <c r="G61" s="798">
        <v>1</v>
      </c>
      <c r="H61" s="798"/>
    </row>
    <row r="62" spans="2:8" ht="16.5">
      <c r="B62" s="796">
        <v>2342293</v>
      </c>
      <c r="C62" s="796" t="s">
        <v>2520</v>
      </c>
      <c r="D62" s="797">
        <v>270</v>
      </c>
      <c r="E62" s="797">
        <f t="shared" si="4"/>
        <v>313.2</v>
      </c>
      <c r="F62" s="798"/>
      <c r="G62" s="798">
        <v>2</v>
      </c>
      <c r="H62" s="798"/>
    </row>
    <row r="63" spans="2:8" ht="16.5">
      <c r="B63" s="796">
        <v>2342295</v>
      </c>
      <c r="C63" s="796" t="s">
        <v>2521</v>
      </c>
      <c r="D63" s="797">
        <v>270</v>
      </c>
      <c r="E63" s="797">
        <f t="shared" si="4"/>
        <v>313.2</v>
      </c>
      <c r="F63" s="798"/>
      <c r="G63" s="798">
        <v>0</v>
      </c>
      <c r="H63" s="798">
        <v>6</v>
      </c>
    </row>
    <row r="64" spans="2:8" ht="16.5">
      <c r="B64" s="796">
        <v>2404057</v>
      </c>
      <c r="C64" s="796" t="s">
        <v>2522</v>
      </c>
      <c r="D64" s="797">
        <v>260</v>
      </c>
      <c r="E64" s="797">
        <f t="shared" si="4"/>
        <v>301.59999999999997</v>
      </c>
      <c r="F64" s="798"/>
      <c r="G64" s="798">
        <v>3</v>
      </c>
      <c r="H64" s="798"/>
    </row>
    <row r="65" spans="2:8" ht="16.5">
      <c r="B65" s="796">
        <v>2342298</v>
      </c>
      <c r="C65" s="796" t="s">
        <v>2523</v>
      </c>
      <c r="D65" s="797">
        <v>125</v>
      </c>
      <c r="E65" s="797">
        <f t="shared" si="4"/>
        <v>145</v>
      </c>
      <c r="F65" s="798"/>
      <c r="G65" s="798">
        <v>2</v>
      </c>
      <c r="H65" s="798"/>
    </row>
    <row r="66" spans="2:8" ht="16.5">
      <c r="B66" s="796">
        <v>2388735</v>
      </c>
      <c r="C66" s="796" t="s">
        <v>2524</v>
      </c>
      <c r="D66" s="797">
        <v>120</v>
      </c>
      <c r="E66" s="797">
        <f t="shared" si="4"/>
        <v>139.19999999999999</v>
      </c>
      <c r="F66" s="798"/>
      <c r="G66" s="798">
        <v>0</v>
      </c>
      <c r="H66" s="798"/>
    </row>
    <row r="67" spans="2:8" ht="16.5">
      <c r="B67" s="796">
        <v>2388753</v>
      </c>
      <c r="C67" s="796" t="s">
        <v>2525</v>
      </c>
      <c r="D67" s="797">
        <v>120</v>
      </c>
      <c r="E67" s="797">
        <f t="shared" si="4"/>
        <v>139.19999999999999</v>
      </c>
      <c r="F67" s="798"/>
      <c r="G67" s="798">
        <v>6</v>
      </c>
      <c r="H67" s="798"/>
    </row>
    <row r="68" spans="2:8" ht="16.5">
      <c r="B68" s="796">
        <v>2342299</v>
      </c>
      <c r="C68" s="796" t="s">
        <v>2526</v>
      </c>
      <c r="D68" s="797">
        <v>125</v>
      </c>
      <c r="E68" s="797">
        <f t="shared" si="4"/>
        <v>145</v>
      </c>
      <c r="F68" s="798"/>
      <c r="G68" s="798">
        <v>10</v>
      </c>
      <c r="H68" s="798"/>
    </row>
    <row r="69" spans="2:8" ht="16.5">
      <c r="B69" s="796"/>
      <c r="C69" s="796"/>
      <c r="D69" s="796"/>
      <c r="E69" s="796"/>
      <c r="F69" s="798"/>
      <c r="G69" s="798"/>
      <c r="H69" s="798"/>
    </row>
    <row r="70" spans="2:8" ht="16.5">
      <c r="B70" s="799"/>
      <c r="C70" s="796" t="s">
        <v>3134</v>
      </c>
      <c r="D70" s="799"/>
      <c r="E70" s="799"/>
      <c r="F70" s="800"/>
      <c r="G70" s="800">
        <v>5</v>
      </c>
      <c r="H70" s="800"/>
    </row>
    <row r="71" spans="2:8" ht="16.5">
      <c r="B71" s="799"/>
      <c r="C71" s="796" t="s">
        <v>3135</v>
      </c>
      <c r="D71" s="799"/>
      <c r="E71" s="799"/>
      <c r="F71" s="800"/>
      <c r="G71" s="800">
        <v>0</v>
      </c>
      <c r="H71" s="800"/>
    </row>
  </sheetData>
  <sortState xmlns:xlrd2="http://schemas.microsoft.com/office/spreadsheetml/2017/richdata2" ref="B12:H42">
    <sortCondition descending="1" ref="H11:H42"/>
  </sortState>
  <pageMargins left="0.25" right="0.25" top="0.75" bottom="0.75" header="0.3" footer="0.3"/>
  <pageSetup paperSize="9" scale="96" orientation="portrait" verticalDpi="203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sqref="A1:G202"/>
    </sheetView>
  </sheetViews>
  <sheetFormatPr baseColWidth="10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4"/>
  <sheetViews>
    <sheetView zoomScale="130" zoomScaleNormal="130" workbookViewId="0">
      <selection activeCell="A11" sqref="A11:D24"/>
    </sheetView>
  </sheetViews>
  <sheetFormatPr baseColWidth="10" defaultRowHeight="15"/>
  <cols>
    <col min="1" max="1" width="47.5703125" bestFit="1" customWidth="1"/>
    <col min="2" max="2" width="7.7109375" style="194" hidden="1" customWidth="1"/>
    <col min="3" max="3" width="18.7109375" style="194" customWidth="1"/>
    <col min="4" max="4" width="18.7109375" style="194" hidden="1" customWidth="1"/>
  </cols>
  <sheetData>
    <row r="1" spans="1:4" s="528" customFormat="1">
      <c r="A1" s="762" t="s">
        <v>2545</v>
      </c>
      <c r="B1" s="763" t="s">
        <v>2546</v>
      </c>
      <c r="C1" s="763" t="s">
        <v>2547</v>
      </c>
      <c r="D1" s="763" t="s">
        <v>86</v>
      </c>
    </row>
    <row r="2" spans="1:4">
      <c r="A2" s="1016" t="s">
        <v>2724</v>
      </c>
      <c r="B2" s="1016"/>
      <c r="C2" s="1016"/>
      <c r="D2" s="1016"/>
    </row>
    <row r="3" spans="1:4">
      <c r="A3" s="233" t="s">
        <v>2549</v>
      </c>
      <c r="B3" s="390">
        <v>35</v>
      </c>
      <c r="C3" s="390"/>
      <c r="D3" s="390"/>
    </row>
    <row r="4" spans="1:4">
      <c r="A4" s="233" t="s">
        <v>2550</v>
      </c>
      <c r="B4" s="390">
        <v>35</v>
      </c>
      <c r="C4" s="390"/>
      <c r="D4" s="390"/>
    </row>
    <row r="5" spans="1:4">
      <c r="A5" s="233" t="s">
        <v>2556</v>
      </c>
      <c r="B5" s="390">
        <v>35</v>
      </c>
      <c r="C5" s="390"/>
      <c r="D5" s="390"/>
    </row>
    <row r="6" spans="1:4">
      <c r="A6" s="233" t="s">
        <v>2551</v>
      </c>
      <c r="B6" s="390">
        <v>35</v>
      </c>
      <c r="C6" s="390"/>
      <c r="D6" s="390"/>
    </row>
    <row r="7" spans="1:4">
      <c r="A7" s="233" t="s">
        <v>2552</v>
      </c>
      <c r="B7" s="390">
        <v>35</v>
      </c>
      <c r="C7" s="390"/>
      <c r="D7" s="390"/>
    </row>
    <row r="8" spans="1:4">
      <c r="A8" s="233" t="s">
        <v>2553</v>
      </c>
      <c r="B8" s="390">
        <v>20</v>
      </c>
      <c r="C8" s="390"/>
      <c r="D8" s="390"/>
    </row>
    <row r="9" spans="1:4">
      <c r="A9" s="233" t="s">
        <v>2554</v>
      </c>
      <c r="B9" s="390">
        <v>20</v>
      </c>
      <c r="C9" s="390"/>
      <c r="D9" s="390"/>
    </row>
    <row r="10" spans="1:4">
      <c r="A10" s="233" t="s">
        <v>2555</v>
      </c>
      <c r="B10" s="390">
        <v>20</v>
      </c>
      <c r="C10" s="390"/>
      <c r="D10" s="390"/>
    </row>
    <row r="11" spans="1:4">
      <c r="A11" s="1016" t="s">
        <v>2725</v>
      </c>
      <c r="B11" s="1016"/>
      <c r="C11" s="1016"/>
      <c r="D11" s="1016"/>
    </row>
    <row r="12" spans="1:4">
      <c r="A12" s="233" t="s">
        <v>2549</v>
      </c>
      <c r="B12" s="390">
        <v>70</v>
      </c>
      <c r="C12" s="390"/>
      <c r="D12" s="390"/>
    </row>
    <row r="13" spans="1:4">
      <c r="A13" s="233" t="s">
        <v>2550</v>
      </c>
      <c r="B13" s="390">
        <v>70</v>
      </c>
      <c r="C13" s="390">
        <v>15</v>
      </c>
      <c r="D13" s="390"/>
    </row>
    <row r="14" spans="1:4">
      <c r="A14" s="233" t="s">
        <v>2556</v>
      </c>
      <c r="B14" s="390">
        <v>35</v>
      </c>
      <c r="C14" s="390">
        <v>15</v>
      </c>
      <c r="D14" s="390"/>
    </row>
    <row r="15" spans="1:4">
      <c r="A15" s="233" t="s">
        <v>2551</v>
      </c>
      <c r="B15" s="390">
        <v>35</v>
      </c>
      <c r="C15" s="390"/>
      <c r="D15" s="390"/>
    </row>
    <row r="16" spans="1:4">
      <c r="A16" s="233" t="s">
        <v>2727</v>
      </c>
      <c r="B16" s="390">
        <v>35</v>
      </c>
      <c r="C16" s="390"/>
      <c r="D16" s="390"/>
    </row>
    <row r="17" spans="1:4">
      <c r="A17" s="1016" t="s">
        <v>2726</v>
      </c>
      <c r="B17" s="1016"/>
      <c r="C17" s="1016"/>
      <c r="D17" s="1016"/>
    </row>
    <row r="18" spans="1:4">
      <c r="A18" s="233" t="s">
        <v>2549</v>
      </c>
      <c r="B18" s="390">
        <v>25</v>
      </c>
      <c r="C18" s="390"/>
      <c r="D18" s="390"/>
    </row>
    <row r="19" spans="1:4">
      <c r="A19" s="233" t="s">
        <v>2550</v>
      </c>
      <c r="B19" s="390">
        <v>25</v>
      </c>
      <c r="C19" s="390"/>
      <c r="D19" s="390"/>
    </row>
    <row r="20" spans="1:4">
      <c r="A20" s="233" t="s">
        <v>2551</v>
      </c>
      <c r="B20" s="390">
        <v>25</v>
      </c>
      <c r="C20" s="390">
        <v>15</v>
      </c>
      <c r="D20" s="390"/>
    </row>
    <row r="21" spans="1:4">
      <c r="A21" s="233" t="s">
        <v>2556</v>
      </c>
      <c r="B21" s="390">
        <v>25</v>
      </c>
      <c r="C21" s="390"/>
      <c r="D21" s="390"/>
    </row>
    <row r="22" spans="1:4">
      <c r="A22" s="233" t="s">
        <v>2701</v>
      </c>
      <c r="B22" s="390">
        <v>25</v>
      </c>
      <c r="C22" s="390">
        <v>15</v>
      </c>
      <c r="D22" s="390"/>
    </row>
    <row r="23" spans="1:4">
      <c r="A23" s="233" t="s">
        <v>2702</v>
      </c>
      <c r="B23" s="390">
        <v>35</v>
      </c>
      <c r="C23" s="390"/>
      <c r="D23" s="390"/>
    </row>
    <row r="24" spans="1:4">
      <c r="A24" s="233" t="s">
        <v>2918</v>
      </c>
      <c r="B24" s="390">
        <v>20</v>
      </c>
      <c r="C24" s="390"/>
      <c r="D24" s="390"/>
    </row>
  </sheetData>
  <mergeCells count="3">
    <mergeCell ref="A2:D2"/>
    <mergeCell ref="A17:D17"/>
    <mergeCell ref="A11:D11"/>
  </mergeCells>
  <pageMargins left="0.7" right="0.7" top="0.75" bottom="0.75" header="0.3" footer="0.3"/>
  <pageSetup scale="52" orientation="portrait" verticalDpi="20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04"/>
  <sheetViews>
    <sheetView topLeftCell="A301" zoomScale="120" zoomScaleNormal="120" workbookViewId="0">
      <selection activeCell="A175" sqref="A175:D363"/>
    </sheetView>
  </sheetViews>
  <sheetFormatPr baseColWidth="10" defaultRowHeight="15"/>
  <cols>
    <col min="2" max="2" width="37.140625" customWidth="1"/>
    <col min="3" max="5" width="11.42578125" customWidth="1"/>
  </cols>
  <sheetData>
    <row r="1" spans="1:6" ht="26.25" thickBot="1">
      <c r="A1" s="1018" t="s">
        <v>40</v>
      </c>
      <c r="B1" s="1019"/>
      <c r="C1" s="1019"/>
      <c r="D1" s="1019"/>
      <c r="E1" s="18"/>
      <c r="F1" s="18"/>
    </row>
    <row r="2" spans="1:6" ht="15.75" thickBot="1">
      <c r="A2" s="19" t="s">
        <v>41</v>
      </c>
      <c r="B2" s="20"/>
      <c r="C2" s="21" t="s">
        <v>42</v>
      </c>
      <c r="D2" s="22" t="s">
        <v>43</v>
      </c>
      <c r="E2" s="5"/>
      <c r="F2" s="5"/>
    </row>
    <row r="3" spans="1:6" ht="15.75" thickBot="1">
      <c r="A3" s="23" t="s">
        <v>45</v>
      </c>
      <c r="B3" s="20"/>
      <c r="C3" s="24" t="s">
        <v>46</v>
      </c>
      <c r="D3" s="25">
        <f>SUM(D31:D111)</f>
        <v>0</v>
      </c>
      <c r="E3" s="5"/>
      <c r="F3" s="5"/>
    </row>
    <row r="4" spans="1:6" ht="15.75" thickBot="1">
      <c r="A4" s="23" t="s">
        <v>47</v>
      </c>
      <c r="B4" s="20"/>
      <c r="C4" s="24" t="s">
        <v>48</v>
      </c>
      <c r="D4" s="26">
        <f>D217</f>
        <v>0</v>
      </c>
      <c r="E4" s="5"/>
      <c r="F4" s="5"/>
    </row>
    <row r="5" spans="1:6" ht="15.75" thickBot="1">
      <c r="A5" s="27" t="s">
        <v>49</v>
      </c>
      <c r="B5" s="28"/>
      <c r="C5" s="24" t="s">
        <v>50</v>
      </c>
      <c r="D5" s="26">
        <f>SUM(D176:D205)</f>
        <v>0</v>
      </c>
      <c r="E5" s="29" t="s">
        <v>44</v>
      </c>
      <c r="F5" s="30"/>
    </row>
    <row r="6" spans="1:6" ht="15.75" thickBot="1">
      <c r="A6" s="27" t="s">
        <v>51</v>
      </c>
      <c r="B6" s="20"/>
      <c r="C6" s="24" t="s">
        <v>52</v>
      </c>
      <c r="D6" s="26">
        <f>SUM(D223:D225)</f>
        <v>0</v>
      </c>
      <c r="E6" s="5"/>
      <c r="F6" s="5"/>
    </row>
    <row r="7" spans="1:6" ht="15.75" thickBot="1">
      <c r="A7" s="27" t="s">
        <v>53</v>
      </c>
      <c r="B7" s="20"/>
      <c r="C7" s="24" t="s">
        <v>54</v>
      </c>
      <c r="D7" s="26">
        <f>SUM(D113:D159)+SUM(D161:D168)</f>
        <v>0</v>
      </c>
      <c r="E7" s="5" t="s">
        <v>55</v>
      </c>
      <c r="F7" s="31"/>
    </row>
    <row r="8" spans="1:6" ht="15.75" thickBot="1">
      <c r="A8" s="32" t="s">
        <v>56</v>
      </c>
      <c r="B8" s="20"/>
      <c r="C8" s="24" t="s">
        <v>57</v>
      </c>
      <c r="D8" s="26">
        <f>SUM(D170:D174)</f>
        <v>0</v>
      </c>
      <c r="E8" s="5" t="s">
        <v>58</v>
      </c>
      <c r="F8" s="31"/>
    </row>
    <row r="9" spans="1:6">
      <c r="A9" s="33"/>
      <c r="B9" s="34"/>
      <c r="C9" s="24" t="s">
        <v>59</v>
      </c>
      <c r="D9" s="26">
        <f>SUM(D207:D215)</f>
        <v>0</v>
      </c>
      <c r="E9" s="5"/>
      <c r="F9" s="31"/>
    </row>
    <row r="10" spans="1:6">
      <c r="A10" s="5"/>
      <c r="B10" s="5"/>
      <c r="C10" s="24" t="s">
        <v>60</v>
      </c>
      <c r="D10" s="26">
        <f>SUM(D226:D227)</f>
        <v>0</v>
      </c>
      <c r="E10" s="5" t="s">
        <v>61</v>
      </c>
      <c r="F10" s="31"/>
    </row>
    <row r="11" spans="1:6">
      <c r="A11" s="35"/>
      <c r="B11" s="36"/>
      <c r="C11" s="24" t="s">
        <v>62</v>
      </c>
      <c r="D11" s="26">
        <f>SUM(D228:D230)</f>
        <v>0</v>
      </c>
      <c r="E11" s="5" t="s">
        <v>63</v>
      </c>
      <c r="F11" s="31"/>
    </row>
    <row r="12" spans="1:6">
      <c r="A12" s="35"/>
      <c r="B12" s="36"/>
      <c r="C12" s="24" t="s">
        <v>64</v>
      </c>
      <c r="D12" s="26">
        <f>SUM(D232)</f>
        <v>0</v>
      </c>
      <c r="E12" s="5"/>
      <c r="F12" s="5"/>
    </row>
    <row r="13" spans="1:6">
      <c r="A13" s="35"/>
      <c r="B13" s="36"/>
      <c r="C13" s="24" t="s">
        <v>65</v>
      </c>
      <c r="D13" s="26">
        <f>SUM(D233)</f>
        <v>0</v>
      </c>
      <c r="E13" s="5" t="s">
        <v>55</v>
      </c>
      <c r="F13" s="31"/>
    </row>
    <row r="14" spans="1:6">
      <c r="A14" s="35"/>
      <c r="B14" s="36"/>
      <c r="C14" s="24" t="s">
        <v>66</v>
      </c>
      <c r="D14" s="26">
        <f>D234</f>
        <v>0</v>
      </c>
      <c r="E14" s="5" t="s">
        <v>58</v>
      </c>
      <c r="F14" s="31"/>
    </row>
    <row r="15" spans="1:6">
      <c r="A15" s="35"/>
      <c r="B15" s="36"/>
      <c r="C15" s="24" t="s">
        <v>67</v>
      </c>
      <c r="D15" s="26">
        <f>D235</f>
        <v>0</v>
      </c>
      <c r="E15" s="5"/>
      <c r="F15" s="31"/>
    </row>
    <row r="16" spans="1:6">
      <c r="A16" s="35"/>
      <c r="B16" s="36"/>
      <c r="C16" s="24" t="s">
        <v>68</v>
      </c>
      <c r="D16" s="37">
        <f>SUM(D237:D239)</f>
        <v>0</v>
      </c>
      <c r="E16" s="5" t="s">
        <v>61</v>
      </c>
      <c r="F16" s="31"/>
    </row>
    <row r="17" spans="1:10">
      <c r="A17" s="38"/>
      <c r="B17" s="36"/>
      <c r="C17" s="24" t="s">
        <v>69</v>
      </c>
      <c r="D17" s="39">
        <f>SUM(D241:D279)</f>
        <v>0</v>
      </c>
      <c r="E17" s="5" t="s">
        <v>63</v>
      </c>
      <c r="F17" s="31"/>
    </row>
    <row r="18" spans="1:10">
      <c r="A18" s="38"/>
      <c r="B18" s="36"/>
      <c r="C18" s="24" t="s">
        <v>70</v>
      </c>
      <c r="D18" s="39">
        <f>SUM(D281:D316)</f>
        <v>0</v>
      </c>
      <c r="E18" s="5"/>
      <c r="F18" s="31"/>
    </row>
    <row r="19" spans="1:10" s="5" customFormat="1" ht="12" customHeight="1">
      <c r="A19" s="38"/>
      <c r="B19" s="36"/>
      <c r="C19" s="24" t="s">
        <v>71</v>
      </c>
      <c r="D19" s="39">
        <f>SUM(D318:D337)</f>
        <v>0</v>
      </c>
      <c r="G19" s="6"/>
      <c r="H19" s="6"/>
      <c r="I19" s="6"/>
      <c r="J19" s="6"/>
    </row>
    <row r="20" spans="1:10" s="5" customFormat="1" ht="12" customHeight="1">
      <c r="A20" s="41"/>
      <c r="B20" s="42"/>
      <c r="C20" s="24" t="s">
        <v>72</v>
      </c>
      <c r="D20" s="40">
        <f>SUM(D339:D383)</f>
        <v>0</v>
      </c>
      <c r="E20" s="5" t="s">
        <v>55</v>
      </c>
      <c r="F20" s="31"/>
      <c r="G20" s="6"/>
      <c r="H20" s="6"/>
      <c r="I20" s="6"/>
      <c r="J20" s="6"/>
    </row>
    <row r="21" spans="1:10" s="5" customFormat="1" ht="12" customHeight="1">
      <c r="A21" s="43"/>
      <c r="B21" s="42"/>
      <c r="C21" s="44" t="s">
        <v>73</v>
      </c>
      <c r="D21" s="45" t="e">
        <f>SUM(D385:D455)+D501</f>
        <v>#REF!</v>
      </c>
      <c r="E21" s="5" t="s">
        <v>58</v>
      </c>
      <c r="F21" s="31"/>
      <c r="G21" s="6"/>
      <c r="H21" s="6"/>
      <c r="I21" s="6"/>
      <c r="J21" s="6"/>
    </row>
    <row r="22" spans="1:10" s="5" customFormat="1" ht="12" customHeight="1">
      <c r="A22" s="43"/>
      <c r="B22" s="42"/>
      <c r="C22" s="44" t="s">
        <v>74</v>
      </c>
      <c r="D22" s="45">
        <f>+SUM(D457:D470)</f>
        <v>0</v>
      </c>
      <c r="F22" s="31"/>
      <c r="G22" s="6"/>
      <c r="H22" s="6"/>
      <c r="I22" s="6"/>
      <c r="J22" s="6"/>
    </row>
    <row r="23" spans="1:10" s="5" customFormat="1" ht="12" customHeight="1">
      <c r="A23" s="43"/>
      <c r="B23" s="42"/>
      <c r="C23" s="44" t="s">
        <v>75</v>
      </c>
      <c r="D23" s="46">
        <f>+SUM(D477:D479)</f>
        <v>0</v>
      </c>
      <c r="F23" s="31"/>
      <c r="G23" s="6"/>
      <c r="H23" s="6"/>
      <c r="I23" s="6"/>
      <c r="J23" s="6"/>
    </row>
    <row r="24" spans="1:10" s="5" customFormat="1" ht="12" customHeight="1">
      <c r="A24" s="43"/>
      <c r="B24" s="42"/>
      <c r="C24" s="44" t="s">
        <v>76</v>
      </c>
      <c r="D24" s="46">
        <f>+SUM(D472:D474)</f>
        <v>0</v>
      </c>
      <c r="E24" s="5" t="s">
        <v>61</v>
      </c>
      <c r="F24" s="31"/>
      <c r="G24" s="6"/>
      <c r="H24" s="6"/>
      <c r="I24" s="6"/>
      <c r="J24" s="6"/>
    </row>
    <row r="25" spans="1:10" s="5" customFormat="1" ht="12" customHeight="1" thickBot="1">
      <c r="A25" s="43"/>
      <c r="B25" s="42"/>
      <c r="C25" s="44" t="s">
        <v>77</v>
      </c>
      <c r="D25" s="40">
        <f>+SUM(D219:D221)</f>
        <v>0</v>
      </c>
      <c r="F25" s="31"/>
      <c r="G25" s="6"/>
      <c r="H25" s="6"/>
      <c r="I25" s="6"/>
      <c r="J25" s="6"/>
    </row>
    <row r="26" spans="1:10" s="5" customFormat="1" ht="12" customHeight="1" thickBot="1">
      <c r="A26" s="43"/>
      <c r="B26" s="42"/>
      <c r="C26" s="47" t="s">
        <v>78</v>
      </c>
      <c r="D26" s="48">
        <f>SUM(D480:D481)</f>
        <v>0</v>
      </c>
      <c r="F26" s="31"/>
      <c r="G26" s="6"/>
      <c r="H26" s="6"/>
      <c r="I26" s="6"/>
      <c r="J26" s="6"/>
    </row>
    <row r="27" spans="1:10" s="5" customFormat="1" ht="12" customHeight="1" thickBot="1">
      <c r="A27" s="43"/>
      <c r="B27" s="42"/>
      <c r="C27" s="44" t="s">
        <v>79</v>
      </c>
      <c r="D27" s="48">
        <v>0</v>
      </c>
      <c r="F27" s="31"/>
      <c r="G27" s="6"/>
      <c r="H27" s="6"/>
      <c r="I27" s="6"/>
      <c r="J27" s="6"/>
    </row>
    <row r="28" spans="1:10" s="5" customFormat="1" ht="12" customHeight="1" thickBot="1">
      <c r="A28" s="49" t="s">
        <v>80</v>
      </c>
      <c r="B28" s="50"/>
      <c r="C28" s="51" t="s">
        <v>81</v>
      </c>
      <c r="D28" s="52" t="e">
        <f>SUM(D3:D27)</f>
        <v>#REF!</v>
      </c>
      <c r="E28" s="5" t="s">
        <v>82</v>
      </c>
      <c r="F28" s="53"/>
      <c r="G28" s="6"/>
      <c r="H28" s="6"/>
      <c r="I28" s="6"/>
      <c r="J28" s="6"/>
    </row>
    <row r="29" spans="1:10" s="5" customFormat="1" ht="12" thickBot="1">
      <c r="A29" s="54" t="s">
        <v>83</v>
      </c>
      <c r="B29" s="55" t="s">
        <v>84</v>
      </c>
      <c r="C29" s="55" t="s">
        <v>85</v>
      </c>
      <c r="D29" s="608" t="s">
        <v>86</v>
      </c>
      <c r="G29" s="6"/>
      <c r="H29" s="6"/>
      <c r="I29" s="6"/>
      <c r="J29" s="6"/>
    </row>
    <row r="30" spans="1:10" s="5" customFormat="1" ht="12" customHeight="1" thickBot="1">
      <c r="A30" s="56"/>
      <c r="B30" s="57" t="s">
        <v>46</v>
      </c>
      <c r="C30" s="576"/>
      <c r="D30" s="610"/>
      <c r="E30" s="611" t="s">
        <v>1090</v>
      </c>
      <c r="G30" s="6"/>
      <c r="H30" s="6"/>
      <c r="I30" s="6"/>
      <c r="J30" s="6"/>
    </row>
    <row r="31" spans="1:10" s="5" customFormat="1" ht="12" customHeight="1">
      <c r="A31" s="7">
        <v>4015600139490</v>
      </c>
      <c r="B31" s="8" t="s">
        <v>87</v>
      </c>
      <c r="C31" s="577">
        <v>123</v>
      </c>
      <c r="D31" s="612"/>
      <c r="E31" s="611"/>
      <c r="G31" s="6"/>
      <c r="H31" s="6"/>
      <c r="I31" s="6"/>
      <c r="J31" s="6"/>
    </row>
    <row r="32" spans="1:10" s="5" customFormat="1" ht="12" customHeight="1">
      <c r="A32" s="11">
        <v>4015600139513</v>
      </c>
      <c r="B32" s="12" t="s">
        <v>88</v>
      </c>
      <c r="C32" s="577">
        <v>123</v>
      </c>
      <c r="D32" s="612"/>
      <c r="E32" s="611"/>
      <c r="G32" s="6"/>
      <c r="H32" s="6"/>
      <c r="I32" s="6"/>
      <c r="J32" s="6"/>
    </row>
    <row r="33" spans="1:10" s="5" customFormat="1" ht="12" customHeight="1">
      <c r="A33" s="11">
        <v>4015600139520</v>
      </c>
      <c r="B33" s="12" t="s">
        <v>89</v>
      </c>
      <c r="C33" s="577">
        <v>123</v>
      </c>
      <c r="D33" s="612"/>
      <c r="E33" s="611"/>
      <c r="G33" s="6"/>
      <c r="H33" s="6"/>
      <c r="I33" s="6"/>
      <c r="J33" s="6"/>
    </row>
    <row r="34" spans="1:10" s="5" customFormat="1" ht="12" customHeight="1">
      <c r="A34" s="11">
        <v>4015600139995</v>
      </c>
      <c r="B34" s="12" t="s">
        <v>90</v>
      </c>
      <c r="C34" s="577">
        <v>123</v>
      </c>
      <c r="D34" s="612"/>
      <c r="E34" s="611"/>
      <c r="G34" s="6"/>
      <c r="H34" s="6"/>
      <c r="I34" s="6"/>
      <c r="J34" s="6"/>
    </row>
    <row r="35" spans="1:10" s="5" customFormat="1" ht="12" customHeight="1">
      <c r="A35" s="11">
        <v>4015600140199</v>
      </c>
      <c r="B35" s="12" t="s">
        <v>91</v>
      </c>
      <c r="C35" s="577">
        <v>123</v>
      </c>
      <c r="D35" s="612"/>
      <c r="E35" s="611"/>
      <c r="G35" s="6"/>
      <c r="H35" s="6"/>
      <c r="I35" s="6"/>
      <c r="J35" s="6"/>
    </row>
    <row r="36" spans="1:10" s="5" customFormat="1" ht="12" customHeight="1">
      <c r="A36" s="11">
        <v>4015600139537</v>
      </c>
      <c r="B36" s="12" t="s">
        <v>92</v>
      </c>
      <c r="C36" s="577">
        <v>123</v>
      </c>
      <c r="D36" s="612"/>
      <c r="E36" s="611"/>
      <c r="G36" s="6"/>
      <c r="H36" s="6"/>
      <c r="I36" s="6"/>
      <c r="J36" s="6"/>
    </row>
    <row r="37" spans="1:10" s="5" customFormat="1" ht="12" customHeight="1">
      <c r="A37" s="11">
        <v>4015600139667</v>
      </c>
      <c r="B37" s="12" t="s">
        <v>93</v>
      </c>
      <c r="C37" s="577">
        <v>123</v>
      </c>
      <c r="D37" s="612"/>
      <c r="E37" s="611"/>
      <c r="G37" s="6"/>
      <c r="H37" s="6"/>
      <c r="I37" s="6"/>
      <c r="J37" s="6"/>
    </row>
    <row r="38" spans="1:10" s="5" customFormat="1" ht="12" customHeight="1">
      <c r="A38" s="11">
        <v>4015600139704</v>
      </c>
      <c r="B38" s="12" t="s">
        <v>94</v>
      </c>
      <c r="C38" s="577">
        <v>123</v>
      </c>
      <c r="D38" s="612"/>
      <c r="E38" s="611"/>
      <c r="G38" s="6"/>
      <c r="H38" s="6"/>
      <c r="I38" s="6"/>
      <c r="J38" s="6"/>
    </row>
    <row r="39" spans="1:10" s="5" customFormat="1" ht="12" customHeight="1">
      <c r="A39" s="11">
        <v>4015600139803</v>
      </c>
      <c r="B39" s="12" t="s">
        <v>95</v>
      </c>
      <c r="C39" s="577">
        <v>123</v>
      </c>
      <c r="D39" s="612"/>
      <c r="E39" s="611"/>
      <c r="G39" s="6"/>
      <c r="H39" s="6"/>
      <c r="I39" s="6"/>
      <c r="J39" s="6"/>
    </row>
    <row r="40" spans="1:10" s="5" customFormat="1" ht="12" customHeight="1">
      <c r="A40" s="11">
        <v>4015600139858</v>
      </c>
      <c r="B40" s="12" t="s">
        <v>96</v>
      </c>
      <c r="C40" s="577">
        <v>123</v>
      </c>
      <c r="D40" s="612"/>
      <c r="E40" s="611"/>
      <c r="G40" s="6"/>
      <c r="H40" s="6"/>
      <c r="I40" s="6"/>
      <c r="J40" s="6"/>
    </row>
    <row r="41" spans="1:10" s="5" customFormat="1" ht="12" customHeight="1">
      <c r="A41" s="58">
        <v>4015600139919</v>
      </c>
      <c r="B41" s="59" t="s">
        <v>97</v>
      </c>
      <c r="C41" s="578">
        <v>123</v>
      </c>
      <c r="D41" s="612"/>
      <c r="E41" s="611"/>
      <c r="G41" s="6"/>
      <c r="H41" s="6"/>
      <c r="I41" s="6"/>
      <c r="J41" s="6"/>
    </row>
    <row r="42" spans="1:10" s="5" customFormat="1" ht="12" customHeight="1">
      <c r="A42" s="11">
        <v>4015600139988</v>
      </c>
      <c r="B42" s="12" t="s">
        <v>98</v>
      </c>
      <c r="C42" s="579">
        <v>123</v>
      </c>
      <c r="D42" s="612"/>
      <c r="E42" s="611"/>
      <c r="G42" s="6"/>
      <c r="H42" s="6"/>
      <c r="I42" s="6"/>
      <c r="J42" s="6"/>
    </row>
    <row r="43" spans="1:10" s="5" customFormat="1" ht="12" customHeight="1">
      <c r="A43" s="11">
        <v>4015600140007</v>
      </c>
      <c r="B43" s="12" t="s">
        <v>99</v>
      </c>
      <c r="C43" s="577">
        <v>123</v>
      </c>
      <c r="D43" s="612"/>
      <c r="E43" s="611"/>
      <c r="G43" s="6"/>
      <c r="H43" s="6"/>
      <c r="I43" s="6"/>
      <c r="J43" s="6"/>
    </row>
    <row r="44" spans="1:10" s="5" customFormat="1" ht="12" customHeight="1">
      <c r="A44" s="11">
        <v>4015600140151</v>
      </c>
      <c r="B44" s="12" t="s">
        <v>100</v>
      </c>
      <c r="C44" s="577">
        <v>123</v>
      </c>
      <c r="D44" s="612"/>
      <c r="E44" s="611"/>
      <c r="G44" s="6"/>
      <c r="H44" s="6"/>
      <c r="I44" s="6"/>
      <c r="J44" s="6"/>
    </row>
    <row r="45" spans="1:10" s="5" customFormat="1" ht="12" customHeight="1">
      <c r="A45" s="11">
        <v>4015600140212</v>
      </c>
      <c r="B45" s="12" t="s">
        <v>101</v>
      </c>
      <c r="C45" s="577">
        <v>123</v>
      </c>
      <c r="D45" s="612"/>
      <c r="E45" s="611"/>
      <c r="G45" s="6"/>
      <c r="H45" s="6"/>
      <c r="I45" s="6"/>
      <c r="J45" s="6"/>
    </row>
    <row r="46" spans="1:10" s="5" customFormat="1" ht="12" customHeight="1">
      <c r="A46" s="11">
        <v>4015600140014</v>
      </c>
      <c r="B46" s="12" t="s">
        <v>102</v>
      </c>
      <c r="C46" s="577">
        <v>123</v>
      </c>
      <c r="D46" s="612"/>
      <c r="E46" s="611"/>
      <c r="G46" s="6"/>
      <c r="H46" s="6"/>
      <c r="I46" s="6"/>
      <c r="J46" s="6"/>
    </row>
    <row r="47" spans="1:10" s="5" customFormat="1" ht="12" customHeight="1">
      <c r="A47" s="11">
        <v>4015600140045</v>
      </c>
      <c r="B47" s="12" t="s">
        <v>103</v>
      </c>
      <c r="C47" s="577">
        <v>123</v>
      </c>
      <c r="D47" s="612"/>
      <c r="E47" s="611"/>
      <c r="G47" s="6"/>
      <c r="H47" s="6"/>
      <c r="I47" s="6"/>
      <c r="J47" s="6"/>
    </row>
    <row r="48" spans="1:10" s="5" customFormat="1" ht="12" customHeight="1">
      <c r="A48" s="11">
        <v>4015600139544</v>
      </c>
      <c r="B48" s="12" t="s">
        <v>104</v>
      </c>
      <c r="C48" s="577">
        <v>123</v>
      </c>
      <c r="D48" s="612"/>
      <c r="E48" s="611"/>
      <c r="G48" s="6"/>
      <c r="H48" s="6"/>
      <c r="I48" s="6"/>
      <c r="J48" s="6"/>
    </row>
    <row r="49" spans="1:10" s="5" customFormat="1" ht="12" customHeight="1">
      <c r="A49" s="11">
        <v>4015600139674</v>
      </c>
      <c r="B49" s="12" t="s">
        <v>105</v>
      </c>
      <c r="C49" s="577">
        <v>123</v>
      </c>
      <c r="D49" s="612"/>
      <c r="E49" s="611"/>
      <c r="G49" s="6"/>
      <c r="H49" s="6"/>
      <c r="I49" s="6"/>
      <c r="J49" s="6"/>
    </row>
    <row r="50" spans="1:10">
      <c r="A50" s="11">
        <v>4015600139711</v>
      </c>
      <c r="B50" s="12" t="s">
        <v>106</v>
      </c>
      <c r="C50" s="577">
        <v>123</v>
      </c>
      <c r="D50" s="612"/>
      <c r="E50" s="611"/>
      <c r="F50" s="5"/>
    </row>
    <row r="51" spans="1:10">
      <c r="A51" s="11">
        <v>4015600139773</v>
      </c>
      <c r="B51" s="12" t="s">
        <v>107</v>
      </c>
      <c r="C51" s="577">
        <v>123</v>
      </c>
      <c r="D51" s="612"/>
      <c r="E51" s="611"/>
      <c r="F51" s="5"/>
    </row>
    <row r="52" spans="1:10">
      <c r="A52" s="11">
        <v>4015600139810</v>
      </c>
      <c r="B52" s="12" t="s">
        <v>108</v>
      </c>
      <c r="C52" s="577">
        <v>123</v>
      </c>
      <c r="D52" s="612"/>
      <c r="E52" s="611"/>
      <c r="F52" s="5"/>
    </row>
    <row r="53" spans="1:10">
      <c r="A53" s="11">
        <v>4015600139926</v>
      </c>
      <c r="B53" s="12" t="s">
        <v>109</v>
      </c>
      <c r="C53" s="577">
        <v>123</v>
      </c>
      <c r="D53" s="612"/>
      <c r="E53" s="611"/>
      <c r="F53" s="5"/>
    </row>
    <row r="54" spans="1:10">
      <c r="A54" s="11">
        <v>4015600139957</v>
      </c>
      <c r="B54" s="12" t="s">
        <v>110</v>
      </c>
      <c r="C54" s="577">
        <v>123</v>
      </c>
      <c r="D54" s="612"/>
      <c r="E54" s="611"/>
      <c r="F54" s="5"/>
    </row>
    <row r="55" spans="1:10">
      <c r="A55" s="11">
        <v>4015600140090</v>
      </c>
      <c r="B55" s="12" t="s">
        <v>111</v>
      </c>
      <c r="C55" s="577">
        <v>123</v>
      </c>
      <c r="D55" s="612"/>
      <c r="E55" s="611"/>
      <c r="F55" s="5"/>
    </row>
    <row r="56" spans="1:10">
      <c r="A56" s="11">
        <v>4015600140168</v>
      </c>
      <c r="B56" s="12" t="s">
        <v>112</v>
      </c>
      <c r="C56" s="577">
        <v>123</v>
      </c>
      <c r="D56" s="612"/>
      <c r="E56" s="611"/>
      <c r="F56" s="5"/>
    </row>
    <row r="57" spans="1:10">
      <c r="A57" s="11">
        <v>4015600140236</v>
      </c>
      <c r="B57" s="12" t="s">
        <v>113</v>
      </c>
      <c r="C57" s="577">
        <v>123</v>
      </c>
      <c r="D57" s="612"/>
      <c r="E57" s="611"/>
      <c r="F57" s="5"/>
    </row>
    <row r="58" spans="1:10">
      <c r="A58" s="11">
        <v>4015600140052</v>
      </c>
      <c r="B58" s="12" t="s">
        <v>114</v>
      </c>
      <c r="C58" s="577">
        <v>123</v>
      </c>
      <c r="D58" s="612"/>
      <c r="E58" s="611"/>
      <c r="F58" s="5"/>
    </row>
    <row r="59" spans="1:10">
      <c r="A59" s="58">
        <v>4015600140076</v>
      </c>
      <c r="B59" s="59" t="s">
        <v>115</v>
      </c>
      <c r="C59" s="578">
        <v>123</v>
      </c>
      <c r="D59" s="612"/>
      <c r="E59" s="611"/>
      <c r="F59" s="5"/>
    </row>
    <row r="60" spans="1:10">
      <c r="A60" s="11">
        <v>4015600140120</v>
      </c>
      <c r="B60" s="12" t="s">
        <v>116</v>
      </c>
      <c r="C60" s="577">
        <v>123</v>
      </c>
      <c r="D60" s="612"/>
      <c r="E60" s="611"/>
      <c r="F60" s="5"/>
    </row>
    <row r="61" spans="1:10">
      <c r="A61" s="11">
        <v>4015600139568</v>
      </c>
      <c r="B61" s="12" t="s">
        <v>117</v>
      </c>
      <c r="C61" s="577">
        <v>123</v>
      </c>
      <c r="D61" s="612"/>
      <c r="E61" s="611"/>
      <c r="F61" s="5"/>
    </row>
    <row r="62" spans="1:10">
      <c r="A62" s="11">
        <v>4015600139605</v>
      </c>
      <c r="B62" s="12" t="s">
        <v>118</v>
      </c>
      <c r="C62" s="577">
        <v>123</v>
      </c>
      <c r="D62" s="612"/>
      <c r="E62" s="611"/>
      <c r="F62" s="5"/>
    </row>
    <row r="63" spans="1:10">
      <c r="A63" s="11">
        <v>4015600139643</v>
      </c>
      <c r="B63" s="12" t="s">
        <v>119</v>
      </c>
      <c r="C63" s="577">
        <v>123</v>
      </c>
      <c r="D63" s="612"/>
      <c r="E63" s="611"/>
      <c r="F63" s="5"/>
    </row>
    <row r="64" spans="1:10">
      <c r="A64" s="11">
        <v>4015600139681</v>
      </c>
      <c r="B64" s="12" t="s">
        <v>120</v>
      </c>
      <c r="C64" s="577">
        <v>123</v>
      </c>
      <c r="D64" s="612"/>
      <c r="E64" s="611"/>
      <c r="F64" s="5"/>
    </row>
    <row r="65" spans="1:6">
      <c r="A65" s="11">
        <v>4015600139728</v>
      </c>
      <c r="B65" s="12" t="s">
        <v>121</v>
      </c>
      <c r="C65" s="577">
        <v>123</v>
      </c>
      <c r="D65" s="612"/>
      <c r="E65" s="611"/>
      <c r="F65" s="5"/>
    </row>
    <row r="66" spans="1:6">
      <c r="A66" s="11">
        <v>4015600062378</v>
      </c>
      <c r="B66" s="12" t="s">
        <v>122</v>
      </c>
      <c r="C66" s="577">
        <v>123</v>
      </c>
      <c r="D66" s="612"/>
      <c r="E66" s="611"/>
      <c r="F66" s="5"/>
    </row>
    <row r="67" spans="1:6">
      <c r="A67" s="11">
        <v>4015600139780</v>
      </c>
      <c r="B67" s="12" t="s">
        <v>123</v>
      </c>
      <c r="C67" s="577">
        <v>123</v>
      </c>
      <c r="D67" s="612"/>
      <c r="E67" s="611"/>
      <c r="F67" s="5"/>
    </row>
    <row r="68" spans="1:6">
      <c r="A68" s="11">
        <v>4015600139827</v>
      </c>
      <c r="B68" s="12" t="s">
        <v>124</v>
      </c>
      <c r="C68" s="577">
        <v>123</v>
      </c>
      <c r="D68" s="612"/>
      <c r="E68" s="611"/>
      <c r="F68" s="5"/>
    </row>
    <row r="69" spans="1:6">
      <c r="A69" s="11">
        <v>4015600139865</v>
      </c>
      <c r="B69" s="12" t="s">
        <v>125</v>
      </c>
      <c r="C69" s="577">
        <v>123</v>
      </c>
      <c r="D69" s="612"/>
      <c r="E69" s="611"/>
      <c r="F69" s="5"/>
    </row>
    <row r="70" spans="1:6">
      <c r="A70" s="11">
        <v>4015600139933</v>
      </c>
      <c r="B70" s="12" t="s">
        <v>126</v>
      </c>
      <c r="C70" s="577">
        <v>123</v>
      </c>
      <c r="D70" s="612"/>
      <c r="E70" s="611"/>
      <c r="F70" s="5"/>
    </row>
    <row r="71" spans="1:6">
      <c r="A71" s="11">
        <v>4015600139964</v>
      </c>
      <c r="B71" s="12" t="s">
        <v>127</v>
      </c>
      <c r="C71" s="577">
        <v>123</v>
      </c>
      <c r="D71" s="612"/>
      <c r="E71" s="611"/>
      <c r="F71" s="5"/>
    </row>
    <row r="72" spans="1:6">
      <c r="A72" s="11">
        <v>4015600140106</v>
      </c>
      <c r="B72" s="12" t="s">
        <v>128</v>
      </c>
      <c r="C72" s="577">
        <v>123</v>
      </c>
      <c r="D72" s="612"/>
      <c r="E72" s="611"/>
      <c r="F72" s="5"/>
    </row>
    <row r="73" spans="1:6">
      <c r="A73" s="11">
        <v>4015600140175</v>
      </c>
      <c r="B73" s="12" t="s">
        <v>129</v>
      </c>
      <c r="C73" s="577">
        <v>123</v>
      </c>
      <c r="D73" s="612"/>
      <c r="E73" s="611"/>
      <c r="F73" s="5"/>
    </row>
    <row r="74" spans="1:6">
      <c r="A74" s="11">
        <v>4015600140243</v>
      </c>
      <c r="B74" s="12" t="s">
        <v>130</v>
      </c>
      <c r="C74" s="577">
        <v>123</v>
      </c>
      <c r="D74" s="612"/>
      <c r="E74" s="611"/>
      <c r="F74" s="5"/>
    </row>
    <row r="75" spans="1:6">
      <c r="A75" s="11">
        <v>4015600140038</v>
      </c>
      <c r="B75" s="12" t="s">
        <v>131</v>
      </c>
      <c r="C75" s="577">
        <v>123</v>
      </c>
      <c r="D75" s="612"/>
      <c r="E75" s="611"/>
      <c r="F75" s="5"/>
    </row>
    <row r="76" spans="1:6">
      <c r="A76" s="11">
        <v>4015600140137</v>
      </c>
      <c r="B76" s="12" t="s">
        <v>132</v>
      </c>
      <c r="C76" s="577">
        <v>123</v>
      </c>
      <c r="D76" s="612"/>
      <c r="E76" s="611"/>
      <c r="F76" s="5"/>
    </row>
    <row r="77" spans="1:6">
      <c r="A77" s="11">
        <v>4015600139575</v>
      </c>
      <c r="B77" s="12" t="s">
        <v>133</v>
      </c>
      <c r="C77" s="577">
        <v>123</v>
      </c>
      <c r="D77" s="612"/>
      <c r="E77" s="611"/>
      <c r="F77" s="5"/>
    </row>
    <row r="78" spans="1:6">
      <c r="A78" s="11">
        <v>4015600139612</v>
      </c>
      <c r="B78" s="12" t="s">
        <v>134</v>
      </c>
      <c r="C78" s="577">
        <v>123</v>
      </c>
      <c r="D78" s="612"/>
      <c r="E78" s="611"/>
      <c r="F78" s="5"/>
    </row>
    <row r="79" spans="1:6">
      <c r="A79" s="11">
        <v>4015600139650</v>
      </c>
      <c r="B79" s="12" t="s">
        <v>135</v>
      </c>
      <c r="C79" s="577">
        <v>123</v>
      </c>
      <c r="D79" s="612"/>
      <c r="E79" s="611"/>
      <c r="F79" s="5"/>
    </row>
    <row r="80" spans="1:6">
      <c r="A80" s="11">
        <v>4015600139698</v>
      </c>
      <c r="B80" s="12" t="s">
        <v>136</v>
      </c>
      <c r="C80" s="577">
        <v>123</v>
      </c>
      <c r="D80" s="612"/>
      <c r="E80" s="611"/>
      <c r="F80" s="5"/>
    </row>
    <row r="81" spans="1:6">
      <c r="A81" s="11">
        <v>4015600139735</v>
      </c>
      <c r="B81" s="12" t="s">
        <v>137</v>
      </c>
      <c r="C81" s="577">
        <v>123</v>
      </c>
      <c r="D81" s="612"/>
      <c r="E81" s="611"/>
      <c r="F81" s="5"/>
    </row>
    <row r="82" spans="1:6">
      <c r="A82" s="11">
        <v>4015600139797</v>
      </c>
      <c r="B82" s="12" t="s">
        <v>138</v>
      </c>
      <c r="C82" s="577">
        <v>123</v>
      </c>
      <c r="D82" s="612"/>
      <c r="E82" s="611"/>
      <c r="F82" s="5"/>
    </row>
    <row r="83" spans="1:6">
      <c r="A83" s="11">
        <v>4015600139834</v>
      </c>
      <c r="B83" s="12" t="s">
        <v>139</v>
      </c>
      <c r="C83" s="577">
        <v>123</v>
      </c>
      <c r="D83" s="612"/>
      <c r="E83" s="611"/>
      <c r="F83" s="5"/>
    </row>
    <row r="84" spans="1:6">
      <c r="A84" s="11">
        <v>4015600139940</v>
      </c>
      <c r="B84" s="12" t="s">
        <v>140</v>
      </c>
      <c r="C84" s="577">
        <v>123</v>
      </c>
      <c r="D84" s="612"/>
      <c r="E84" s="611"/>
      <c r="F84" s="5"/>
    </row>
    <row r="85" spans="1:6">
      <c r="A85" s="11">
        <v>4015600140113</v>
      </c>
      <c r="B85" s="12" t="s">
        <v>141</v>
      </c>
      <c r="C85" s="579">
        <v>123</v>
      </c>
      <c r="D85" s="612"/>
      <c r="E85" s="611"/>
      <c r="F85" s="5"/>
    </row>
    <row r="86" spans="1:6">
      <c r="A86" s="11">
        <v>4015600140144</v>
      </c>
      <c r="B86" s="12" t="s">
        <v>142</v>
      </c>
      <c r="C86" s="577">
        <v>123</v>
      </c>
      <c r="D86" s="612"/>
      <c r="E86" s="611"/>
      <c r="F86" s="5"/>
    </row>
    <row r="87" spans="1:6">
      <c r="A87" s="11">
        <v>4015600140182</v>
      </c>
      <c r="B87" s="12" t="s">
        <v>143</v>
      </c>
      <c r="C87" s="577">
        <v>123</v>
      </c>
      <c r="D87" s="612"/>
      <c r="E87" s="611"/>
      <c r="F87" s="5"/>
    </row>
    <row r="88" spans="1:6">
      <c r="A88" s="11">
        <v>4015600139582</v>
      </c>
      <c r="B88" s="12" t="s">
        <v>144</v>
      </c>
      <c r="C88" s="577">
        <v>123</v>
      </c>
      <c r="D88" s="612"/>
      <c r="E88" s="611"/>
      <c r="F88" s="5"/>
    </row>
    <row r="89" spans="1:6">
      <c r="A89" s="11">
        <v>4015600139629</v>
      </c>
      <c r="B89" s="12" t="s">
        <v>145</v>
      </c>
      <c r="C89" s="577">
        <v>123</v>
      </c>
      <c r="D89" s="612"/>
      <c r="E89" s="611"/>
      <c r="F89" s="5"/>
    </row>
    <row r="90" spans="1:6">
      <c r="A90" s="11">
        <v>4015600139742</v>
      </c>
      <c r="B90" s="12" t="s">
        <v>146</v>
      </c>
      <c r="C90" s="577">
        <v>123</v>
      </c>
      <c r="D90" s="612"/>
      <c r="E90" s="611"/>
      <c r="F90" s="5"/>
    </row>
    <row r="91" spans="1:6">
      <c r="A91" s="11">
        <v>4015600062385</v>
      </c>
      <c r="B91" s="12" t="s">
        <v>147</v>
      </c>
      <c r="C91" s="577">
        <v>123</v>
      </c>
      <c r="D91" s="612"/>
      <c r="E91" s="611"/>
      <c r="F91" s="5"/>
    </row>
    <row r="92" spans="1:6">
      <c r="A92" s="11">
        <v>4015600139766</v>
      </c>
      <c r="B92" s="12" t="s">
        <v>148</v>
      </c>
      <c r="C92" s="577">
        <v>123</v>
      </c>
      <c r="D92" s="612"/>
      <c r="E92" s="611"/>
      <c r="F92" s="5"/>
    </row>
    <row r="93" spans="1:6">
      <c r="A93" s="11">
        <v>4015600139841</v>
      </c>
      <c r="B93" s="12" t="s">
        <v>149</v>
      </c>
      <c r="C93" s="577">
        <v>123</v>
      </c>
      <c r="D93" s="612"/>
      <c r="E93" s="611"/>
      <c r="F93" s="5"/>
    </row>
    <row r="94" spans="1:6">
      <c r="A94" s="11">
        <v>4015600139902</v>
      </c>
      <c r="B94" s="12" t="s">
        <v>150</v>
      </c>
      <c r="C94" s="577">
        <v>123</v>
      </c>
      <c r="D94" s="612"/>
      <c r="E94" s="611"/>
      <c r="F94" s="5"/>
    </row>
    <row r="95" spans="1:6">
      <c r="A95" s="11">
        <v>4015600139599</v>
      </c>
      <c r="B95" s="12" t="s">
        <v>151</v>
      </c>
      <c r="C95" s="577">
        <v>123</v>
      </c>
      <c r="D95" s="612"/>
      <c r="E95" s="611"/>
      <c r="F95" s="5"/>
    </row>
    <row r="96" spans="1:6">
      <c r="A96" s="11">
        <v>4015600139759</v>
      </c>
      <c r="B96" s="12" t="s">
        <v>152</v>
      </c>
      <c r="C96" s="577">
        <v>123</v>
      </c>
      <c r="D96" s="612"/>
      <c r="E96" s="611"/>
      <c r="F96" s="5"/>
    </row>
    <row r="97" spans="1:6">
      <c r="A97" s="11">
        <v>4015600131579</v>
      </c>
      <c r="B97" s="12" t="s">
        <v>153</v>
      </c>
      <c r="C97" s="577">
        <v>123</v>
      </c>
      <c r="D97" s="612"/>
      <c r="E97" s="611"/>
      <c r="F97" s="5"/>
    </row>
    <row r="98" spans="1:6">
      <c r="A98" s="11">
        <v>4015600131586</v>
      </c>
      <c r="B98" s="12" t="s">
        <v>154</v>
      </c>
      <c r="C98" s="577">
        <v>123</v>
      </c>
      <c r="D98" s="612"/>
      <c r="E98" s="611"/>
      <c r="F98" s="5"/>
    </row>
    <row r="99" spans="1:6">
      <c r="A99" s="11">
        <v>4015600131593</v>
      </c>
      <c r="B99" s="12" t="s">
        <v>155</v>
      </c>
      <c r="C99" s="577">
        <v>123</v>
      </c>
      <c r="D99" s="612"/>
      <c r="E99" s="611"/>
      <c r="F99" s="5"/>
    </row>
    <row r="100" spans="1:6">
      <c r="A100" s="11">
        <v>4015600131616</v>
      </c>
      <c r="B100" s="12" t="s">
        <v>156</v>
      </c>
      <c r="C100" s="577">
        <v>123</v>
      </c>
      <c r="D100" s="612"/>
      <c r="E100" s="611"/>
      <c r="F100" s="5"/>
    </row>
    <row r="101" spans="1:6">
      <c r="A101" s="11">
        <v>4015600146504</v>
      </c>
      <c r="B101" s="12" t="s">
        <v>157</v>
      </c>
      <c r="C101" s="577">
        <v>123</v>
      </c>
      <c r="D101" s="612"/>
      <c r="E101" s="611"/>
      <c r="F101" s="5"/>
    </row>
    <row r="102" spans="1:6">
      <c r="A102" s="11">
        <v>4015600022785</v>
      </c>
      <c r="B102" s="12" t="s">
        <v>158</v>
      </c>
      <c r="C102" s="579">
        <v>123</v>
      </c>
      <c r="D102" s="612"/>
      <c r="E102" s="611"/>
      <c r="F102" s="5"/>
    </row>
    <row r="103" spans="1:6">
      <c r="A103" s="11">
        <v>4015600022792</v>
      </c>
      <c r="B103" s="12" t="s">
        <v>159</v>
      </c>
      <c r="C103" s="579">
        <v>123</v>
      </c>
      <c r="D103" s="612"/>
      <c r="E103" s="611"/>
      <c r="F103" s="5"/>
    </row>
    <row r="104" spans="1:6">
      <c r="A104" s="11">
        <v>4015600146535</v>
      </c>
      <c r="B104" s="12" t="s">
        <v>160</v>
      </c>
      <c r="C104" s="579">
        <v>123</v>
      </c>
      <c r="D104" s="612"/>
      <c r="E104" s="611"/>
      <c r="F104" s="5"/>
    </row>
    <row r="105" spans="1:6">
      <c r="A105" s="58">
        <v>4015600146542</v>
      </c>
      <c r="B105" s="59" t="s">
        <v>161</v>
      </c>
      <c r="C105" s="578">
        <v>123</v>
      </c>
      <c r="D105" s="612"/>
      <c r="E105" s="611"/>
      <c r="F105" s="5"/>
    </row>
    <row r="106" spans="1:6">
      <c r="A106" s="11">
        <v>4015600146559</v>
      </c>
      <c r="B106" s="12" t="s">
        <v>162</v>
      </c>
      <c r="C106" s="577">
        <v>123</v>
      </c>
      <c r="D106" s="612"/>
      <c r="E106" s="611"/>
      <c r="F106" s="5"/>
    </row>
    <row r="107" spans="1:6">
      <c r="A107" s="15">
        <v>4015600022839</v>
      </c>
      <c r="B107" s="16" t="s">
        <v>163</v>
      </c>
      <c r="C107" s="577">
        <v>123</v>
      </c>
      <c r="D107" s="612"/>
      <c r="E107" s="611"/>
      <c r="F107" s="5"/>
    </row>
    <row r="108" spans="1:6">
      <c r="A108" s="15">
        <v>3614226771162</v>
      </c>
      <c r="B108" s="16" t="s">
        <v>164</v>
      </c>
      <c r="C108" s="577">
        <v>123</v>
      </c>
      <c r="D108" s="612"/>
      <c r="E108" s="611"/>
      <c r="F108" s="5"/>
    </row>
    <row r="109" spans="1:6">
      <c r="A109" s="15">
        <v>3614226771179</v>
      </c>
      <c r="B109" s="16" t="s">
        <v>165</v>
      </c>
      <c r="C109" s="577">
        <v>123</v>
      </c>
      <c r="D109" s="612"/>
      <c r="E109" s="611"/>
      <c r="F109" s="5"/>
    </row>
    <row r="110" spans="1:6">
      <c r="A110" s="15">
        <v>3614226771148</v>
      </c>
      <c r="B110" s="16" t="s">
        <v>166</v>
      </c>
      <c r="C110" s="577">
        <v>123</v>
      </c>
      <c r="D110" s="612"/>
      <c r="E110" s="611"/>
      <c r="F110" s="5"/>
    </row>
    <row r="111" spans="1:6" ht="15.75" thickBot="1">
      <c r="A111" s="15">
        <v>3614226771155</v>
      </c>
      <c r="B111" s="16" t="s">
        <v>167</v>
      </c>
      <c r="C111" s="577">
        <v>123</v>
      </c>
      <c r="D111" s="612"/>
      <c r="E111" s="611"/>
      <c r="F111" s="5"/>
    </row>
    <row r="112" spans="1:6" ht="15.75" thickBot="1">
      <c r="A112" s="61"/>
      <c r="B112" s="57" t="s">
        <v>54</v>
      </c>
      <c r="C112" s="580"/>
      <c r="D112" s="613"/>
      <c r="E112" s="611"/>
      <c r="F112" s="5"/>
    </row>
    <row r="113" spans="1:6">
      <c r="A113" s="7">
        <v>4015600056612</v>
      </c>
      <c r="B113" s="8" t="s">
        <v>168</v>
      </c>
      <c r="C113" s="577">
        <v>123</v>
      </c>
      <c r="D113" s="612"/>
      <c r="E113" s="611"/>
      <c r="F113" s="5"/>
    </row>
    <row r="114" spans="1:6">
      <c r="A114" s="11">
        <v>4015600056797</v>
      </c>
      <c r="B114" s="12" t="s">
        <v>169</v>
      </c>
      <c r="C114" s="577">
        <v>123</v>
      </c>
      <c r="D114" s="612"/>
      <c r="E114" s="611"/>
      <c r="F114" s="5"/>
    </row>
    <row r="115" spans="1:6">
      <c r="A115" s="11">
        <v>4015600056629</v>
      </c>
      <c r="B115" s="12" t="s">
        <v>170</v>
      </c>
      <c r="C115" s="577">
        <v>123</v>
      </c>
      <c r="D115" s="612"/>
      <c r="E115" s="611"/>
      <c r="F115" s="5"/>
    </row>
    <row r="116" spans="1:6">
      <c r="A116" s="11">
        <v>4015600056872</v>
      </c>
      <c r="B116" s="12" t="s">
        <v>171</v>
      </c>
      <c r="C116" s="577">
        <v>123</v>
      </c>
      <c r="D116" s="612"/>
      <c r="E116" s="611"/>
      <c r="F116" s="5"/>
    </row>
    <row r="117" spans="1:6">
      <c r="A117" s="11">
        <v>4015600056636</v>
      </c>
      <c r="B117" s="12" t="s">
        <v>172</v>
      </c>
      <c r="C117" s="577">
        <v>123</v>
      </c>
      <c r="D117" s="612"/>
      <c r="E117" s="611"/>
      <c r="F117" s="5"/>
    </row>
    <row r="118" spans="1:6">
      <c r="A118" s="11">
        <v>4015600056926</v>
      </c>
      <c r="B118" s="12" t="s">
        <v>173</v>
      </c>
      <c r="C118" s="577">
        <v>123</v>
      </c>
      <c r="D118" s="612"/>
      <c r="E118" s="611"/>
      <c r="F118" s="5"/>
    </row>
    <row r="119" spans="1:6">
      <c r="A119" s="11">
        <v>4015600056643</v>
      </c>
      <c r="B119" s="12" t="s">
        <v>174</v>
      </c>
      <c r="C119" s="577">
        <v>123</v>
      </c>
      <c r="D119" s="612"/>
      <c r="E119" s="611"/>
      <c r="F119" s="5"/>
    </row>
    <row r="120" spans="1:6">
      <c r="A120" s="11">
        <v>4015600056728</v>
      </c>
      <c r="B120" s="12" t="s">
        <v>175</v>
      </c>
      <c r="C120" s="577">
        <v>123</v>
      </c>
      <c r="D120" s="612"/>
      <c r="E120" s="611"/>
      <c r="F120" s="5"/>
    </row>
    <row r="121" spans="1:6">
      <c r="A121" s="11">
        <v>4015600056742</v>
      </c>
      <c r="B121" s="12" t="s">
        <v>176</v>
      </c>
      <c r="C121" s="577">
        <v>123</v>
      </c>
      <c r="D121" s="612"/>
      <c r="E121" s="611"/>
      <c r="F121" s="5"/>
    </row>
    <row r="122" spans="1:6">
      <c r="A122" s="11">
        <v>4015600056773</v>
      </c>
      <c r="B122" s="12" t="s">
        <v>177</v>
      </c>
      <c r="C122" s="577">
        <v>123</v>
      </c>
      <c r="D122" s="612"/>
      <c r="E122" s="611"/>
      <c r="F122" s="5"/>
    </row>
    <row r="123" spans="1:6">
      <c r="A123" s="11">
        <v>4015600056827</v>
      </c>
      <c r="B123" s="12" t="s">
        <v>178</v>
      </c>
      <c r="C123" s="579">
        <v>123</v>
      </c>
      <c r="D123" s="612"/>
      <c r="E123" s="611"/>
      <c r="F123" s="5"/>
    </row>
    <row r="124" spans="1:6">
      <c r="A124" s="11">
        <v>4015600056858</v>
      </c>
      <c r="B124" s="12" t="s">
        <v>179</v>
      </c>
      <c r="C124" s="577">
        <v>123</v>
      </c>
      <c r="D124" s="612"/>
      <c r="E124" s="611"/>
      <c r="F124" s="5"/>
    </row>
    <row r="125" spans="1:6">
      <c r="A125" s="11">
        <v>4015600056889</v>
      </c>
      <c r="B125" s="12" t="s">
        <v>180</v>
      </c>
      <c r="C125" s="577">
        <v>123</v>
      </c>
      <c r="D125" s="612"/>
      <c r="E125" s="611"/>
      <c r="F125" s="5"/>
    </row>
    <row r="126" spans="1:6">
      <c r="A126" s="11">
        <v>4015600056957</v>
      </c>
      <c r="B126" s="12" t="s">
        <v>181</v>
      </c>
      <c r="C126" s="577">
        <v>123</v>
      </c>
      <c r="D126" s="612"/>
      <c r="E126" s="611"/>
      <c r="F126" s="5"/>
    </row>
    <row r="127" spans="1:6">
      <c r="A127" s="11">
        <v>4015600056919</v>
      </c>
      <c r="B127" s="12" t="s">
        <v>182</v>
      </c>
      <c r="C127" s="577">
        <v>123</v>
      </c>
      <c r="D127" s="612"/>
      <c r="E127" s="611"/>
      <c r="F127" s="5"/>
    </row>
    <row r="128" spans="1:6">
      <c r="A128" s="11">
        <v>4015600056650</v>
      </c>
      <c r="B128" s="12" t="s">
        <v>183</v>
      </c>
      <c r="C128" s="577">
        <v>123</v>
      </c>
      <c r="D128" s="612"/>
      <c r="E128" s="611"/>
      <c r="F128" s="5"/>
    </row>
    <row r="129" spans="1:6">
      <c r="A129" s="11">
        <v>4015600056759</v>
      </c>
      <c r="B129" s="12" t="s">
        <v>184</v>
      </c>
      <c r="C129" s="577">
        <v>123</v>
      </c>
      <c r="D129" s="612"/>
      <c r="E129" s="611"/>
      <c r="F129" s="5"/>
    </row>
    <row r="130" spans="1:6">
      <c r="A130" s="11">
        <v>4015600056780</v>
      </c>
      <c r="B130" s="12" t="s">
        <v>185</v>
      </c>
      <c r="C130" s="577">
        <v>123</v>
      </c>
      <c r="D130" s="612"/>
      <c r="E130" s="611"/>
      <c r="F130" s="5"/>
    </row>
    <row r="131" spans="1:6">
      <c r="A131" s="11">
        <v>4015600056841</v>
      </c>
      <c r="B131" s="12" t="s">
        <v>186</v>
      </c>
      <c r="C131" s="577">
        <v>123</v>
      </c>
      <c r="D131" s="612"/>
      <c r="E131" s="611"/>
      <c r="F131" s="5"/>
    </row>
    <row r="132" spans="1:6">
      <c r="A132" s="11">
        <v>4015600056933</v>
      </c>
      <c r="B132" s="12" t="s">
        <v>187</v>
      </c>
      <c r="C132" s="577">
        <v>123</v>
      </c>
      <c r="D132" s="612"/>
      <c r="E132" s="611"/>
      <c r="F132" s="5"/>
    </row>
    <row r="133" spans="1:6">
      <c r="A133" s="11">
        <v>4015600056964</v>
      </c>
      <c r="B133" s="12" t="s">
        <v>188</v>
      </c>
      <c r="C133" s="577">
        <v>123</v>
      </c>
      <c r="D133" s="612"/>
      <c r="E133" s="611"/>
      <c r="F133" s="5"/>
    </row>
    <row r="134" spans="1:6">
      <c r="A134" s="11">
        <v>4015600057039</v>
      </c>
      <c r="B134" s="12" t="s">
        <v>189</v>
      </c>
      <c r="C134" s="577">
        <v>123</v>
      </c>
      <c r="D134" s="612"/>
      <c r="E134" s="611"/>
      <c r="F134" s="5"/>
    </row>
    <row r="135" spans="1:6">
      <c r="A135" s="11">
        <v>4015600056896</v>
      </c>
      <c r="B135" s="12" t="s">
        <v>190</v>
      </c>
      <c r="C135" s="577">
        <v>123</v>
      </c>
      <c r="D135" s="612"/>
      <c r="E135" s="611"/>
      <c r="F135" s="5"/>
    </row>
    <row r="136" spans="1:6">
      <c r="A136" s="11">
        <v>4015600056667</v>
      </c>
      <c r="B136" s="12" t="s">
        <v>191</v>
      </c>
      <c r="C136" s="577">
        <v>123</v>
      </c>
      <c r="D136" s="612"/>
      <c r="E136" s="611"/>
      <c r="F136" s="5"/>
    </row>
    <row r="137" spans="1:6">
      <c r="A137" s="11">
        <v>4015600056735</v>
      </c>
      <c r="B137" s="12" t="s">
        <v>192</v>
      </c>
      <c r="C137" s="577">
        <v>123</v>
      </c>
      <c r="D137" s="612"/>
      <c r="E137" s="611"/>
      <c r="F137" s="5"/>
    </row>
    <row r="138" spans="1:6">
      <c r="A138" s="11">
        <v>4015600056766</v>
      </c>
      <c r="B138" s="12" t="s">
        <v>193</v>
      </c>
      <c r="C138" s="577">
        <v>123</v>
      </c>
      <c r="D138" s="612"/>
      <c r="E138" s="611"/>
      <c r="F138" s="5"/>
    </row>
    <row r="139" spans="1:6">
      <c r="A139" s="11">
        <v>4015600056834</v>
      </c>
      <c r="B139" s="12" t="s">
        <v>194</v>
      </c>
      <c r="C139" s="577">
        <v>123</v>
      </c>
      <c r="D139" s="612"/>
      <c r="E139" s="611"/>
      <c r="F139" s="5"/>
    </row>
    <row r="140" spans="1:6">
      <c r="A140" s="11">
        <v>4015600056940</v>
      </c>
      <c r="B140" s="12" t="s">
        <v>195</v>
      </c>
      <c r="C140" s="577">
        <v>123</v>
      </c>
      <c r="D140" s="612"/>
      <c r="E140" s="611"/>
      <c r="F140" s="5"/>
    </row>
    <row r="141" spans="1:6">
      <c r="A141" s="11">
        <v>4015600056971</v>
      </c>
      <c r="B141" s="12" t="s">
        <v>196</v>
      </c>
      <c r="C141" s="577">
        <v>123</v>
      </c>
      <c r="D141" s="612"/>
      <c r="E141" s="611"/>
      <c r="F141" s="5"/>
    </row>
    <row r="142" spans="1:6">
      <c r="A142" s="11">
        <v>4015600056995</v>
      </c>
      <c r="B142" s="12" t="s">
        <v>197</v>
      </c>
      <c r="C142" s="577">
        <v>123</v>
      </c>
      <c r="D142" s="612"/>
      <c r="E142" s="611"/>
      <c r="F142" s="5"/>
    </row>
    <row r="143" spans="1:6">
      <c r="A143" s="11">
        <v>4015600056810</v>
      </c>
      <c r="B143" s="12" t="s">
        <v>198</v>
      </c>
      <c r="C143" s="577">
        <v>123</v>
      </c>
      <c r="D143" s="612"/>
      <c r="E143" s="611"/>
      <c r="F143" s="5"/>
    </row>
    <row r="144" spans="1:6">
      <c r="A144" s="11">
        <v>4015600056902</v>
      </c>
      <c r="B144" s="12" t="s">
        <v>199</v>
      </c>
      <c r="C144" s="577">
        <v>123</v>
      </c>
      <c r="D144" s="612"/>
      <c r="E144" s="611"/>
      <c r="F144" s="5"/>
    </row>
    <row r="145" spans="1:6">
      <c r="A145" s="11">
        <v>4015600056674</v>
      </c>
      <c r="B145" s="12" t="s">
        <v>200</v>
      </c>
      <c r="C145" s="577">
        <v>123</v>
      </c>
      <c r="D145" s="612"/>
      <c r="E145" s="611"/>
      <c r="F145" s="5"/>
    </row>
    <row r="146" spans="1:6">
      <c r="A146" s="11">
        <v>4015600056988</v>
      </c>
      <c r="B146" s="12" t="s">
        <v>201</v>
      </c>
      <c r="C146" s="577">
        <v>123</v>
      </c>
      <c r="D146" s="612"/>
      <c r="E146" s="611"/>
      <c r="F146" s="5"/>
    </row>
    <row r="147" spans="1:6">
      <c r="A147" s="11">
        <v>4015600056803</v>
      </c>
      <c r="B147" s="12" t="s">
        <v>202</v>
      </c>
      <c r="C147" s="577">
        <v>123</v>
      </c>
      <c r="D147" s="612"/>
      <c r="E147" s="611"/>
      <c r="F147" s="5"/>
    </row>
    <row r="148" spans="1:6">
      <c r="A148" s="11">
        <v>4015600056681</v>
      </c>
      <c r="B148" s="12" t="s">
        <v>203</v>
      </c>
      <c r="C148" s="577">
        <v>123</v>
      </c>
      <c r="D148" s="612"/>
      <c r="E148" s="611"/>
      <c r="F148" s="5"/>
    </row>
    <row r="149" spans="1:6">
      <c r="A149" s="11">
        <v>4015600056698</v>
      </c>
      <c r="B149" s="12" t="s">
        <v>204</v>
      </c>
      <c r="C149" s="577">
        <v>123</v>
      </c>
      <c r="D149" s="612"/>
      <c r="E149" s="611"/>
      <c r="F149" s="5"/>
    </row>
    <row r="150" spans="1:6">
      <c r="A150" s="11">
        <v>4015600056711</v>
      </c>
      <c r="B150" s="12" t="s">
        <v>205</v>
      </c>
      <c r="C150" s="577">
        <v>123</v>
      </c>
      <c r="D150" s="612"/>
      <c r="E150" s="611"/>
      <c r="F150" s="5"/>
    </row>
    <row r="151" spans="1:6">
      <c r="A151" s="11">
        <v>4015600057008</v>
      </c>
      <c r="B151" s="12" t="s">
        <v>206</v>
      </c>
      <c r="C151" s="577">
        <v>123</v>
      </c>
      <c r="D151" s="612"/>
      <c r="E151" s="611"/>
      <c r="F151" s="5"/>
    </row>
    <row r="152" spans="1:6">
      <c r="A152" s="11">
        <v>4015600057046</v>
      </c>
      <c r="B152" s="12" t="s">
        <v>207</v>
      </c>
      <c r="C152" s="579">
        <v>123</v>
      </c>
      <c r="D152" s="612"/>
      <c r="E152" s="611"/>
      <c r="F152" s="5"/>
    </row>
    <row r="153" spans="1:6">
      <c r="A153" s="11">
        <v>4015600057077</v>
      </c>
      <c r="B153" s="12" t="s">
        <v>208</v>
      </c>
      <c r="C153" s="577">
        <v>123</v>
      </c>
      <c r="D153" s="612"/>
      <c r="E153" s="611"/>
      <c r="F153" s="5"/>
    </row>
    <row r="154" spans="1:6">
      <c r="A154" s="11">
        <v>8005610353616</v>
      </c>
      <c r="B154" s="12" t="s">
        <v>209</v>
      </c>
      <c r="C154" s="577">
        <v>123</v>
      </c>
      <c r="D154" s="612"/>
      <c r="E154" s="611"/>
      <c r="F154" s="5"/>
    </row>
    <row r="155" spans="1:6">
      <c r="A155" s="11">
        <v>8005610354095</v>
      </c>
      <c r="B155" s="12" t="s">
        <v>210</v>
      </c>
      <c r="C155" s="577">
        <v>123</v>
      </c>
      <c r="D155" s="612"/>
      <c r="E155" s="611"/>
      <c r="F155" s="5"/>
    </row>
    <row r="156" spans="1:6">
      <c r="A156" s="11">
        <v>8005610354361</v>
      </c>
      <c r="B156" s="12" t="s">
        <v>211</v>
      </c>
      <c r="C156" s="577">
        <v>123</v>
      </c>
      <c r="D156" s="612"/>
      <c r="E156" s="611"/>
      <c r="F156" s="5"/>
    </row>
    <row r="157" spans="1:6">
      <c r="A157" s="11">
        <v>99240067642</v>
      </c>
      <c r="B157" s="12" t="s">
        <v>212</v>
      </c>
      <c r="C157" s="577">
        <v>123</v>
      </c>
      <c r="D157" s="612"/>
      <c r="E157" s="611"/>
      <c r="F157" s="5"/>
    </row>
    <row r="158" spans="1:6">
      <c r="A158" s="11">
        <v>99240067638</v>
      </c>
      <c r="B158" s="12" t="s">
        <v>213</v>
      </c>
      <c r="C158" s="577">
        <v>123</v>
      </c>
      <c r="D158" s="612"/>
      <c r="E158" s="611"/>
      <c r="F158" s="5"/>
    </row>
    <row r="159" spans="1:6" ht="15.75" thickBot="1">
      <c r="A159" s="11">
        <v>99240067637</v>
      </c>
      <c r="B159" s="12" t="s">
        <v>214</v>
      </c>
      <c r="C159" s="577">
        <v>123</v>
      </c>
      <c r="D159" s="612"/>
      <c r="E159" s="611"/>
      <c r="F159" s="5"/>
    </row>
    <row r="160" spans="1:6" ht="15.75" thickBot="1">
      <c r="A160" s="62"/>
      <c r="B160" s="57" t="s">
        <v>215</v>
      </c>
      <c r="C160" s="580"/>
      <c r="D160" s="613"/>
      <c r="E160" s="611"/>
      <c r="F160" s="5"/>
    </row>
    <row r="161" spans="1:6">
      <c r="A161" s="11">
        <v>4015600030766</v>
      </c>
      <c r="B161" s="12" t="s">
        <v>216</v>
      </c>
      <c r="C161" s="579">
        <v>123</v>
      </c>
      <c r="D161" s="612"/>
      <c r="E161" s="611"/>
      <c r="F161" s="5"/>
    </row>
    <row r="162" spans="1:6">
      <c r="A162" s="11">
        <v>4015600030797</v>
      </c>
      <c r="B162" s="12" t="s">
        <v>217</v>
      </c>
      <c r="C162" s="577">
        <v>123</v>
      </c>
      <c r="D162" s="612"/>
      <c r="E162" s="611"/>
      <c r="F162" s="5"/>
    </row>
    <row r="163" spans="1:6">
      <c r="A163" s="11">
        <v>4015600030810</v>
      </c>
      <c r="B163" s="12" t="s">
        <v>218</v>
      </c>
      <c r="C163" s="577">
        <v>123</v>
      </c>
      <c r="D163" s="612"/>
      <c r="E163" s="611"/>
      <c r="F163" s="5"/>
    </row>
    <row r="164" spans="1:6">
      <c r="A164" s="11">
        <v>4015600030773</v>
      </c>
      <c r="B164" s="12" t="s">
        <v>219</v>
      </c>
      <c r="C164" s="577">
        <v>123</v>
      </c>
      <c r="D164" s="612"/>
      <c r="E164" s="611"/>
      <c r="F164" s="5"/>
    </row>
    <row r="165" spans="1:6">
      <c r="A165" s="11">
        <v>4015600030827</v>
      </c>
      <c r="B165" s="12" t="s">
        <v>220</v>
      </c>
      <c r="C165" s="577">
        <v>123</v>
      </c>
      <c r="D165" s="612"/>
      <c r="E165" s="611"/>
      <c r="F165" s="5"/>
    </row>
    <row r="166" spans="1:6">
      <c r="A166" s="11">
        <v>4015600030834</v>
      </c>
      <c r="B166" s="12" t="s">
        <v>221</v>
      </c>
      <c r="C166" s="577">
        <v>123</v>
      </c>
      <c r="D166" s="612"/>
      <c r="E166" s="611"/>
      <c r="F166" s="5"/>
    </row>
    <row r="167" spans="1:6">
      <c r="A167" s="11">
        <v>4015600030780</v>
      </c>
      <c r="B167" s="12" t="s">
        <v>222</v>
      </c>
      <c r="C167" s="577">
        <v>123</v>
      </c>
      <c r="D167" s="612"/>
      <c r="E167" s="611"/>
      <c r="F167" s="5"/>
    </row>
    <row r="168" spans="1:6" ht="15.75" thickBot="1">
      <c r="A168" s="15">
        <v>4015600030841</v>
      </c>
      <c r="B168" s="16" t="s">
        <v>223</v>
      </c>
      <c r="C168" s="577">
        <v>123</v>
      </c>
      <c r="D168" s="612"/>
      <c r="E168" s="611"/>
      <c r="F168" s="5"/>
    </row>
    <row r="169" spans="1:6" ht="15.75" thickBot="1">
      <c r="A169" s="63"/>
      <c r="B169" s="64" t="s">
        <v>57</v>
      </c>
      <c r="C169" s="581"/>
      <c r="D169" s="614"/>
      <c r="E169" s="611"/>
      <c r="F169" s="5"/>
    </row>
    <row r="170" spans="1:6">
      <c r="A170" s="11">
        <v>4084500370210</v>
      </c>
      <c r="B170" s="12" t="s">
        <v>224</v>
      </c>
      <c r="C170" s="577">
        <v>145</v>
      </c>
      <c r="D170" s="612"/>
      <c r="E170" s="611"/>
      <c r="F170" s="5"/>
    </row>
    <row r="171" spans="1:6">
      <c r="A171" s="11">
        <v>4084500370241</v>
      </c>
      <c r="B171" s="12" t="s">
        <v>225</v>
      </c>
      <c r="C171" s="577">
        <v>145</v>
      </c>
      <c r="D171" s="612"/>
      <c r="E171" s="611"/>
      <c r="F171" s="5"/>
    </row>
    <row r="172" spans="1:6">
      <c r="A172" s="11">
        <v>4084500370272</v>
      </c>
      <c r="B172" s="12" t="s">
        <v>226</v>
      </c>
      <c r="C172" s="577">
        <v>145</v>
      </c>
      <c r="D172" s="612"/>
      <c r="E172" s="611"/>
      <c r="F172" s="5"/>
    </row>
    <row r="173" spans="1:6">
      <c r="A173" s="11">
        <v>4084500370302</v>
      </c>
      <c r="B173" s="12" t="s">
        <v>227</v>
      </c>
      <c r="C173" s="577">
        <v>145</v>
      </c>
      <c r="D173" s="612"/>
      <c r="E173" s="611"/>
      <c r="F173" s="5"/>
    </row>
    <row r="174" spans="1:6" ht="15.75" thickBot="1">
      <c r="A174" s="11">
        <v>4084500370333</v>
      </c>
      <c r="B174" s="12" t="s">
        <v>228</v>
      </c>
      <c r="C174" s="577">
        <v>145</v>
      </c>
      <c r="D174" s="612"/>
      <c r="E174" s="611"/>
      <c r="F174" s="5"/>
    </row>
    <row r="175" spans="1:6" ht="15.75" thickBot="1">
      <c r="A175" s="3"/>
      <c r="B175" s="4" t="s">
        <v>9</v>
      </c>
      <c r="C175" s="582"/>
      <c r="D175" s="615"/>
      <c r="E175" s="611"/>
      <c r="F175" s="5"/>
    </row>
    <row r="176" spans="1:6">
      <c r="A176" s="7">
        <v>7506309855394</v>
      </c>
      <c r="B176" s="8" t="s">
        <v>10</v>
      </c>
      <c r="C176" s="577">
        <v>145</v>
      </c>
      <c r="D176" s="612"/>
      <c r="E176" s="611"/>
      <c r="F176" s="5"/>
    </row>
    <row r="177" spans="1:6">
      <c r="A177" s="11">
        <v>4015600242831</v>
      </c>
      <c r="B177" s="12" t="s">
        <v>11</v>
      </c>
      <c r="C177" s="577">
        <v>145</v>
      </c>
      <c r="D177" s="612"/>
      <c r="E177" s="611"/>
      <c r="F177" s="5"/>
    </row>
    <row r="178" spans="1:6">
      <c r="A178" s="11">
        <v>4015600242879</v>
      </c>
      <c r="B178" s="12" t="s">
        <v>12</v>
      </c>
      <c r="C178" s="577">
        <v>145</v>
      </c>
      <c r="D178" s="612"/>
      <c r="E178" s="611"/>
      <c r="F178" s="5"/>
    </row>
    <row r="179" spans="1:6">
      <c r="A179" s="11">
        <v>4015600242954</v>
      </c>
      <c r="B179" s="12" t="s">
        <v>13</v>
      </c>
      <c r="C179" s="577">
        <v>145</v>
      </c>
      <c r="D179" s="612"/>
      <c r="E179" s="611"/>
      <c r="F179" s="5"/>
    </row>
    <row r="180" spans="1:6">
      <c r="A180" s="11">
        <v>4015600243951</v>
      </c>
      <c r="B180" s="12" t="s">
        <v>14</v>
      </c>
      <c r="C180" s="577">
        <v>145</v>
      </c>
      <c r="D180" s="612"/>
      <c r="E180" s="611"/>
      <c r="F180" s="5"/>
    </row>
    <row r="181" spans="1:6">
      <c r="A181" s="11">
        <v>7506309839387</v>
      </c>
      <c r="B181" s="653" t="s">
        <v>15</v>
      </c>
      <c r="C181" s="604">
        <v>145</v>
      </c>
      <c r="D181" s="637"/>
      <c r="E181" s="638"/>
      <c r="F181" s="5"/>
    </row>
    <row r="182" spans="1:6">
      <c r="A182" s="11">
        <v>4015600242992</v>
      </c>
      <c r="B182" s="12" t="s">
        <v>16</v>
      </c>
      <c r="C182" s="577">
        <v>145</v>
      </c>
      <c r="D182" s="612"/>
      <c r="E182" s="611"/>
      <c r="F182" s="5"/>
    </row>
    <row r="183" spans="1:6">
      <c r="A183" s="11">
        <v>7506309839394</v>
      </c>
      <c r="B183" s="12" t="s">
        <v>17</v>
      </c>
      <c r="C183" s="577">
        <v>145</v>
      </c>
      <c r="D183" s="612"/>
      <c r="E183" s="611"/>
      <c r="F183" s="5"/>
    </row>
    <row r="184" spans="1:6">
      <c r="A184" s="11">
        <v>4015600243036</v>
      </c>
      <c r="B184" s="12" t="s">
        <v>18</v>
      </c>
      <c r="C184" s="577">
        <v>145</v>
      </c>
      <c r="D184" s="612"/>
      <c r="E184" s="611"/>
      <c r="F184" s="5"/>
    </row>
    <row r="185" spans="1:6">
      <c r="A185" s="11">
        <v>4015600243241</v>
      </c>
      <c r="B185" s="12" t="s">
        <v>19</v>
      </c>
      <c r="C185" s="577">
        <v>145</v>
      </c>
      <c r="D185" s="612"/>
      <c r="E185" s="611"/>
      <c r="F185" s="5"/>
    </row>
    <row r="186" spans="1:6">
      <c r="A186" s="11">
        <v>4015600243289</v>
      </c>
      <c r="B186" s="12" t="s">
        <v>20</v>
      </c>
      <c r="C186" s="577">
        <v>145</v>
      </c>
      <c r="D186" s="612"/>
      <c r="E186" s="611"/>
      <c r="F186" s="5"/>
    </row>
    <row r="187" spans="1:6">
      <c r="A187" s="11">
        <v>4015600243333</v>
      </c>
      <c r="B187" s="12" t="s">
        <v>21</v>
      </c>
      <c r="C187" s="577">
        <v>145</v>
      </c>
      <c r="D187" s="612"/>
      <c r="E187" s="611"/>
      <c r="F187" s="5"/>
    </row>
    <row r="188" spans="1:6">
      <c r="A188" s="11">
        <v>4015600243470</v>
      </c>
      <c r="B188" s="12" t="s">
        <v>22</v>
      </c>
      <c r="C188" s="577">
        <v>145</v>
      </c>
      <c r="D188" s="612"/>
      <c r="E188" s="611"/>
      <c r="F188" s="5"/>
    </row>
    <row r="189" spans="1:6">
      <c r="A189" s="11">
        <v>4015600243555</v>
      </c>
      <c r="B189" s="12" t="s">
        <v>23</v>
      </c>
      <c r="C189" s="577">
        <v>145</v>
      </c>
      <c r="D189" s="612"/>
      <c r="E189" s="611"/>
      <c r="F189" s="5"/>
    </row>
    <row r="190" spans="1:6">
      <c r="A190" s="11">
        <v>4015600243074</v>
      </c>
      <c r="B190" s="12" t="s">
        <v>24</v>
      </c>
      <c r="C190" s="577">
        <v>145</v>
      </c>
      <c r="D190" s="612"/>
      <c r="E190" s="611"/>
      <c r="F190" s="5"/>
    </row>
    <row r="191" spans="1:6">
      <c r="A191" s="11">
        <v>4015600243159</v>
      </c>
      <c r="B191" s="12" t="s">
        <v>25</v>
      </c>
      <c r="C191" s="577">
        <v>145</v>
      </c>
      <c r="D191" s="612"/>
      <c r="E191" s="611"/>
      <c r="F191" s="5"/>
    </row>
    <row r="192" spans="1:6">
      <c r="A192" s="11">
        <v>4015600243111</v>
      </c>
      <c r="B192" s="12" t="s">
        <v>26</v>
      </c>
      <c r="C192" s="577">
        <v>145</v>
      </c>
      <c r="D192" s="612"/>
      <c r="E192" s="611"/>
      <c r="F192" s="5"/>
    </row>
    <row r="193" spans="1:6">
      <c r="A193" s="11">
        <v>4015600243203</v>
      </c>
      <c r="B193" s="12" t="s">
        <v>27</v>
      </c>
      <c r="C193" s="577">
        <v>145</v>
      </c>
      <c r="D193" s="612"/>
      <c r="E193" s="611"/>
      <c r="F193" s="5"/>
    </row>
    <row r="194" spans="1:6">
      <c r="A194" s="11">
        <v>7506309855400</v>
      </c>
      <c r="B194" s="12" t="s">
        <v>28</v>
      </c>
      <c r="C194" s="577">
        <v>145</v>
      </c>
      <c r="D194" s="612"/>
      <c r="E194" s="611"/>
      <c r="F194" s="5"/>
    </row>
    <row r="195" spans="1:6">
      <c r="A195" s="11">
        <v>4015600243388</v>
      </c>
      <c r="B195" s="653" t="s">
        <v>29</v>
      </c>
      <c r="C195" s="604">
        <v>145</v>
      </c>
      <c r="D195" s="637"/>
      <c r="E195" s="638"/>
      <c r="F195" s="5"/>
    </row>
    <row r="196" spans="1:6">
      <c r="A196" s="11">
        <v>7506309855424</v>
      </c>
      <c r="B196" s="12" t="s">
        <v>30</v>
      </c>
      <c r="C196" s="577">
        <v>145</v>
      </c>
      <c r="D196" s="612"/>
      <c r="E196" s="611"/>
      <c r="F196" s="5"/>
    </row>
    <row r="197" spans="1:6">
      <c r="A197" s="11">
        <v>7506309839417</v>
      </c>
      <c r="B197" s="653" t="s">
        <v>31</v>
      </c>
      <c r="C197" s="577">
        <v>145</v>
      </c>
      <c r="D197" s="612"/>
      <c r="E197" s="611"/>
      <c r="F197" s="5"/>
    </row>
    <row r="198" spans="1:6">
      <c r="A198" s="11">
        <v>7506309839400</v>
      </c>
      <c r="B198" s="12" t="s">
        <v>32</v>
      </c>
      <c r="C198" s="579">
        <v>145</v>
      </c>
      <c r="D198" s="612"/>
      <c r="E198" s="611"/>
      <c r="F198" s="5"/>
    </row>
    <row r="199" spans="1:6">
      <c r="A199" s="11">
        <v>7506309839431</v>
      </c>
      <c r="B199" s="12" t="s">
        <v>33</v>
      </c>
      <c r="C199" s="579">
        <v>145</v>
      </c>
      <c r="D199" s="612"/>
      <c r="E199" s="611"/>
      <c r="F199" s="5"/>
    </row>
    <row r="200" spans="1:6">
      <c r="A200" s="11">
        <v>4015600243432</v>
      </c>
      <c r="B200" s="12" t="s">
        <v>34</v>
      </c>
      <c r="C200" s="579">
        <v>145</v>
      </c>
      <c r="D200" s="612"/>
      <c r="E200" s="611"/>
      <c r="F200" s="5"/>
    </row>
    <row r="201" spans="1:6">
      <c r="A201" s="11">
        <v>4015600243517</v>
      </c>
      <c r="B201" s="12" t="s">
        <v>35</v>
      </c>
      <c r="C201" s="579">
        <v>145</v>
      </c>
      <c r="D201" s="612"/>
      <c r="E201" s="611"/>
      <c r="F201" s="5"/>
    </row>
    <row r="202" spans="1:6">
      <c r="A202" s="11">
        <v>4015600243593</v>
      </c>
      <c r="B202" s="12" t="s">
        <v>36</v>
      </c>
      <c r="C202" s="577">
        <v>145</v>
      </c>
      <c r="D202" s="612"/>
      <c r="E202" s="611"/>
      <c r="F202" s="5"/>
    </row>
    <row r="203" spans="1:6">
      <c r="A203" s="11">
        <v>4015600243630</v>
      </c>
      <c r="B203" s="12" t="s">
        <v>37</v>
      </c>
      <c r="C203" s="577">
        <v>145</v>
      </c>
      <c r="D203" s="612"/>
      <c r="E203" s="611"/>
      <c r="F203" s="5"/>
    </row>
    <row r="204" spans="1:6">
      <c r="A204" s="11">
        <v>7506309855431</v>
      </c>
      <c r="B204" s="12" t="s">
        <v>38</v>
      </c>
      <c r="C204" s="577">
        <v>145</v>
      </c>
      <c r="D204" s="612"/>
      <c r="E204" s="611"/>
      <c r="F204" s="5"/>
    </row>
    <row r="205" spans="1:6" ht="15.75" thickBot="1">
      <c r="A205" s="15">
        <v>7506309839424</v>
      </c>
      <c r="B205" s="16" t="s">
        <v>39</v>
      </c>
      <c r="C205" s="577">
        <v>145</v>
      </c>
      <c r="D205" s="612"/>
      <c r="E205" s="611"/>
      <c r="F205" s="5"/>
    </row>
    <row r="206" spans="1:6" ht="15.75" hidden="1" thickBot="1">
      <c r="A206" s="65"/>
      <c r="B206" s="66" t="s">
        <v>59</v>
      </c>
      <c r="C206" s="583"/>
      <c r="D206" s="616"/>
      <c r="E206" s="233"/>
      <c r="F206" s="5"/>
    </row>
    <row r="207" spans="1:6" ht="15.75" hidden="1" thickBot="1">
      <c r="A207" s="11">
        <v>8005610603575</v>
      </c>
      <c r="B207" s="12" t="s">
        <v>229</v>
      </c>
      <c r="C207" s="577">
        <v>128</v>
      </c>
      <c r="D207" s="612"/>
      <c r="E207" s="233"/>
      <c r="F207" s="5"/>
    </row>
    <row r="208" spans="1:6" ht="15.75" hidden="1" thickBot="1">
      <c r="A208" s="11">
        <v>8005610603216</v>
      </c>
      <c r="B208" s="12" t="s">
        <v>230</v>
      </c>
      <c r="C208" s="577">
        <v>128</v>
      </c>
      <c r="D208" s="612"/>
      <c r="E208" s="233"/>
      <c r="F208" s="5"/>
    </row>
    <row r="209" spans="1:6" ht="15.75" hidden="1" thickBot="1">
      <c r="A209" s="11">
        <v>8005610603339</v>
      </c>
      <c r="B209" s="12" t="s">
        <v>231</v>
      </c>
      <c r="C209" s="577">
        <v>128</v>
      </c>
      <c r="D209" s="612"/>
      <c r="E209" s="233"/>
      <c r="F209" s="5"/>
    </row>
    <row r="210" spans="1:6" ht="15.75" hidden="1" thickBot="1">
      <c r="A210" s="11">
        <v>8005610603247</v>
      </c>
      <c r="B210" s="12" t="s">
        <v>232</v>
      </c>
      <c r="C210" s="577">
        <v>128</v>
      </c>
      <c r="D210" s="612"/>
      <c r="E210" s="233"/>
      <c r="F210" s="5"/>
    </row>
    <row r="211" spans="1:6" ht="15.75" hidden="1" thickBot="1">
      <c r="A211" s="11">
        <v>8005610603421</v>
      </c>
      <c r="B211" s="12" t="s">
        <v>233</v>
      </c>
      <c r="C211" s="577">
        <v>128</v>
      </c>
      <c r="D211" s="612"/>
      <c r="E211" s="233"/>
      <c r="F211" s="5"/>
    </row>
    <row r="212" spans="1:6" ht="15.75" hidden="1" thickBot="1">
      <c r="A212" s="11">
        <v>8005610603391</v>
      </c>
      <c r="B212" s="12" t="s">
        <v>234</v>
      </c>
      <c r="C212" s="577">
        <v>128</v>
      </c>
      <c r="D212" s="612"/>
      <c r="E212" s="233"/>
      <c r="F212" s="5"/>
    </row>
    <row r="213" spans="1:6" ht="15.75" hidden="1" thickBot="1">
      <c r="A213" s="11">
        <v>8005610603360</v>
      </c>
      <c r="B213" s="12" t="s">
        <v>235</v>
      </c>
      <c r="C213" s="577">
        <v>128</v>
      </c>
      <c r="D213" s="612"/>
      <c r="E213" s="233"/>
      <c r="F213" s="5"/>
    </row>
    <row r="214" spans="1:6" ht="15.75" hidden="1" thickBot="1">
      <c r="A214" s="11">
        <v>8005610603278</v>
      </c>
      <c r="B214" s="12" t="s">
        <v>236</v>
      </c>
      <c r="C214" s="577">
        <v>128</v>
      </c>
      <c r="D214" s="612"/>
      <c r="E214" s="233"/>
      <c r="F214" s="5"/>
    </row>
    <row r="215" spans="1:6" ht="15.75" hidden="1" thickBot="1">
      <c r="A215" s="11">
        <v>8005610603544</v>
      </c>
      <c r="B215" s="12" t="s">
        <v>237</v>
      </c>
      <c r="C215" s="577">
        <v>128</v>
      </c>
      <c r="D215" s="612"/>
      <c r="E215" s="233"/>
      <c r="F215" s="5"/>
    </row>
    <row r="216" spans="1:6" ht="15.75" hidden="1" thickBot="1">
      <c r="A216" s="67"/>
      <c r="B216" s="68" t="s">
        <v>48</v>
      </c>
      <c r="C216" s="584"/>
      <c r="D216" s="617"/>
      <c r="E216" s="233"/>
      <c r="F216" s="5"/>
    </row>
    <row r="217" spans="1:6" ht="15.75" hidden="1" thickBot="1">
      <c r="A217" s="69">
        <v>4015600813765</v>
      </c>
      <c r="B217" s="70" t="s">
        <v>238</v>
      </c>
      <c r="C217" s="578">
        <v>516</v>
      </c>
      <c r="D217" s="612"/>
      <c r="E217" s="233"/>
      <c r="F217" s="5"/>
    </row>
    <row r="218" spans="1:6" ht="15.75" hidden="1" thickBot="1">
      <c r="A218" s="72"/>
      <c r="B218" s="73" t="s">
        <v>77</v>
      </c>
      <c r="C218" s="585"/>
      <c r="D218" s="618"/>
      <c r="E218" s="233"/>
      <c r="F218" s="5"/>
    </row>
    <row r="219" spans="1:6" ht="15.75" hidden="1" thickBot="1">
      <c r="A219" s="58">
        <v>8005610415093</v>
      </c>
      <c r="B219" s="74" t="s">
        <v>239</v>
      </c>
      <c r="C219" s="578">
        <v>5247</v>
      </c>
      <c r="D219" s="612"/>
      <c r="E219" s="233"/>
      <c r="F219" s="5"/>
    </row>
    <row r="220" spans="1:6" ht="15.75" hidden="1" thickBot="1">
      <c r="A220" s="11">
        <v>8005610409917</v>
      </c>
      <c r="B220" s="12" t="s">
        <v>240</v>
      </c>
      <c r="C220" s="577">
        <v>1749</v>
      </c>
      <c r="D220" s="612"/>
      <c r="E220" s="233"/>
      <c r="F220" s="5"/>
    </row>
    <row r="221" spans="1:6" ht="15.75" hidden="1" thickBot="1">
      <c r="A221" s="11">
        <v>8005610409672</v>
      </c>
      <c r="B221" s="12" t="s">
        <v>240</v>
      </c>
      <c r="C221" s="577">
        <v>390</v>
      </c>
      <c r="D221" s="612"/>
      <c r="E221" s="233"/>
      <c r="F221" s="5"/>
    </row>
    <row r="222" spans="1:6" ht="15.75" thickBot="1">
      <c r="A222" s="75"/>
      <c r="B222" s="76" t="s">
        <v>241</v>
      </c>
      <c r="C222" s="586"/>
      <c r="D222" s="619"/>
      <c r="F222" s="5"/>
    </row>
    <row r="223" spans="1:6">
      <c r="A223" s="7">
        <v>4015600022846</v>
      </c>
      <c r="B223" s="8" t="s">
        <v>242</v>
      </c>
      <c r="C223" s="577">
        <f>166</f>
        <v>166</v>
      </c>
      <c r="D223" s="612"/>
      <c r="F223" s="5"/>
    </row>
    <row r="224" spans="1:6">
      <c r="A224" s="11">
        <v>4015600022853</v>
      </c>
      <c r="B224" s="12" t="s">
        <v>243</v>
      </c>
      <c r="C224" s="577">
        <f>166</f>
        <v>166</v>
      </c>
      <c r="D224" s="612"/>
      <c r="E224" s="611"/>
      <c r="F224" s="5"/>
    </row>
    <row r="225" spans="1:6">
      <c r="A225" s="11">
        <v>4015600022860</v>
      </c>
      <c r="B225" s="12" t="s">
        <v>244</v>
      </c>
      <c r="C225" s="577">
        <f>166</f>
        <v>166</v>
      </c>
      <c r="D225" s="612"/>
      <c r="E225" s="611"/>
      <c r="F225" s="5"/>
    </row>
    <row r="226" spans="1:6">
      <c r="A226" s="11">
        <v>4015600059552</v>
      </c>
      <c r="B226" s="12" t="s">
        <v>245</v>
      </c>
      <c r="C226" s="577">
        <f>166</f>
        <v>166</v>
      </c>
      <c r="D226" s="612"/>
      <c r="E226" s="611"/>
      <c r="F226" s="5"/>
    </row>
    <row r="227" spans="1:6">
      <c r="A227" s="11">
        <v>4015600059576</v>
      </c>
      <c r="B227" s="12" t="s">
        <v>246</v>
      </c>
      <c r="C227" s="577">
        <f>166</f>
        <v>166</v>
      </c>
      <c r="D227" s="612"/>
      <c r="E227" s="611"/>
      <c r="F227" s="5"/>
    </row>
    <row r="228" spans="1:6">
      <c r="A228" s="11">
        <v>4084500189683</v>
      </c>
      <c r="B228" s="12" t="s">
        <v>247</v>
      </c>
      <c r="C228" s="587">
        <f>278</f>
        <v>278</v>
      </c>
      <c r="D228" s="612"/>
      <c r="E228" s="611"/>
      <c r="F228" s="5"/>
    </row>
    <row r="229" spans="1:6">
      <c r="A229" s="11">
        <v>4084500189966</v>
      </c>
      <c r="B229" s="12" t="s">
        <v>248</v>
      </c>
      <c r="C229" s="587">
        <f>278</f>
        <v>278</v>
      </c>
      <c r="D229" s="612"/>
      <c r="E229" s="611"/>
      <c r="F229" s="5"/>
    </row>
    <row r="230" spans="1:6" ht="15.75" thickBot="1">
      <c r="A230" s="77">
        <v>4084500190122</v>
      </c>
      <c r="B230" s="78" t="s">
        <v>249</v>
      </c>
      <c r="C230" s="588">
        <f>278</f>
        <v>278</v>
      </c>
      <c r="D230" s="612"/>
      <c r="E230" s="611"/>
      <c r="F230" s="5"/>
    </row>
    <row r="231" spans="1:6" ht="15.75" thickBot="1">
      <c r="A231" s="80"/>
      <c r="B231" s="81" t="s">
        <v>250</v>
      </c>
      <c r="C231" s="589"/>
      <c r="D231" s="620"/>
      <c r="E231" s="611"/>
      <c r="F231" s="5"/>
    </row>
    <row r="232" spans="1:6">
      <c r="A232" s="82">
        <v>4015600092641</v>
      </c>
      <c r="B232" s="83" t="s">
        <v>251</v>
      </c>
      <c r="C232" s="588">
        <f>384</f>
        <v>384</v>
      </c>
      <c r="D232" s="612"/>
      <c r="E232" s="611"/>
      <c r="F232" s="5"/>
    </row>
    <row r="233" spans="1:6">
      <c r="A233" s="11">
        <v>4015600092689</v>
      </c>
      <c r="B233" s="12" t="s">
        <v>252</v>
      </c>
      <c r="C233" s="588">
        <v>663.4</v>
      </c>
      <c r="D233" s="612"/>
      <c r="E233" s="611"/>
      <c r="F233" s="5"/>
    </row>
    <row r="234" spans="1:6">
      <c r="A234" s="15">
        <v>4084500334434</v>
      </c>
      <c r="B234" s="16" t="s">
        <v>253</v>
      </c>
      <c r="C234" s="588">
        <f>481</f>
        <v>481</v>
      </c>
      <c r="D234" s="612"/>
      <c r="E234" s="611"/>
      <c r="F234" s="5"/>
    </row>
    <row r="235" spans="1:6" ht="15.75" thickBot="1">
      <c r="A235" s="77">
        <v>4084500380752</v>
      </c>
      <c r="B235" s="78" t="s">
        <v>254</v>
      </c>
      <c r="C235" s="587">
        <f>767</f>
        <v>767</v>
      </c>
      <c r="D235" s="612"/>
      <c r="E235" s="611"/>
      <c r="F235" s="5"/>
    </row>
    <row r="236" spans="1:6" ht="15.75" thickBot="1">
      <c r="A236" s="56"/>
      <c r="B236" s="57" t="s">
        <v>255</v>
      </c>
      <c r="C236" s="590"/>
      <c r="D236" s="621"/>
      <c r="E236" s="611"/>
      <c r="F236" s="5"/>
    </row>
    <row r="237" spans="1:6">
      <c r="A237" s="7">
        <v>7506339304282</v>
      </c>
      <c r="B237" s="8" t="s">
        <v>256</v>
      </c>
      <c r="C237" s="588">
        <f>177</f>
        <v>177</v>
      </c>
      <c r="D237" s="622"/>
      <c r="E237" s="611"/>
      <c r="F237" s="5"/>
    </row>
    <row r="238" spans="1:6">
      <c r="A238" s="11">
        <v>7506309809984</v>
      </c>
      <c r="B238" s="12" t="s">
        <v>257</v>
      </c>
      <c r="C238" s="588">
        <f>177</f>
        <v>177</v>
      </c>
      <c r="D238" s="612"/>
      <c r="E238" s="611"/>
      <c r="F238" s="5"/>
    </row>
    <row r="239" spans="1:6" ht="15.75" thickBot="1">
      <c r="A239" s="11">
        <v>7506309809991</v>
      </c>
      <c r="B239" s="16" t="s">
        <v>258</v>
      </c>
      <c r="C239" s="588">
        <f>177</f>
        <v>177</v>
      </c>
      <c r="D239" s="612"/>
      <c r="E239" s="611"/>
      <c r="F239" s="5"/>
    </row>
    <row r="240" spans="1:6" ht="15.75" thickBot="1">
      <c r="A240" s="85"/>
      <c r="B240" s="86" t="s">
        <v>259</v>
      </c>
      <c r="C240" s="591"/>
      <c r="D240" s="623"/>
      <c r="E240" s="611"/>
      <c r="F240" s="5"/>
    </row>
    <row r="241" spans="1:6">
      <c r="A241" s="11">
        <v>8005610672212</v>
      </c>
      <c r="B241" s="87" t="s">
        <v>260</v>
      </c>
      <c r="C241" s="577">
        <v>163</v>
      </c>
      <c r="D241" s="612"/>
      <c r="E241" s="611"/>
      <c r="F241" s="5"/>
    </row>
    <row r="242" spans="1:6">
      <c r="A242" s="11">
        <v>8005610672274</v>
      </c>
      <c r="B242" s="87" t="s">
        <v>261</v>
      </c>
      <c r="C242" s="577">
        <f>180</f>
        <v>180</v>
      </c>
      <c r="D242" s="612"/>
      <c r="E242" s="611"/>
      <c r="F242" s="5"/>
    </row>
    <row r="243" spans="1:6">
      <c r="A243" s="11">
        <v>8005610672335</v>
      </c>
      <c r="B243" s="654" t="s">
        <v>262</v>
      </c>
      <c r="C243" s="604">
        <f>229</f>
        <v>229</v>
      </c>
      <c r="D243" s="637"/>
      <c r="E243" s="611"/>
      <c r="F243" s="5"/>
    </row>
    <row r="244" spans="1:6">
      <c r="A244" s="11">
        <v>8005610672243</v>
      </c>
      <c r="B244" s="654" t="s">
        <v>263</v>
      </c>
      <c r="C244" s="655">
        <v>381</v>
      </c>
      <c r="D244" s="637"/>
      <c r="E244" s="611"/>
      <c r="F244" s="5"/>
    </row>
    <row r="245" spans="1:6">
      <c r="A245" s="11">
        <v>8005610672304</v>
      </c>
      <c r="B245" s="654" t="s">
        <v>264</v>
      </c>
      <c r="C245" s="604">
        <f>445</f>
        <v>445</v>
      </c>
      <c r="D245" s="637"/>
      <c r="E245" s="611"/>
      <c r="F245" s="5"/>
    </row>
    <row r="246" spans="1:6">
      <c r="A246" s="11">
        <v>8005610672366</v>
      </c>
      <c r="B246" s="654" t="s">
        <v>265</v>
      </c>
      <c r="C246" s="604">
        <f>381</f>
        <v>381</v>
      </c>
      <c r="D246" s="656"/>
      <c r="E246" s="611"/>
      <c r="F246" s="5"/>
    </row>
    <row r="247" spans="1:6">
      <c r="A247" s="11">
        <v>8005610644233</v>
      </c>
      <c r="B247" s="654" t="s">
        <v>266</v>
      </c>
      <c r="C247" s="604">
        <f>252</f>
        <v>252</v>
      </c>
      <c r="D247" s="637"/>
      <c r="E247" s="611"/>
      <c r="F247" s="5"/>
    </row>
    <row r="248" spans="1:6" ht="15.75" thickBot="1">
      <c r="A248" s="11">
        <v>8005610645322</v>
      </c>
      <c r="B248" s="87" t="s">
        <v>267</v>
      </c>
      <c r="C248" s="577">
        <f>256</f>
        <v>256</v>
      </c>
      <c r="D248" s="612"/>
      <c r="E248" s="611"/>
      <c r="F248" s="5"/>
    </row>
    <row r="249" spans="1:6" ht="15.75" thickBot="1">
      <c r="A249" s="88"/>
      <c r="B249" s="89" t="s">
        <v>268</v>
      </c>
      <c r="C249" s="592"/>
      <c r="D249" s="624"/>
      <c r="E249" s="611"/>
      <c r="F249" s="5"/>
    </row>
    <row r="250" spans="1:6">
      <c r="A250" s="11">
        <v>8005610672397</v>
      </c>
      <c r="B250" s="87" t="s">
        <v>269</v>
      </c>
      <c r="C250" s="577">
        <v>163</v>
      </c>
      <c r="D250" s="612"/>
      <c r="E250" s="611"/>
      <c r="F250" s="5"/>
    </row>
    <row r="251" spans="1:6">
      <c r="A251" s="11">
        <v>8005610672458</v>
      </c>
      <c r="B251" s="87" t="s">
        <v>270</v>
      </c>
      <c r="C251" s="577">
        <v>180</v>
      </c>
      <c r="D251" s="612"/>
      <c r="E251" s="611"/>
      <c r="F251" s="5"/>
    </row>
    <row r="252" spans="1:6">
      <c r="A252" s="11">
        <v>8005610672519</v>
      </c>
      <c r="B252" s="87" t="s">
        <v>271</v>
      </c>
      <c r="C252" s="577">
        <v>229</v>
      </c>
      <c r="D252" s="612"/>
      <c r="E252" s="611"/>
      <c r="F252" s="5"/>
    </row>
    <row r="253" spans="1:6">
      <c r="A253" s="11">
        <v>8005610672427</v>
      </c>
      <c r="B253" s="87" t="s">
        <v>272</v>
      </c>
      <c r="C253" s="579">
        <v>381</v>
      </c>
      <c r="D253" s="612"/>
      <c r="E253" s="611"/>
      <c r="F253" s="5"/>
    </row>
    <row r="254" spans="1:6">
      <c r="A254" s="11">
        <v>8005610672489</v>
      </c>
      <c r="B254" s="87" t="s">
        <v>273</v>
      </c>
      <c r="C254" s="579">
        <f>445</f>
        <v>445</v>
      </c>
      <c r="D254" s="612"/>
      <c r="E254" s="611"/>
      <c r="F254" s="5"/>
    </row>
    <row r="255" spans="1:6">
      <c r="A255" s="11">
        <v>8005610672540</v>
      </c>
      <c r="B255" s="87" t="s">
        <v>274</v>
      </c>
      <c r="C255" s="579">
        <v>381</v>
      </c>
      <c r="D255" s="622"/>
      <c r="E255" s="611"/>
      <c r="F255" s="5"/>
    </row>
    <row r="256" spans="1:6">
      <c r="A256" s="11">
        <v>8005610645445</v>
      </c>
      <c r="B256" s="87" t="s">
        <v>275</v>
      </c>
      <c r="C256" s="577">
        <f>256</f>
        <v>256</v>
      </c>
      <c r="D256" s="612"/>
      <c r="E256" s="611"/>
      <c r="F256" s="5"/>
    </row>
    <row r="257" spans="1:6">
      <c r="A257" s="11">
        <v>8005610644394</v>
      </c>
      <c r="B257" s="87" t="s">
        <v>276</v>
      </c>
      <c r="C257" s="577">
        <f>272</f>
        <v>272</v>
      </c>
      <c r="D257" s="612"/>
      <c r="E257" s="611"/>
      <c r="F257" s="5"/>
    </row>
    <row r="258" spans="1:6">
      <c r="A258" s="11">
        <v>8005610644516</v>
      </c>
      <c r="B258" s="87" t="s">
        <v>277</v>
      </c>
      <c r="C258" s="577">
        <v>252</v>
      </c>
      <c r="D258" s="612"/>
      <c r="E258" s="611"/>
      <c r="F258" s="5"/>
    </row>
    <row r="259" spans="1:6" ht="15.75" thickBot="1">
      <c r="A259" s="11">
        <v>8005610643885</v>
      </c>
      <c r="B259" s="87" t="s">
        <v>278</v>
      </c>
      <c r="C259" s="577">
        <f>272</f>
        <v>272</v>
      </c>
      <c r="D259" s="612"/>
      <c r="E259" s="611"/>
      <c r="F259" s="5"/>
    </row>
    <row r="260" spans="1:6" ht="15.75" thickBot="1">
      <c r="A260" s="90"/>
      <c r="B260" s="91" t="s">
        <v>279</v>
      </c>
      <c r="C260" s="593"/>
      <c r="D260" s="625"/>
      <c r="E260" s="611"/>
      <c r="F260" s="5"/>
    </row>
    <row r="261" spans="1:6">
      <c r="A261" s="11">
        <v>8005610642703</v>
      </c>
      <c r="B261" s="87" t="s">
        <v>280</v>
      </c>
      <c r="C261" s="577">
        <v>163</v>
      </c>
      <c r="D261" s="612"/>
      <c r="E261" s="611"/>
      <c r="F261" s="5"/>
    </row>
    <row r="262" spans="1:6">
      <c r="A262" s="11">
        <v>8005610642888</v>
      </c>
      <c r="B262" s="87" t="s">
        <v>281</v>
      </c>
      <c r="C262" s="577">
        <v>180</v>
      </c>
      <c r="D262" s="612"/>
      <c r="E262" s="611"/>
      <c r="F262" s="5"/>
    </row>
    <row r="263" spans="1:6" ht="15.75" thickBot="1">
      <c r="A263" s="11">
        <v>8005610642796</v>
      </c>
      <c r="B263" s="87" t="s">
        <v>282</v>
      </c>
      <c r="C263" s="577">
        <v>381</v>
      </c>
      <c r="D263" s="612"/>
      <c r="E263" s="611"/>
      <c r="F263" s="5"/>
    </row>
    <row r="264" spans="1:6" s="263" customFormat="1" ht="15.75" thickBot="1">
      <c r="A264" s="261"/>
      <c r="B264" s="262" t="s">
        <v>283</v>
      </c>
      <c r="C264" s="594"/>
      <c r="D264" s="626"/>
      <c r="E264" s="627"/>
      <c r="F264" s="5"/>
    </row>
    <row r="265" spans="1:6">
      <c r="A265" s="11">
        <v>8005610633091</v>
      </c>
      <c r="B265" s="87" t="s">
        <v>284</v>
      </c>
      <c r="C265" s="577">
        <f>163</f>
        <v>163</v>
      </c>
      <c r="D265" s="612"/>
      <c r="E265" s="611"/>
      <c r="F265" s="5"/>
    </row>
    <row r="266" spans="1:6">
      <c r="A266" s="11">
        <v>8005610645681</v>
      </c>
      <c r="B266" s="87" t="s">
        <v>285</v>
      </c>
      <c r="C266" s="577">
        <f>229</f>
        <v>229</v>
      </c>
      <c r="D266" s="612"/>
      <c r="E266" s="611"/>
      <c r="F266" s="5"/>
    </row>
    <row r="267" spans="1:6">
      <c r="A267" s="11">
        <v>8005610642437</v>
      </c>
      <c r="B267" s="87" t="s">
        <v>286</v>
      </c>
      <c r="C267" s="577">
        <f>381</f>
        <v>381</v>
      </c>
      <c r="D267" s="612"/>
      <c r="E267" s="611"/>
      <c r="F267" s="5"/>
    </row>
    <row r="268" spans="1:6">
      <c r="A268" s="11">
        <v>8005610634647</v>
      </c>
      <c r="B268" s="87" t="s">
        <v>287</v>
      </c>
      <c r="C268" s="577">
        <f>381</f>
        <v>381</v>
      </c>
      <c r="D268" s="612"/>
      <c r="E268" s="611"/>
      <c r="F268" s="5"/>
    </row>
    <row r="269" spans="1:6" ht="15.75" thickBot="1">
      <c r="A269" s="11">
        <v>8005610644035</v>
      </c>
      <c r="B269" s="87" t="s">
        <v>288</v>
      </c>
      <c r="C269" s="577">
        <f>252</f>
        <v>252</v>
      </c>
      <c r="D269" s="612"/>
      <c r="E269" s="611"/>
      <c r="F269" s="5"/>
    </row>
    <row r="270" spans="1:6" ht="15.75" thickBot="1">
      <c r="A270" s="92"/>
      <c r="B270" s="92" t="s">
        <v>289</v>
      </c>
      <c r="C270" s="595"/>
      <c r="D270" s="628"/>
      <c r="E270" s="611"/>
      <c r="F270" s="5"/>
    </row>
    <row r="271" spans="1:6">
      <c r="A271" s="11">
        <v>8005610642406</v>
      </c>
      <c r="B271" s="87" t="s">
        <v>290</v>
      </c>
      <c r="C271" s="577">
        <f>163</f>
        <v>163</v>
      </c>
      <c r="D271" s="612"/>
      <c r="E271" s="611"/>
      <c r="F271" s="5"/>
    </row>
    <row r="272" spans="1:6">
      <c r="A272" s="11">
        <v>8005610633152</v>
      </c>
      <c r="B272" s="87" t="s">
        <v>291</v>
      </c>
      <c r="C272" s="577">
        <f>163</f>
        <v>163</v>
      </c>
      <c r="D272" s="612"/>
      <c r="E272" s="611"/>
      <c r="F272" s="5"/>
    </row>
    <row r="273" spans="1:6">
      <c r="A273" s="11">
        <v>8005610642642</v>
      </c>
      <c r="B273" s="87" t="s">
        <v>292</v>
      </c>
      <c r="C273" s="577">
        <f>163</f>
        <v>163</v>
      </c>
      <c r="D273" s="612"/>
      <c r="E273" s="611"/>
      <c r="F273" s="5"/>
    </row>
    <row r="274" spans="1:6">
      <c r="A274" s="11">
        <v>8005610642529</v>
      </c>
      <c r="B274" s="87" t="s">
        <v>293</v>
      </c>
      <c r="C274" s="577">
        <f>381</f>
        <v>381</v>
      </c>
      <c r="D274" s="612"/>
      <c r="E274" s="611"/>
      <c r="F274" s="5"/>
    </row>
    <row r="275" spans="1:6" ht="15.75" thickBot="1">
      <c r="A275" s="11">
        <v>8005610645261</v>
      </c>
      <c r="B275" s="87" t="s">
        <v>294</v>
      </c>
      <c r="C275" s="577">
        <f>362</f>
        <v>362</v>
      </c>
      <c r="D275" s="612"/>
      <c r="E275" s="611"/>
      <c r="F275" s="5"/>
    </row>
    <row r="276" spans="1:6" ht="15.75" hidden="1" thickBot="1">
      <c r="A276" s="93"/>
      <c r="B276" s="94" t="s">
        <v>295</v>
      </c>
      <c r="C276" s="596"/>
      <c r="D276" s="629"/>
      <c r="E276" s="611"/>
      <c r="F276" s="5"/>
    </row>
    <row r="277" spans="1:6" ht="15.75" hidden="1" thickBot="1">
      <c r="A277" s="7">
        <v>4015600118112</v>
      </c>
      <c r="B277" s="95" t="s">
        <v>296</v>
      </c>
      <c r="C277" s="577">
        <v>533</v>
      </c>
      <c r="D277" s="612"/>
      <c r="E277" s="611"/>
      <c r="F277" s="5"/>
    </row>
    <row r="278" spans="1:6" ht="15.75" hidden="1" thickBot="1">
      <c r="A278" s="58">
        <v>4015600118174</v>
      </c>
      <c r="B278" s="96" t="s">
        <v>297</v>
      </c>
      <c r="C278" s="577">
        <v>533</v>
      </c>
      <c r="D278" s="612"/>
      <c r="E278" s="611"/>
      <c r="F278" s="5"/>
    </row>
    <row r="279" spans="1:6" ht="15.75" hidden="1" thickBot="1">
      <c r="A279" s="97">
        <v>4015600123048</v>
      </c>
      <c r="B279" s="98" t="s">
        <v>298</v>
      </c>
      <c r="C279" s="577">
        <v>533</v>
      </c>
      <c r="D279" s="612"/>
      <c r="E279" s="611"/>
      <c r="F279" s="5"/>
    </row>
    <row r="280" spans="1:6" ht="23.25" hidden="1" thickBot="1">
      <c r="A280" s="99"/>
      <c r="B280" s="100" t="s">
        <v>299</v>
      </c>
      <c r="C280" s="597"/>
      <c r="D280" s="630"/>
      <c r="E280" s="611"/>
      <c r="F280" s="5"/>
    </row>
    <row r="281" spans="1:6" ht="15.75" hidden="1" thickBot="1">
      <c r="A281" s="101">
        <v>4015400793045</v>
      </c>
      <c r="B281" s="102" t="s">
        <v>300</v>
      </c>
      <c r="C281" s="577">
        <v>335</v>
      </c>
      <c r="D281" s="612"/>
      <c r="E281" s="611"/>
      <c r="F281" s="5"/>
    </row>
    <row r="282" spans="1:6" ht="15.75" hidden="1" thickBot="1">
      <c r="A282" s="101">
        <v>8005610531663</v>
      </c>
      <c r="B282" s="103" t="s">
        <v>301</v>
      </c>
      <c r="C282" s="577">
        <f>195</f>
        <v>195</v>
      </c>
      <c r="D282" s="612"/>
      <c r="E282" s="611"/>
      <c r="F282" s="5"/>
    </row>
    <row r="283" spans="1:6" ht="15.75" hidden="1" thickBot="1">
      <c r="A283" s="104">
        <v>8005610531632</v>
      </c>
      <c r="B283" s="103" t="s">
        <v>302</v>
      </c>
      <c r="C283" s="577">
        <f>458</f>
        <v>458</v>
      </c>
      <c r="D283" s="612"/>
      <c r="E283" s="611"/>
      <c r="F283" s="5"/>
    </row>
    <row r="284" spans="1:6" ht="15.75" hidden="1" thickBot="1">
      <c r="A284" s="104">
        <v>8005610531335</v>
      </c>
      <c r="B284" s="103" t="s">
        <v>303</v>
      </c>
      <c r="C284" s="577">
        <f>215</f>
        <v>215</v>
      </c>
      <c r="D284" s="612"/>
      <c r="E284" s="611"/>
      <c r="F284" s="5"/>
    </row>
    <row r="285" spans="1:6" ht="15.75" hidden="1" thickBot="1">
      <c r="A285" s="104">
        <v>4015400792796</v>
      </c>
      <c r="B285" s="103" t="s">
        <v>304</v>
      </c>
      <c r="C285" s="577">
        <f>260</f>
        <v>260</v>
      </c>
      <c r="D285" s="612"/>
      <c r="E285" s="611"/>
      <c r="F285" s="5"/>
    </row>
    <row r="286" spans="1:6" ht="15.75" hidden="1" thickBot="1">
      <c r="A286" s="104">
        <v>4015400793007</v>
      </c>
      <c r="B286" s="103" t="s">
        <v>305</v>
      </c>
      <c r="C286" s="577">
        <v>381</v>
      </c>
      <c r="D286" s="612"/>
      <c r="E286" s="611"/>
      <c r="F286" s="5"/>
    </row>
    <row r="287" spans="1:6" ht="15.75" hidden="1" thickBot="1">
      <c r="A287" s="104">
        <v>4015400793182</v>
      </c>
      <c r="B287" s="103" t="s">
        <v>306</v>
      </c>
      <c r="C287" s="577">
        <v>335</v>
      </c>
      <c r="D287" s="612"/>
      <c r="E287" s="611"/>
      <c r="F287" s="5"/>
    </row>
    <row r="288" spans="1:6" ht="23.25" thickBot="1">
      <c r="A288" s="105"/>
      <c r="B288" s="106" t="s">
        <v>307</v>
      </c>
      <c r="C288" s="598"/>
      <c r="D288" s="631"/>
      <c r="E288" s="611"/>
      <c r="F288" s="5"/>
    </row>
    <row r="289" spans="1:6">
      <c r="A289" s="104">
        <v>8005610416038</v>
      </c>
      <c r="B289" s="103" t="s">
        <v>308</v>
      </c>
      <c r="C289" s="577">
        <v>195</v>
      </c>
      <c r="D289" s="612"/>
      <c r="E289" s="611"/>
      <c r="F289" s="5"/>
    </row>
    <row r="290" spans="1:6">
      <c r="A290" s="104">
        <v>8005610415482</v>
      </c>
      <c r="B290" s="103" t="s">
        <v>309</v>
      </c>
      <c r="C290" s="577">
        <v>458</v>
      </c>
      <c r="D290" s="612"/>
      <c r="E290" s="611"/>
      <c r="F290" s="5"/>
    </row>
    <row r="291" spans="1:6">
      <c r="A291" s="104">
        <v>8005610415604</v>
      </c>
      <c r="B291" s="103" t="s">
        <v>310</v>
      </c>
      <c r="C291" s="577">
        <v>215</v>
      </c>
      <c r="D291" s="612"/>
      <c r="E291" s="611"/>
      <c r="F291" s="5"/>
    </row>
    <row r="292" spans="1:6">
      <c r="A292" s="104">
        <v>8005610415635</v>
      </c>
      <c r="B292" s="107" t="s">
        <v>311</v>
      </c>
      <c r="C292" s="579">
        <v>454</v>
      </c>
      <c r="D292" s="612"/>
      <c r="E292" s="611"/>
      <c r="F292" s="5"/>
    </row>
    <row r="293" spans="1:6">
      <c r="A293" s="104">
        <v>8005610415758</v>
      </c>
      <c r="B293" s="107" t="s">
        <v>312</v>
      </c>
      <c r="C293" s="579">
        <v>260</v>
      </c>
      <c r="D293" s="612"/>
      <c r="E293" s="611"/>
      <c r="F293" s="5"/>
    </row>
    <row r="294" spans="1:6">
      <c r="A294" s="104">
        <v>8005610415871</v>
      </c>
      <c r="B294" s="107" t="s">
        <v>313</v>
      </c>
      <c r="C294" s="579">
        <v>416</v>
      </c>
      <c r="D294" s="612"/>
      <c r="E294" s="611"/>
      <c r="F294" s="5"/>
    </row>
    <row r="295" spans="1:6" ht="15.75" thickBot="1">
      <c r="A295" s="108">
        <v>8005610415963</v>
      </c>
      <c r="B295" s="109" t="s">
        <v>314</v>
      </c>
      <c r="C295" s="577">
        <f>387</f>
        <v>387</v>
      </c>
      <c r="D295" s="612"/>
      <c r="E295" s="611"/>
      <c r="F295" s="5"/>
    </row>
    <row r="296" spans="1:6" ht="15.75" thickBot="1">
      <c r="A296" s="110"/>
      <c r="B296" s="111" t="s">
        <v>315</v>
      </c>
      <c r="C296" s="599"/>
      <c r="D296" s="632"/>
      <c r="E296" s="611"/>
      <c r="F296" s="5"/>
    </row>
    <row r="297" spans="1:6">
      <c r="A297" s="101">
        <v>99240064213</v>
      </c>
      <c r="B297" s="112" t="s">
        <v>316</v>
      </c>
      <c r="C297" s="577">
        <v>195</v>
      </c>
      <c r="D297" s="612"/>
      <c r="E297" s="611"/>
      <c r="F297" s="5"/>
    </row>
    <row r="298" spans="1:6">
      <c r="A298" s="104">
        <v>99240064216</v>
      </c>
      <c r="B298" s="103" t="s">
        <v>317</v>
      </c>
      <c r="C298" s="577">
        <v>458</v>
      </c>
      <c r="D298" s="612"/>
      <c r="E298" s="611"/>
      <c r="F298" s="5"/>
    </row>
    <row r="299" spans="1:6">
      <c r="A299" s="104">
        <v>99240035343</v>
      </c>
      <c r="B299" s="103" t="s">
        <v>318</v>
      </c>
      <c r="C299" s="577">
        <v>195</v>
      </c>
      <c r="D299" s="612"/>
      <c r="E299" s="611"/>
      <c r="F299" s="5"/>
    </row>
    <row r="300" spans="1:6">
      <c r="A300" s="104">
        <v>99240035354</v>
      </c>
      <c r="B300" s="103" t="s">
        <v>319</v>
      </c>
      <c r="C300" s="577">
        <v>458</v>
      </c>
      <c r="D300" s="612"/>
      <c r="E300" s="611"/>
      <c r="F300" s="5"/>
    </row>
    <row r="301" spans="1:6">
      <c r="A301" s="104">
        <v>99240060951</v>
      </c>
      <c r="B301" s="103" t="s">
        <v>320</v>
      </c>
      <c r="C301" s="577">
        <v>215</v>
      </c>
      <c r="D301" s="612"/>
      <c r="E301" s="611"/>
      <c r="F301" s="5"/>
    </row>
    <row r="302" spans="1:6">
      <c r="A302" s="104">
        <v>99240060960</v>
      </c>
      <c r="B302" s="103" t="s">
        <v>321</v>
      </c>
      <c r="C302" s="577">
        <v>454</v>
      </c>
      <c r="D302" s="612"/>
      <c r="E302" s="611"/>
      <c r="F302" s="5"/>
    </row>
    <row r="303" spans="1:6">
      <c r="A303" s="104">
        <v>99240061005</v>
      </c>
      <c r="B303" s="107" t="s">
        <v>322</v>
      </c>
      <c r="C303" s="579">
        <v>269</v>
      </c>
      <c r="D303" s="612"/>
      <c r="E303" s="611"/>
      <c r="F303" s="5"/>
    </row>
    <row r="304" spans="1:6">
      <c r="A304" s="104">
        <v>99240060995</v>
      </c>
      <c r="B304" s="103" t="s">
        <v>323</v>
      </c>
      <c r="C304" s="577">
        <v>454</v>
      </c>
      <c r="D304" s="612"/>
      <c r="E304" s="611"/>
      <c r="F304" s="5"/>
    </row>
    <row r="305" spans="1:6">
      <c r="A305" s="104">
        <v>99240061007</v>
      </c>
      <c r="B305" s="103" t="s">
        <v>324</v>
      </c>
      <c r="C305" s="577">
        <v>260</v>
      </c>
      <c r="D305" s="612"/>
      <c r="E305" s="611"/>
      <c r="F305" s="5"/>
    </row>
    <row r="306" spans="1:6">
      <c r="A306" s="104">
        <v>99240061030</v>
      </c>
      <c r="B306" s="103" t="s">
        <v>325</v>
      </c>
      <c r="C306" s="577">
        <v>416</v>
      </c>
      <c r="D306" s="612"/>
      <c r="E306" s="611"/>
      <c r="F306" s="5"/>
    </row>
    <row r="307" spans="1:6">
      <c r="A307" s="104">
        <v>99240039246</v>
      </c>
      <c r="B307" s="107" t="s">
        <v>326</v>
      </c>
      <c r="C307" s="579">
        <v>269</v>
      </c>
      <c r="D307" s="612"/>
      <c r="E307" s="611"/>
      <c r="F307" s="5"/>
    </row>
    <row r="308" spans="1:6" ht="15.75" thickBot="1">
      <c r="A308" s="104">
        <v>99240044504</v>
      </c>
      <c r="B308" s="103" t="s">
        <v>327</v>
      </c>
      <c r="C308" s="577">
        <v>269</v>
      </c>
      <c r="D308" s="612"/>
      <c r="E308" s="611"/>
      <c r="F308" s="5"/>
    </row>
    <row r="309" spans="1:6" ht="15.75" thickBot="1">
      <c r="A309" s="113"/>
      <c r="B309" s="114" t="s">
        <v>328</v>
      </c>
      <c r="C309" s="600"/>
      <c r="D309" s="633"/>
      <c r="E309" s="611"/>
      <c r="F309" s="5"/>
    </row>
    <row r="310" spans="1:6">
      <c r="A310" s="104">
        <v>99240016214</v>
      </c>
      <c r="B310" s="103" t="s">
        <v>329</v>
      </c>
      <c r="C310" s="577">
        <v>369</v>
      </c>
      <c r="D310" s="612"/>
      <c r="E310" s="611"/>
      <c r="F310" s="5"/>
    </row>
    <row r="311" spans="1:6">
      <c r="A311" s="104">
        <v>99240015900</v>
      </c>
      <c r="B311" s="103" t="s">
        <v>330</v>
      </c>
      <c r="C311" s="577">
        <v>195</v>
      </c>
      <c r="D311" s="612"/>
      <c r="E311" s="611"/>
      <c r="F311" s="5"/>
    </row>
    <row r="312" spans="1:6">
      <c r="A312" s="104">
        <v>99240015891</v>
      </c>
      <c r="B312" s="103" t="s">
        <v>331</v>
      </c>
      <c r="C312" s="577">
        <v>458</v>
      </c>
      <c r="D312" s="612"/>
      <c r="E312" s="611"/>
      <c r="F312" s="5"/>
    </row>
    <row r="313" spans="1:6">
      <c r="A313" s="104">
        <v>99240016215</v>
      </c>
      <c r="B313" s="103" t="s">
        <v>332</v>
      </c>
      <c r="C313" s="577">
        <v>390.3528</v>
      </c>
      <c r="D313" s="612"/>
      <c r="E313" s="611"/>
      <c r="F313" s="5"/>
    </row>
    <row r="314" spans="1:6">
      <c r="A314" s="104">
        <v>99240015902</v>
      </c>
      <c r="B314" s="103" t="s">
        <v>333</v>
      </c>
      <c r="C314" s="577">
        <v>260</v>
      </c>
      <c r="D314" s="612"/>
      <c r="E314" s="611"/>
      <c r="F314" s="5"/>
    </row>
    <row r="315" spans="1:6">
      <c r="A315" s="104">
        <v>99240015892</v>
      </c>
      <c r="B315" s="103" t="s">
        <v>334</v>
      </c>
      <c r="C315" s="577">
        <v>416</v>
      </c>
      <c r="D315" s="612"/>
      <c r="E315" s="611"/>
      <c r="F315" s="5"/>
    </row>
    <row r="316" spans="1:6" ht="15.75" thickBot="1">
      <c r="A316" s="104">
        <v>99240015883</v>
      </c>
      <c r="B316" s="103" t="s">
        <v>335</v>
      </c>
      <c r="C316" s="577">
        <v>215</v>
      </c>
      <c r="D316" s="612"/>
      <c r="E316" s="611"/>
      <c r="F316" s="5"/>
    </row>
    <row r="317" spans="1:6" ht="15.75" hidden="1" thickBot="1">
      <c r="A317" s="115"/>
      <c r="B317" s="116" t="s">
        <v>336</v>
      </c>
      <c r="C317" s="601"/>
      <c r="D317" s="634"/>
      <c r="E317" s="611"/>
      <c r="F317" s="5"/>
    </row>
    <row r="318" spans="1:6" ht="15.75" hidden="1" thickBot="1">
      <c r="A318" s="101">
        <v>8005610640440</v>
      </c>
      <c r="B318" s="117" t="s">
        <v>337</v>
      </c>
      <c r="C318" s="579">
        <v>256</v>
      </c>
      <c r="D318" s="612"/>
      <c r="E318" s="611"/>
      <c r="F318" s="5"/>
    </row>
    <row r="319" spans="1:6" ht="15.75" hidden="1" thickBot="1">
      <c r="A319" s="101">
        <v>8005610640327</v>
      </c>
      <c r="B319" s="118" t="s">
        <v>338</v>
      </c>
      <c r="C319" s="577">
        <v>256</v>
      </c>
      <c r="D319" s="612"/>
      <c r="E319" s="611"/>
      <c r="F319" s="5"/>
    </row>
    <row r="320" spans="1:6" ht="15.75" hidden="1" thickBot="1">
      <c r="A320" s="101">
        <v>4084500583832</v>
      </c>
      <c r="B320" s="118" t="s">
        <v>339</v>
      </c>
      <c r="C320" s="577">
        <v>217</v>
      </c>
      <c r="D320" s="612"/>
      <c r="E320" s="611"/>
      <c r="F320" s="5"/>
    </row>
    <row r="321" spans="1:6" ht="15.75" hidden="1" thickBot="1">
      <c r="A321" s="119"/>
      <c r="B321" s="120" t="s">
        <v>340</v>
      </c>
      <c r="C321" s="602"/>
      <c r="D321" s="635"/>
      <c r="E321" s="611"/>
      <c r="F321" s="5"/>
    </row>
    <row r="322" spans="1:6" ht="15.75" hidden="1" thickBot="1">
      <c r="A322" s="104">
        <v>4084500584297</v>
      </c>
      <c r="B322" s="107" t="s">
        <v>341</v>
      </c>
      <c r="C322" s="579">
        <v>217</v>
      </c>
      <c r="D322" s="612"/>
      <c r="E322" s="611"/>
      <c r="F322" s="5"/>
    </row>
    <row r="323" spans="1:6" ht="15.75" hidden="1" thickBot="1">
      <c r="A323" s="104">
        <v>4084500587410</v>
      </c>
      <c r="B323" s="103" t="s">
        <v>342</v>
      </c>
      <c r="C323" s="577">
        <v>217</v>
      </c>
      <c r="D323" s="612"/>
      <c r="E323" s="611"/>
      <c r="F323" s="5"/>
    </row>
    <row r="324" spans="1:6" ht="15.75" thickBot="1">
      <c r="A324" s="121"/>
      <c r="B324" s="122" t="s">
        <v>343</v>
      </c>
      <c r="C324" s="603"/>
      <c r="D324" s="636"/>
      <c r="E324" s="611"/>
      <c r="F324" s="5"/>
    </row>
    <row r="325" spans="1:6">
      <c r="A325" s="104">
        <v>4084500585331</v>
      </c>
      <c r="B325" s="103" t="s">
        <v>344</v>
      </c>
      <c r="C325" s="577">
        <v>217</v>
      </c>
      <c r="D325" s="612"/>
      <c r="E325" s="611"/>
      <c r="F325" s="5"/>
    </row>
    <row r="326" spans="1:6">
      <c r="A326" s="123">
        <v>4084500642089</v>
      </c>
      <c r="B326" s="124" t="s">
        <v>345</v>
      </c>
      <c r="C326" s="578">
        <v>217</v>
      </c>
      <c r="D326" s="612"/>
      <c r="E326" s="611"/>
      <c r="F326" s="5"/>
    </row>
    <row r="327" spans="1:6" s="1" customFormat="1">
      <c r="A327" s="264">
        <v>4084500585959</v>
      </c>
      <c r="B327" s="265" t="s">
        <v>346</v>
      </c>
      <c r="C327" s="604">
        <v>217</v>
      </c>
      <c r="D327" s="637"/>
      <c r="E327" s="638"/>
      <c r="F327" s="5"/>
    </row>
    <row r="328" spans="1:6" ht="15.75" thickBot="1">
      <c r="A328" s="104">
        <v>4084500585003</v>
      </c>
      <c r="B328" s="103" t="s">
        <v>347</v>
      </c>
      <c r="C328" s="577">
        <v>217</v>
      </c>
      <c r="D328" s="612"/>
      <c r="E328" s="611"/>
      <c r="F328" s="5"/>
    </row>
    <row r="329" spans="1:6" ht="15.75" hidden="1" thickBot="1">
      <c r="A329" s="125"/>
      <c r="B329" s="126" t="s">
        <v>348</v>
      </c>
      <c r="C329" s="605"/>
      <c r="D329" s="639"/>
      <c r="E329" s="640"/>
      <c r="F329" s="5"/>
    </row>
    <row r="330" spans="1:6" ht="15.75" hidden="1" thickBot="1">
      <c r="A330" s="104">
        <v>4084500586253</v>
      </c>
      <c r="B330" s="103" t="s">
        <v>349</v>
      </c>
      <c r="C330" s="577">
        <v>217</v>
      </c>
      <c r="D330" s="612"/>
      <c r="E330" s="641"/>
      <c r="F330" s="5"/>
    </row>
    <row r="331" spans="1:6" ht="15.75" hidden="1" thickBot="1">
      <c r="A331" s="104">
        <v>4084500586499</v>
      </c>
      <c r="B331" s="103" t="s">
        <v>350</v>
      </c>
      <c r="C331" s="577">
        <v>217</v>
      </c>
      <c r="D331" s="612"/>
      <c r="E331" s="642"/>
      <c r="F331" s="5"/>
    </row>
    <row r="332" spans="1:6" ht="15.75" hidden="1" thickBot="1">
      <c r="A332" s="104">
        <v>4084500586130</v>
      </c>
      <c r="B332" s="103" t="s">
        <v>351</v>
      </c>
      <c r="C332" s="577">
        <v>217</v>
      </c>
      <c r="D332" s="612"/>
      <c r="E332" s="642"/>
      <c r="F332" s="5"/>
    </row>
    <row r="333" spans="1:6" ht="15.75" hidden="1" thickBot="1">
      <c r="A333" s="128"/>
      <c r="B333" s="129" t="s">
        <v>352</v>
      </c>
      <c r="C333" s="606"/>
      <c r="D333" s="643"/>
      <c r="E333" s="642"/>
      <c r="F333" s="5"/>
    </row>
    <row r="334" spans="1:6" ht="15.75" hidden="1" thickBot="1">
      <c r="A334" s="104">
        <v>4084500641686</v>
      </c>
      <c r="B334" s="103" t="s">
        <v>353</v>
      </c>
      <c r="C334" s="577">
        <v>191</v>
      </c>
      <c r="D334" s="612"/>
      <c r="E334" s="642"/>
      <c r="F334" s="5"/>
    </row>
    <row r="335" spans="1:6" ht="15.75" hidden="1" thickBot="1">
      <c r="A335" s="104">
        <v>4084500584426</v>
      </c>
      <c r="B335" s="103" t="s">
        <v>354</v>
      </c>
      <c r="C335" s="577">
        <v>230</v>
      </c>
      <c r="D335" s="612"/>
      <c r="E335" s="640"/>
      <c r="F335" s="5"/>
    </row>
    <row r="336" spans="1:6" ht="15.75" hidden="1" thickBot="1">
      <c r="A336" s="104">
        <v>4084500584761</v>
      </c>
      <c r="B336" s="103" t="s">
        <v>355</v>
      </c>
      <c r="C336" s="577">
        <v>230</v>
      </c>
      <c r="D336" s="612"/>
      <c r="E336" s="640"/>
      <c r="F336" s="5"/>
    </row>
    <row r="337" spans="1:6" ht="15.75" hidden="1" thickBot="1">
      <c r="A337" s="104">
        <v>4084500622937</v>
      </c>
      <c r="B337" s="103" t="s">
        <v>356</v>
      </c>
      <c r="C337" s="577">
        <v>217</v>
      </c>
      <c r="D337" s="612"/>
      <c r="E337" s="640"/>
      <c r="F337" s="5"/>
    </row>
    <row r="338" spans="1:6" ht="15.75" hidden="1" thickBot="1">
      <c r="A338" s="130"/>
      <c r="B338" s="131" t="s">
        <v>357</v>
      </c>
      <c r="C338" s="607"/>
      <c r="D338" s="644"/>
      <c r="E338" s="642"/>
      <c r="F338" s="5"/>
    </row>
    <row r="339" spans="1:6" ht="15.75" hidden="1" thickBot="1">
      <c r="A339" s="133">
        <v>4015600082192</v>
      </c>
      <c r="B339" s="134" t="s">
        <v>358</v>
      </c>
      <c r="C339" s="577">
        <v>418</v>
      </c>
      <c r="D339" s="612"/>
      <c r="E339" s="642"/>
      <c r="F339" s="5"/>
    </row>
    <row r="340" spans="1:6" ht="15.75" hidden="1" thickBot="1">
      <c r="A340" s="130"/>
      <c r="B340" s="131" t="s">
        <v>359</v>
      </c>
      <c r="C340" s="607"/>
      <c r="D340" s="644"/>
      <c r="E340" s="642"/>
      <c r="F340" s="5"/>
    </row>
    <row r="341" spans="1:6" ht="15.75" hidden="1" thickBot="1">
      <c r="A341" s="133">
        <v>4015600082871</v>
      </c>
      <c r="B341" s="134" t="s">
        <v>360</v>
      </c>
      <c r="C341" s="577">
        <v>418</v>
      </c>
      <c r="D341" s="612"/>
      <c r="E341" s="642"/>
      <c r="F341" s="5"/>
    </row>
    <row r="342" spans="1:6" ht="15.75" hidden="1" thickBot="1">
      <c r="A342" s="133">
        <v>4015600082932</v>
      </c>
      <c r="B342" s="134" t="s">
        <v>361</v>
      </c>
      <c r="C342" s="577">
        <v>584</v>
      </c>
      <c r="D342" s="612"/>
      <c r="E342" s="642"/>
      <c r="F342" s="5"/>
    </row>
    <row r="343" spans="1:6" ht="15.75" hidden="1" thickBot="1">
      <c r="A343" s="130"/>
      <c r="B343" s="131" t="s">
        <v>362</v>
      </c>
      <c r="C343" s="607"/>
      <c r="D343" s="644"/>
      <c r="E343" s="642"/>
      <c r="F343" s="5"/>
    </row>
    <row r="344" spans="1:6" ht="15.75" hidden="1" thickBot="1">
      <c r="A344" s="135">
        <v>4015600088835</v>
      </c>
      <c r="B344" s="136" t="s">
        <v>363</v>
      </c>
      <c r="C344" s="577">
        <v>212</v>
      </c>
      <c r="D344" s="612"/>
      <c r="E344" s="642"/>
      <c r="F344" s="5"/>
    </row>
    <row r="345" spans="1:6" ht="15.75" hidden="1" thickBot="1">
      <c r="A345" s="135">
        <v>4015600083212</v>
      </c>
      <c r="B345" s="136" t="s">
        <v>364</v>
      </c>
      <c r="C345" s="577">
        <v>498</v>
      </c>
      <c r="D345" s="612"/>
      <c r="E345" s="642"/>
      <c r="F345" s="5"/>
    </row>
    <row r="346" spans="1:6" ht="15.75" hidden="1" thickBot="1">
      <c r="A346" s="133">
        <v>4015600083557</v>
      </c>
      <c r="B346" s="134" t="s">
        <v>365</v>
      </c>
      <c r="C346" s="577">
        <v>418</v>
      </c>
      <c r="D346" s="612"/>
      <c r="E346" s="642"/>
      <c r="F346" s="5"/>
    </row>
    <row r="347" spans="1:6" ht="15.75" hidden="1" thickBot="1">
      <c r="A347" s="130"/>
      <c r="B347" s="131" t="s">
        <v>366</v>
      </c>
      <c r="C347" s="607"/>
      <c r="D347" s="644"/>
      <c r="E347" s="642"/>
      <c r="F347" s="5"/>
    </row>
    <row r="348" spans="1:6" ht="15.75" hidden="1" thickBot="1">
      <c r="A348" s="135">
        <v>4015600138417</v>
      </c>
      <c r="B348" s="136" t="s">
        <v>367</v>
      </c>
      <c r="C348" s="577">
        <v>212</v>
      </c>
      <c r="D348" s="612"/>
      <c r="E348" s="642"/>
      <c r="F348" s="5"/>
    </row>
    <row r="349" spans="1:6" ht="15.75" hidden="1" thickBot="1">
      <c r="A349" s="133">
        <v>4015600086329</v>
      </c>
      <c r="B349" s="134" t="s">
        <v>368</v>
      </c>
      <c r="C349" s="577">
        <v>418</v>
      </c>
      <c r="D349" s="612"/>
      <c r="E349" s="642"/>
      <c r="F349" s="5"/>
    </row>
    <row r="350" spans="1:6" ht="15.75" hidden="1" thickBot="1">
      <c r="A350" s="133">
        <v>4015600087913</v>
      </c>
      <c r="B350" s="134" t="s">
        <v>369</v>
      </c>
      <c r="C350" s="577">
        <v>584</v>
      </c>
      <c r="D350" s="612"/>
      <c r="E350" s="642"/>
      <c r="F350" s="5"/>
    </row>
    <row r="351" spans="1:6" ht="15.75" hidden="1" thickBot="1">
      <c r="A351" s="130"/>
      <c r="B351" s="131" t="s">
        <v>370</v>
      </c>
      <c r="C351" s="607"/>
      <c r="D351" s="644"/>
      <c r="E351" s="642"/>
      <c r="F351" s="5"/>
    </row>
    <row r="352" spans="1:6" ht="15.75" hidden="1" thickBot="1">
      <c r="A352" s="137">
        <v>4015600138424</v>
      </c>
      <c r="B352" s="136" t="s">
        <v>371</v>
      </c>
      <c r="C352" s="577">
        <v>212</v>
      </c>
      <c r="D352" s="612"/>
      <c r="E352" s="642"/>
      <c r="F352" s="5"/>
    </row>
    <row r="353" spans="1:6" ht="15.75" hidden="1" thickBot="1">
      <c r="A353" s="133">
        <v>4015600086831</v>
      </c>
      <c r="B353" s="134" t="s">
        <v>372</v>
      </c>
      <c r="C353" s="577">
        <v>418</v>
      </c>
      <c r="D353" s="612"/>
      <c r="E353" s="642"/>
      <c r="F353" s="5"/>
    </row>
    <row r="354" spans="1:6" ht="15.75" hidden="1" thickBot="1">
      <c r="A354" s="137">
        <v>4015600086893</v>
      </c>
      <c r="B354" s="138" t="s">
        <v>373</v>
      </c>
      <c r="C354" s="577">
        <v>584</v>
      </c>
      <c r="D354" s="612"/>
      <c r="E354" s="642"/>
      <c r="F354" s="5"/>
    </row>
    <row r="355" spans="1:6" ht="15.75" hidden="1" thickBot="1">
      <c r="A355" s="137">
        <v>4015600087616</v>
      </c>
      <c r="B355" s="138" t="s">
        <v>374</v>
      </c>
      <c r="C355" s="577">
        <v>584</v>
      </c>
      <c r="D355" s="612"/>
      <c r="E355" s="642"/>
      <c r="F355" s="5"/>
    </row>
    <row r="356" spans="1:6" ht="15.75" hidden="1" thickBot="1">
      <c r="A356" s="130"/>
      <c r="B356" s="131" t="s">
        <v>375</v>
      </c>
      <c r="C356" s="607"/>
      <c r="D356" s="644"/>
      <c r="E356" s="642"/>
      <c r="F356" s="5"/>
    </row>
    <row r="357" spans="1:6" ht="15.75" hidden="1" thickBot="1">
      <c r="A357" s="133">
        <v>4015600084806</v>
      </c>
      <c r="B357" s="134" t="s">
        <v>376</v>
      </c>
      <c r="C357" s="577">
        <v>494</v>
      </c>
      <c r="D357" s="612"/>
      <c r="E357" s="642"/>
      <c r="F357" s="5"/>
    </row>
    <row r="358" spans="1:6" ht="15.75" hidden="1" thickBot="1">
      <c r="A358" s="130"/>
      <c r="B358" s="131" t="s">
        <v>377</v>
      </c>
      <c r="C358" s="607"/>
      <c r="D358" s="644"/>
      <c r="E358" s="642"/>
      <c r="F358" s="5"/>
    </row>
    <row r="359" spans="1:6" ht="15.75" hidden="1" thickBot="1">
      <c r="A359" s="137">
        <v>4015600087012</v>
      </c>
      <c r="B359" s="136" t="s">
        <v>378</v>
      </c>
      <c r="C359" s="577">
        <v>494</v>
      </c>
      <c r="D359" s="612"/>
      <c r="E359" s="642"/>
      <c r="F359" s="5"/>
    </row>
    <row r="360" spans="1:6" ht="15.75" hidden="1" thickBot="1">
      <c r="A360" s="130"/>
      <c r="B360" s="131" t="s">
        <v>379</v>
      </c>
      <c r="C360" s="607"/>
      <c r="D360" s="644"/>
      <c r="E360" s="642"/>
      <c r="F360" s="5"/>
    </row>
    <row r="361" spans="1:6" ht="15.75" hidden="1" thickBot="1">
      <c r="A361" s="139">
        <v>4084500221703</v>
      </c>
      <c r="B361" s="140" t="s">
        <v>380</v>
      </c>
      <c r="C361" s="577">
        <f>584</f>
        <v>584</v>
      </c>
      <c r="D361" s="612"/>
      <c r="E361" s="642"/>
      <c r="F361" s="5"/>
    </row>
    <row r="362" spans="1:6" ht="15.75" thickBot="1">
      <c r="A362" s="130"/>
      <c r="B362" s="131" t="s">
        <v>381</v>
      </c>
      <c r="C362" s="607"/>
      <c r="D362" s="644"/>
      <c r="E362" s="642"/>
      <c r="F362" s="5"/>
    </row>
    <row r="363" spans="1:6">
      <c r="A363" s="139">
        <v>4015600260361</v>
      </c>
      <c r="B363" s="140" t="s">
        <v>382</v>
      </c>
      <c r="C363" s="577">
        <v>349</v>
      </c>
      <c r="D363" s="612"/>
      <c r="E363" s="642"/>
      <c r="F363" s="5"/>
    </row>
    <row r="364" spans="1:6">
      <c r="A364" s="141">
        <v>4015600611668</v>
      </c>
      <c r="B364" s="142" t="s">
        <v>383</v>
      </c>
      <c r="C364" s="577">
        <f>228</f>
        <v>228</v>
      </c>
      <c r="D364" s="612"/>
      <c r="E364" s="642"/>
      <c r="F364" s="5"/>
    </row>
    <row r="365" spans="1:6">
      <c r="A365" s="141">
        <v>4015600613143</v>
      </c>
      <c r="B365" s="142" t="s">
        <v>384</v>
      </c>
      <c r="C365" s="577">
        <f>321</f>
        <v>321</v>
      </c>
      <c r="D365" s="612"/>
      <c r="E365" s="642"/>
      <c r="F365" s="5"/>
    </row>
    <row r="366" spans="1:6">
      <c r="A366" s="141">
        <v>4015600613082</v>
      </c>
      <c r="B366" s="142" t="s">
        <v>385</v>
      </c>
      <c r="C366" s="577">
        <f>217</f>
        <v>217</v>
      </c>
      <c r="D366" s="612"/>
      <c r="E366" s="642"/>
      <c r="F366" s="5"/>
    </row>
    <row r="367" spans="1:6">
      <c r="A367" s="141">
        <v>4015600612118</v>
      </c>
      <c r="B367" s="142" t="s">
        <v>386</v>
      </c>
      <c r="C367" s="577">
        <f>397</f>
        <v>397</v>
      </c>
      <c r="D367" s="612"/>
      <c r="E367" s="642"/>
      <c r="F367" s="5"/>
    </row>
    <row r="368" spans="1:6">
      <c r="A368" s="137">
        <v>4015600612993</v>
      </c>
      <c r="B368" s="138" t="s">
        <v>387</v>
      </c>
      <c r="C368" s="578">
        <f>343</f>
        <v>343</v>
      </c>
      <c r="D368" s="612"/>
      <c r="E368" s="642"/>
      <c r="F368" s="5"/>
    </row>
    <row r="369" spans="1:6" ht="15.75" hidden="1" thickBot="1">
      <c r="A369" s="130"/>
      <c r="B369" s="131" t="s">
        <v>388</v>
      </c>
      <c r="C369" s="132"/>
      <c r="D369" s="609"/>
      <c r="E369" s="127"/>
      <c r="F369" s="5"/>
    </row>
    <row r="370" spans="1:6" hidden="1">
      <c r="A370" s="141">
        <v>3614226520104</v>
      </c>
      <c r="B370" s="142" t="s">
        <v>389</v>
      </c>
      <c r="C370" s="9">
        <f>228</f>
        <v>228</v>
      </c>
      <c r="D370" s="13"/>
      <c r="E370" s="127"/>
      <c r="F370" s="5"/>
    </row>
    <row r="371" spans="1:6" hidden="1">
      <c r="A371" s="141">
        <v>3614226700278</v>
      </c>
      <c r="B371" s="142" t="s">
        <v>390</v>
      </c>
      <c r="C371" s="9">
        <f>263</f>
        <v>263</v>
      </c>
      <c r="D371" s="13"/>
      <c r="E371" s="127"/>
      <c r="F371" s="5"/>
    </row>
    <row r="372" spans="1:6" hidden="1">
      <c r="A372" s="141">
        <v>3614225393822</v>
      </c>
      <c r="B372" s="142" t="s">
        <v>391</v>
      </c>
      <c r="C372" s="9">
        <f>397</f>
        <v>397</v>
      </c>
      <c r="D372" s="13"/>
      <c r="E372" s="127"/>
      <c r="F372" s="5"/>
    </row>
    <row r="373" spans="1:6" hidden="1">
      <c r="A373" s="141">
        <v>3614225393839</v>
      </c>
      <c r="B373" s="142" t="s">
        <v>392</v>
      </c>
      <c r="C373" s="9">
        <f>516</f>
        <v>516</v>
      </c>
      <c r="D373" s="13"/>
      <c r="E373" s="127"/>
      <c r="F373" s="5"/>
    </row>
    <row r="374" spans="1:6" hidden="1">
      <c r="A374" s="141">
        <v>3614226520067</v>
      </c>
      <c r="B374" s="142" t="s">
        <v>393</v>
      </c>
      <c r="C374" s="9">
        <f>612</f>
        <v>612</v>
      </c>
      <c r="D374" s="13"/>
      <c r="E374" s="127"/>
      <c r="F374" s="5"/>
    </row>
    <row r="375" spans="1:6" ht="15.75" hidden="1" thickBot="1">
      <c r="A375" s="143">
        <v>3607346349847</v>
      </c>
      <c r="B375" s="144" t="s">
        <v>394</v>
      </c>
      <c r="C375" s="9">
        <f>613</f>
        <v>613</v>
      </c>
      <c r="D375" s="17"/>
      <c r="E375" s="127"/>
      <c r="F375" s="5"/>
    </row>
    <row r="376" spans="1:6" ht="15.75" hidden="1" thickBot="1">
      <c r="A376" s="130"/>
      <c r="B376" s="131" t="s">
        <v>395</v>
      </c>
      <c r="C376" s="132"/>
      <c r="D376" s="132"/>
      <c r="E376" s="127"/>
      <c r="F376" s="5"/>
    </row>
    <row r="377" spans="1:6" hidden="1">
      <c r="A377" s="135">
        <v>4015600225476</v>
      </c>
      <c r="B377" s="136" t="s">
        <v>396</v>
      </c>
      <c r="C377" s="9">
        <v>212</v>
      </c>
      <c r="D377" s="10"/>
      <c r="E377" s="145"/>
      <c r="F377" s="5"/>
    </row>
    <row r="378" spans="1:6" hidden="1">
      <c r="A378" s="135">
        <v>4015600225551</v>
      </c>
      <c r="B378" s="136" t="s">
        <v>397</v>
      </c>
      <c r="C378" s="9">
        <v>212</v>
      </c>
      <c r="D378" s="10"/>
      <c r="E378" s="146"/>
      <c r="F378" s="5"/>
    </row>
    <row r="379" spans="1:6" hidden="1">
      <c r="A379" s="135">
        <v>4015600225773</v>
      </c>
      <c r="B379" s="136" t="s">
        <v>398</v>
      </c>
      <c r="C379" s="9">
        <v>494</v>
      </c>
      <c r="D379" s="10"/>
      <c r="E379" s="146"/>
      <c r="F379" s="5"/>
    </row>
    <row r="380" spans="1:6" hidden="1">
      <c r="A380" s="133">
        <v>4015600225919</v>
      </c>
      <c r="B380" s="134" t="s">
        <v>399</v>
      </c>
      <c r="C380" s="9">
        <v>612</v>
      </c>
      <c r="D380" s="13"/>
      <c r="E380" s="146"/>
      <c r="F380" s="5"/>
    </row>
    <row r="381" spans="1:6" hidden="1">
      <c r="A381" s="133">
        <v>4015600225131</v>
      </c>
      <c r="B381" s="134" t="s">
        <v>400</v>
      </c>
      <c r="C381" s="9">
        <v>287</v>
      </c>
      <c r="D381" s="13"/>
      <c r="E381" s="146"/>
      <c r="F381" s="5"/>
    </row>
    <row r="382" spans="1:6" hidden="1">
      <c r="A382" s="133">
        <v>4015600224899</v>
      </c>
      <c r="B382" s="134" t="s">
        <v>401</v>
      </c>
      <c r="C382" s="9">
        <v>287</v>
      </c>
      <c r="D382" s="13"/>
      <c r="E382" s="146"/>
      <c r="F382" s="5"/>
    </row>
    <row r="383" spans="1:6" ht="15.75" hidden="1" thickBot="1">
      <c r="A383" s="133">
        <v>4015600226039</v>
      </c>
      <c r="B383" s="134" t="s">
        <v>402</v>
      </c>
      <c r="C383" s="9">
        <v>480</v>
      </c>
      <c r="D383" s="13"/>
      <c r="E383" s="146"/>
      <c r="F383" s="5"/>
    </row>
    <row r="384" spans="1:6" ht="15.75" hidden="1" thickBot="1">
      <c r="A384" s="147"/>
      <c r="B384" s="148" t="s">
        <v>403</v>
      </c>
      <c r="C384" s="149"/>
      <c r="D384" s="149"/>
      <c r="E384" s="146"/>
      <c r="F384" s="5"/>
    </row>
    <row r="385" spans="1:6" hidden="1">
      <c r="A385" s="150">
        <v>4015600054670</v>
      </c>
      <c r="B385" s="151" t="s">
        <v>404</v>
      </c>
      <c r="C385" s="14">
        <v>219</v>
      </c>
      <c r="D385" s="84"/>
      <c r="E385" s="146"/>
      <c r="F385" s="5"/>
    </row>
    <row r="386" spans="1:6" hidden="1">
      <c r="A386" s="141">
        <v>4015600054755</v>
      </c>
      <c r="B386" s="142" t="s">
        <v>405</v>
      </c>
      <c r="C386" s="9">
        <f>219</f>
        <v>219</v>
      </c>
      <c r="D386" s="13"/>
      <c r="E386" s="146"/>
      <c r="F386" s="5"/>
    </row>
    <row r="387" spans="1:6" hidden="1">
      <c r="A387" s="133">
        <v>4015600138721</v>
      </c>
      <c r="B387" s="134" t="s">
        <v>406</v>
      </c>
      <c r="C387" s="60">
        <f>209</f>
        <v>209</v>
      </c>
      <c r="D387" s="13"/>
      <c r="E387" s="146"/>
      <c r="F387" s="5"/>
    </row>
    <row r="388" spans="1:6" hidden="1">
      <c r="A388" s="141">
        <v>4015600138783</v>
      </c>
      <c r="B388" s="142" t="s">
        <v>407</v>
      </c>
      <c r="C388" s="9">
        <f>209</f>
        <v>209</v>
      </c>
      <c r="D388" s="13"/>
      <c r="E388" s="146"/>
      <c r="F388" s="5"/>
    </row>
    <row r="389" spans="1:6" hidden="1">
      <c r="A389" s="152">
        <v>4015600054656</v>
      </c>
      <c r="B389" s="153" t="s">
        <v>408</v>
      </c>
      <c r="C389" s="14">
        <v>565</v>
      </c>
      <c r="D389" s="13"/>
      <c r="E389" s="146"/>
      <c r="F389" s="5"/>
    </row>
    <row r="390" spans="1:6" hidden="1">
      <c r="A390" s="152">
        <v>4015600054731</v>
      </c>
      <c r="B390" s="153" t="s">
        <v>409</v>
      </c>
      <c r="C390" s="14">
        <v>565</v>
      </c>
      <c r="D390" s="13"/>
      <c r="E390" s="146"/>
      <c r="F390" s="5"/>
    </row>
    <row r="391" spans="1:6" hidden="1">
      <c r="A391" s="141">
        <v>4015600231873</v>
      </c>
      <c r="B391" s="142" t="s">
        <v>410</v>
      </c>
      <c r="C391" s="9">
        <f>538</f>
        <v>538</v>
      </c>
      <c r="D391" s="13"/>
      <c r="E391" s="146"/>
      <c r="F391" s="5"/>
    </row>
    <row r="392" spans="1:6" hidden="1">
      <c r="A392" s="141">
        <v>4015600138806</v>
      </c>
      <c r="B392" s="142" t="s">
        <v>411</v>
      </c>
      <c r="C392" s="9">
        <f>538</f>
        <v>538</v>
      </c>
      <c r="D392" s="13"/>
      <c r="E392" s="146"/>
      <c r="F392" s="5"/>
    </row>
    <row r="393" spans="1:6" ht="15.75" hidden="1" thickBot="1">
      <c r="A393" s="141">
        <v>4015600138820</v>
      </c>
      <c r="B393" s="142" t="s">
        <v>412</v>
      </c>
      <c r="C393" s="9">
        <f>538</f>
        <v>538</v>
      </c>
      <c r="D393" s="79"/>
      <c r="E393" s="146"/>
      <c r="F393" s="5"/>
    </row>
    <row r="394" spans="1:6" ht="15.75" hidden="1" thickBot="1">
      <c r="A394" s="154"/>
      <c r="B394" s="148" t="s">
        <v>403</v>
      </c>
      <c r="C394" s="149"/>
      <c r="D394" s="149"/>
      <c r="E394" s="146"/>
      <c r="F394" s="5"/>
    </row>
    <row r="395" spans="1:6" hidden="1">
      <c r="A395" s="155">
        <v>4015600054922</v>
      </c>
      <c r="B395" s="156" t="s">
        <v>413</v>
      </c>
      <c r="C395" s="9">
        <f>236</f>
        <v>236</v>
      </c>
      <c r="D395" s="84"/>
      <c r="E395" s="146"/>
      <c r="F395" s="5"/>
    </row>
    <row r="396" spans="1:6" hidden="1">
      <c r="A396" s="141">
        <v>4015600055004</v>
      </c>
      <c r="B396" s="142" t="s">
        <v>414</v>
      </c>
      <c r="C396" s="9">
        <f>236</f>
        <v>236</v>
      </c>
      <c r="D396" s="13"/>
      <c r="E396" s="146"/>
      <c r="F396" s="5"/>
    </row>
    <row r="397" spans="1:6" hidden="1">
      <c r="A397" s="141">
        <v>4015600054908</v>
      </c>
      <c r="B397" s="142" t="s">
        <v>415</v>
      </c>
      <c r="C397" s="9">
        <v>630</v>
      </c>
      <c r="D397" s="13"/>
      <c r="E397" s="146"/>
      <c r="F397" s="5"/>
    </row>
    <row r="398" spans="1:6" hidden="1">
      <c r="A398" s="141">
        <v>4015600054984</v>
      </c>
      <c r="B398" s="142" t="s">
        <v>416</v>
      </c>
      <c r="C398" s="9">
        <f>630</f>
        <v>630</v>
      </c>
      <c r="D398" s="13"/>
      <c r="E398" s="146"/>
      <c r="F398" s="5"/>
    </row>
    <row r="399" spans="1:6" hidden="1">
      <c r="A399" s="152">
        <v>4015600232153</v>
      </c>
      <c r="B399" s="153" t="s">
        <v>417</v>
      </c>
      <c r="C399" s="14">
        <f>600</f>
        <v>600</v>
      </c>
      <c r="D399" s="13"/>
      <c r="E399" s="146"/>
      <c r="F399" s="5"/>
    </row>
    <row r="400" spans="1:6" hidden="1">
      <c r="A400" s="152">
        <v>4015600138448</v>
      </c>
      <c r="B400" s="153" t="s">
        <v>418</v>
      </c>
      <c r="C400" s="14">
        <f>600</f>
        <v>600</v>
      </c>
      <c r="D400" s="13"/>
      <c r="E400" s="146"/>
      <c r="F400" s="5"/>
    </row>
    <row r="401" spans="1:6" ht="15.75" hidden="1" thickBot="1">
      <c r="A401" s="152">
        <v>4015600138486</v>
      </c>
      <c r="B401" s="157" t="s">
        <v>419</v>
      </c>
      <c r="C401" s="14">
        <f>600</f>
        <v>600</v>
      </c>
      <c r="D401" s="79"/>
      <c r="E401" s="146"/>
      <c r="F401" s="5"/>
    </row>
    <row r="402" spans="1:6" ht="15.75" hidden="1" thickBot="1">
      <c r="A402" s="154"/>
      <c r="B402" s="148" t="s">
        <v>403</v>
      </c>
      <c r="C402" s="149"/>
      <c r="D402" s="149"/>
      <c r="E402" s="146"/>
      <c r="F402" s="5"/>
    </row>
    <row r="403" spans="1:6" hidden="1">
      <c r="A403" s="139">
        <v>4015600055455</v>
      </c>
      <c r="B403" s="140" t="s">
        <v>420</v>
      </c>
      <c r="C403" s="9">
        <v>240</v>
      </c>
      <c r="D403" s="10"/>
      <c r="E403" s="146"/>
      <c r="F403" s="5"/>
    </row>
    <row r="404" spans="1:6" hidden="1">
      <c r="A404" s="152">
        <v>4015600055394</v>
      </c>
      <c r="B404" s="153" t="s">
        <v>421</v>
      </c>
      <c r="C404" s="14">
        <f>240</f>
        <v>240</v>
      </c>
      <c r="D404" s="13"/>
      <c r="E404" s="146"/>
      <c r="F404" s="5"/>
    </row>
    <row r="405" spans="1:6" hidden="1">
      <c r="A405" s="152">
        <v>4015600055141</v>
      </c>
      <c r="B405" s="153" t="s">
        <v>422</v>
      </c>
      <c r="C405" s="14">
        <v>500</v>
      </c>
      <c r="D405" s="13"/>
      <c r="E405" s="146"/>
      <c r="F405" s="5"/>
    </row>
    <row r="406" spans="1:6" ht="15.75" hidden="1" thickBot="1">
      <c r="A406" s="143">
        <v>4015600055080</v>
      </c>
      <c r="B406" s="144" t="s">
        <v>423</v>
      </c>
      <c r="C406" s="9">
        <v>500</v>
      </c>
      <c r="D406" s="17"/>
      <c r="E406" s="146"/>
      <c r="F406" s="5"/>
    </row>
    <row r="407" spans="1:6" ht="15.75" hidden="1" thickBot="1">
      <c r="A407" s="154"/>
      <c r="B407" s="148" t="s">
        <v>424</v>
      </c>
      <c r="C407" s="149"/>
      <c r="D407" s="149"/>
      <c r="E407" s="146"/>
      <c r="F407" s="5"/>
    </row>
    <row r="408" spans="1:6" hidden="1">
      <c r="A408" s="139">
        <v>4015600056254</v>
      </c>
      <c r="B408" s="140" t="s">
        <v>425</v>
      </c>
      <c r="C408" s="9">
        <f>301</f>
        <v>301</v>
      </c>
      <c r="D408" s="10"/>
      <c r="E408" s="146"/>
      <c r="F408" s="5"/>
    </row>
    <row r="409" spans="1:6" hidden="1">
      <c r="A409" s="141">
        <v>4015600055769</v>
      </c>
      <c r="B409" s="142" t="s">
        <v>426</v>
      </c>
      <c r="C409" s="9">
        <v>301</v>
      </c>
      <c r="D409" s="13"/>
      <c r="E409" s="146"/>
      <c r="F409" s="5"/>
    </row>
    <row r="410" spans="1:6" hidden="1">
      <c r="A410" s="141">
        <v>4015600055950</v>
      </c>
      <c r="B410" s="142" t="s">
        <v>427</v>
      </c>
      <c r="C410" s="9">
        <v>282</v>
      </c>
      <c r="D410" s="13"/>
      <c r="E410" s="146"/>
      <c r="F410" s="5"/>
    </row>
    <row r="411" spans="1:6" hidden="1">
      <c r="A411" s="141">
        <v>4015600135683</v>
      </c>
      <c r="B411" s="142" t="s">
        <v>428</v>
      </c>
      <c r="C411" s="9">
        <v>282</v>
      </c>
      <c r="D411" s="13"/>
      <c r="E411" s="146"/>
      <c r="F411" s="5"/>
    </row>
    <row r="412" spans="1:6" hidden="1">
      <c r="A412" s="141">
        <v>4015600135720</v>
      </c>
      <c r="B412" s="142" t="s">
        <v>429</v>
      </c>
      <c r="C412" s="9">
        <v>631</v>
      </c>
      <c r="D412" s="13"/>
      <c r="E412" s="146"/>
      <c r="F412" s="5"/>
    </row>
    <row r="413" spans="1:6" hidden="1">
      <c r="A413" s="143">
        <v>4015600056070</v>
      </c>
      <c r="B413" s="144" t="s">
        <v>430</v>
      </c>
      <c r="C413" s="9">
        <v>282</v>
      </c>
      <c r="D413" s="17"/>
      <c r="E413" s="146"/>
      <c r="F413" s="5"/>
    </row>
    <row r="414" spans="1:6" hidden="1">
      <c r="A414" s="137">
        <v>4084500999206</v>
      </c>
      <c r="B414" s="138" t="s">
        <v>431</v>
      </c>
      <c r="C414" s="60">
        <f>407</f>
        <v>407</v>
      </c>
      <c r="D414" s="17"/>
      <c r="E414" s="146"/>
      <c r="F414" s="5"/>
    </row>
    <row r="415" spans="1:6" ht="15.75" hidden="1" thickBot="1">
      <c r="A415" s="143">
        <v>4015400985563</v>
      </c>
      <c r="B415" s="144" t="s">
        <v>432</v>
      </c>
      <c r="C415" s="9">
        <f>194</f>
        <v>194</v>
      </c>
      <c r="D415" s="17"/>
      <c r="E415" s="146"/>
      <c r="F415" s="5"/>
    </row>
    <row r="416" spans="1:6" ht="15.75" hidden="1" thickBot="1">
      <c r="A416" s="154"/>
      <c r="B416" s="148" t="s">
        <v>433</v>
      </c>
      <c r="C416" s="149"/>
      <c r="D416" s="149"/>
      <c r="E416" s="146"/>
      <c r="F416" s="5"/>
    </row>
    <row r="417" spans="1:6" hidden="1">
      <c r="A417" s="141">
        <v>4015600059057</v>
      </c>
      <c r="B417" s="142" t="s">
        <v>434</v>
      </c>
      <c r="C417" s="9">
        <f>269</f>
        <v>269</v>
      </c>
      <c r="D417" s="10"/>
      <c r="E417" s="146"/>
      <c r="F417" s="5"/>
    </row>
    <row r="418" spans="1:6" hidden="1">
      <c r="A418" s="141">
        <v>4015600055639</v>
      </c>
      <c r="B418" s="142" t="s">
        <v>435</v>
      </c>
      <c r="C418" s="9">
        <v>219</v>
      </c>
      <c r="D418" s="10"/>
      <c r="E418" s="146"/>
      <c r="F418" s="5"/>
    </row>
    <row r="419" spans="1:6" hidden="1">
      <c r="A419" s="152">
        <v>4015600056315</v>
      </c>
      <c r="B419" s="153" t="s">
        <v>436</v>
      </c>
      <c r="C419" s="14">
        <f>235</f>
        <v>235</v>
      </c>
      <c r="D419" s="13"/>
      <c r="E419" s="146"/>
      <c r="F419" s="5"/>
    </row>
    <row r="420" spans="1:6" hidden="1">
      <c r="A420" s="152">
        <v>4015600056377</v>
      </c>
      <c r="B420" s="153" t="s">
        <v>437</v>
      </c>
      <c r="C420" s="14">
        <v>235</v>
      </c>
      <c r="D420" s="13"/>
      <c r="E420" s="146"/>
      <c r="F420" s="5"/>
    </row>
    <row r="421" spans="1:6" hidden="1">
      <c r="A421" s="152">
        <v>4015600164263</v>
      </c>
      <c r="B421" s="153" t="s">
        <v>438</v>
      </c>
      <c r="C421" s="14">
        <v>235</v>
      </c>
      <c r="D421" s="10"/>
      <c r="E421" s="146"/>
      <c r="F421" s="5"/>
    </row>
    <row r="422" spans="1:6" ht="15.75" hidden="1" thickBot="1">
      <c r="A422" s="152">
        <v>4015600055578</v>
      </c>
      <c r="B422" s="153" t="s">
        <v>439</v>
      </c>
      <c r="C422" s="14">
        <v>282</v>
      </c>
      <c r="D422" s="13"/>
      <c r="E422" s="146"/>
      <c r="F422" s="5"/>
    </row>
    <row r="423" spans="1:6" ht="15.75" hidden="1" thickBot="1">
      <c r="A423" s="154"/>
      <c r="B423" s="148" t="s">
        <v>440</v>
      </c>
      <c r="C423" s="149"/>
      <c r="D423" s="149"/>
      <c r="E423" s="146"/>
      <c r="F423" s="5"/>
    </row>
    <row r="424" spans="1:6" hidden="1">
      <c r="A424" s="139">
        <v>4015600057282</v>
      </c>
      <c r="B424" s="140" t="s">
        <v>441</v>
      </c>
      <c r="C424" s="9">
        <f>269</f>
        <v>269</v>
      </c>
      <c r="D424" s="10"/>
      <c r="E424" s="146"/>
      <c r="F424" s="5"/>
    </row>
    <row r="425" spans="1:6" hidden="1">
      <c r="A425" s="141">
        <v>4015600057947</v>
      </c>
      <c r="B425" s="142" t="s">
        <v>442</v>
      </c>
      <c r="C425" s="9">
        <v>301</v>
      </c>
      <c r="D425" s="13"/>
      <c r="E425" s="146"/>
      <c r="F425" s="5"/>
    </row>
    <row r="426" spans="1:6" ht="15.75" hidden="1" thickBot="1">
      <c r="A426" s="141">
        <v>4015600056131</v>
      </c>
      <c r="B426" s="142" t="s">
        <v>443</v>
      </c>
      <c r="C426" s="9">
        <v>301</v>
      </c>
      <c r="D426" s="13"/>
      <c r="E426" s="146"/>
      <c r="F426" s="5"/>
    </row>
    <row r="427" spans="1:6" ht="15.75" hidden="1" thickBot="1">
      <c r="A427" s="154"/>
      <c r="B427" s="148" t="s">
        <v>444</v>
      </c>
      <c r="C427" s="149"/>
      <c r="D427" s="149"/>
      <c r="E427" s="146"/>
      <c r="F427" s="5"/>
    </row>
    <row r="428" spans="1:6" hidden="1">
      <c r="A428" s="139">
        <v>4015600432607</v>
      </c>
      <c r="B428" s="140" t="s">
        <v>445</v>
      </c>
      <c r="C428" s="9">
        <f>550</f>
        <v>550</v>
      </c>
      <c r="D428" s="10"/>
      <c r="E428" s="146"/>
      <c r="F428" s="5"/>
    </row>
    <row r="429" spans="1:6" hidden="1">
      <c r="A429" s="141">
        <v>4015600432980</v>
      </c>
      <c r="B429" s="142" t="s">
        <v>446</v>
      </c>
      <c r="C429" s="9">
        <f>550</f>
        <v>550</v>
      </c>
      <c r="D429" s="13"/>
      <c r="E429" s="146"/>
      <c r="F429" s="5"/>
    </row>
    <row r="430" spans="1:6" hidden="1">
      <c r="A430" s="141">
        <v>4015600432683</v>
      </c>
      <c r="B430" s="142" t="s">
        <v>447</v>
      </c>
      <c r="C430" s="9">
        <f>550</f>
        <v>550</v>
      </c>
      <c r="D430" s="13"/>
      <c r="E430" s="146"/>
      <c r="F430" s="5"/>
    </row>
    <row r="431" spans="1:6" hidden="1">
      <c r="A431" s="141">
        <v>4015600432645</v>
      </c>
      <c r="B431" s="142" t="s">
        <v>448</v>
      </c>
      <c r="C431" s="9">
        <f>550</f>
        <v>550</v>
      </c>
      <c r="D431" s="13"/>
      <c r="E431" s="146"/>
      <c r="F431" s="5"/>
    </row>
    <row r="432" spans="1:6" hidden="1">
      <c r="A432" s="141">
        <v>4015600432942</v>
      </c>
      <c r="B432" s="142" t="s">
        <v>449</v>
      </c>
      <c r="C432" s="9">
        <f>550</f>
        <v>550</v>
      </c>
      <c r="D432" s="13"/>
      <c r="E432" s="146"/>
      <c r="F432" s="5"/>
    </row>
    <row r="433" spans="1:6" hidden="1">
      <c r="A433" s="141">
        <v>4015600432768</v>
      </c>
      <c r="B433" s="142" t="s">
        <v>450</v>
      </c>
      <c r="C433" s="9">
        <f>550</f>
        <v>550</v>
      </c>
      <c r="D433" s="13"/>
      <c r="E433" s="146"/>
      <c r="F433" s="5"/>
    </row>
    <row r="434" spans="1:6" hidden="1">
      <c r="A434" s="141">
        <v>4015600432898</v>
      </c>
      <c r="B434" s="142" t="s">
        <v>451</v>
      </c>
      <c r="C434" s="9">
        <f>550</f>
        <v>550</v>
      </c>
      <c r="D434" s="13"/>
      <c r="E434" s="146"/>
      <c r="F434" s="5"/>
    </row>
    <row r="435" spans="1:6" ht="15.75" hidden="1" thickBot="1">
      <c r="A435" s="158">
        <v>4015600432720</v>
      </c>
      <c r="B435" s="159" t="s">
        <v>452</v>
      </c>
      <c r="C435" s="9">
        <f>550</f>
        <v>550</v>
      </c>
      <c r="D435" s="79"/>
      <c r="E435" s="146"/>
      <c r="F435" s="5"/>
    </row>
    <row r="436" spans="1:6" ht="15.75" hidden="1" thickBot="1">
      <c r="A436" s="154"/>
      <c r="B436" s="148" t="s">
        <v>453</v>
      </c>
      <c r="C436" s="149"/>
      <c r="D436" s="149"/>
      <c r="E436" s="146"/>
      <c r="F436" s="5"/>
    </row>
    <row r="437" spans="1:6" hidden="1">
      <c r="A437" s="139">
        <v>8005610426556</v>
      </c>
      <c r="B437" s="140" t="s">
        <v>454</v>
      </c>
      <c r="C437" s="9">
        <f>219</f>
        <v>219</v>
      </c>
      <c r="D437" s="10"/>
      <c r="E437" s="146"/>
      <c r="F437" s="5"/>
    </row>
    <row r="438" spans="1:6" hidden="1">
      <c r="A438" s="141">
        <v>8005610426587</v>
      </c>
      <c r="B438" s="142" t="s">
        <v>455</v>
      </c>
      <c r="C438" s="9">
        <f>538</f>
        <v>538</v>
      </c>
      <c r="D438" s="13"/>
      <c r="E438" s="146"/>
      <c r="F438" s="5"/>
    </row>
    <row r="439" spans="1:6" hidden="1">
      <c r="A439" s="141">
        <v>8005610426648</v>
      </c>
      <c r="B439" s="142" t="s">
        <v>456</v>
      </c>
      <c r="C439" s="9">
        <f>236</f>
        <v>236</v>
      </c>
      <c r="D439" s="13"/>
      <c r="E439" s="146"/>
      <c r="F439" s="5"/>
    </row>
    <row r="440" spans="1:6" hidden="1">
      <c r="A440" s="141">
        <v>8005610426679</v>
      </c>
      <c r="B440" s="142" t="s">
        <v>457</v>
      </c>
      <c r="C440" s="9">
        <f>600</f>
        <v>600</v>
      </c>
      <c r="D440" s="13"/>
      <c r="E440" s="146"/>
      <c r="F440" s="5"/>
    </row>
    <row r="441" spans="1:6" hidden="1">
      <c r="A441" s="141">
        <v>8005610426730</v>
      </c>
      <c r="B441" s="142" t="s">
        <v>458</v>
      </c>
      <c r="C441" s="9">
        <f>247</f>
        <v>247</v>
      </c>
      <c r="D441" s="13"/>
      <c r="E441" s="146"/>
      <c r="F441" s="5"/>
    </row>
    <row r="442" spans="1:6" hidden="1">
      <c r="A442" s="141">
        <v>8005610426792</v>
      </c>
      <c r="B442" s="142" t="s">
        <v>459</v>
      </c>
      <c r="C442" s="9">
        <f>489.5</f>
        <v>489.5</v>
      </c>
      <c r="D442" s="13"/>
      <c r="E442" s="146"/>
      <c r="F442" s="5"/>
    </row>
    <row r="443" spans="1:6" hidden="1">
      <c r="A443" s="141">
        <v>8005610429816</v>
      </c>
      <c r="B443" s="142" t="s">
        <v>460</v>
      </c>
      <c r="C443" s="9">
        <v>264</v>
      </c>
      <c r="D443" s="13"/>
      <c r="E443" s="146"/>
      <c r="F443" s="5"/>
    </row>
    <row r="444" spans="1:6" ht="15.75" hidden="1" thickBot="1">
      <c r="A444" s="141">
        <v>8005610429908</v>
      </c>
      <c r="B444" s="142" t="s">
        <v>461</v>
      </c>
      <c r="C444" s="9">
        <f>281</f>
        <v>281</v>
      </c>
      <c r="D444" s="13"/>
      <c r="E444" s="146"/>
      <c r="F444" s="5"/>
    </row>
    <row r="445" spans="1:6" ht="15.75" hidden="1" thickBot="1">
      <c r="A445" s="154"/>
      <c r="B445" s="148" t="s">
        <v>462</v>
      </c>
      <c r="C445" s="149"/>
      <c r="D445" s="149"/>
      <c r="E445" s="146"/>
      <c r="F445" s="5"/>
    </row>
    <row r="446" spans="1:6" hidden="1">
      <c r="A446" s="141">
        <v>99240017017</v>
      </c>
      <c r="B446" s="142" t="s">
        <v>463</v>
      </c>
      <c r="C446" s="9">
        <v>219</v>
      </c>
      <c r="D446" s="13"/>
      <c r="E446" s="146"/>
      <c r="F446" s="5"/>
    </row>
    <row r="447" spans="1:6" hidden="1">
      <c r="A447" s="152">
        <v>99240017008</v>
      </c>
      <c r="B447" s="153" t="s">
        <v>464</v>
      </c>
      <c r="C447" s="14">
        <v>565</v>
      </c>
      <c r="D447" s="13"/>
      <c r="E447" s="146"/>
      <c r="F447" s="5"/>
    </row>
    <row r="448" spans="1:6" hidden="1">
      <c r="A448" s="141">
        <v>99240017020</v>
      </c>
      <c r="B448" s="142" t="s">
        <v>465</v>
      </c>
      <c r="C448" s="9">
        <v>236</v>
      </c>
      <c r="D448" s="13"/>
      <c r="E448" s="146"/>
      <c r="F448" s="5"/>
    </row>
    <row r="449" spans="1:6" hidden="1">
      <c r="A449" s="141">
        <v>99240017009</v>
      </c>
      <c r="B449" s="142" t="s">
        <v>466</v>
      </c>
      <c r="C449" s="9">
        <v>630</v>
      </c>
      <c r="D449" s="13"/>
      <c r="E449" s="146"/>
      <c r="F449" s="5"/>
    </row>
    <row r="450" spans="1:6" hidden="1">
      <c r="A450" s="141">
        <v>99240017061</v>
      </c>
      <c r="B450" s="142" t="s">
        <v>467</v>
      </c>
      <c r="C450" s="9">
        <v>247</v>
      </c>
      <c r="D450" s="13"/>
      <c r="E450" s="146"/>
      <c r="F450" s="5"/>
    </row>
    <row r="451" spans="1:6" hidden="1">
      <c r="A451" s="141">
        <v>99240017013</v>
      </c>
      <c r="B451" s="142" t="s">
        <v>468</v>
      </c>
      <c r="C451" s="9">
        <v>514</v>
      </c>
      <c r="D451" s="13"/>
      <c r="E451" s="146"/>
      <c r="F451" s="5"/>
    </row>
    <row r="452" spans="1:6" hidden="1">
      <c r="A452" s="141">
        <v>99240017055</v>
      </c>
      <c r="B452" s="142" t="s">
        <v>469</v>
      </c>
      <c r="C452" s="9">
        <v>86</v>
      </c>
      <c r="D452" s="13"/>
      <c r="E452" s="146"/>
      <c r="F452" s="5"/>
    </row>
    <row r="453" spans="1:6" ht="15.75" hidden="1" thickBot="1">
      <c r="A453" s="141">
        <v>99240017058</v>
      </c>
      <c r="B453" s="142" t="s">
        <v>470</v>
      </c>
      <c r="C453" s="9">
        <v>92</v>
      </c>
      <c r="D453" s="13"/>
      <c r="E453" s="146"/>
      <c r="F453" s="5"/>
    </row>
    <row r="454" spans="1:6" ht="15.75" hidden="1" thickBot="1">
      <c r="A454" s="154"/>
      <c r="B454" s="148" t="s">
        <v>471</v>
      </c>
      <c r="C454" s="149"/>
      <c r="D454" s="149"/>
      <c r="E454" s="146"/>
      <c r="F454" s="5"/>
    </row>
    <row r="455" spans="1:6" ht="15.75" hidden="1" thickBot="1">
      <c r="A455" s="160">
        <v>99350077467</v>
      </c>
      <c r="B455" s="161" t="s">
        <v>472</v>
      </c>
      <c r="C455" s="71">
        <v>407</v>
      </c>
      <c r="D455" s="13"/>
      <c r="E455" s="146"/>
      <c r="F455" s="5"/>
    </row>
    <row r="456" spans="1:6" ht="15.75" hidden="1" thickBot="1">
      <c r="A456" s="162"/>
      <c r="B456" s="163" t="s">
        <v>473</v>
      </c>
      <c r="C456" s="164"/>
      <c r="D456" s="164"/>
      <c r="E456" s="146"/>
      <c r="F456" s="5"/>
    </row>
    <row r="457" spans="1:6" hidden="1">
      <c r="A457" s="141">
        <v>99240011281</v>
      </c>
      <c r="B457" s="142" t="s">
        <v>474</v>
      </c>
      <c r="C457" s="9">
        <v>565</v>
      </c>
      <c r="D457" s="13"/>
      <c r="E457" s="146"/>
      <c r="F457" s="5"/>
    </row>
    <row r="458" spans="1:6" hidden="1">
      <c r="A458" s="141">
        <v>99240012573</v>
      </c>
      <c r="B458" s="142" t="s">
        <v>475</v>
      </c>
      <c r="C458" s="9">
        <v>64</v>
      </c>
      <c r="D458" s="13"/>
      <c r="E458" s="146"/>
      <c r="F458" s="5"/>
    </row>
    <row r="459" spans="1:6" hidden="1">
      <c r="A459" s="133">
        <v>99240012582</v>
      </c>
      <c r="B459" s="134" t="s">
        <v>476</v>
      </c>
      <c r="C459" s="60">
        <v>219</v>
      </c>
      <c r="D459" s="13"/>
      <c r="E459" s="146"/>
      <c r="F459" s="5"/>
    </row>
    <row r="460" spans="1:6" hidden="1">
      <c r="A460" s="141">
        <v>99240012572</v>
      </c>
      <c r="B460" s="142" t="s">
        <v>477</v>
      </c>
      <c r="C460" s="9">
        <v>630</v>
      </c>
      <c r="D460" s="13"/>
      <c r="E460" s="146"/>
      <c r="F460" s="5"/>
    </row>
    <row r="461" spans="1:6" hidden="1">
      <c r="A461" s="141">
        <v>99240012584</v>
      </c>
      <c r="B461" s="142" t="s">
        <v>478</v>
      </c>
      <c r="C461" s="9">
        <v>236</v>
      </c>
      <c r="D461" s="13"/>
      <c r="E461" s="146"/>
      <c r="F461" s="5"/>
    </row>
    <row r="462" spans="1:6" hidden="1">
      <c r="A462" s="141">
        <v>99240010769</v>
      </c>
      <c r="B462" s="142" t="s">
        <v>479</v>
      </c>
      <c r="C462" s="9">
        <v>238</v>
      </c>
      <c r="D462" s="13"/>
      <c r="E462" s="146"/>
      <c r="F462" s="5"/>
    </row>
    <row r="463" spans="1:6" hidden="1">
      <c r="A463" s="141">
        <v>99240010677</v>
      </c>
      <c r="B463" s="142" t="s">
        <v>480</v>
      </c>
      <c r="C463" s="9">
        <v>360</v>
      </c>
      <c r="D463" s="13"/>
      <c r="E463" s="146"/>
      <c r="F463" s="5"/>
    </row>
    <row r="464" spans="1:6" hidden="1">
      <c r="A464" s="141">
        <v>99240010826</v>
      </c>
      <c r="B464" s="142" t="s">
        <v>481</v>
      </c>
      <c r="C464" s="9">
        <v>293</v>
      </c>
      <c r="D464" s="13"/>
      <c r="E464" s="146"/>
      <c r="F464" s="5"/>
    </row>
    <row r="465" spans="1:6" hidden="1">
      <c r="A465" s="141">
        <v>99240012717</v>
      </c>
      <c r="B465" s="142" t="s">
        <v>482</v>
      </c>
      <c r="C465" s="9">
        <v>401</v>
      </c>
      <c r="D465" s="13"/>
      <c r="E465" s="146"/>
      <c r="F465" s="5"/>
    </row>
    <row r="466" spans="1:6" hidden="1">
      <c r="A466" s="141">
        <v>99240009839</v>
      </c>
      <c r="B466" s="142" t="s">
        <v>483</v>
      </c>
      <c r="C466" s="9">
        <v>287</v>
      </c>
      <c r="D466" s="13"/>
      <c r="E466" s="146"/>
      <c r="F466" s="5"/>
    </row>
    <row r="467" spans="1:6" hidden="1">
      <c r="A467" s="141">
        <v>99240008930</v>
      </c>
      <c r="B467" s="142" t="s">
        <v>484</v>
      </c>
      <c r="C467" s="9">
        <v>118</v>
      </c>
      <c r="D467" s="13"/>
      <c r="E467" s="146"/>
      <c r="F467" s="5"/>
    </row>
    <row r="468" spans="1:6" hidden="1">
      <c r="A468" s="141">
        <v>99240010878</v>
      </c>
      <c r="B468" s="142" t="s">
        <v>485</v>
      </c>
      <c r="C468" s="9">
        <v>250</v>
      </c>
      <c r="D468" s="13"/>
      <c r="E468" s="146"/>
      <c r="F468" s="5"/>
    </row>
    <row r="469" spans="1:6" hidden="1">
      <c r="A469" s="141">
        <v>99240010530</v>
      </c>
      <c r="B469" s="142" t="s">
        <v>486</v>
      </c>
      <c r="C469" s="9">
        <v>293</v>
      </c>
      <c r="D469" s="13"/>
      <c r="E469" s="146"/>
      <c r="F469" s="5"/>
    </row>
    <row r="470" spans="1:6" ht="15.75" hidden="1" thickBot="1">
      <c r="A470" s="133">
        <v>99240010660</v>
      </c>
      <c r="B470" s="134" t="s">
        <v>487</v>
      </c>
      <c r="C470" s="60">
        <v>219</v>
      </c>
      <c r="D470" s="13"/>
      <c r="E470" s="146"/>
      <c r="F470" s="5"/>
    </row>
    <row r="471" spans="1:6" ht="15.75" hidden="1" thickBot="1">
      <c r="A471" s="72"/>
      <c r="B471" s="165" t="s">
        <v>76</v>
      </c>
      <c r="C471" s="72"/>
      <c r="D471" s="166"/>
      <c r="E471" s="146"/>
      <c r="F471" s="5"/>
    </row>
    <row r="472" spans="1:6" hidden="1">
      <c r="A472" s="141" t="s">
        <v>488</v>
      </c>
      <c r="B472" s="142" t="s">
        <v>489</v>
      </c>
      <c r="C472" s="9">
        <v>475</v>
      </c>
      <c r="D472" s="13"/>
      <c r="F472" s="5"/>
    </row>
    <row r="473" spans="1:6" hidden="1">
      <c r="A473" s="141" t="s">
        <v>490</v>
      </c>
      <c r="B473" s="142" t="s">
        <v>491</v>
      </c>
      <c r="C473" s="9">
        <v>518</v>
      </c>
      <c r="D473" s="13"/>
      <c r="F473" s="5"/>
    </row>
    <row r="474" spans="1:6" ht="15.75" hidden="1" thickBot="1">
      <c r="A474" s="160" t="s">
        <v>492</v>
      </c>
      <c r="B474" s="161" t="s">
        <v>493</v>
      </c>
      <c r="C474" s="9">
        <v>518</v>
      </c>
      <c r="D474" s="13"/>
      <c r="F474" s="5"/>
    </row>
    <row r="475" spans="1:6" ht="15.75" hidden="1" thickBot="1">
      <c r="A475" s="72"/>
      <c r="B475" s="165" t="s">
        <v>494</v>
      </c>
      <c r="C475" s="72"/>
      <c r="D475" s="166"/>
      <c r="E475" s="146"/>
      <c r="F475" s="5"/>
    </row>
    <row r="476" spans="1:6" ht="15.75" hidden="1" thickBot="1">
      <c r="A476" s="72"/>
      <c r="B476" s="73" t="s">
        <v>495</v>
      </c>
      <c r="C476" s="167"/>
      <c r="D476" s="168"/>
      <c r="E476" s="146"/>
      <c r="F476" s="5"/>
    </row>
    <row r="477" spans="1:6" ht="15.75" hidden="1" thickBot="1">
      <c r="A477" s="11" t="s">
        <v>496</v>
      </c>
      <c r="B477" s="12" t="s">
        <v>497</v>
      </c>
      <c r="C477" s="169">
        <v>500</v>
      </c>
      <c r="D477" s="170"/>
      <c r="E477" s="146"/>
      <c r="F477" s="5"/>
    </row>
    <row r="478" spans="1:6" ht="15.75" hidden="1" thickBot="1">
      <c r="A478" s="11" t="s">
        <v>498</v>
      </c>
      <c r="B478" s="12" t="s">
        <v>499</v>
      </c>
      <c r="C478" s="169">
        <v>500</v>
      </c>
      <c r="D478" s="170"/>
      <c r="E478" s="146"/>
      <c r="F478" s="5"/>
    </row>
    <row r="479" spans="1:6" ht="15.75" hidden="1" thickBot="1">
      <c r="A479" s="11" t="s">
        <v>500</v>
      </c>
      <c r="B479" s="12" t="s">
        <v>501</v>
      </c>
      <c r="C479" s="169">
        <v>800</v>
      </c>
      <c r="D479" s="170"/>
      <c r="E479" s="146"/>
      <c r="F479" s="5"/>
    </row>
    <row r="480" spans="1:6" ht="15.75" hidden="1" thickBot="1">
      <c r="A480" s="7">
        <v>4015600123086</v>
      </c>
      <c r="B480" s="8" t="s">
        <v>502</v>
      </c>
      <c r="C480" s="14">
        <v>90</v>
      </c>
      <c r="D480" s="170"/>
      <c r="E480" s="146"/>
      <c r="F480" s="5"/>
    </row>
    <row r="481" spans="1:6" ht="15.75" hidden="1" thickBot="1">
      <c r="A481" s="7" t="s">
        <v>503</v>
      </c>
      <c r="B481" s="8" t="s">
        <v>504</v>
      </c>
      <c r="C481" s="14">
        <v>90</v>
      </c>
      <c r="D481" s="170"/>
      <c r="E481" s="146"/>
      <c r="F481" s="5"/>
    </row>
    <row r="482" spans="1:6" hidden="1">
      <c r="A482" s="7" t="s">
        <v>505</v>
      </c>
      <c r="B482" s="8" t="s">
        <v>506</v>
      </c>
      <c r="C482" s="169">
        <v>0</v>
      </c>
      <c r="D482" s="171"/>
      <c r="E482" s="146"/>
      <c r="F482" s="5"/>
    </row>
    <row r="483" spans="1:6" ht="15.75" hidden="1" thickBot="1">
      <c r="A483" s="7" t="s">
        <v>507</v>
      </c>
      <c r="B483" s="8" t="s">
        <v>508</v>
      </c>
      <c r="C483" s="169">
        <v>0</v>
      </c>
      <c r="D483" s="171"/>
      <c r="E483" s="146"/>
      <c r="F483" s="5"/>
    </row>
    <row r="484" spans="1:6" hidden="1">
      <c r="A484" s="172"/>
      <c r="B484" s="173" t="s">
        <v>509</v>
      </c>
      <c r="C484" s="174" t="s">
        <v>510</v>
      </c>
      <c r="D484" s="175"/>
      <c r="E484" s="146"/>
      <c r="F484" s="5"/>
    </row>
    <row r="485" spans="1:6" hidden="1">
      <c r="A485" s="176" t="s">
        <v>512</v>
      </c>
      <c r="B485" s="177" t="s">
        <v>513</v>
      </c>
      <c r="C485" s="1017" t="s">
        <v>514</v>
      </c>
      <c r="D485" s="1017"/>
      <c r="E485" s="178"/>
      <c r="F485" s="5"/>
    </row>
    <row r="486" spans="1:6" hidden="1">
      <c r="A486" s="179" t="s">
        <v>515</v>
      </c>
      <c r="B486" s="177" t="s">
        <v>516</v>
      </c>
      <c r="C486" s="1017" t="s">
        <v>517</v>
      </c>
      <c r="D486" s="1017"/>
      <c r="E486" s="180"/>
      <c r="F486" s="5"/>
    </row>
    <row r="487" spans="1:6" hidden="1">
      <c r="A487" s="181" t="s">
        <v>518</v>
      </c>
      <c r="B487" s="177" t="s">
        <v>519</v>
      </c>
      <c r="C487" s="1017" t="s">
        <v>520</v>
      </c>
      <c r="D487" s="1017"/>
      <c r="E487" s="180"/>
      <c r="F487" s="5"/>
    </row>
    <row r="488" spans="1:6" hidden="1">
      <c r="A488" s="181" t="s">
        <v>521</v>
      </c>
      <c r="B488" s="177" t="s">
        <v>522</v>
      </c>
      <c r="C488" s="1017" t="s">
        <v>523</v>
      </c>
      <c r="D488" s="1017"/>
      <c r="E488" s="180"/>
      <c r="F488" s="5"/>
    </row>
    <row r="489" spans="1:6" hidden="1">
      <c r="A489" s="179" t="s">
        <v>524</v>
      </c>
      <c r="B489" s="177" t="s">
        <v>525</v>
      </c>
      <c r="C489" s="1017" t="s">
        <v>526</v>
      </c>
      <c r="D489" s="1017"/>
      <c r="E489" s="180"/>
      <c r="F489" s="5"/>
    </row>
    <row r="490" spans="1:6" hidden="1">
      <c r="A490" s="179" t="s">
        <v>527</v>
      </c>
      <c r="B490" s="177" t="s">
        <v>528</v>
      </c>
      <c r="C490" s="1017" t="s">
        <v>529</v>
      </c>
      <c r="D490" s="1017"/>
      <c r="E490" s="180"/>
      <c r="F490" s="5"/>
    </row>
    <row r="491" spans="1:6" hidden="1">
      <c r="A491" s="179" t="s">
        <v>530</v>
      </c>
      <c r="B491" s="177" t="s">
        <v>531</v>
      </c>
      <c r="C491" s="1020" t="s">
        <v>532</v>
      </c>
      <c r="D491" s="1020"/>
      <c r="E491" s="180"/>
      <c r="F491" s="5"/>
    </row>
    <row r="492" spans="1:6" hidden="1">
      <c r="A492" s="179" t="s">
        <v>533</v>
      </c>
      <c r="B492" s="177" t="s">
        <v>534</v>
      </c>
      <c r="C492" s="1020" t="s">
        <v>532</v>
      </c>
      <c r="D492" s="1020"/>
      <c r="E492" s="180"/>
      <c r="F492" s="5"/>
    </row>
    <row r="493" spans="1:6" hidden="1">
      <c r="A493" s="179" t="s">
        <v>535</v>
      </c>
      <c r="B493" s="177" t="s">
        <v>536</v>
      </c>
      <c r="C493" s="1021" t="s">
        <v>537</v>
      </c>
      <c r="D493" s="1022"/>
      <c r="E493" s="180"/>
      <c r="F493" s="5"/>
    </row>
    <row r="494" spans="1:6" hidden="1">
      <c r="A494" s="179" t="s">
        <v>538</v>
      </c>
      <c r="B494" s="177" t="s">
        <v>539</v>
      </c>
      <c r="C494" s="1021" t="s">
        <v>540</v>
      </c>
      <c r="D494" s="1022"/>
      <c r="E494" s="180"/>
      <c r="F494" s="5"/>
    </row>
    <row r="495" spans="1:6" hidden="1">
      <c r="A495" s="176" t="s">
        <v>541</v>
      </c>
      <c r="B495" s="177" t="s">
        <v>542</v>
      </c>
      <c r="C495" s="1017" t="s">
        <v>543</v>
      </c>
      <c r="D495" s="1017"/>
      <c r="E495" s="178"/>
      <c r="F495" s="5"/>
    </row>
    <row r="496" spans="1:6" hidden="1">
      <c r="A496" s="181" t="s">
        <v>544</v>
      </c>
      <c r="B496" s="177" t="s">
        <v>545</v>
      </c>
      <c r="C496" s="1017" t="s">
        <v>546</v>
      </c>
      <c r="D496" s="1017"/>
      <c r="E496" s="180"/>
      <c r="F496" s="5"/>
    </row>
    <row r="497" spans="1:6" hidden="1">
      <c r="A497" s="181" t="s">
        <v>547</v>
      </c>
      <c r="B497" s="177" t="s">
        <v>548</v>
      </c>
      <c r="C497" s="1017" t="s">
        <v>549</v>
      </c>
      <c r="D497" s="1017"/>
      <c r="E497" s="180"/>
      <c r="F497" s="5"/>
    </row>
    <row r="498" spans="1:6" hidden="1">
      <c r="A498" s="179" t="s">
        <v>550</v>
      </c>
      <c r="B498" s="177" t="s">
        <v>71</v>
      </c>
      <c r="C498" s="1017" t="s">
        <v>551</v>
      </c>
      <c r="D498" s="1017"/>
      <c r="E498" s="180"/>
      <c r="F498" s="5"/>
    </row>
    <row r="499" spans="1:6" hidden="1">
      <c r="A499" s="181" t="s">
        <v>552</v>
      </c>
      <c r="B499" s="177" t="s">
        <v>72</v>
      </c>
      <c r="C499" s="1017" t="s">
        <v>549</v>
      </c>
      <c r="D499" s="1017"/>
      <c r="E499" s="180"/>
      <c r="F499" s="5"/>
    </row>
    <row r="500" spans="1:6" hidden="1">
      <c r="A500" s="181" t="s">
        <v>553</v>
      </c>
      <c r="B500" s="177" t="s">
        <v>554</v>
      </c>
      <c r="C500" s="1017" t="s">
        <v>555</v>
      </c>
      <c r="D500" s="1017"/>
      <c r="E500" s="180"/>
      <c r="F500" s="5"/>
    </row>
    <row r="501" spans="1:6" hidden="1">
      <c r="A501" s="182">
        <v>99350077467</v>
      </c>
      <c r="B501" s="183" t="s">
        <v>472</v>
      </c>
      <c r="C501" s="184">
        <v>407</v>
      </c>
      <c r="D501" s="185" t="e">
        <f>#REF!*4</f>
        <v>#REF!</v>
      </c>
      <c r="F501" s="5"/>
    </row>
    <row r="502" spans="1:6" hidden="1">
      <c r="A502" s="182" t="s">
        <v>556</v>
      </c>
      <c r="B502" s="186" t="s">
        <v>557</v>
      </c>
      <c r="C502" s="187"/>
      <c r="D502" s="188"/>
      <c r="F502" s="5"/>
    </row>
    <row r="503" spans="1:6" hidden="1">
      <c r="A503" s="189"/>
      <c r="B503" s="190" t="s">
        <v>558</v>
      </c>
      <c r="C503" s="191"/>
      <c r="D503" s="191"/>
      <c r="E503" s="5"/>
      <c r="F503" s="5"/>
    </row>
    <row r="504" spans="1:6">
      <c r="E504" s="5"/>
    </row>
  </sheetData>
  <mergeCells count="17">
    <mergeCell ref="C499:D499"/>
    <mergeCell ref="C500:D500"/>
    <mergeCell ref="C494:D494"/>
    <mergeCell ref="C495:D495"/>
    <mergeCell ref="C496:D496"/>
    <mergeCell ref="C497:D497"/>
    <mergeCell ref="C498:D498"/>
    <mergeCell ref="C489:D489"/>
    <mergeCell ref="C490:D490"/>
    <mergeCell ref="C491:D491"/>
    <mergeCell ref="C492:D492"/>
    <mergeCell ref="C493:D493"/>
    <mergeCell ref="C485:D485"/>
    <mergeCell ref="A1:D1"/>
    <mergeCell ref="C486:D486"/>
    <mergeCell ref="C487:D487"/>
    <mergeCell ref="C488:D488"/>
  </mergeCells>
  <conditionalFormatting sqref="B241:B248">
    <cfRule type="expression" dxfId="4" priority="21" stopIfTrue="1">
      <formula>LEN(B241)&gt;40</formula>
    </cfRule>
  </conditionalFormatting>
  <conditionalFormatting sqref="B250:B259">
    <cfRule type="expression" dxfId="3" priority="14" stopIfTrue="1">
      <formula>LEN(B250)&gt;40</formula>
    </cfRule>
  </conditionalFormatting>
  <conditionalFormatting sqref="B261:B263">
    <cfRule type="expression" dxfId="2" priority="16" stopIfTrue="1">
      <formula>LEN(B261)&gt;40</formula>
    </cfRule>
  </conditionalFormatting>
  <conditionalFormatting sqref="B265:B269">
    <cfRule type="expression" dxfId="1" priority="19" stopIfTrue="1">
      <formula>LEN(B265)&gt;40</formula>
    </cfRule>
  </conditionalFormatting>
  <conditionalFormatting sqref="B271:B275">
    <cfRule type="expression" dxfId="0" priority="18" stopIfTrue="1">
      <formula>LEN(B271)&gt;40</formula>
    </cfRule>
  </conditionalFormatting>
  <dataValidations disablePrompts="1" count="1">
    <dataValidation type="textLength" allowBlank="1" showInputMessage="1" showErrorMessage="1" sqref="B267:B269 B241:B248 B261:B263 B250:B259 B277:B279 B271:B275" xr:uid="{00000000-0002-0000-1900-000000000000}">
      <formula1>0</formula1>
      <formula2>40</formula2>
    </dataValidation>
  </dataValidations>
  <pageMargins left="0.7" right="0.7" top="0.75" bottom="0.75" header="0.3" footer="0.3"/>
  <pageSetup orientation="portrait" verticalDpi="20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E7"/>
  <sheetViews>
    <sheetView workbookViewId="0">
      <selection activeCell="E7" sqref="E7"/>
    </sheetView>
  </sheetViews>
  <sheetFormatPr baseColWidth="10" defaultRowHeight="15"/>
  <cols>
    <col min="2" max="2" width="49.28515625" bestFit="1" customWidth="1"/>
    <col min="3" max="3" width="10.140625" style="362" hidden="1" customWidth="1"/>
    <col min="4" max="4" width="0" style="362" hidden="1" customWidth="1"/>
    <col min="5" max="5" width="11.42578125" style="362"/>
  </cols>
  <sheetData>
    <row r="2" spans="2:5" ht="30">
      <c r="B2" s="363" t="s">
        <v>2560</v>
      </c>
      <c r="C2" s="514" t="s">
        <v>2566</v>
      </c>
      <c r="D2" s="363" t="s">
        <v>2464</v>
      </c>
      <c r="E2" s="363" t="s">
        <v>0</v>
      </c>
    </row>
    <row r="3" spans="2:5">
      <c r="B3" s="233" t="s">
        <v>2561</v>
      </c>
      <c r="C3" s="363">
        <v>4</v>
      </c>
      <c r="D3" s="363">
        <v>0</v>
      </c>
      <c r="E3" s="363">
        <v>5</v>
      </c>
    </row>
    <row r="4" spans="2:5">
      <c r="B4" s="233" t="s">
        <v>2562</v>
      </c>
      <c r="C4" s="363">
        <v>4</v>
      </c>
      <c r="D4" s="363">
        <v>0</v>
      </c>
      <c r="E4" s="363">
        <v>5</v>
      </c>
    </row>
    <row r="5" spans="2:5">
      <c r="B5" s="233" t="s">
        <v>2563</v>
      </c>
      <c r="C5" s="363">
        <v>5</v>
      </c>
      <c r="D5" s="363">
        <v>5</v>
      </c>
      <c r="E5" s="363"/>
    </row>
    <row r="6" spans="2:5">
      <c r="B6" s="233" t="s">
        <v>2565</v>
      </c>
      <c r="C6" s="363">
        <v>5</v>
      </c>
      <c r="D6" s="363">
        <v>2</v>
      </c>
      <c r="E6" s="363">
        <f>C6-D6</f>
        <v>3</v>
      </c>
    </row>
    <row r="7" spans="2:5">
      <c r="B7" s="233" t="s">
        <v>2564</v>
      </c>
      <c r="C7" s="363">
        <v>5</v>
      </c>
      <c r="D7" s="363">
        <v>0</v>
      </c>
      <c r="E7" s="363">
        <v>8</v>
      </c>
    </row>
  </sheetData>
  <pageMargins left="0.7" right="0.7" top="0.75" bottom="0.75" header="0.3" footer="0.3"/>
  <pageSetup paperSize="260" orientation="portrait" horizontalDpi="203" verticalDpi="20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F1:J23"/>
  <sheetViews>
    <sheetView topLeftCell="F1" workbookViewId="0">
      <selection activeCell="J3" sqref="J3:J23"/>
    </sheetView>
  </sheetViews>
  <sheetFormatPr baseColWidth="10" defaultRowHeight="15"/>
  <cols>
    <col min="7" max="7" width="45.85546875" bestFit="1" customWidth="1"/>
    <col min="8" max="8" width="11.42578125" style="194" customWidth="1"/>
    <col min="9" max="9" width="11.42578125" style="362" customWidth="1"/>
    <col min="10" max="10" width="11.42578125" style="530" customWidth="1"/>
  </cols>
  <sheetData>
    <row r="1" spans="6:10">
      <c r="H1"/>
      <c r="I1" s="801" t="s">
        <v>3211</v>
      </c>
      <c r="J1" s="528"/>
    </row>
    <row r="2" spans="6:10">
      <c r="F2" s="529" t="s">
        <v>2580</v>
      </c>
      <c r="G2" s="529" t="s">
        <v>2576</v>
      </c>
      <c r="H2" s="529" t="s">
        <v>2578</v>
      </c>
      <c r="I2" s="513" t="s">
        <v>2577</v>
      </c>
      <c r="J2" s="513" t="s">
        <v>2579</v>
      </c>
    </row>
    <row r="3" spans="6:10">
      <c r="F3" s="386">
        <v>1008798</v>
      </c>
      <c r="G3" s="386" t="s">
        <v>2581</v>
      </c>
      <c r="H3" s="390">
        <v>12</v>
      </c>
      <c r="I3" s="363">
        <v>0</v>
      </c>
      <c r="J3" s="513"/>
    </row>
    <row r="4" spans="6:10">
      <c r="F4" s="386">
        <v>1008801</v>
      </c>
      <c r="G4" s="386" t="s">
        <v>2582</v>
      </c>
      <c r="H4" s="390">
        <v>12</v>
      </c>
      <c r="I4" s="363">
        <v>0</v>
      </c>
      <c r="J4" s="513"/>
    </row>
    <row r="5" spans="6:10">
      <c r="F5" s="386">
        <v>1008802</v>
      </c>
      <c r="G5" s="386" t="s">
        <v>2583</v>
      </c>
      <c r="H5" s="390">
        <v>12</v>
      </c>
      <c r="I5" s="363">
        <v>17</v>
      </c>
      <c r="J5" s="513"/>
    </row>
    <row r="6" spans="6:10">
      <c r="F6" s="386">
        <v>1008807</v>
      </c>
      <c r="G6" s="386" t="s">
        <v>2584</v>
      </c>
      <c r="H6" s="390">
        <v>12</v>
      </c>
      <c r="I6" s="363">
        <v>1</v>
      </c>
      <c r="J6" s="513"/>
    </row>
    <row r="7" spans="6:10">
      <c r="F7" s="386">
        <v>1008808</v>
      </c>
      <c r="G7" s="386" t="s">
        <v>2585</v>
      </c>
      <c r="H7" s="390">
        <v>12</v>
      </c>
      <c r="I7" s="363">
        <v>10</v>
      </c>
      <c r="J7" s="513"/>
    </row>
    <row r="8" spans="6:10">
      <c r="F8" s="386">
        <v>1008810</v>
      </c>
      <c r="G8" s="386" t="s">
        <v>2586</v>
      </c>
      <c r="H8" s="390">
        <v>12</v>
      </c>
      <c r="I8" s="363">
        <v>19</v>
      </c>
      <c r="J8" s="513"/>
    </row>
    <row r="9" spans="6:10">
      <c r="F9" s="386">
        <v>1008811</v>
      </c>
      <c r="G9" s="386" t="s">
        <v>2587</v>
      </c>
      <c r="H9" s="390">
        <v>12</v>
      </c>
      <c r="I9" s="363">
        <v>23</v>
      </c>
      <c r="J9" s="513"/>
    </row>
    <row r="10" spans="6:10">
      <c r="F10" s="386">
        <v>1008812</v>
      </c>
      <c r="G10" s="386" t="s">
        <v>2588</v>
      </c>
      <c r="H10" s="390">
        <v>12</v>
      </c>
      <c r="I10" s="363">
        <v>7</v>
      </c>
      <c r="J10" s="513"/>
    </row>
    <row r="11" spans="6:10">
      <c r="F11" s="386">
        <v>1008815</v>
      </c>
      <c r="G11" s="386" t="s">
        <v>2589</v>
      </c>
      <c r="H11" s="390">
        <v>12</v>
      </c>
      <c r="I11" s="363">
        <v>41</v>
      </c>
      <c r="J11" s="513"/>
    </row>
    <row r="12" spans="6:10">
      <c r="F12" s="386">
        <v>1008818</v>
      </c>
      <c r="G12" s="386" t="s">
        <v>2590</v>
      </c>
      <c r="H12" s="390">
        <v>12</v>
      </c>
      <c r="I12" s="363">
        <v>8</v>
      </c>
      <c r="J12" s="513"/>
    </row>
    <row r="13" spans="6:10">
      <c r="F13" s="386">
        <v>1008819</v>
      </c>
      <c r="G13" s="386" t="s">
        <v>2591</v>
      </c>
      <c r="H13" s="390">
        <v>12</v>
      </c>
      <c r="I13" s="363">
        <v>11</v>
      </c>
      <c r="J13" s="513"/>
    </row>
    <row r="14" spans="6:10">
      <c r="F14" s="386">
        <v>1008825</v>
      </c>
      <c r="G14" s="386" t="s">
        <v>2592</v>
      </c>
      <c r="H14" s="390">
        <v>12</v>
      </c>
      <c r="I14" s="363">
        <v>6</v>
      </c>
      <c r="J14" s="513"/>
    </row>
    <row r="15" spans="6:10">
      <c r="F15" s="386">
        <v>1008826</v>
      </c>
      <c r="G15" s="386" t="s">
        <v>2593</v>
      </c>
      <c r="H15" s="390">
        <v>12</v>
      </c>
      <c r="I15" s="363">
        <v>0</v>
      </c>
      <c r="J15" s="513"/>
    </row>
    <row r="16" spans="6:10">
      <c r="F16" s="386">
        <v>1008714</v>
      </c>
      <c r="G16" s="386" t="s">
        <v>2594</v>
      </c>
      <c r="H16" s="390">
        <v>12</v>
      </c>
      <c r="I16" s="363">
        <v>17</v>
      </c>
      <c r="J16" s="513"/>
    </row>
    <row r="17" spans="6:10">
      <c r="F17" s="386">
        <v>1008720</v>
      </c>
      <c r="G17" s="386" t="s">
        <v>2595</v>
      </c>
      <c r="H17" s="390">
        <v>12</v>
      </c>
      <c r="I17" s="363">
        <v>6</v>
      </c>
      <c r="J17" s="513"/>
    </row>
    <row r="18" spans="6:10">
      <c r="F18" s="386">
        <v>1008851</v>
      </c>
      <c r="G18" s="386" t="s">
        <v>2596</v>
      </c>
      <c r="H18" s="390">
        <v>12</v>
      </c>
      <c r="I18" s="363">
        <v>14</v>
      </c>
      <c r="J18" s="513"/>
    </row>
    <row r="19" spans="6:10">
      <c r="F19" s="386">
        <v>1008723</v>
      </c>
      <c r="G19" s="386" t="s">
        <v>2597</v>
      </c>
      <c r="H19" s="390">
        <v>12</v>
      </c>
      <c r="I19" s="363">
        <v>2</v>
      </c>
      <c r="J19" s="513"/>
    </row>
    <row r="20" spans="6:10">
      <c r="F20" s="386">
        <v>1008729</v>
      </c>
      <c r="G20" s="386" t="s">
        <v>2598</v>
      </c>
      <c r="H20" s="390">
        <v>12</v>
      </c>
      <c r="I20" s="363">
        <v>0</v>
      </c>
      <c r="J20" s="513"/>
    </row>
    <row r="21" spans="6:10">
      <c r="F21" s="386">
        <v>1008748</v>
      </c>
      <c r="G21" s="386" t="s">
        <v>2599</v>
      </c>
      <c r="H21" s="390">
        <v>12</v>
      </c>
      <c r="I21" s="363">
        <v>2</v>
      </c>
      <c r="J21" s="513"/>
    </row>
    <row r="22" spans="6:10">
      <c r="F22" s="386">
        <v>1008726</v>
      </c>
      <c r="G22" s="386" t="s">
        <v>2600</v>
      </c>
      <c r="H22" s="390">
        <v>12</v>
      </c>
      <c r="I22" s="363">
        <v>0</v>
      </c>
      <c r="J22" s="513"/>
    </row>
    <row r="23" spans="6:10">
      <c r="F23" s="233"/>
      <c r="G23" s="386" t="s">
        <v>3210</v>
      </c>
      <c r="H23" s="390">
        <v>6</v>
      </c>
      <c r="I23" s="363">
        <v>3</v>
      </c>
      <c r="J23" s="513"/>
    </row>
  </sheetData>
  <pageMargins left="0.7" right="0.7" top="0.75" bottom="0.75" header="0.3" footer="0.3"/>
  <pageSetup orientation="portrait" verticalDpi="20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2:F11"/>
  <sheetViews>
    <sheetView workbookViewId="0">
      <selection activeCell="C2" sqref="C2:F11"/>
    </sheetView>
  </sheetViews>
  <sheetFormatPr baseColWidth="10" defaultRowHeight="15"/>
  <cols>
    <col min="3" max="3" width="36.28515625" bestFit="1" customWidth="1"/>
    <col min="4" max="4" width="13.42578125" hidden="1" customWidth="1"/>
    <col min="5" max="5" width="9.42578125" hidden="1" customWidth="1"/>
    <col min="6" max="6" width="11.42578125" style="362"/>
  </cols>
  <sheetData>
    <row r="2" spans="3:6">
      <c r="C2" s="529" t="s">
        <v>2545</v>
      </c>
      <c r="D2" s="529" t="s">
        <v>2602</v>
      </c>
      <c r="E2" s="529" t="s">
        <v>2601</v>
      </c>
      <c r="F2" s="513" t="s">
        <v>2548</v>
      </c>
    </row>
    <row r="3" spans="3:6">
      <c r="C3" s="233" t="s">
        <v>2603</v>
      </c>
      <c r="D3" s="233">
        <v>24</v>
      </c>
      <c r="E3" s="233"/>
      <c r="F3" s="363">
        <v>36</v>
      </c>
    </row>
    <row r="4" spans="3:6">
      <c r="C4" s="233" t="s">
        <v>2604</v>
      </c>
      <c r="D4" s="233">
        <v>24</v>
      </c>
      <c r="E4" s="233"/>
      <c r="F4" s="363"/>
    </row>
    <row r="5" spans="3:6">
      <c r="C5" s="233" t="s">
        <v>2692</v>
      </c>
      <c r="D5" s="233">
        <v>12</v>
      </c>
      <c r="E5" s="233"/>
      <c r="F5" s="363">
        <v>36</v>
      </c>
    </row>
    <row r="6" spans="3:6">
      <c r="C6" s="233" t="s">
        <v>2605</v>
      </c>
      <c r="D6" s="233">
        <v>12</v>
      </c>
      <c r="E6" s="233"/>
      <c r="F6" s="363">
        <v>24</v>
      </c>
    </row>
    <row r="7" spans="3:6">
      <c r="C7" s="233" t="s">
        <v>2606</v>
      </c>
      <c r="D7" s="233">
        <v>24</v>
      </c>
      <c r="E7" s="233"/>
      <c r="F7" s="363">
        <v>12</v>
      </c>
    </row>
    <row r="8" spans="3:6">
      <c r="C8" s="233" t="s">
        <v>2607</v>
      </c>
      <c r="D8" s="233">
        <v>24</v>
      </c>
      <c r="E8" s="233">
        <v>8</v>
      </c>
      <c r="F8" s="363">
        <v>72</v>
      </c>
    </row>
    <row r="9" spans="3:6">
      <c r="C9" s="233" t="s">
        <v>2608</v>
      </c>
      <c r="D9" s="233">
        <v>24</v>
      </c>
      <c r="E9" s="233">
        <v>16</v>
      </c>
      <c r="F9" s="363">
        <v>12</v>
      </c>
    </row>
    <row r="10" spans="3:6">
      <c r="C10" s="233" t="s">
        <v>2690</v>
      </c>
      <c r="D10" s="233">
        <v>4</v>
      </c>
      <c r="E10" s="233"/>
      <c r="F10" s="363">
        <v>12</v>
      </c>
    </row>
    <row r="11" spans="3:6">
      <c r="C11" s="233" t="s">
        <v>2691</v>
      </c>
      <c r="D11" s="233">
        <v>4</v>
      </c>
      <c r="E11" s="233"/>
      <c r="F11" s="363">
        <v>8</v>
      </c>
    </row>
  </sheetData>
  <pageMargins left="0.7" right="0.7" top="0.75" bottom="0.75" header="0.3" footer="0.3"/>
  <pageSetup orientation="portrait" verticalDpi="20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7</vt:i4>
      </vt:variant>
    </vt:vector>
  </HeadingPairs>
  <TitlesOfParts>
    <vt:vector size="37" baseType="lpstr">
      <vt:lpstr>alfaparf 2</vt:lpstr>
      <vt:lpstr>alfaparf EDOMEX</vt:lpstr>
      <vt:lpstr>alfaparf</vt:lpstr>
      <vt:lpstr>Schwarzkopf.</vt:lpstr>
      <vt:lpstr>Fanola</vt:lpstr>
      <vt:lpstr>olaplex</vt:lpstr>
      <vt:lpstr>icon</vt:lpstr>
      <vt:lpstr>Davines</vt:lpstr>
      <vt:lpstr>Suavecito</vt:lpstr>
      <vt:lpstr>Cepillos</vt:lpstr>
      <vt:lpstr>Joico</vt:lpstr>
      <vt:lpstr>Letmex</vt:lpstr>
      <vt:lpstr>Compras Usa</vt:lpstr>
      <vt:lpstr>Moira</vt:lpstr>
      <vt:lpstr>Costco</vt:lpstr>
      <vt:lpstr>Nioxin</vt:lpstr>
      <vt:lpstr>paul mitchel</vt:lpstr>
      <vt:lpstr>Salerm</vt:lpstr>
      <vt:lpstr>Lendan</vt:lpstr>
      <vt:lpstr>Loreal</vt:lpstr>
      <vt:lpstr>Extensiones</vt:lpstr>
      <vt:lpstr>Tec Italy</vt:lpstr>
      <vt:lpstr>ABC</vt:lpstr>
      <vt:lpstr>Hoja1</vt:lpstr>
      <vt:lpstr>SEVICH </vt:lpstr>
      <vt:lpstr>wella</vt:lpstr>
      <vt:lpstr>Moroccanoil</vt:lpstr>
      <vt:lpstr>whal</vt:lpstr>
      <vt:lpstr>GOOD FELLAS</vt:lpstr>
      <vt:lpstr>Hoja2</vt:lpstr>
      <vt:lpstr>ABC!Área_de_impresión</vt:lpstr>
      <vt:lpstr>Joico!Área_de_impresión</vt:lpstr>
      <vt:lpstr>Nioxin!Área_de_impresión</vt:lpstr>
      <vt:lpstr>olaplex!Área_de_impresión</vt:lpstr>
      <vt:lpstr>'paul mitchel'!Área_de_impresión</vt:lpstr>
      <vt:lpstr>'SEVICH '!Área_de_impresión</vt:lpstr>
      <vt:lpstr>wella!Área_de_impresión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Beauty Shop 2</cp:lastModifiedBy>
  <cp:lastPrinted>2026-08-26T17:15:50Z</cp:lastPrinted>
  <dcterms:created xsi:type="dcterms:W3CDTF">2015-06-05T18:19:34Z</dcterms:created>
  <dcterms:modified xsi:type="dcterms:W3CDTF">2026-10-13T00:05:39Z</dcterms:modified>
</cp:coreProperties>
</file>