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ma\Desktop\algoritmos practica 2\"/>
    </mc:Choice>
  </mc:AlternateContent>
  <bookViews>
    <workbookView xWindow="0" yWindow="0" windowWidth="20490" windowHeight="7035" firstSheet="20" activeTab="27"/>
  </bookViews>
  <sheets>
    <sheet name="HOJA1" sheetId="4" r:id="rId1"/>
    <sheet name="Hoja2" sheetId="5" r:id="rId2"/>
    <sheet name="Hoja3" sheetId="1" r:id="rId3"/>
    <sheet name="Hoja4." sheetId="7" r:id="rId4"/>
    <sheet name="Hoja5.." sheetId="8" r:id="rId5"/>
    <sheet name="Hoja6." sheetId="9" r:id="rId6"/>
    <sheet name="Hoja7." sheetId="10" r:id="rId7"/>
    <sheet name="Hoja8." sheetId="11" r:id="rId8"/>
    <sheet name="Hoja9." sheetId="2" r:id="rId9"/>
    <sheet name="Hoja9.1" sheetId="3" r:id="rId10"/>
    <sheet name="Hoja10" sheetId="12" r:id="rId11"/>
    <sheet name="Hoja11" sheetId="13" r:id="rId12"/>
    <sheet name="Hoja12" sheetId="14" r:id="rId13"/>
    <sheet name="Hoja13" sheetId="15" r:id="rId14"/>
    <sheet name="Hoja14" sheetId="16" r:id="rId15"/>
    <sheet name="Hoja15" sheetId="17" r:id="rId16"/>
    <sheet name="Hoja16" sheetId="18" r:id="rId17"/>
    <sheet name="Hoja17" sheetId="19" r:id="rId18"/>
    <sheet name="Hoja18" sheetId="20" r:id="rId19"/>
    <sheet name="Hoja19" sheetId="21" r:id="rId20"/>
    <sheet name="Hoja20" sheetId="22" r:id="rId21"/>
    <sheet name="Hoja21" sheetId="23" r:id="rId22"/>
    <sheet name="Hoja22" sheetId="24" r:id="rId23"/>
    <sheet name="Hoja23" sheetId="25" r:id="rId24"/>
    <sheet name="Hoja24" sheetId="26" r:id="rId25"/>
    <sheet name="Hoja25" sheetId="27" r:id="rId26"/>
    <sheet name="Hoja26" sheetId="28" r:id="rId27"/>
    <sheet name="Hoja27" sheetId="29" r:id="rId28"/>
    <sheet name="Hoja28" sheetId="30" r:id="rId29"/>
  </sheets>
  <externalReferences>
    <externalReference r:id="rId30"/>
    <externalReference r:id="rId31"/>
    <externalReference r:id="rId3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8" l="1"/>
  <c r="E10" i="28"/>
  <c r="C10" i="28"/>
  <c r="D4" i="28"/>
  <c r="D3" i="28"/>
  <c r="D2" i="28"/>
  <c r="D10" i="28" s="1"/>
  <c r="D7" i="27"/>
  <c r="C7" i="27"/>
  <c r="D6" i="27"/>
  <c r="C6" i="27"/>
  <c r="H3" i="27" s="1"/>
  <c r="D5" i="27"/>
  <c r="C5" i="27"/>
  <c r="D4" i="27"/>
  <c r="C4" i="27"/>
  <c r="D3" i="27"/>
  <c r="C3" i="27"/>
  <c r="H2" i="27"/>
  <c r="D2" i="27"/>
  <c r="C2" i="27"/>
  <c r="H1" i="27"/>
  <c r="D14" i="26"/>
  <c r="D13" i="26"/>
  <c r="D12" i="26"/>
  <c r="D11" i="26"/>
  <c r="D10" i="26"/>
  <c r="D9" i="26"/>
  <c r="D8" i="26"/>
  <c r="D7" i="26"/>
  <c r="D6" i="26"/>
  <c r="D5" i="26"/>
  <c r="D4" i="26"/>
  <c r="D3" i="26"/>
  <c r="G9" i="26" l="1"/>
  <c r="K9" i="26" s="1"/>
  <c r="H10" i="26"/>
  <c r="H11" i="26"/>
  <c r="H12" i="26"/>
  <c r="J12" i="26" s="1"/>
  <c r="I3" i="26"/>
  <c r="I4" i="26"/>
  <c r="I5" i="26"/>
  <c r="I6" i="26"/>
  <c r="I7" i="26"/>
  <c r="I8" i="26"/>
  <c r="I9" i="26"/>
  <c r="I10" i="26"/>
  <c r="I11" i="26"/>
  <c r="I12" i="26"/>
  <c r="I13" i="26"/>
  <c r="I14" i="26"/>
  <c r="F3" i="26"/>
  <c r="G3" i="26" s="1"/>
  <c r="K3" i="26" s="1"/>
  <c r="F4" i="26"/>
  <c r="F5" i="26"/>
  <c r="F6" i="26"/>
  <c r="F7" i="26"/>
  <c r="G7" i="26" s="1"/>
  <c r="K7" i="26" s="1"/>
  <c r="F8" i="26"/>
  <c r="F9" i="26"/>
  <c r="F10" i="26"/>
  <c r="F11" i="26"/>
  <c r="G11" i="26" s="1"/>
  <c r="F12" i="26"/>
  <c r="F13" i="26"/>
  <c r="F14" i="26"/>
  <c r="H3" i="26"/>
  <c r="J3" i="26" s="1"/>
  <c r="H4" i="26"/>
  <c r="J4" i="26" s="1"/>
  <c r="H5" i="26"/>
  <c r="J5" i="26" s="1"/>
  <c r="H6" i="26"/>
  <c r="J6" i="26" s="1"/>
  <c r="H7" i="26"/>
  <c r="J7" i="26" s="1"/>
  <c r="H8" i="26"/>
  <c r="J8" i="26" s="1"/>
  <c r="H9" i="26"/>
  <c r="J9" i="26" s="1"/>
  <c r="H13" i="26"/>
  <c r="J13" i="26" s="1"/>
  <c r="H14" i="26"/>
  <c r="J14" i="26" s="1"/>
  <c r="E3" i="26"/>
  <c r="E4" i="26"/>
  <c r="G4" i="26" s="1"/>
  <c r="K4" i="26" s="1"/>
  <c r="E5" i="26"/>
  <c r="G5" i="26" s="1"/>
  <c r="K5" i="26" s="1"/>
  <c r="E6" i="26"/>
  <c r="G6" i="26" s="1"/>
  <c r="K6" i="26" s="1"/>
  <c r="E7" i="26"/>
  <c r="E8" i="26"/>
  <c r="G8" i="26" s="1"/>
  <c r="K8" i="26" s="1"/>
  <c r="E9" i="26"/>
  <c r="E10" i="26"/>
  <c r="G10" i="26" s="1"/>
  <c r="E11" i="26"/>
  <c r="E12" i="26"/>
  <c r="G12" i="26" s="1"/>
  <c r="K12" i="26" s="1"/>
  <c r="E13" i="26"/>
  <c r="G13" i="26" s="1"/>
  <c r="K13" i="26" s="1"/>
  <c r="E14" i="26"/>
  <c r="G14" i="26" s="1"/>
  <c r="K14" i="26" s="1"/>
  <c r="J11" i="26" l="1"/>
  <c r="K11" i="26" s="1"/>
  <c r="J10" i="26"/>
  <c r="K10" i="26" s="1"/>
  <c r="F10" i="25" l="1"/>
  <c r="E10" i="25"/>
  <c r="F9" i="25"/>
  <c r="E9" i="25"/>
  <c r="F8" i="25"/>
  <c r="E8" i="25"/>
  <c r="F7" i="25"/>
  <c r="E7" i="25"/>
  <c r="F6" i="25"/>
  <c r="E6" i="25"/>
  <c r="F5" i="25"/>
  <c r="E5" i="25"/>
  <c r="F4" i="25"/>
  <c r="E4" i="25"/>
  <c r="H6" i="25" l="1"/>
  <c r="H10" i="25"/>
  <c r="G4" i="25"/>
  <c r="H4" i="25" s="1"/>
  <c r="G5" i="25"/>
  <c r="H5" i="25" s="1"/>
  <c r="G6" i="25"/>
  <c r="G7" i="25"/>
  <c r="H7" i="25" s="1"/>
  <c r="G8" i="25"/>
  <c r="H8" i="25" s="1"/>
  <c r="G9" i="25"/>
  <c r="H9" i="25" s="1"/>
  <c r="G10" i="25"/>
  <c r="I9" i="25" l="1"/>
  <c r="J9" i="25" s="1"/>
  <c r="L9" i="25" s="1"/>
  <c r="K9" i="25"/>
  <c r="I5" i="25"/>
  <c r="J5" i="25" s="1"/>
  <c r="L5" i="25" s="1"/>
  <c r="K5" i="25"/>
  <c r="I8" i="25"/>
  <c r="J8" i="25" s="1"/>
  <c r="L8" i="25" s="1"/>
  <c r="K8" i="25"/>
  <c r="I4" i="25"/>
  <c r="J4" i="25" s="1"/>
  <c r="L4" i="25" s="1"/>
  <c r="K4" i="25"/>
  <c r="I7" i="25"/>
  <c r="J7" i="25" s="1"/>
  <c r="L7" i="25" s="1"/>
  <c r="K7" i="25"/>
  <c r="I10" i="25"/>
  <c r="J10" i="25" s="1"/>
  <c r="L10" i="25" s="1"/>
  <c r="K10" i="25"/>
  <c r="I6" i="25"/>
  <c r="J6" i="25" s="1"/>
  <c r="L6" i="25" s="1"/>
  <c r="K6" i="25"/>
  <c r="C15" i="24" l="1"/>
  <c r="B15" i="24"/>
  <c r="F14" i="24"/>
  <c r="F12" i="24"/>
  <c r="B10" i="24"/>
  <c r="E9" i="24"/>
  <c r="D9" i="24"/>
  <c r="C9" i="24"/>
  <c r="C10" i="24" s="1"/>
  <c r="B9" i="24"/>
  <c r="E8" i="24"/>
  <c r="E15" i="24" s="1"/>
  <c r="D8" i="24"/>
  <c r="D15" i="24" s="1"/>
  <c r="C8" i="24"/>
  <c r="C13" i="24" s="1"/>
  <c r="C16" i="24" s="1"/>
  <c r="B8" i="24"/>
  <c r="B13" i="24" s="1"/>
  <c r="B16" i="24" s="1"/>
  <c r="F6" i="24"/>
  <c r="F5" i="24"/>
  <c r="F8" i="24" s="1"/>
  <c r="F4" i="24"/>
  <c r="F9" i="24" s="1"/>
  <c r="B18" i="24" l="1"/>
  <c r="B19" i="24" s="1"/>
  <c r="C18" i="24"/>
  <c r="C19" i="24" s="1"/>
  <c r="F13" i="24"/>
  <c r="F16" i="24" s="1"/>
  <c r="F15" i="24"/>
  <c r="F10" i="24"/>
  <c r="D13" i="24"/>
  <c r="D16" i="24" s="1"/>
  <c r="E13" i="24"/>
  <c r="E16" i="24" s="1"/>
  <c r="D10" i="24"/>
  <c r="E10" i="24"/>
  <c r="B101" i="23"/>
  <c r="D100" i="23"/>
  <c r="B100" i="23"/>
  <c r="C100" i="23" s="1"/>
  <c r="D99" i="23"/>
  <c r="C99" i="23"/>
  <c r="B99" i="23"/>
  <c r="B98" i="23"/>
  <c r="D98" i="23" s="1"/>
  <c r="B97" i="23"/>
  <c r="D96" i="23"/>
  <c r="B96" i="23"/>
  <c r="C96" i="23" s="1"/>
  <c r="D95" i="23"/>
  <c r="C95" i="23"/>
  <c r="B95" i="23"/>
  <c r="B94" i="23"/>
  <c r="D94" i="23" s="1"/>
  <c r="B93" i="23"/>
  <c r="D92" i="23"/>
  <c r="B92" i="23"/>
  <c r="C92" i="23" s="1"/>
  <c r="D91" i="23"/>
  <c r="C91" i="23"/>
  <c r="B91" i="23"/>
  <c r="B90" i="23"/>
  <c r="D90" i="23" s="1"/>
  <c r="B89" i="23"/>
  <c r="D88" i="23"/>
  <c r="B88" i="23"/>
  <c r="C88" i="23" s="1"/>
  <c r="D87" i="23"/>
  <c r="C87" i="23"/>
  <c r="B87" i="23"/>
  <c r="B86" i="23"/>
  <c r="D86" i="23" s="1"/>
  <c r="B85" i="23"/>
  <c r="D84" i="23"/>
  <c r="B84" i="23"/>
  <c r="C84" i="23" s="1"/>
  <c r="D83" i="23"/>
  <c r="C83" i="23"/>
  <c r="B83" i="23"/>
  <c r="B82" i="23"/>
  <c r="D82" i="23" s="1"/>
  <c r="B81" i="23"/>
  <c r="D80" i="23"/>
  <c r="B80" i="23"/>
  <c r="C80" i="23" s="1"/>
  <c r="D79" i="23"/>
  <c r="C79" i="23"/>
  <c r="B79" i="23"/>
  <c r="B78" i="23"/>
  <c r="D78" i="23" s="1"/>
  <c r="B77" i="23"/>
  <c r="D76" i="23"/>
  <c r="B76" i="23"/>
  <c r="C76" i="23" s="1"/>
  <c r="D75" i="23"/>
  <c r="C75" i="23"/>
  <c r="B75" i="23"/>
  <c r="B74" i="23"/>
  <c r="D74" i="23" s="1"/>
  <c r="B73" i="23"/>
  <c r="D72" i="23"/>
  <c r="B72" i="23"/>
  <c r="C72" i="23" s="1"/>
  <c r="D71" i="23"/>
  <c r="C71" i="23"/>
  <c r="B71" i="23"/>
  <c r="B70" i="23"/>
  <c r="D70" i="23" s="1"/>
  <c r="B69" i="23"/>
  <c r="D68" i="23"/>
  <c r="B68" i="23"/>
  <c r="C68" i="23" s="1"/>
  <c r="D67" i="23"/>
  <c r="C67" i="23"/>
  <c r="B67" i="23"/>
  <c r="B66" i="23"/>
  <c r="D66" i="23" s="1"/>
  <c r="B65" i="23"/>
  <c r="D64" i="23"/>
  <c r="B64" i="23"/>
  <c r="C64" i="23" s="1"/>
  <c r="D63" i="23"/>
  <c r="C63" i="23"/>
  <c r="B63" i="23"/>
  <c r="B62" i="23"/>
  <c r="D62" i="23" s="1"/>
  <c r="B61" i="23"/>
  <c r="D60" i="23"/>
  <c r="B60" i="23"/>
  <c r="C60" i="23" s="1"/>
  <c r="D59" i="23"/>
  <c r="C59" i="23"/>
  <c r="B59" i="23"/>
  <c r="B58" i="23"/>
  <c r="D58" i="23" s="1"/>
  <c r="B57" i="23"/>
  <c r="D56" i="23"/>
  <c r="B56" i="23"/>
  <c r="C56" i="23" s="1"/>
  <c r="D55" i="23"/>
  <c r="C55" i="23"/>
  <c r="B55" i="23"/>
  <c r="B54" i="23"/>
  <c r="D54" i="23" s="1"/>
  <c r="B53" i="23"/>
  <c r="D52" i="23"/>
  <c r="B52" i="23"/>
  <c r="C52" i="23" s="1"/>
  <c r="D51" i="23"/>
  <c r="C51" i="23"/>
  <c r="B51" i="23"/>
  <c r="B50" i="23"/>
  <c r="D50" i="23" s="1"/>
  <c r="B49" i="23"/>
  <c r="D48" i="23"/>
  <c r="B48" i="23"/>
  <c r="C48" i="23" s="1"/>
  <c r="D47" i="23"/>
  <c r="C47" i="23"/>
  <c r="B47" i="23"/>
  <c r="B46" i="23"/>
  <c r="D46" i="23" s="1"/>
  <c r="B45" i="23"/>
  <c r="D44" i="23"/>
  <c r="B44" i="23"/>
  <c r="C44" i="23" s="1"/>
  <c r="D43" i="23"/>
  <c r="C43" i="23"/>
  <c r="B43" i="23"/>
  <c r="B42" i="23"/>
  <c r="D42" i="23" s="1"/>
  <c r="B41" i="23"/>
  <c r="D40" i="23"/>
  <c r="B40" i="23"/>
  <c r="C40" i="23" s="1"/>
  <c r="D39" i="23"/>
  <c r="C39" i="23"/>
  <c r="B39" i="23"/>
  <c r="B38" i="23"/>
  <c r="D38" i="23" s="1"/>
  <c r="B37" i="23"/>
  <c r="D36" i="23"/>
  <c r="B36" i="23"/>
  <c r="C36" i="23" s="1"/>
  <c r="D35" i="23"/>
  <c r="C35" i="23"/>
  <c r="B35" i="23"/>
  <c r="B34" i="23"/>
  <c r="D34" i="23" s="1"/>
  <c r="B33" i="23"/>
  <c r="B32" i="23"/>
  <c r="C32" i="23" s="1"/>
  <c r="D31" i="23"/>
  <c r="C31" i="23"/>
  <c r="B31" i="23"/>
  <c r="D30" i="23"/>
  <c r="C30" i="23"/>
  <c r="B30" i="23"/>
  <c r="B29" i="23"/>
  <c r="D29" i="23" s="1"/>
  <c r="D28" i="23"/>
  <c r="B28" i="23"/>
  <c r="C28" i="23" s="1"/>
  <c r="D27" i="23"/>
  <c r="C27" i="23"/>
  <c r="B27" i="23"/>
  <c r="B26" i="23"/>
  <c r="D26" i="23" s="1"/>
  <c r="C25" i="23"/>
  <c r="B25" i="23"/>
  <c r="D25" i="23" s="1"/>
  <c r="B24" i="23"/>
  <c r="C24" i="23" s="1"/>
  <c r="D23" i="23"/>
  <c r="C23" i="23"/>
  <c r="B23" i="23"/>
  <c r="D22" i="23"/>
  <c r="C22" i="23"/>
  <c r="B22" i="23"/>
  <c r="B21" i="23"/>
  <c r="D21" i="23" s="1"/>
  <c r="D20" i="23"/>
  <c r="B20" i="23"/>
  <c r="C20" i="23" s="1"/>
  <c r="D19" i="23"/>
  <c r="C19" i="23"/>
  <c r="B19" i="23"/>
  <c r="B18" i="23"/>
  <c r="D18" i="23" s="1"/>
  <c r="C17" i="23"/>
  <c r="B17" i="23"/>
  <c r="D17" i="23" s="1"/>
  <c r="B16" i="23"/>
  <c r="C16" i="23" s="1"/>
  <c r="D15" i="23"/>
  <c r="C15" i="23"/>
  <c r="B15" i="23"/>
  <c r="D14" i="23"/>
  <c r="C14" i="23"/>
  <c r="B14" i="23"/>
  <c r="B13" i="23"/>
  <c r="D13" i="23" s="1"/>
  <c r="D12" i="23"/>
  <c r="B12" i="23"/>
  <c r="C12" i="23" s="1"/>
  <c r="D11" i="23"/>
  <c r="C11" i="23"/>
  <c r="B11" i="23"/>
  <c r="B10" i="23"/>
  <c r="D10" i="23" s="1"/>
  <c r="C9" i="23"/>
  <c r="B9" i="23"/>
  <c r="D9" i="23" s="1"/>
  <c r="B8" i="23"/>
  <c r="C8" i="23" s="1"/>
  <c r="D7" i="23"/>
  <c r="C7" i="23"/>
  <c r="B7" i="23"/>
  <c r="D6" i="23"/>
  <c r="C6" i="23"/>
  <c r="B6" i="23"/>
  <c r="B5" i="23"/>
  <c r="D5" i="23" s="1"/>
  <c r="D4" i="23"/>
  <c r="B4" i="23"/>
  <c r="C4" i="23" s="1"/>
  <c r="D3" i="23"/>
  <c r="C3" i="23"/>
  <c r="B3" i="23"/>
  <c r="B2" i="23"/>
  <c r="D2" i="23" s="1"/>
  <c r="C368" i="22"/>
  <c r="B368" i="22"/>
  <c r="C367" i="22"/>
  <c r="B367" i="22"/>
  <c r="C366" i="22"/>
  <c r="B366" i="22"/>
  <c r="C365" i="22"/>
  <c r="B365" i="22"/>
  <c r="C364" i="22"/>
  <c r="B364" i="22"/>
  <c r="C363" i="22"/>
  <c r="B363" i="22"/>
  <c r="C362" i="22"/>
  <c r="B362" i="22"/>
  <c r="C361" i="22"/>
  <c r="B361" i="22"/>
  <c r="C360" i="22"/>
  <c r="B360" i="22"/>
  <c r="C359" i="22"/>
  <c r="B359" i="22"/>
  <c r="C358" i="22"/>
  <c r="B358" i="22"/>
  <c r="C357" i="22"/>
  <c r="B357" i="22"/>
  <c r="C356" i="22"/>
  <c r="B356" i="22"/>
  <c r="C355" i="22"/>
  <c r="B355" i="22"/>
  <c r="C354" i="22"/>
  <c r="B354" i="22"/>
  <c r="C353" i="22"/>
  <c r="B353" i="22"/>
  <c r="C352" i="22"/>
  <c r="B352" i="22"/>
  <c r="C351" i="22"/>
  <c r="B351" i="22"/>
  <c r="C350" i="22"/>
  <c r="B350" i="22"/>
  <c r="C349" i="22"/>
  <c r="B349" i="22"/>
  <c r="C348" i="22"/>
  <c r="B348" i="22"/>
  <c r="C347" i="22"/>
  <c r="B347" i="22"/>
  <c r="C346" i="22"/>
  <c r="B346" i="22"/>
  <c r="C345" i="22"/>
  <c r="B345" i="22"/>
  <c r="C344" i="22"/>
  <c r="B344" i="22"/>
  <c r="C343" i="22"/>
  <c r="B343" i="22"/>
  <c r="C342" i="22"/>
  <c r="B342" i="22"/>
  <c r="C341" i="22"/>
  <c r="B341" i="22"/>
  <c r="C340" i="22"/>
  <c r="B340" i="22"/>
  <c r="C339" i="22"/>
  <c r="B339" i="22"/>
  <c r="C338" i="22"/>
  <c r="B338" i="22"/>
  <c r="C337" i="22"/>
  <c r="B337" i="22"/>
  <c r="C336" i="22"/>
  <c r="B336" i="22"/>
  <c r="C335" i="22"/>
  <c r="B335" i="22"/>
  <c r="C334" i="22"/>
  <c r="B334" i="22"/>
  <c r="C333" i="22"/>
  <c r="B333" i="22"/>
  <c r="C332" i="22"/>
  <c r="B332" i="22"/>
  <c r="C331" i="22"/>
  <c r="B331" i="22"/>
  <c r="C330" i="22"/>
  <c r="B330" i="22"/>
  <c r="C329" i="22"/>
  <c r="B329" i="22"/>
  <c r="C328" i="22"/>
  <c r="B328" i="22"/>
  <c r="C327" i="22"/>
  <c r="B327" i="22"/>
  <c r="C326" i="22"/>
  <c r="B326" i="22"/>
  <c r="C325" i="22"/>
  <c r="B325" i="22"/>
  <c r="C324" i="22"/>
  <c r="B324" i="22"/>
  <c r="C323" i="22"/>
  <c r="B323" i="22"/>
  <c r="C322" i="22"/>
  <c r="B322" i="22"/>
  <c r="C321" i="22"/>
  <c r="B321" i="22"/>
  <c r="C320" i="22"/>
  <c r="B320" i="22"/>
  <c r="C319" i="22"/>
  <c r="B319" i="22"/>
  <c r="C318" i="22"/>
  <c r="B318" i="22"/>
  <c r="C317" i="22"/>
  <c r="B317" i="22"/>
  <c r="C316" i="22"/>
  <c r="B316" i="22"/>
  <c r="C315" i="22"/>
  <c r="B315" i="22"/>
  <c r="C314" i="22"/>
  <c r="B314" i="22"/>
  <c r="C313" i="22"/>
  <c r="B313" i="22"/>
  <c r="C312" i="22"/>
  <c r="B312" i="22"/>
  <c r="C311" i="22"/>
  <c r="B311" i="22"/>
  <c r="C310" i="22"/>
  <c r="B310" i="22"/>
  <c r="C309" i="22"/>
  <c r="B309" i="22"/>
  <c r="C308" i="22"/>
  <c r="B308" i="22"/>
  <c r="C307" i="22"/>
  <c r="B307" i="22"/>
  <c r="C306" i="22"/>
  <c r="B306" i="22"/>
  <c r="C305" i="22"/>
  <c r="B305" i="22"/>
  <c r="C304" i="22"/>
  <c r="B304" i="22"/>
  <c r="C303" i="22"/>
  <c r="B303" i="22"/>
  <c r="C302" i="22"/>
  <c r="B302" i="22"/>
  <c r="C301" i="22"/>
  <c r="B301" i="22"/>
  <c r="C300" i="22"/>
  <c r="B300" i="22"/>
  <c r="C299" i="22"/>
  <c r="B299" i="22"/>
  <c r="C298" i="22"/>
  <c r="B298" i="22"/>
  <c r="C297" i="22"/>
  <c r="B297" i="22"/>
  <c r="C296" i="22"/>
  <c r="B296" i="22"/>
  <c r="C295" i="22"/>
  <c r="B295" i="22"/>
  <c r="C294" i="22"/>
  <c r="B294" i="22"/>
  <c r="C293" i="22"/>
  <c r="B293" i="22"/>
  <c r="C292" i="22"/>
  <c r="B292" i="22"/>
  <c r="C291" i="22"/>
  <c r="B291" i="22"/>
  <c r="C290" i="22"/>
  <c r="B290" i="22"/>
  <c r="C289" i="22"/>
  <c r="B289" i="22"/>
  <c r="C288" i="22"/>
  <c r="B288" i="22"/>
  <c r="C287" i="22"/>
  <c r="B287" i="22"/>
  <c r="C286" i="22"/>
  <c r="B286" i="22"/>
  <c r="C285" i="22"/>
  <c r="B285" i="22"/>
  <c r="C284" i="22"/>
  <c r="B284" i="22"/>
  <c r="C283" i="22"/>
  <c r="B283" i="22"/>
  <c r="C282" i="22"/>
  <c r="B282" i="22"/>
  <c r="C281" i="22"/>
  <c r="B281" i="22"/>
  <c r="C280" i="22"/>
  <c r="B280" i="22"/>
  <c r="C279" i="22"/>
  <c r="B279" i="22"/>
  <c r="C278" i="22"/>
  <c r="B278" i="22"/>
  <c r="C277" i="22"/>
  <c r="B277" i="22"/>
  <c r="C276" i="22"/>
  <c r="B276" i="22"/>
  <c r="C275" i="22"/>
  <c r="B275" i="22"/>
  <c r="C274" i="22"/>
  <c r="B274" i="22"/>
  <c r="C273" i="22"/>
  <c r="B273" i="22"/>
  <c r="C272" i="22"/>
  <c r="B272" i="22"/>
  <c r="C271" i="22"/>
  <c r="B271" i="22"/>
  <c r="C270" i="22"/>
  <c r="B270" i="22"/>
  <c r="C269" i="22"/>
  <c r="B269" i="22"/>
  <c r="C268" i="22"/>
  <c r="B268" i="22"/>
  <c r="C267" i="22"/>
  <c r="B267" i="22"/>
  <c r="C266" i="22"/>
  <c r="B266" i="22"/>
  <c r="C265" i="22"/>
  <c r="B265" i="22"/>
  <c r="C264" i="22"/>
  <c r="B264" i="22"/>
  <c r="C263" i="22"/>
  <c r="B263" i="22"/>
  <c r="C262" i="22"/>
  <c r="B262" i="22"/>
  <c r="C261" i="22"/>
  <c r="B261" i="22"/>
  <c r="C260" i="22"/>
  <c r="B260" i="22"/>
  <c r="C259" i="22"/>
  <c r="B259" i="22"/>
  <c r="C258" i="22"/>
  <c r="B258" i="22"/>
  <c r="C257" i="22"/>
  <c r="B257" i="22"/>
  <c r="C256" i="22"/>
  <c r="B256" i="22"/>
  <c r="C255" i="22"/>
  <c r="B255" i="22"/>
  <c r="C254" i="22"/>
  <c r="B254" i="22"/>
  <c r="C253" i="22"/>
  <c r="B253" i="22"/>
  <c r="C252" i="22"/>
  <c r="B252" i="22"/>
  <c r="C251" i="22"/>
  <c r="B251" i="22"/>
  <c r="C250" i="22"/>
  <c r="B250" i="22"/>
  <c r="C249" i="22"/>
  <c r="B249" i="22"/>
  <c r="C248" i="22"/>
  <c r="B248" i="22"/>
  <c r="C247" i="22"/>
  <c r="B247" i="22"/>
  <c r="C246" i="22"/>
  <c r="B246" i="22"/>
  <c r="C245" i="22"/>
  <c r="B245" i="22"/>
  <c r="C244" i="22"/>
  <c r="B244" i="22"/>
  <c r="C243" i="22"/>
  <c r="B243" i="22"/>
  <c r="C242" i="22"/>
  <c r="B242" i="22"/>
  <c r="C241" i="22"/>
  <c r="B241" i="22"/>
  <c r="C240" i="22"/>
  <c r="B240" i="22"/>
  <c r="C239" i="22"/>
  <c r="B239" i="22"/>
  <c r="C238" i="22"/>
  <c r="B238" i="22"/>
  <c r="C237" i="22"/>
  <c r="B237" i="22"/>
  <c r="C236" i="22"/>
  <c r="B236" i="22"/>
  <c r="C235" i="22"/>
  <c r="B235" i="22"/>
  <c r="C234" i="22"/>
  <c r="B234" i="22"/>
  <c r="C233" i="22"/>
  <c r="B233" i="22"/>
  <c r="C232" i="22"/>
  <c r="B232" i="22"/>
  <c r="C231" i="22"/>
  <c r="B231" i="22"/>
  <c r="C230" i="22"/>
  <c r="B230" i="22"/>
  <c r="C229" i="22"/>
  <c r="B229" i="22"/>
  <c r="C228" i="22"/>
  <c r="B228" i="22"/>
  <c r="C227" i="22"/>
  <c r="B227" i="22"/>
  <c r="C226" i="22"/>
  <c r="B226" i="22"/>
  <c r="C225" i="22"/>
  <c r="B225" i="22"/>
  <c r="C224" i="22"/>
  <c r="B224" i="22"/>
  <c r="C223" i="22"/>
  <c r="B223" i="22"/>
  <c r="C222" i="22"/>
  <c r="B222" i="22"/>
  <c r="C221" i="22"/>
  <c r="B221" i="22"/>
  <c r="C220" i="22"/>
  <c r="B220" i="22"/>
  <c r="C219" i="22"/>
  <c r="B219" i="22"/>
  <c r="C218" i="22"/>
  <c r="B218" i="22"/>
  <c r="C217" i="22"/>
  <c r="B217" i="22"/>
  <c r="C216" i="22"/>
  <c r="B216" i="22"/>
  <c r="C215" i="22"/>
  <c r="B215" i="22"/>
  <c r="C214" i="22"/>
  <c r="B214" i="22"/>
  <c r="C213" i="22"/>
  <c r="B213" i="22"/>
  <c r="C212" i="22"/>
  <c r="B212" i="22"/>
  <c r="C211" i="22"/>
  <c r="B211" i="22"/>
  <c r="C210" i="22"/>
  <c r="B210" i="22"/>
  <c r="C209" i="22"/>
  <c r="B209" i="22"/>
  <c r="C208" i="22"/>
  <c r="B208" i="22"/>
  <c r="C207" i="22"/>
  <c r="B207" i="22"/>
  <c r="C206" i="22"/>
  <c r="B206" i="22"/>
  <c r="C205" i="22"/>
  <c r="B205" i="22"/>
  <c r="C204" i="22"/>
  <c r="B204" i="22"/>
  <c r="C203" i="22"/>
  <c r="B203" i="22"/>
  <c r="C202" i="22"/>
  <c r="B202" i="22"/>
  <c r="C201" i="22"/>
  <c r="B201" i="22"/>
  <c r="C200" i="22"/>
  <c r="B200" i="22"/>
  <c r="C199" i="22"/>
  <c r="B199" i="22"/>
  <c r="C198" i="22"/>
  <c r="B198" i="22"/>
  <c r="C197" i="22"/>
  <c r="B197" i="22"/>
  <c r="C196" i="22"/>
  <c r="B196" i="22"/>
  <c r="C195" i="22"/>
  <c r="B195" i="22"/>
  <c r="C194" i="22"/>
  <c r="B194" i="22"/>
  <c r="C193" i="22"/>
  <c r="B193" i="22"/>
  <c r="C192" i="22"/>
  <c r="B192" i="22"/>
  <c r="C191" i="22"/>
  <c r="B191" i="22"/>
  <c r="C190" i="22"/>
  <c r="B190" i="22"/>
  <c r="C189" i="22"/>
  <c r="B189" i="22"/>
  <c r="C188" i="22"/>
  <c r="B188" i="22"/>
  <c r="C187" i="22"/>
  <c r="B187" i="22"/>
  <c r="C186" i="22"/>
  <c r="B186" i="22"/>
  <c r="C185" i="22"/>
  <c r="B185" i="22"/>
  <c r="C184" i="22"/>
  <c r="B184" i="22"/>
  <c r="C183" i="22"/>
  <c r="B183" i="22"/>
  <c r="C182" i="22"/>
  <c r="B182" i="22"/>
  <c r="C181" i="22"/>
  <c r="B181" i="22"/>
  <c r="C180" i="22"/>
  <c r="B180" i="22"/>
  <c r="C179" i="22"/>
  <c r="B179" i="22"/>
  <c r="C178" i="22"/>
  <c r="B178" i="22"/>
  <c r="C177" i="22"/>
  <c r="B177" i="22"/>
  <c r="C176" i="22"/>
  <c r="B176" i="22"/>
  <c r="C175" i="22"/>
  <c r="B175" i="22"/>
  <c r="C174" i="22"/>
  <c r="B174" i="22"/>
  <c r="C173" i="22"/>
  <c r="B173" i="22"/>
  <c r="C172" i="22"/>
  <c r="B172" i="22"/>
  <c r="C171" i="22"/>
  <c r="B171" i="22"/>
  <c r="C170" i="22"/>
  <c r="B170" i="22"/>
  <c r="C169" i="22"/>
  <c r="B169" i="22"/>
  <c r="C168" i="22"/>
  <c r="B168" i="22"/>
  <c r="C167" i="22"/>
  <c r="B167" i="22"/>
  <c r="C166" i="22"/>
  <c r="B166" i="22"/>
  <c r="C165" i="22"/>
  <c r="B165" i="22"/>
  <c r="C164" i="22"/>
  <c r="B164" i="22"/>
  <c r="C163" i="22"/>
  <c r="B163" i="22"/>
  <c r="C162" i="22"/>
  <c r="B162" i="22"/>
  <c r="C161" i="22"/>
  <c r="B161" i="22"/>
  <c r="C160" i="22"/>
  <c r="B160" i="22"/>
  <c r="C159" i="22"/>
  <c r="B159" i="22"/>
  <c r="C158" i="22"/>
  <c r="B158" i="22"/>
  <c r="C157" i="22"/>
  <c r="B157" i="22"/>
  <c r="C156" i="22"/>
  <c r="B156" i="22"/>
  <c r="C155" i="22"/>
  <c r="B155" i="22"/>
  <c r="C154" i="22"/>
  <c r="B154" i="22"/>
  <c r="C153" i="22"/>
  <c r="B153" i="22"/>
  <c r="C152" i="22"/>
  <c r="B152" i="22"/>
  <c r="C151" i="22"/>
  <c r="B151" i="22"/>
  <c r="C150" i="22"/>
  <c r="B150" i="22"/>
  <c r="C149" i="22"/>
  <c r="B149" i="22"/>
  <c r="C148" i="22"/>
  <c r="B148" i="22"/>
  <c r="C147" i="22"/>
  <c r="B147" i="22"/>
  <c r="C146" i="22"/>
  <c r="B146" i="22"/>
  <c r="C145" i="22"/>
  <c r="B145" i="22"/>
  <c r="C144" i="22"/>
  <c r="B144" i="22"/>
  <c r="C143" i="22"/>
  <c r="B143" i="22"/>
  <c r="C142" i="22"/>
  <c r="B142" i="22"/>
  <c r="C141" i="22"/>
  <c r="B141" i="22"/>
  <c r="C140" i="22"/>
  <c r="B140" i="22"/>
  <c r="C139" i="22"/>
  <c r="B139" i="22"/>
  <c r="C138" i="22"/>
  <c r="B138" i="22"/>
  <c r="C137" i="22"/>
  <c r="B137" i="22"/>
  <c r="C136" i="22"/>
  <c r="B136" i="22"/>
  <c r="C135" i="22"/>
  <c r="B135" i="22"/>
  <c r="C134" i="22"/>
  <c r="B134" i="22"/>
  <c r="C133" i="22"/>
  <c r="B133" i="22"/>
  <c r="C132" i="22"/>
  <c r="B132" i="22"/>
  <c r="C131" i="22"/>
  <c r="B131" i="22"/>
  <c r="C130" i="22"/>
  <c r="B130" i="22"/>
  <c r="C129" i="22"/>
  <c r="B129" i="22"/>
  <c r="C128" i="22"/>
  <c r="B128" i="22"/>
  <c r="C127" i="22"/>
  <c r="B127" i="22"/>
  <c r="C126" i="22"/>
  <c r="B126" i="22"/>
  <c r="C125" i="22"/>
  <c r="B125" i="22"/>
  <c r="C124" i="22"/>
  <c r="B124" i="22"/>
  <c r="C123" i="22"/>
  <c r="B123" i="22"/>
  <c r="C122" i="22"/>
  <c r="B122" i="22"/>
  <c r="C121" i="22"/>
  <c r="B121" i="22"/>
  <c r="C120" i="22"/>
  <c r="B120" i="22"/>
  <c r="C119" i="22"/>
  <c r="B119" i="22"/>
  <c r="C118" i="22"/>
  <c r="B118" i="22"/>
  <c r="C117" i="22"/>
  <c r="B117" i="22"/>
  <c r="C116" i="22"/>
  <c r="B116" i="22"/>
  <c r="C115" i="22"/>
  <c r="B115" i="22"/>
  <c r="C114" i="22"/>
  <c r="B114" i="22"/>
  <c r="C113" i="22"/>
  <c r="B113" i="22"/>
  <c r="C112" i="22"/>
  <c r="B112" i="22"/>
  <c r="C111" i="22"/>
  <c r="B111" i="22"/>
  <c r="C110" i="22"/>
  <c r="B110" i="22"/>
  <c r="C109" i="22"/>
  <c r="B109" i="22"/>
  <c r="C108" i="22"/>
  <c r="B108" i="22"/>
  <c r="C107" i="22"/>
  <c r="B107" i="22"/>
  <c r="C106" i="22"/>
  <c r="B106" i="22"/>
  <c r="C105" i="22"/>
  <c r="B105" i="22"/>
  <c r="C104" i="22"/>
  <c r="B104" i="22"/>
  <c r="C103" i="22"/>
  <c r="B103" i="22"/>
  <c r="C102" i="22"/>
  <c r="B102" i="22"/>
  <c r="C101" i="22"/>
  <c r="B101" i="22"/>
  <c r="C100" i="22"/>
  <c r="B100" i="22"/>
  <c r="C99" i="22"/>
  <c r="B99" i="22"/>
  <c r="C98" i="22"/>
  <c r="B98" i="22"/>
  <c r="C97" i="22"/>
  <c r="B97" i="22"/>
  <c r="C96" i="22"/>
  <c r="B96" i="22"/>
  <c r="C95" i="22"/>
  <c r="B95" i="22"/>
  <c r="C94" i="22"/>
  <c r="B94" i="22"/>
  <c r="C93" i="22"/>
  <c r="B93" i="22"/>
  <c r="C92" i="22"/>
  <c r="B92" i="22"/>
  <c r="C91" i="22"/>
  <c r="B91" i="22"/>
  <c r="C90" i="22"/>
  <c r="B90" i="22"/>
  <c r="C89" i="22"/>
  <c r="B89" i="22"/>
  <c r="C88" i="22"/>
  <c r="B88" i="22"/>
  <c r="C87" i="22"/>
  <c r="B87" i="22"/>
  <c r="C86" i="22"/>
  <c r="B86" i="22"/>
  <c r="C85" i="22"/>
  <c r="B85" i="22"/>
  <c r="C84" i="22"/>
  <c r="B84" i="22"/>
  <c r="C83" i="22"/>
  <c r="B83" i="22"/>
  <c r="C82" i="22"/>
  <c r="B82" i="22"/>
  <c r="C81" i="22"/>
  <c r="B81" i="22"/>
  <c r="C80" i="22"/>
  <c r="B80" i="22"/>
  <c r="C79" i="22"/>
  <c r="B79" i="22"/>
  <c r="C78" i="22"/>
  <c r="B78" i="22"/>
  <c r="C77" i="22"/>
  <c r="B77" i="22"/>
  <c r="C76" i="22"/>
  <c r="B76" i="22"/>
  <c r="C75" i="22"/>
  <c r="B75" i="22"/>
  <c r="C74" i="22"/>
  <c r="B74" i="22"/>
  <c r="C73" i="22"/>
  <c r="B73" i="22"/>
  <c r="C72" i="22"/>
  <c r="B72" i="22"/>
  <c r="C71" i="22"/>
  <c r="B71" i="22"/>
  <c r="C70" i="22"/>
  <c r="B70" i="22"/>
  <c r="C69" i="22"/>
  <c r="B69" i="22"/>
  <c r="C68" i="22"/>
  <c r="B68" i="22"/>
  <c r="C67" i="22"/>
  <c r="B67" i="22"/>
  <c r="C66" i="22"/>
  <c r="B66" i="22"/>
  <c r="C65" i="22"/>
  <c r="B65" i="22"/>
  <c r="C64" i="22"/>
  <c r="B64" i="22"/>
  <c r="C63" i="22"/>
  <c r="B63" i="22"/>
  <c r="C62" i="22"/>
  <c r="B62" i="22"/>
  <c r="C61" i="22"/>
  <c r="B61" i="22"/>
  <c r="C60" i="22"/>
  <c r="B60" i="22"/>
  <c r="C59" i="22"/>
  <c r="B59" i="22"/>
  <c r="C58" i="22"/>
  <c r="B58" i="22"/>
  <c r="C57" i="22"/>
  <c r="B57" i="22"/>
  <c r="C56" i="22"/>
  <c r="B56" i="22"/>
  <c r="C55" i="22"/>
  <c r="B55" i="22"/>
  <c r="C54" i="22"/>
  <c r="B54" i="22"/>
  <c r="C53" i="22"/>
  <c r="B53" i="22"/>
  <c r="C52" i="22"/>
  <c r="B52" i="22"/>
  <c r="C51" i="22"/>
  <c r="B51" i="22"/>
  <c r="C50" i="22"/>
  <c r="B50" i="22"/>
  <c r="C49" i="22"/>
  <c r="B49" i="22"/>
  <c r="C48" i="22"/>
  <c r="B48" i="22"/>
  <c r="C47" i="22"/>
  <c r="B47" i="22"/>
  <c r="C46" i="22"/>
  <c r="B46" i="22"/>
  <c r="C45" i="22"/>
  <c r="B45" i="22"/>
  <c r="C44" i="22"/>
  <c r="B44" i="22"/>
  <c r="C43" i="22"/>
  <c r="B43" i="22"/>
  <c r="C42" i="22"/>
  <c r="B42" i="22"/>
  <c r="C41" i="22"/>
  <c r="B41" i="22"/>
  <c r="C40" i="22"/>
  <c r="B40" i="22"/>
  <c r="C39" i="22"/>
  <c r="B39" i="22"/>
  <c r="C38" i="22"/>
  <c r="B38" i="22"/>
  <c r="C37" i="22"/>
  <c r="B37" i="22"/>
  <c r="C36" i="22"/>
  <c r="B36" i="22"/>
  <c r="C35" i="22"/>
  <c r="B35" i="22"/>
  <c r="C34" i="22"/>
  <c r="B34" i="22"/>
  <c r="C33" i="22"/>
  <c r="B33" i="22"/>
  <c r="C32" i="22"/>
  <c r="B32" i="22"/>
  <c r="C31" i="22"/>
  <c r="B31" i="22"/>
  <c r="C30" i="22"/>
  <c r="B30" i="22"/>
  <c r="C29" i="22"/>
  <c r="B29" i="22"/>
  <c r="C28" i="22"/>
  <c r="B28" i="22"/>
  <c r="C27" i="22"/>
  <c r="B27" i="22"/>
  <c r="C26" i="22"/>
  <c r="B26" i="22"/>
  <c r="C25" i="22"/>
  <c r="B25" i="22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C17" i="22"/>
  <c r="B17" i="22"/>
  <c r="C16" i="22"/>
  <c r="B16" i="22"/>
  <c r="C15" i="22"/>
  <c r="B15" i="22"/>
  <c r="C14" i="22"/>
  <c r="B14" i="22"/>
  <c r="C13" i="22"/>
  <c r="B13" i="22"/>
  <c r="C12" i="22"/>
  <c r="B12" i="22"/>
  <c r="C11" i="22"/>
  <c r="B11" i="22"/>
  <c r="C10" i="22"/>
  <c r="B10" i="22"/>
  <c r="C9" i="22"/>
  <c r="B9" i="22"/>
  <c r="C8" i="22"/>
  <c r="B8" i="22"/>
  <c r="E18" i="24" l="1"/>
  <c r="E19" i="24" s="1"/>
  <c r="F18" i="24"/>
  <c r="F19" i="24" s="1"/>
  <c r="D18" i="24"/>
  <c r="D19" i="24" s="1"/>
  <c r="C34" i="23"/>
  <c r="C38" i="23"/>
  <c r="C42" i="23"/>
  <c r="C46" i="23"/>
  <c r="C50" i="23"/>
  <c r="C54" i="23"/>
  <c r="C58" i="23"/>
  <c r="C62" i="23"/>
  <c r="C66" i="23"/>
  <c r="C70" i="23"/>
  <c r="C74" i="23"/>
  <c r="C78" i="23"/>
  <c r="C82" i="23"/>
  <c r="C86" i="23"/>
  <c r="C90" i="23"/>
  <c r="C94" i="23"/>
  <c r="C98" i="23"/>
  <c r="C2" i="23"/>
  <c r="C5" i="23"/>
  <c r="D8" i="23"/>
  <c r="C10" i="23"/>
  <c r="C13" i="23"/>
  <c r="D16" i="23"/>
  <c r="C18" i="23"/>
  <c r="C21" i="23"/>
  <c r="D24" i="23"/>
  <c r="C26" i="23"/>
  <c r="C29" i="23"/>
  <c r="D32" i="23"/>
  <c r="D33" i="23"/>
  <c r="C33" i="23"/>
  <c r="D37" i="23"/>
  <c r="C37" i="23"/>
  <c r="D41" i="23"/>
  <c r="C41" i="23"/>
  <c r="D45" i="23"/>
  <c r="C45" i="23"/>
  <c r="D49" i="23"/>
  <c r="C49" i="23"/>
  <c r="D53" i="23"/>
  <c r="C53" i="23"/>
  <c r="D57" i="23"/>
  <c r="C57" i="23"/>
  <c r="D61" i="23"/>
  <c r="C61" i="23"/>
  <c r="D65" i="23"/>
  <c r="C65" i="23"/>
  <c r="D69" i="23"/>
  <c r="C69" i="23"/>
  <c r="D73" i="23"/>
  <c r="C73" i="23"/>
  <c r="D77" i="23"/>
  <c r="C77" i="23"/>
  <c r="D81" i="23"/>
  <c r="C81" i="23"/>
  <c r="D85" i="23"/>
  <c r="C85" i="23"/>
  <c r="D89" i="23"/>
  <c r="C89" i="23"/>
  <c r="D93" i="23"/>
  <c r="C93" i="23"/>
  <c r="D97" i="23"/>
  <c r="C97" i="23"/>
  <c r="D101" i="23"/>
  <c r="C101" i="23"/>
  <c r="G7" i="21" l="1"/>
  <c r="J6" i="21"/>
  <c r="J7" i="21" s="1"/>
  <c r="I6" i="21"/>
  <c r="I7" i="21" s="1"/>
  <c r="H6" i="21"/>
  <c r="H7" i="21" s="1"/>
  <c r="G6" i="21"/>
  <c r="F6" i="21"/>
  <c r="F7" i="21" s="1"/>
  <c r="J5" i="21"/>
  <c r="I5" i="21"/>
  <c r="H5" i="21"/>
  <c r="G5" i="21"/>
  <c r="F5" i="21"/>
  <c r="E8" i="20" l="1"/>
  <c r="D8" i="20"/>
  <c r="C8" i="20"/>
  <c r="F8" i="20" s="1"/>
  <c r="F7" i="20"/>
  <c r="F6" i="20"/>
  <c r="F5" i="20"/>
  <c r="F4" i="20"/>
  <c r="F3" i="20"/>
  <c r="C8" i="19"/>
  <c r="D8" i="19" s="1"/>
  <c r="H6" i="19"/>
  <c r="C4" i="19"/>
  <c r="C5" i="19" s="1"/>
  <c r="D3" i="19"/>
  <c r="E3" i="19" s="1"/>
  <c r="F3" i="19" s="1"/>
  <c r="G3" i="19" s="1"/>
  <c r="H3" i="19" s="1"/>
  <c r="D5" i="19" l="1"/>
  <c r="C11" i="19"/>
  <c r="D9" i="19"/>
  <c r="E8" i="19"/>
  <c r="C9" i="19"/>
  <c r="D4" i="19"/>
  <c r="E4" i="19" s="1"/>
  <c r="F4" i="19" s="1"/>
  <c r="G4" i="19" s="1"/>
  <c r="H4" i="19" s="1"/>
  <c r="F8" i="19" l="1"/>
  <c r="E9" i="19"/>
  <c r="D11" i="19"/>
  <c r="E5" i="19"/>
  <c r="F5" i="19" l="1"/>
  <c r="E11" i="19"/>
  <c r="F9" i="19"/>
  <c r="G8" i="19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6" i="14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6" i="15"/>
  <c r="C9" i="15"/>
  <c r="H8" i="19" l="1"/>
  <c r="H9" i="19" s="1"/>
  <c r="G9" i="19"/>
  <c r="G5" i="19"/>
  <c r="F11" i="19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8" i="15"/>
  <c r="C7" i="15"/>
  <c r="A7" i="15"/>
  <c r="A8" i="15" s="1"/>
  <c r="B6" i="15"/>
  <c r="A10" i="14"/>
  <c r="A11" i="14" s="1"/>
  <c r="B11" i="14" s="1"/>
  <c r="A8" i="14"/>
  <c r="A9" i="14" s="1"/>
  <c r="B9" i="14" s="1"/>
  <c r="A7" i="14"/>
  <c r="B7" i="14" s="1"/>
  <c r="B6" i="14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" i="13"/>
  <c r="C6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5" i="13"/>
  <c r="A72" i="13"/>
  <c r="A73" i="13"/>
  <c r="A74" i="13"/>
  <c r="A75" i="13"/>
  <c r="A76" i="13" s="1"/>
  <c r="A77" i="13" s="1"/>
  <c r="A7" i="13"/>
  <c r="A8" i="13"/>
  <c r="A9" i="13"/>
  <c r="A10" i="13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6" i="13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7" i="12"/>
  <c r="A94" i="12"/>
  <c r="A95" i="12"/>
  <c r="A96" i="12"/>
  <c r="A97" i="12"/>
  <c r="A98" i="12" s="1"/>
  <c r="A99" i="12" s="1"/>
  <c r="A100" i="12" s="1"/>
  <c r="A101" i="12" s="1"/>
  <c r="A70" i="12"/>
  <c r="A71" i="12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69" i="12"/>
  <c r="A9" i="12"/>
  <c r="A10" i="12"/>
  <c r="A11" i="12"/>
  <c r="A12" i="12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8" i="12"/>
  <c r="H5" i="19" l="1"/>
  <c r="H11" i="19" s="1"/>
  <c r="G11" i="19"/>
  <c r="B8" i="15"/>
  <c r="A9" i="15"/>
  <c r="B7" i="15"/>
  <c r="B10" i="14"/>
  <c r="A12" i="14"/>
  <c r="B8" i="14"/>
  <c r="H6" i="7"/>
  <c r="G6" i="7"/>
  <c r="F6" i="7"/>
  <c r="F5" i="7"/>
  <c r="H5" i="7" s="1"/>
  <c r="F4" i="7"/>
  <c r="H4" i="7" s="1"/>
  <c r="B9" i="15" l="1"/>
  <c r="A10" i="15"/>
  <c r="A13" i="14"/>
  <c r="B12" i="14"/>
  <c r="G5" i="7"/>
  <c r="G4" i="7"/>
  <c r="B10" i="15" l="1"/>
  <c r="A11" i="15"/>
  <c r="B13" i="14"/>
  <c r="A14" i="14"/>
  <c r="D19" i="3"/>
  <c r="B19" i="3"/>
  <c r="D18" i="3"/>
  <c r="B18" i="3"/>
  <c r="D17" i="3"/>
  <c r="B17" i="3"/>
  <c r="D11" i="3"/>
  <c r="C11" i="3"/>
  <c r="D10" i="3"/>
  <c r="C10" i="3"/>
  <c r="D9" i="3"/>
  <c r="C9" i="3"/>
  <c r="D13" i="2"/>
  <c r="F13" i="2" s="1"/>
  <c r="C13" i="2"/>
  <c r="E13" i="2" s="1"/>
  <c r="D12" i="2"/>
  <c r="F12" i="2" s="1"/>
  <c r="C12" i="2"/>
  <c r="E12" i="2" s="1"/>
  <c r="D11" i="2"/>
  <c r="F11" i="2" s="1"/>
  <c r="C11" i="2"/>
  <c r="E11" i="2" s="1"/>
  <c r="D10" i="2"/>
  <c r="F10" i="2" s="1"/>
  <c r="C10" i="2"/>
  <c r="E10" i="2" s="1"/>
  <c r="D9" i="2"/>
  <c r="F9" i="2" s="1"/>
  <c r="C9" i="2"/>
  <c r="E9" i="2" s="1"/>
  <c r="D8" i="2"/>
  <c r="F8" i="2" s="1"/>
  <c r="C8" i="2"/>
  <c r="E8" i="2" s="1"/>
  <c r="D7" i="2"/>
  <c r="F7" i="2" s="1"/>
  <c r="C7" i="2"/>
  <c r="E7" i="2" s="1"/>
  <c r="A12" i="15" l="1"/>
  <c r="B11" i="15"/>
  <c r="A15" i="14"/>
  <c r="B14" i="14"/>
  <c r="C3" i="1"/>
  <c r="C4" i="1"/>
  <c r="C5" i="1"/>
  <c r="C6" i="1"/>
  <c r="C7" i="1"/>
  <c r="C8" i="1"/>
  <c r="C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B3" i="1"/>
  <c r="B4" i="1"/>
  <c r="B5" i="1"/>
  <c r="B6" i="1"/>
  <c r="B7" i="1"/>
  <c r="B8" i="1"/>
  <c r="B2" i="1"/>
  <c r="B12" i="15" l="1"/>
  <c r="A13" i="15"/>
  <c r="B15" i="14"/>
  <c r="A16" i="14"/>
  <c r="B13" i="15" l="1"/>
  <c r="A14" i="15"/>
  <c r="A17" i="14"/>
  <c r="B16" i="14"/>
  <c r="B14" i="15" l="1"/>
  <c r="A15" i="15"/>
  <c r="B17" i="14"/>
  <c r="A18" i="14"/>
  <c r="A16" i="15" l="1"/>
  <c r="B15" i="15"/>
  <c r="A19" i="14"/>
  <c r="B18" i="14"/>
  <c r="B16" i="15" l="1"/>
  <c r="A17" i="15"/>
  <c r="B19" i="14"/>
  <c r="A20" i="14"/>
  <c r="B17" i="15" l="1"/>
  <c r="A18" i="15"/>
  <c r="A21" i="14"/>
  <c r="B20" i="14"/>
  <c r="B18" i="15" l="1"/>
  <c r="A19" i="15"/>
  <c r="B21" i="14"/>
  <c r="A22" i="14"/>
  <c r="A20" i="15" l="1"/>
  <c r="B19" i="15"/>
  <c r="A23" i="14"/>
  <c r="B22" i="14"/>
  <c r="B20" i="15" l="1"/>
  <c r="A21" i="15"/>
  <c r="B23" i="14"/>
  <c r="A24" i="14"/>
  <c r="B21" i="15" l="1"/>
  <c r="A22" i="15"/>
  <c r="A25" i="14"/>
  <c r="B24" i="14"/>
  <c r="B22" i="15" l="1"/>
  <c r="A23" i="15"/>
  <c r="B25" i="14"/>
  <c r="A26" i="14"/>
  <c r="A24" i="15" l="1"/>
  <c r="B23" i="15"/>
  <c r="A27" i="14"/>
  <c r="B26" i="14"/>
  <c r="B24" i="15" l="1"/>
  <c r="A25" i="15"/>
  <c r="B27" i="14"/>
  <c r="A28" i="14"/>
  <c r="B25" i="15" l="1"/>
  <c r="A26" i="15"/>
  <c r="A29" i="14"/>
  <c r="B28" i="14"/>
  <c r="B26" i="15" l="1"/>
  <c r="A27" i="15"/>
  <c r="B29" i="14"/>
  <c r="A30" i="14"/>
  <c r="A28" i="15" l="1"/>
  <c r="B27" i="15"/>
  <c r="A31" i="14"/>
  <c r="B30" i="14"/>
  <c r="B28" i="15" l="1"/>
  <c r="A29" i="15"/>
  <c r="B31" i="14"/>
  <c r="A32" i="14"/>
  <c r="B29" i="15" l="1"/>
  <c r="A30" i="15"/>
  <c r="A33" i="14"/>
  <c r="B32" i="14"/>
  <c r="B30" i="15" l="1"/>
  <c r="A31" i="15"/>
  <c r="B33" i="14"/>
  <c r="A34" i="14"/>
  <c r="A32" i="15" l="1"/>
  <c r="B31" i="15"/>
  <c r="A35" i="14"/>
  <c r="B34" i="14"/>
  <c r="B32" i="15" l="1"/>
  <c r="A33" i="15"/>
  <c r="B35" i="14"/>
  <c r="A36" i="14"/>
  <c r="B33" i="15" l="1"/>
  <c r="A34" i="15"/>
  <c r="A37" i="14"/>
  <c r="B36" i="14"/>
  <c r="B34" i="15" l="1"/>
  <c r="A35" i="15"/>
  <c r="B37" i="14"/>
  <c r="A38" i="14"/>
  <c r="A36" i="15" l="1"/>
  <c r="B35" i="15"/>
  <c r="A39" i="14"/>
  <c r="B38" i="14"/>
  <c r="B36" i="15" l="1"/>
  <c r="A37" i="15"/>
  <c r="B39" i="14"/>
  <c r="A40" i="14"/>
  <c r="B37" i="15" l="1"/>
  <c r="A38" i="15"/>
  <c r="A41" i="14"/>
  <c r="B40" i="14"/>
  <c r="B38" i="15" l="1"/>
  <c r="A39" i="15"/>
  <c r="B41" i="14"/>
  <c r="A42" i="14"/>
  <c r="A40" i="15" l="1"/>
  <c r="B39" i="15"/>
  <c r="A43" i="14"/>
  <c r="B42" i="14"/>
  <c r="B40" i="15" l="1"/>
  <c r="A41" i="15"/>
  <c r="B43" i="14"/>
  <c r="A44" i="14"/>
  <c r="B41" i="15" l="1"/>
  <c r="A42" i="15"/>
  <c r="A45" i="14"/>
  <c r="B44" i="14"/>
  <c r="B42" i="15" l="1"/>
  <c r="A43" i="15"/>
  <c r="B45" i="14"/>
  <c r="A46" i="14"/>
  <c r="A44" i="15" l="1"/>
  <c r="B43" i="15"/>
  <c r="A47" i="14"/>
  <c r="B46" i="14"/>
  <c r="B44" i="15" l="1"/>
  <c r="A45" i="15"/>
  <c r="B47" i="14"/>
  <c r="A48" i="14"/>
  <c r="B45" i="15" l="1"/>
  <c r="A46" i="15"/>
  <c r="A49" i="14"/>
  <c r="B48" i="14"/>
  <c r="B46" i="15" l="1"/>
  <c r="A47" i="15"/>
  <c r="B49" i="14"/>
  <c r="A50" i="14"/>
  <c r="A48" i="15" l="1"/>
  <c r="B47" i="15"/>
  <c r="A51" i="14"/>
  <c r="B50" i="14"/>
  <c r="B48" i="15" l="1"/>
  <c r="A49" i="15"/>
  <c r="B51" i="14"/>
  <c r="A52" i="14"/>
  <c r="B49" i="15" l="1"/>
  <c r="A50" i="15"/>
  <c r="A53" i="14"/>
  <c r="B52" i="14"/>
  <c r="B50" i="15" l="1"/>
  <c r="A51" i="15"/>
  <c r="B53" i="14"/>
  <c r="A54" i="14"/>
  <c r="A52" i="15" l="1"/>
  <c r="B51" i="15"/>
  <c r="A55" i="14"/>
  <c r="B54" i="14"/>
  <c r="B52" i="15" l="1"/>
  <c r="A53" i="15"/>
  <c r="B55" i="14"/>
  <c r="A56" i="14"/>
  <c r="B53" i="15" l="1"/>
  <c r="A54" i="15"/>
  <c r="A57" i="14"/>
  <c r="B56" i="14"/>
  <c r="B54" i="15" l="1"/>
  <c r="A55" i="15"/>
  <c r="B57" i="14"/>
  <c r="A58" i="14"/>
  <c r="A56" i="15" l="1"/>
  <c r="B55" i="15"/>
  <c r="A59" i="14"/>
  <c r="B58" i="14"/>
  <c r="B56" i="15" l="1"/>
  <c r="A57" i="15"/>
  <c r="B59" i="14"/>
  <c r="A60" i="14"/>
  <c r="B57" i="15" l="1"/>
  <c r="A58" i="15"/>
  <c r="A61" i="14"/>
  <c r="B60" i="14"/>
  <c r="B58" i="15" l="1"/>
  <c r="A59" i="15"/>
  <c r="B61" i="14"/>
  <c r="A62" i="14"/>
  <c r="A60" i="15" l="1"/>
  <c r="B59" i="15"/>
  <c r="A63" i="14"/>
  <c r="B62" i="14"/>
  <c r="B60" i="15" l="1"/>
  <c r="A61" i="15"/>
  <c r="B63" i="14"/>
  <c r="A64" i="14"/>
  <c r="B61" i="15" l="1"/>
  <c r="A62" i="15"/>
  <c r="A65" i="14"/>
  <c r="B64" i="14"/>
  <c r="B62" i="15" l="1"/>
  <c r="A63" i="15"/>
  <c r="B65" i="14"/>
  <c r="A66" i="14"/>
  <c r="A64" i="15" l="1"/>
  <c r="B63" i="15"/>
  <c r="A67" i="14"/>
  <c r="B66" i="14"/>
  <c r="B64" i="15" l="1"/>
  <c r="A65" i="15"/>
  <c r="B67" i="14"/>
  <c r="A68" i="14"/>
  <c r="B65" i="15" l="1"/>
  <c r="A66" i="15"/>
  <c r="A69" i="14"/>
  <c r="B68" i="14"/>
  <c r="B66" i="15" l="1"/>
  <c r="A67" i="15"/>
  <c r="B69" i="14"/>
  <c r="A70" i="14"/>
  <c r="A68" i="15" l="1"/>
  <c r="B67" i="15"/>
  <c r="A71" i="14"/>
  <c r="B70" i="14"/>
  <c r="B68" i="15" l="1"/>
  <c r="A69" i="15"/>
  <c r="B71" i="14"/>
  <c r="A72" i="14"/>
  <c r="B69" i="15" l="1"/>
  <c r="A70" i="15"/>
  <c r="A73" i="14"/>
  <c r="B72" i="14"/>
  <c r="B70" i="15" l="1"/>
  <c r="A71" i="15"/>
  <c r="B73" i="14"/>
  <c r="A74" i="14"/>
  <c r="A72" i="15" l="1"/>
  <c r="B71" i="15"/>
  <c r="A75" i="14"/>
  <c r="B74" i="14"/>
  <c r="B72" i="15" l="1"/>
  <c r="A73" i="15"/>
  <c r="B75" i="14"/>
  <c r="A76" i="14"/>
  <c r="B73" i="15" l="1"/>
  <c r="A74" i="15"/>
  <c r="A77" i="14"/>
  <c r="B76" i="14"/>
  <c r="B74" i="15" l="1"/>
  <c r="A75" i="15"/>
  <c r="B77" i="14"/>
  <c r="A78" i="14"/>
  <c r="B78" i="14" s="1"/>
  <c r="B75" i="15" l="1"/>
  <c r="A76" i="15"/>
  <c r="B76" i="15" l="1"/>
  <c r="A77" i="15"/>
  <c r="A78" i="15" l="1"/>
  <c r="B78" i="15" s="1"/>
  <c r="B77" i="15"/>
</calcChain>
</file>

<file path=xl/sharedStrings.xml><?xml version="1.0" encoding="utf-8"?>
<sst xmlns="http://schemas.openxmlformats.org/spreadsheetml/2006/main" count="398" uniqueCount="367">
  <si>
    <t>y=2x</t>
  </si>
  <si>
    <t>y=3x-2</t>
  </si>
  <si>
    <r>
      <t>y=x</t>
    </r>
    <r>
      <rPr>
        <sz val="11"/>
        <color theme="1"/>
        <rFont val="Calibri"/>
        <family val="2"/>
      </rPr>
      <t>²</t>
    </r>
  </si>
  <si>
    <t>y=x²+2</t>
  </si>
  <si>
    <t>y=x²+5x+3</t>
  </si>
  <si>
    <r>
      <t>y=x</t>
    </r>
    <r>
      <rPr>
        <sz val="11"/>
        <color theme="1"/>
        <rFont val="Calibri"/>
        <family val="2"/>
      </rPr>
      <t>³+3x²+2x+1</t>
    </r>
  </si>
  <si>
    <r>
      <t>y=2</t>
    </r>
    <r>
      <rPr>
        <sz val="11"/>
        <color theme="1"/>
        <rFont val="Calibri"/>
        <family val="2"/>
      </rPr>
      <t>ˣ</t>
    </r>
  </si>
  <si>
    <t>y=seno(x)</t>
  </si>
  <si>
    <t>y=abs(x)</t>
  </si>
  <si>
    <t>X</t>
  </si>
  <si>
    <t>LISTA DE PRECIOS</t>
  </si>
  <si>
    <t xml:space="preserve">Recargo tarjeta </t>
  </si>
  <si>
    <t xml:space="preserve">descuento contado </t>
  </si>
  <si>
    <t>ARTICULO</t>
  </si>
  <si>
    <t xml:space="preserve">PRECIO DE LISTA </t>
  </si>
  <si>
    <t xml:space="preserve">RECARGO POR PAGO DE TARJETA </t>
  </si>
  <si>
    <t>DESCUENTO POR PAGO CONTADO</t>
  </si>
  <si>
    <t xml:space="preserve">PRECIO FINAL CON TARJETA </t>
  </si>
  <si>
    <t xml:space="preserve">PRECIO FINAL AL CONTADO </t>
  </si>
  <si>
    <t>ART 1</t>
  </si>
  <si>
    <t>ART 2</t>
  </si>
  <si>
    <t>ART 3</t>
  </si>
  <si>
    <t>ART 4</t>
  </si>
  <si>
    <t>ART 5</t>
  </si>
  <si>
    <t>ART 6</t>
  </si>
  <si>
    <t>ART 7</t>
  </si>
  <si>
    <t xml:space="preserve">COTIZACIONES </t>
  </si>
  <si>
    <t>Dólar</t>
  </si>
  <si>
    <t>Euro</t>
  </si>
  <si>
    <t>Convertir a moneda extranjera los siguientes valores</t>
  </si>
  <si>
    <t>$Argentina</t>
  </si>
  <si>
    <t xml:space="preserve">DIVISION </t>
  </si>
  <si>
    <t xml:space="preserve">Convertir a $ Argentinos los siguientes valores </t>
  </si>
  <si>
    <t xml:space="preserve">Dolares </t>
  </si>
  <si>
    <t xml:space="preserve">$ Argentinos </t>
  </si>
  <si>
    <t xml:space="preserve">Euros </t>
  </si>
  <si>
    <t>$ Argentinos</t>
  </si>
  <si>
    <t xml:space="preserve">MULTIPLICACION </t>
  </si>
  <si>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</si>
  <si>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</si>
  <si>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</si>
  <si>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</si>
  <si>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</si>
  <si>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</si>
  <si>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</si>
  <si>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</si>
  <si>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</si>
  <si>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</si>
  <si>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</si>
  <si>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</si>
  <si>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</si>
  <si>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</si>
  <si>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</si>
  <si>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</si>
  <si>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</si>
  <si>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</si>
  <si>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</si>
  <si>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</si>
  <si>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Fecha y hora</t>
  </si>
  <si>
    <t>Fecha</t>
  </si>
  <si>
    <t>1-2</t>
  </si>
  <si>
    <t>2-2-2009</t>
  </si>
  <si>
    <t>03-02-09</t>
  </si>
  <si>
    <t>04-feb</t>
  </si>
  <si>
    <t>05-feb-09</t>
  </si>
  <si>
    <t>feb-09</t>
  </si>
  <si>
    <t>febrero-09</t>
  </si>
  <si>
    <t>febrero 8, 2009</t>
  </si>
  <si>
    <t>Hora</t>
  </si>
  <si>
    <t>4:00</t>
  </si>
  <si>
    <t>4:30 AM</t>
  </si>
  <si>
    <t>18:00</t>
  </si>
  <si>
    <t>6.00</t>
  </si>
  <si>
    <t>Formatos de n°</t>
  </si>
  <si>
    <t>Decimales</t>
  </si>
  <si>
    <t>2,0</t>
  </si>
  <si>
    <t>3,00</t>
  </si>
  <si>
    <t>4,000</t>
  </si>
  <si>
    <t xml:space="preserve">miles sin punto de separacion  </t>
  </si>
  <si>
    <t>3000</t>
  </si>
  <si>
    <t>4000</t>
  </si>
  <si>
    <t xml:space="preserve">miles con punto de separacion </t>
  </si>
  <si>
    <t>1.000</t>
  </si>
  <si>
    <t>2.000</t>
  </si>
  <si>
    <t>3.000</t>
  </si>
  <si>
    <t>4.000</t>
  </si>
  <si>
    <t xml:space="preserve">numeros negativos </t>
  </si>
  <si>
    <t>20,00</t>
  </si>
  <si>
    <t>-30,00</t>
  </si>
  <si>
    <t>Moneda</t>
  </si>
  <si>
    <t xml:space="preserve">a la derecha </t>
  </si>
  <si>
    <r>
      <t xml:space="preserve">10,00 </t>
    </r>
    <r>
      <rPr>
        <sz val="8"/>
        <color theme="1"/>
        <rFont val="Calibri"/>
        <family val="2"/>
      </rPr>
      <t>€</t>
    </r>
  </si>
  <si>
    <t>20,00 €</t>
  </si>
  <si>
    <t>30,00 €</t>
  </si>
  <si>
    <t>40,00 €</t>
  </si>
  <si>
    <t>a la izquierda</t>
  </si>
  <si>
    <t>Contabilidad</t>
  </si>
  <si>
    <t>solo a la derecha</t>
  </si>
  <si>
    <t>VIAJES DE EGRESADOS A BARILOCHE</t>
  </si>
  <si>
    <t>AGENCIA</t>
  </si>
  <si>
    <t>HOTEL X DIA</t>
  </si>
  <si>
    <t xml:space="preserve">EQUIPO DE SKY </t>
  </si>
  <si>
    <t xml:space="preserve">BOLICHES X DIA </t>
  </si>
  <si>
    <t>EXCURSIONES X DIA</t>
  </si>
  <si>
    <t>COSTO TOTAL X SEMANA</t>
  </si>
  <si>
    <t>COSTO TOTAL X BUS</t>
  </si>
  <si>
    <t xml:space="preserve">COSTO TOTAL X AVION </t>
  </si>
  <si>
    <t>TAVOTOUR</t>
  </si>
  <si>
    <t>OPTAR</t>
  </si>
  <si>
    <t>TEENTOUR</t>
  </si>
  <si>
    <t>BUS</t>
  </si>
  <si>
    <t xml:space="preserve">AVION </t>
  </si>
  <si>
    <t>C1</t>
  </si>
  <si>
    <t>C2</t>
  </si>
  <si>
    <t>C3</t>
  </si>
  <si>
    <t>C4</t>
  </si>
  <si>
    <t>C5</t>
  </si>
  <si>
    <t>Total</t>
  </si>
  <si>
    <t>A1</t>
  </si>
  <si>
    <t>A2</t>
  </si>
  <si>
    <t>A3</t>
  </si>
  <si>
    <t xml:space="preserve">EVOLUCION DE RESERVAS </t>
  </si>
  <si>
    <t>VENTAS TOTAL DE VENTAS</t>
  </si>
  <si>
    <t>VENDEDOR 1</t>
  </si>
  <si>
    <t>VENDEDOR 2</t>
  </si>
  <si>
    <t>VENDEDOR 3</t>
  </si>
  <si>
    <t>Articulo  A</t>
  </si>
  <si>
    <t xml:space="preserve">Articulo B </t>
  </si>
  <si>
    <t>Articulo C</t>
  </si>
  <si>
    <t>TOTAL</t>
  </si>
  <si>
    <t>SERIE 1</t>
  </si>
  <si>
    <t>SERIE 2</t>
  </si>
  <si>
    <t xml:space="preserve">ENERO </t>
  </si>
  <si>
    <t xml:space="preserve">FEBREEO </t>
  </si>
  <si>
    <t xml:space="preserve">VENTAS EN DOLARES </t>
  </si>
  <si>
    <t xml:space="preserve">SUC 1 </t>
  </si>
  <si>
    <t>SUC 2</t>
  </si>
  <si>
    <t>SUC 3</t>
  </si>
  <si>
    <t xml:space="preserve">SUC 4 </t>
  </si>
  <si>
    <t xml:space="preserve">Incremento </t>
  </si>
  <si>
    <t>f(X)=Raiz(x)</t>
  </si>
  <si>
    <t>Incremento 10</t>
  </si>
  <si>
    <t>Y</t>
  </si>
  <si>
    <t>f(x)=sen(x)</t>
  </si>
  <si>
    <t>Incremento</t>
  </si>
  <si>
    <t>f(x)=Cos(x)</t>
  </si>
  <si>
    <t>g(x)=Cos(x)</t>
  </si>
  <si>
    <t>EJERCICIO 1.</t>
  </si>
  <si>
    <t xml:space="preserve">NOTAS DE INFORMATICA </t>
  </si>
  <si>
    <t xml:space="preserve">ALUMNOS </t>
  </si>
  <si>
    <t xml:space="preserve">TRABAJOS PRACTICOS </t>
  </si>
  <si>
    <t xml:space="preserve">EVALUACION </t>
  </si>
  <si>
    <t>PROMEDIO</t>
  </si>
  <si>
    <t xml:space="preserve">ALBALSAMO, Elena </t>
  </si>
  <si>
    <t>ALETOTO, Emiliano</t>
  </si>
  <si>
    <t>MARTINEZ, Fernando</t>
  </si>
  <si>
    <t>VARANGOT, Juan</t>
  </si>
  <si>
    <t xml:space="preserve">VIDELA, Fernanda </t>
  </si>
  <si>
    <t xml:space="preserve">Mayor promedio </t>
  </si>
  <si>
    <t>Menor promedio</t>
  </si>
  <si>
    <t>AUTOMOVILES</t>
  </si>
  <si>
    <t>MARCA</t>
  </si>
  <si>
    <t>PRECIO</t>
  </si>
  <si>
    <t>IVA 21%</t>
  </si>
  <si>
    <t>PRECIO CONTADO</t>
  </si>
  <si>
    <t>INTERES 10%</t>
  </si>
  <si>
    <t xml:space="preserve">PRECIO CON INTERESES </t>
  </si>
  <si>
    <t xml:space="preserve">VALOR EN 24 CUOTAS </t>
  </si>
  <si>
    <t xml:space="preserve">VALOR EN 36 CUOTAS </t>
  </si>
  <si>
    <t>Chevrolet Corsa City</t>
  </si>
  <si>
    <t>Citroen C4</t>
  </si>
  <si>
    <t xml:space="preserve">Fiat Palio Weekend </t>
  </si>
  <si>
    <t xml:space="preserve">Fiat Siena </t>
  </si>
  <si>
    <t>Ford Explorer XLT 4X4</t>
  </si>
  <si>
    <t>Ford Ranger XLT 4x4</t>
  </si>
  <si>
    <t>Peugeot 360</t>
  </si>
  <si>
    <t xml:space="preserve">Renault Laguna </t>
  </si>
  <si>
    <t>Suzuki Fun</t>
  </si>
  <si>
    <t>Volkswagen Gol</t>
  </si>
  <si>
    <t xml:space="preserve">Volkswagen Suran </t>
  </si>
  <si>
    <t>TOTALES</t>
  </si>
  <si>
    <t xml:space="preserve">Mayor precio con interes </t>
  </si>
  <si>
    <t xml:space="preserve">Promedio valor en 24 cuotas </t>
  </si>
  <si>
    <t xml:space="preserve">Promedio valor en 36 cuotas </t>
  </si>
  <si>
    <t>TURISMO EN VACACIONES 2009</t>
  </si>
  <si>
    <t>CIUDADES</t>
  </si>
  <si>
    <t>MES DE ENERO</t>
  </si>
  <si>
    <t>MES DE FEBRERO</t>
  </si>
  <si>
    <t>MES DE MARZO</t>
  </si>
  <si>
    <t xml:space="preserve">TOTAL POR CIUDAD </t>
  </si>
  <si>
    <t xml:space="preserve">PROMEDIO POR CIUDAD </t>
  </si>
  <si>
    <t xml:space="preserve">MAR DEL PLATA </t>
  </si>
  <si>
    <t>PINAMAR</t>
  </si>
  <si>
    <t>MIRAMAR</t>
  </si>
  <si>
    <t>PUNTA DEL ESTE</t>
  </si>
  <si>
    <t xml:space="preserve">COLONIA </t>
  </si>
  <si>
    <t>CAMBORIOU</t>
  </si>
  <si>
    <t>BUZIOS</t>
  </si>
  <si>
    <t xml:space="preserve">TOTAL MENSUA </t>
  </si>
  <si>
    <t xml:space="preserve">MAXIMO </t>
  </si>
  <si>
    <t>MINIMO</t>
  </si>
  <si>
    <t xml:space="preserve">TOTAL DE TURISTAS EN ARGENTINA </t>
  </si>
  <si>
    <t>PROMEDIO ARGENTINA</t>
  </si>
  <si>
    <t>TOTAL DE TURISTAS EN URUGUAY</t>
  </si>
  <si>
    <t>PROMEDIO URUGUAY</t>
  </si>
  <si>
    <t>TOTAL DE TURISTAS EN BRASIL</t>
  </si>
  <si>
    <t>PROMEDIO BRASIL</t>
  </si>
  <si>
    <t xml:space="preserve">ENE </t>
  </si>
  <si>
    <t>FEB</t>
  </si>
  <si>
    <t xml:space="preserve">MAR </t>
  </si>
  <si>
    <t>ABR</t>
  </si>
  <si>
    <t>MAY</t>
  </si>
  <si>
    <t>JUN</t>
  </si>
  <si>
    <t xml:space="preserve">VENTAS </t>
  </si>
  <si>
    <t xml:space="preserve">COSTES </t>
  </si>
  <si>
    <t xml:space="preserve">BENEFICIO BRUTO </t>
  </si>
  <si>
    <t xml:space="preserve">GASTOS FIJOS </t>
  </si>
  <si>
    <t xml:space="preserve">GASTOS VARIABLES </t>
  </si>
  <si>
    <t xml:space="preserve">TOTAL GASTOS </t>
  </si>
  <si>
    <t>BENEFICIO NETO</t>
  </si>
  <si>
    <t>ENERO</t>
  </si>
  <si>
    <t>FEBRERO</t>
  </si>
  <si>
    <t xml:space="preserve">MARZO </t>
  </si>
  <si>
    <t xml:space="preserve">TOTALES </t>
  </si>
  <si>
    <t>Producto 1</t>
  </si>
  <si>
    <t>Producto 2</t>
  </si>
  <si>
    <t>Producto 3</t>
  </si>
  <si>
    <t>Producto 4</t>
  </si>
  <si>
    <t>Producto 5</t>
  </si>
  <si>
    <t xml:space="preserve">Total ventas </t>
  </si>
  <si>
    <t>Ingresos</t>
  </si>
  <si>
    <t>% aumento sobre el año anterior</t>
  </si>
  <si>
    <t>Coste de mercancias vendidas</t>
  </si>
  <si>
    <t xml:space="preserve">Materiales </t>
  </si>
  <si>
    <t>de los ingresos</t>
  </si>
  <si>
    <t>Salarios</t>
  </si>
  <si>
    <t>Complementos</t>
  </si>
  <si>
    <t>de los salarios</t>
  </si>
  <si>
    <t>otros</t>
  </si>
  <si>
    <t>aumento sobre el año anterior</t>
  </si>
  <si>
    <t>Gastos Generales</t>
  </si>
  <si>
    <t>Oficina</t>
  </si>
  <si>
    <t>Gastos De Ventas</t>
  </si>
  <si>
    <t xml:space="preserve">de oficina mas ventas </t>
  </si>
  <si>
    <t>Publicidad y Propaganda</t>
  </si>
  <si>
    <t>Despreciacion</t>
  </si>
  <si>
    <t>Varios</t>
  </si>
  <si>
    <t>incremento anual cte. de 10</t>
  </si>
  <si>
    <t>Totales de Gastos Operacionales</t>
  </si>
  <si>
    <t>Gastos Generales + Costo de Mercan. Vendida</t>
  </si>
  <si>
    <t>Gastos Financieros</t>
  </si>
  <si>
    <t>Beneficio Bruto</t>
  </si>
  <si>
    <t>Ingresos-Total gastos operacionales-gastos financieros</t>
  </si>
  <si>
    <t>Impuestos</t>
  </si>
  <si>
    <t>del beneficio bruto</t>
  </si>
  <si>
    <t>Beneficio neto</t>
  </si>
  <si>
    <t>Beneficio Bruto - Impuestos</t>
  </si>
  <si>
    <t>R</t>
  </si>
  <si>
    <t>a</t>
  </si>
  <si>
    <t>b</t>
  </si>
  <si>
    <t>d</t>
  </si>
  <si>
    <t>n</t>
  </si>
  <si>
    <t>x</t>
  </si>
  <si>
    <t>y</t>
  </si>
  <si>
    <t>1...100</t>
  </si>
  <si>
    <t>ti</t>
  </si>
  <si>
    <t>x(ti)</t>
  </si>
  <si>
    <t>y(ti)</t>
  </si>
  <si>
    <t>Total Trimestral</t>
  </si>
  <si>
    <t>Total Anual</t>
  </si>
  <si>
    <t>Unidades Vendidas</t>
  </si>
  <si>
    <t>Modelo 1</t>
  </si>
  <si>
    <t>Modelo 2</t>
  </si>
  <si>
    <t>Modelo 3</t>
  </si>
  <si>
    <t>ingreso por ventas</t>
  </si>
  <si>
    <t>coste de las ventas</t>
  </si>
  <si>
    <t>margen bruto</t>
  </si>
  <si>
    <t>personal ventas</t>
  </si>
  <si>
    <t>comision venta</t>
  </si>
  <si>
    <t>publicidad</t>
  </si>
  <si>
    <t>costes fijos</t>
  </si>
  <si>
    <t>coste total</t>
  </si>
  <si>
    <t>beneficio</t>
  </si>
  <si>
    <t>margen beneficio</t>
  </si>
  <si>
    <t>comision ventas</t>
  </si>
  <si>
    <t>Precio</t>
  </si>
  <si>
    <t>costes</t>
  </si>
  <si>
    <t>porcentaje de coste fijos</t>
  </si>
  <si>
    <t xml:space="preserve">Llenar los cuadros según lo que piden los comentarios </t>
  </si>
  <si>
    <t>codigo de producto</t>
  </si>
  <si>
    <t xml:space="preserve">Unidades a prodecir </t>
  </si>
  <si>
    <t>Capital inicial</t>
  </si>
  <si>
    <t xml:space="preserve">Mano de obra </t>
  </si>
  <si>
    <t xml:space="preserve">Materia prima </t>
  </si>
  <si>
    <t xml:space="preserve">Otros gastos </t>
  </si>
  <si>
    <t xml:space="preserve">total gastos </t>
  </si>
  <si>
    <t>Precio unitario</t>
  </si>
  <si>
    <t xml:space="preserve">Precio de venta </t>
  </si>
  <si>
    <t>Capital restante</t>
  </si>
  <si>
    <t>Ventas totales</t>
  </si>
  <si>
    <t>abc-1000-1</t>
  </si>
  <si>
    <t>abc-1000-2</t>
  </si>
  <si>
    <t>abc-1000-3</t>
  </si>
  <si>
    <t>abc-1000-4</t>
  </si>
  <si>
    <t>abc-1000-5</t>
  </si>
  <si>
    <t>abc-1000-6</t>
  </si>
  <si>
    <t>abc-1000-7</t>
  </si>
  <si>
    <t xml:space="preserve">Clave </t>
  </si>
  <si>
    <t>Nombre</t>
  </si>
  <si>
    <t>Salario Diario</t>
  </si>
  <si>
    <t>Salario Quincenal</t>
  </si>
  <si>
    <t xml:space="preserve">Canasta Basica </t>
  </si>
  <si>
    <t xml:space="preserve">Pasajes </t>
  </si>
  <si>
    <t>Total de percepciones</t>
  </si>
  <si>
    <t>ISR</t>
  </si>
  <si>
    <t>IMSS</t>
  </si>
  <si>
    <t xml:space="preserve">Total de Deducciones </t>
  </si>
  <si>
    <t xml:space="preserve">Sueldo a Cobrar </t>
  </si>
  <si>
    <t xml:space="preserve">Lopez Castro Juan </t>
  </si>
  <si>
    <t xml:space="preserve">Viña Favela </t>
  </si>
  <si>
    <t xml:space="preserve">finistere larios Omar </t>
  </si>
  <si>
    <t>torres landeros gilberto</t>
  </si>
  <si>
    <t xml:space="preserve">torres andrade fabiola </t>
  </si>
  <si>
    <t xml:space="preserve">guzman aguliar gabriela </t>
  </si>
  <si>
    <t xml:space="preserve">campos luna sonia </t>
  </si>
  <si>
    <t xml:space="preserve">guzman tinajeros lidia </t>
  </si>
  <si>
    <t xml:space="preserve">soriano fernandez alma </t>
  </si>
  <si>
    <t xml:space="preserve">armando perez veronica </t>
  </si>
  <si>
    <t xml:space="preserve">jimenez alejandro pamela </t>
  </si>
  <si>
    <t>gotica sanchez esther</t>
  </si>
  <si>
    <t xml:space="preserve">perez lopez miguel </t>
  </si>
  <si>
    <t>Nombres</t>
  </si>
  <si>
    <t xml:space="preserve">Fecha de nacimiento </t>
  </si>
  <si>
    <t>Edad</t>
  </si>
  <si>
    <t>Edad 2</t>
  </si>
  <si>
    <t xml:space="preserve">walter y clever </t>
  </si>
  <si>
    <t xml:space="preserve">walter </t>
  </si>
  <si>
    <t xml:space="preserve">jessica </t>
  </si>
  <si>
    <t xml:space="preserve">clever </t>
  </si>
  <si>
    <t xml:space="preserve">richard y maria </t>
  </si>
  <si>
    <t xml:space="preserve">patricia </t>
  </si>
  <si>
    <t xml:space="preserve">maria </t>
  </si>
  <si>
    <t>richard</t>
  </si>
  <si>
    <t>30/2/1979</t>
  </si>
  <si>
    <r>
      <t>N</t>
    </r>
    <r>
      <rPr>
        <sz val="11"/>
        <color theme="0"/>
        <rFont val="Calibri"/>
        <family val="2"/>
      </rPr>
      <t>°</t>
    </r>
  </si>
  <si>
    <t xml:space="preserve">Pais </t>
  </si>
  <si>
    <t>Precio en US$</t>
  </si>
  <si>
    <t xml:space="preserve">Sin decimales </t>
  </si>
  <si>
    <t xml:space="preserve">redondear a 4 decimales </t>
  </si>
  <si>
    <t xml:space="preserve">truncar a 4 decimales </t>
  </si>
  <si>
    <t>1.-</t>
  </si>
  <si>
    <t>Singapur</t>
  </si>
  <si>
    <t>2.-</t>
  </si>
  <si>
    <t xml:space="preserve">taiwan </t>
  </si>
  <si>
    <t>3.-</t>
  </si>
  <si>
    <t xml:space="preserve">alemania </t>
  </si>
  <si>
    <t>4.-</t>
  </si>
  <si>
    <t>Brasil</t>
  </si>
  <si>
    <t>5.-</t>
  </si>
  <si>
    <t xml:space="preserve">Japon </t>
  </si>
  <si>
    <t>6.-</t>
  </si>
  <si>
    <t>Mexico</t>
  </si>
  <si>
    <t>7.-</t>
  </si>
  <si>
    <t>EE.UU</t>
  </si>
  <si>
    <t>8.-</t>
  </si>
  <si>
    <t xml:space="preserve">Otros paises 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</si>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</sst>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XDR&quot;* #,##0.00_-;\-&quot;XDR&quot;* #,##0.00_-;_-&quot;XDR&quot;* &quot;-&quot;??_-;_-@_-"/>
    <numFmt numFmtId="43" formatCode="_-* #,##0.00_-;\-* #,##0.00_-;_-* &quot;-&quot;??_-;_-@_-"/>
    <numFmt numFmtId="164" formatCode="&quot;$&quot;#,##0.00"/>
    <numFmt numFmtId="165" formatCode="0.000"/>
    <numFmt numFmtId="166" formatCode="&quot;XDR&quot;#,##0.00"/>
    <numFmt numFmtId="167" formatCode="0.00000000"/>
    <numFmt numFmtId="168" formatCode="0.000000000"/>
    <numFmt numFmtId="169" formatCode="[$-F800]dddd\,\ mmmm\ dd\,\ yyyy"/>
    <numFmt numFmtId="170" formatCode="_-[$$-409]* #,##0.00_ ;_-[$$-409]* \-#,##0.00\ ;_-[$$-409]* &quot;-&quot;??_ ;_-@_ "/>
    <numFmt numFmtId="171" formatCode="0.0000000000"/>
    <numFmt numFmtId="172" formatCode="0.0000"/>
    <numFmt numFmtId="173" formatCode="_-* #,##0.0000_-;\-* #,##0.00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trike/>
      <sz val="11"/>
      <color rgb="FF0070C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</font>
    <font>
      <b/>
      <sz val="11"/>
      <color theme="8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F9D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/>
      <bottom style="double">
        <color rgb="FFFF000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double">
        <color theme="1"/>
      </left>
      <right/>
      <top style="medium">
        <color theme="1"/>
      </top>
      <bottom/>
      <diagonal/>
    </border>
    <border>
      <left style="double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double">
        <color theme="1"/>
      </left>
      <right/>
      <top style="medium">
        <color theme="1"/>
      </top>
      <bottom style="medium">
        <color theme="1"/>
      </bottom>
      <diagonal/>
    </border>
    <border>
      <left/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" fontId="0" fillId="0" borderId="1" xfId="0" applyNumberFormat="1" applyBorder="1"/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10" fillId="0" borderId="0" xfId="0" applyNumberFormat="1" applyFont="1"/>
    <xf numFmtId="164" fontId="0" fillId="0" borderId="0" xfId="0" applyNumberFormat="1"/>
    <xf numFmtId="0" fontId="11" fillId="0" borderId="0" xfId="0" applyFont="1"/>
    <xf numFmtId="164" fontId="12" fillId="0" borderId="0" xfId="0" applyNumberFormat="1" applyFont="1"/>
    <xf numFmtId="165" fontId="0" fillId="0" borderId="0" xfId="0" applyNumberFormat="1" applyAlignment="1">
      <alignment horizontal="left"/>
    </xf>
    <xf numFmtId="0" fontId="13" fillId="0" borderId="0" xfId="0" applyFont="1"/>
    <xf numFmtId="0" fontId="0" fillId="0" borderId="0" xfId="0" applyBorder="1"/>
    <xf numFmtId="0" fontId="0" fillId="0" borderId="7" xfId="0" applyBorder="1"/>
    <xf numFmtId="0" fontId="14" fillId="0" borderId="8" xfId="0" applyFont="1" applyBorder="1"/>
    <xf numFmtId="0" fontId="0" fillId="0" borderId="9" xfId="0" applyBorder="1"/>
    <xf numFmtId="0" fontId="0" fillId="0" borderId="10" xfId="0" applyBorder="1"/>
    <xf numFmtId="0" fontId="16" fillId="6" borderId="12" xfId="0" applyFont="1" applyFill="1" applyBorder="1" applyAlignment="1">
      <alignment horizontal="center" vertical="center" wrapText="1"/>
    </xf>
    <xf numFmtId="49" fontId="17" fillId="0" borderId="13" xfId="0" applyNumberFormat="1" applyFont="1" applyBorder="1"/>
    <xf numFmtId="49" fontId="17" fillId="0" borderId="14" xfId="0" applyNumberFormat="1" applyFont="1" applyBorder="1"/>
    <xf numFmtId="49" fontId="17" fillId="0" borderId="15" xfId="0" applyNumberFormat="1" applyFont="1" applyBorder="1"/>
    <xf numFmtId="49" fontId="17" fillId="0" borderId="16" xfId="0" applyNumberFormat="1" applyFont="1" applyBorder="1"/>
    <xf numFmtId="0" fontId="16" fillId="6" borderId="18" xfId="0" applyFont="1" applyFill="1" applyBorder="1" applyAlignment="1">
      <alignment horizontal="center" vertical="center" wrapText="1"/>
    </xf>
    <xf numFmtId="0" fontId="16" fillId="6" borderId="25" xfId="0" applyFont="1" applyFill="1" applyBorder="1" applyAlignment="1">
      <alignment horizontal="center" vertical="center" wrapText="1"/>
    </xf>
    <xf numFmtId="0" fontId="15" fillId="6" borderId="28" xfId="0" applyFont="1" applyFill="1" applyBorder="1" applyAlignment="1">
      <alignment vertical="center" wrapText="1"/>
    </xf>
    <xf numFmtId="0" fontId="16" fillId="6" borderId="29" xfId="0" applyFont="1" applyFill="1" applyBorder="1" applyAlignment="1">
      <alignment horizontal="center" vertical="center"/>
    </xf>
    <xf numFmtId="0" fontId="4" fillId="0" borderId="0" xfId="0" applyFont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" fontId="4" fillId="0" borderId="1" xfId="0" applyNumberFormat="1" applyFont="1" applyBorder="1"/>
    <xf numFmtId="0" fontId="4" fillId="7" borderId="1" xfId="0" applyFont="1" applyFill="1" applyBorder="1"/>
    <xf numFmtId="43" fontId="0" fillId="0" borderId="31" xfId="1" applyFont="1" applyBorder="1"/>
    <xf numFmtId="43" fontId="0" fillId="0" borderId="32" xfId="1" applyFont="1" applyBorder="1"/>
    <xf numFmtId="43" fontId="0" fillId="0" borderId="33" xfId="1" applyFont="1" applyBorder="1"/>
    <xf numFmtId="43" fontId="0" fillId="0" borderId="34" xfId="1" applyFont="1" applyBorder="1"/>
    <xf numFmtId="43" fontId="0" fillId="0" borderId="1" xfId="1" applyFont="1" applyBorder="1"/>
    <xf numFmtId="43" fontId="0" fillId="0" borderId="35" xfId="1" applyFont="1" applyBorder="1"/>
    <xf numFmtId="43" fontId="0" fillId="0" borderId="36" xfId="1" applyFont="1" applyBorder="1"/>
    <xf numFmtId="43" fontId="0" fillId="0" borderId="30" xfId="1" applyFont="1" applyBorder="1"/>
    <xf numFmtId="43" fontId="0" fillId="0" borderId="37" xfId="1" applyFont="1" applyBorder="1"/>
    <xf numFmtId="0" fontId="0" fillId="8" borderId="0" xfId="0" applyFill="1"/>
    <xf numFmtId="0" fontId="4" fillId="8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1" fillId="0" borderId="0" xfId="2" applyNumberFormat="1" applyFont="1"/>
    <xf numFmtId="0" fontId="4" fillId="0" borderId="0" xfId="0" applyFont="1" applyAlignment="1">
      <alignment horizontal="center" vertical="center"/>
    </xf>
    <xf numFmtId="2" fontId="0" fillId="0" borderId="0" xfId="0" applyNumberFormat="1"/>
    <xf numFmtId="2" fontId="21" fillId="0" borderId="0" xfId="0" applyNumberFormat="1" applyFont="1"/>
    <xf numFmtId="167" fontId="0" fillId="0" borderId="0" xfId="0" applyNumberFormat="1"/>
    <xf numFmtId="0" fontId="21" fillId="0" borderId="0" xfId="0" applyFont="1"/>
    <xf numFmtId="168" fontId="0" fillId="0" borderId="0" xfId="0" applyNumberFormat="1"/>
    <xf numFmtId="0" fontId="0" fillId="0" borderId="0" xfId="0"/>
    <xf numFmtId="0" fontId="4" fillId="9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1" xfId="0" applyBorder="1"/>
    <xf numFmtId="0" fontId="0" fillId="10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0" fillId="10" borderId="1" xfId="0" applyNumberFormat="1" applyFill="1" applyBorder="1"/>
    <xf numFmtId="2" fontId="0" fillId="10" borderId="1" xfId="3" applyNumberFormat="1" applyFont="1" applyFill="1" applyBorder="1"/>
    <xf numFmtId="2" fontId="0" fillId="10" borderId="1" xfId="0" applyNumberFormat="1" applyFill="1" applyBorder="1"/>
    <xf numFmtId="2" fontId="0" fillId="0" borderId="1" xfId="0" applyNumberFormat="1" applyBorder="1" applyAlignment="1">
      <alignment horizontal="right"/>
    </xf>
    <xf numFmtId="0" fontId="0" fillId="13" borderId="42" xfId="0" applyFill="1" applyBorder="1"/>
    <xf numFmtId="0" fontId="0" fillId="1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4" fontId="0" fillId="10" borderId="1" xfId="0" applyNumberFormat="1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9" fontId="0" fillId="0" borderId="0" xfId="0" applyNumberFormat="1"/>
    <xf numFmtId="0" fontId="0" fillId="10" borderId="1" xfId="0" applyFill="1" applyBorder="1"/>
    <xf numFmtId="0" fontId="4" fillId="11" borderId="1" xfId="0" applyFont="1" applyFill="1" applyBorder="1" applyAlignment="1">
      <alignment horizontal="center" vertical="center" wrapText="1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4" fillId="14" borderId="45" xfId="0" applyFont="1" applyFill="1" applyBorder="1" applyAlignment="1">
      <alignment wrapText="1"/>
    </xf>
    <xf numFmtId="0" fontId="0" fillId="13" borderId="0" xfId="0" applyFill="1" applyBorder="1"/>
    <xf numFmtId="2" fontId="0" fillId="13" borderId="0" xfId="0" applyNumberFormat="1" applyFill="1" applyBorder="1"/>
    <xf numFmtId="2" fontId="0" fillId="13" borderId="46" xfId="0" applyNumberFormat="1" applyFill="1" applyBorder="1"/>
    <xf numFmtId="0" fontId="4" fillId="14" borderId="45" xfId="0" applyFont="1" applyFill="1" applyBorder="1"/>
    <xf numFmtId="0" fontId="0" fillId="13" borderId="46" xfId="0" applyFill="1" applyBorder="1"/>
    <xf numFmtId="0" fontId="4" fillId="14" borderId="47" xfId="0" applyFont="1" applyFill="1" applyBorder="1"/>
    <xf numFmtId="0" fontId="0" fillId="13" borderId="48" xfId="0" applyFill="1" applyBorder="1"/>
    <xf numFmtId="0" fontId="0" fillId="13" borderId="49" xfId="0" applyFill="1" applyBorder="1"/>
    <xf numFmtId="165" fontId="0" fillId="0" borderId="1" xfId="0" applyNumberFormat="1" applyBorder="1"/>
    <xf numFmtId="0" fontId="0" fillId="0" borderId="50" xfId="0" applyBorder="1"/>
    <xf numFmtId="0" fontId="0" fillId="10" borderId="50" xfId="0" applyFill="1" applyBorder="1"/>
    <xf numFmtId="170" fontId="0" fillId="0" borderId="50" xfId="0" applyNumberFormat="1" applyBorder="1"/>
    <xf numFmtId="9" fontId="0" fillId="0" borderId="50" xfId="0" applyNumberFormat="1" applyBorder="1"/>
    <xf numFmtId="0" fontId="0" fillId="15" borderId="50" xfId="0" applyFill="1" applyBorder="1"/>
    <xf numFmtId="0" fontId="0" fillId="0" borderId="50" xfId="0" applyBorder="1" applyAlignment="1">
      <alignment wrapText="1"/>
    </xf>
    <xf numFmtId="0" fontId="0" fillId="10" borderId="51" xfId="0" applyFill="1" applyBorder="1"/>
    <xf numFmtId="0" fontId="0" fillId="0" borderId="51" xfId="0" applyBorder="1"/>
    <xf numFmtId="0" fontId="0" fillId="0" borderId="51" xfId="0" applyBorder="1" applyAlignment="1">
      <alignment wrapText="1"/>
    </xf>
    <xf numFmtId="0" fontId="4" fillId="15" borderId="50" xfId="0" applyFont="1" applyFill="1" applyBorder="1"/>
    <xf numFmtId="0" fontId="4" fillId="0" borderId="50" xfId="0" applyFont="1" applyBorder="1"/>
    <xf numFmtId="164" fontId="0" fillId="0" borderId="50" xfId="0" applyNumberFormat="1" applyBorder="1"/>
    <xf numFmtId="2" fontId="0" fillId="0" borderId="50" xfId="0" applyNumberFormat="1" applyBorder="1"/>
    <xf numFmtId="10" fontId="0" fillId="0" borderId="50" xfId="0" applyNumberFormat="1" applyBorder="1"/>
    <xf numFmtId="0" fontId="0" fillId="0" borderId="0" xfId="0" applyAlignment="1">
      <alignment horizontal="lef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49" fontId="18" fillId="0" borderId="22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5" fillId="6" borderId="28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166" fontId="18" fillId="0" borderId="21" xfId="0" applyNumberFormat="1" applyFont="1" applyBorder="1" applyAlignment="1">
      <alignment horizontal="center" vertical="center"/>
    </xf>
    <xf numFmtId="166" fontId="18" fillId="0" borderId="22" xfId="0" applyNumberFormat="1" applyFont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 wrapText="1"/>
    </xf>
    <xf numFmtId="0" fontId="15" fillId="6" borderId="26" xfId="0" applyFont="1" applyFill="1" applyBorder="1" applyAlignment="1">
      <alignment horizontal="center" vertical="center" wrapText="1"/>
    </xf>
    <xf numFmtId="166" fontId="18" fillId="0" borderId="21" xfId="0" applyNumberFormat="1" applyFont="1" applyBorder="1" applyAlignment="1">
      <alignment horizontal="right" vertical="center"/>
    </xf>
    <xf numFmtId="166" fontId="18" fillId="0" borderId="22" xfId="0" applyNumberFormat="1" applyFont="1" applyBorder="1" applyAlignment="1">
      <alignment horizontal="right" vertical="center"/>
    </xf>
    <xf numFmtId="0" fontId="18" fillId="0" borderId="20" xfId="0" applyFont="1" applyBorder="1" applyAlignment="1">
      <alignment horizontal="right" vertical="center"/>
    </xf>
    <xf numFmtId="49" fontId="18" fillId="0" borderId="21" xfId="0" applyNumberFormat="1" applyFont="1" applyBorder="1" applyAlignment="1">
      <alignment horizontal="right" vertical="center"/>
    </xf>
    <xf numFmtId="49" fontId="18" fillId="0" borderId="20" xfId="0" applyNumberFormat="1" applyFont="1" applyBorder="1" applyAlignment="1">
      <alignment horizontal="right" vertical="center"/>
    </xf>
    <xf numFmtId="49" fontId="18" fillId="0" borderId="23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2" fillId="5" borderId="38" xfId="0" applyFont="1" applyFill="1" applyBorder="1" applyAlignment="1">
      <alignment horizontal="center" vertical="center"/>
    </xf>
    <xf numFmtId="0" fontId="23" fillId="12" borderId="39" xfId="0" applyFont="1" applyFill="1" applyBorder="1" applyAlignment="1">
      <alignment horizontal="center" vertical="center" wrapText="1"/>
    </xf>
    <xf numFmtId="0" fontId="23" fillId="12" borderId="40" xfId="0" applyFont="1" applyFill="1" applyBorder="1" applyAlignment="1">
      <alignment horizontal="center" vertical="center" wrapText="1"/>
    </xf>
    <xf numFmtId="0" fontId="23" fillId="12" borderId="4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5" borderId="50" xfId="0" applyFill="1" applyBorder="1" applyAlignment="1">
      <alignment horizontal="left" wrapText="1"/>
    </xf>
    <xf numFmtId="0" fontId="0" fillId="0" borderId="50" xfId="0" applyBorder="1" applyAlignment="1">
      <alignment horizontal="center"/>
    </xf>
    <xf numFmtId="0" fontId="0" fillId="15" borderId="50" xfId="0" applyFill="1" applyBorder="1" applyAlignment="1">
      <alignment horizontal="center"/>
    </xf>
    <xf numFmtId="0" fontId="0" fillId="15" borderId="50" xfId="0" applyFill="1" applyBorder="1" applyAlignment="1">
      <alignment horizontal="left" vertical="center" wrapText="1"/>
    </xf>
    <xf numFmtId="0" fontId="0" fillId="15" borderId="50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24" fillId="16" borderId="1" xfId="0" applyFont="1" applyFill="1" applyBorder="1" applyAlignment="1">
      <alignment horizontal="center" wrapText="1"/>
    </xf>
    <xf numFmtId="0" fontId="24" fillId="16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0" fillId="15" borderId="1" xfId="0" applyFill="1" applyBorder="1" applyAlignment="1">
      <alignment horizontal="center" vertical="center" wrapText="1"/>
    </xf>
    <xf numFmtId="0" fontId="25" fillId="17" borderId="1" xfId="0" applyFont="1" applyFill="1" applyBorder="1"/>
    <xf numFmtId="0" fontId="0" fillId="17" borderId="1" xfId="0" applyFill="1" applyBorder="1"/>
    <xf numFmtId="0" fontId="3" fillId="17" borderId="1" xfId="0" applyFont="1" applyFill="1" applyBorder="1"/>
    <xf numFmtId="14" fontId="3" fillId="17" borderId="1" xfId="0" applyNumberFormat="1" applyFont="1" applyFill="1" applyBorder="1" applyAlignment="1">
      <alignment horizontal="center" wrapText="1"/>
    </xf>
    <xf numFmtId="0" fontId="0" fillId="17" borderId="1" xfId="0" applyNumberFormat="1" applyFill="1" applyBorder="1"/>
    <xf numFmtId="0" fontId="24" fillId="18" borderId="0" xfId="0" applyFont="1" applyFill="1" applyAlignment="1">
      <alignment horizontal="center" vertical="center"/>
    </xf>
    <xf numFmtId="0" fontId="24" fillId="18" borderId="0" xfId="0" applyFont="1" applyFill="1" applyAlignment="1">
      <alignment horizontal="center" vertical="center" wrapText="1"/>
    </xf>
    <xf numFmtId="0" fontId="24" fillId="18" borderId="0" xfId="0" applyFont="1" applyFill="1" applyAlignment="1">
      <alignment horizontal="center" wrapText="1"/>
    </xf>
    <xf numFmtId="0" fontId="0" fillId="17" borderId="0" xfId="0" applyFill="1" applyAlignment="1">
      <alignment horizontal="center" vertical="center" wrapText="1"/>
    </xf>
    <xf numFmtId="17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1" applyNumberFormat="1" applyFon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 wrapText="1"/>
    </xf>
    <xf numFmtId="172" fontId="0" fillId="0" borderId="1" xfId="0" applyNumberFormat="1" applyBorder="1" applyAlignment="1">
      <alignment horizontal="center" vertical="center" wrapText="1"/>
    </xf>
    <xf numFmtId="173" fontId="0" fillId="0" borderId="1" xfId="1" applyNumberFormat="1" applyFont="1" applyBorder="1" applyAlignment="1">
      <alignment horizontal="center" vertical="center" wrapText="1"/>
    </xf>
    <xf numFmtId="0" fontId="24" fillId="18" borderId="0" xfId="0" applyFont="1" applyFill="1"/>
    <xf numFmtId="0" fontId="0" fillId="18" borderId="0" xfId="0" applyFill="1"/>
    <xf numFmtId="171" fontId="0" fillId="17" borderId="1" xfId="0" applyNumberFormat="1" applyFill="1" applyBorder="1"/>
    <xf numFmtId="1" fontId="0" fillId="17" borderId="1" xfId="0" applyNumberFormat="1" applyFill="1" applyBorder="1"/>
    <xf numFmtId="172" fontId="0" fillId="17" borderId="1" xfId="0" applyNumberFormat="1" applyFill="1" applyBorder="1"/>
    <xf numFmtId="173" fontId="0" fillId="17" borderId="1" xfId="0" applyNumberFormat="1" applyFill="1" applyBorder="1"/>
  </cellXfs>
  <cellStyles count="4">
    <cellStyle name="Millares" xfId="1" builtinId="3"/>
    <cellStyle name="Moneda" xfId="2" builtinId="4"/>
    <cellStyle name="Moneda 2" xfId="3"/>
    <cellStyle name="Normal" xfId="0" builtinId="0"/>
  </cellStyles>
  <dxfs count="0"/>
  <tableStyles count="0" defaultTableStyle="TableStyleMedium2" defaultPivotStyle="PivotStyleLight16"/>
  <colors>
    <mruColors>
      <color rgb="FFFFFFFF"/>
      <color rgb="FF990033"/>
      <color rgb="FFFF6699"/>
      <color rgb="FFFF66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image" Target="../media/image3.jpeg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9.xml"/><Relationship Id="rId1" Type="http://schemas.microsoft.com/office/2011/relationships/chartStyle" Target="style19.xml"/><Relationship Id="rId4" Type="http://schemas.openxmlformats.org/officeDocument/2006/relationships/image" Target="../media/image4.jpg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7678258967629047E-2"/>
          <c:y val="0.19721055701370663"/>
          <c:w val="0.90154396325459318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Hoja3!$B$2:$B$8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30D-4EE1-80B1-4B7B3A596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230736"/>
        <c:axId val="-48226384"/>
      </c:scatterChart>
      <c:valAx>
        <c:axId val="-4823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26384"/>
        <c:crosses val="autoZero"/>
        <c:crossBetween val="midCat"/>
      </c:valAx>
      <c:valAx>
        <c:axId val="-482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3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6708333333333336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Hoja3!$D$2:$D$8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7E-41C0-AB2B-7C27AE63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226928"/>
        <c:axId val="-48225296"/>
      </c:scatterChart>
      <c:valAx>
        <c:axId val="-482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25296"/>
        <c:crosses val="autoZero"/>
        <c:crossBetween val="midCat"/>
      </c:valAx>
      <c:valAx>
        <c:axId val="-482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Hoja3!$C$2:$C$8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1</c:v>
                </c:pt>
                <c:pt idx="3">
                  <c:v>-2</c:v>
                </c:pt>
                <c:pt idx="4">
                  <c:v>-5</c:v>
                </c:pt>
                <c:pt idx="5">
                  <c:v>-8</c:v>
                </c:pt>
                <c:pt idx="6">
                  <c:v>-11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FA-42B3-982D-F5DE1F5B1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234000"/>
        <c:axId val="-48230192"/>
      </c:scatterChart>
      <c:valAx>
        <c:axId val="-4823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30192"/>
        <c:crosses val="autoZero"/>
        <c:crossBetween val="midCat"/>
      </c:valAx>
      <c:valAx>
        <c:axId val="-482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3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Hoja3!$E$2:$E$8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93-4720-9DE1-39CD59699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232368"/>
        <c:axId val="-133062176"/>
      </c:scatterChart>
      <c:valAx>
        <c:axId val="-482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33062176"/>
        <c:crosses val="autoZero"/>
        <c:crossBetween val="midCat"/>
      </c:valAx>
      <c:valAx>
        <c:axId val="-1330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2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763903950144391"/>
          <c:y val="6.1068702290076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542521522319493"/>
          <c:y val="0.20447837150127229"/>
          <c:w val="0.78479543911349225"/>
          <c:h val="0.683562340966921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Hoja3!$F$2:$F$8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31-4E8A-95DC-F1B882162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804816"/>
        <c:axId val="-37803184"/>
      </c:scatterChart>
      <c:valAx>
        <c:axId val="-378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3184"/>
        <c:crosses val="autoZero"/>
        <c:crossBetween val="midCat"/>
      </c:valAx>
      <c:valAx>
        <c:axId val="-378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Hoja3!$G$2:$G$8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E1-4E07-9954-FAE6374D9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802640"/>
        <c:axId val="-37805360"/>
      </c:scatterChart>
      <c:valAx>
        <c:axId val="-3780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5360"/>
        <c:crosses val="autoZero"/>
        <c:crossBetween val="midCat"/>
      </c:valAx>
      <c:valAx>
        <c:axId val="-378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Hoja3!$H$2:$H$8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E1E-4B27-9C13-73A90AAFC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797744"/>
        <c:axId val="-37798288"/>
      </c:scatterChart>
      <c:valAx>
        <c:axId val="-3779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798288"/>
        <c:crosses val="autoZero"/>
        <c:crossBetween val="midCat"/>
      </c:valAx>
      <c:valAx>
        <c:axId val="-377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7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Hoja3!$I$2:$I$8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0-455F-AC47-92535D04C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804272"/>
        <c:axId val="-37797200"/>
      </c:scatterChart>
      <c:valAx>
        <c:axId val="-378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797200"/>
        <c:crosses val="autoZero"/>
        <c:crossBetween val="midCat"/>
      </c:valAx>
      <c:valAx>
        <c:axId val="-377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Hoja3!$J$2:$J$8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B3-41E1-A569-953A98A6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803728"/>
        <c:axId val="-37801008"/>
      </c:scatterChart>
      <c:valAx>
        <c:axId val="-378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1008"/>
        <c:crosses val="autoZero"/>
        <c:crossBetween val="midCat"/>
      </c:valAx>
      <c:valAx>
        <c:axId val="-378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'[1]practica 3'!$E$2:$E$8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93-4720-9DE1-39CD59699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796656"/>
        <c:axId val="-37806448"/>
      </c:scatterChart>
      <c:valAx>
        <c:axId val="-3779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6448"/>
        <c:crosses val="autoZero"/>
        <c:crossBetween val="midCat"/>
      </c:valAx>
      <c:valAx>
        <c:axId val="-378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79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rgbClr val="FF66FF"/>
        </a:solidFill>
        <a:ln>
          <a:noFill/>
        </a:ln>
        <a:effectLst/>
        <a:sp3d/>
      </c:spPr>
    </c:sideWall>
    <c:backWall>
      <c:thickness val="0"/>
      <c:spPr>
        <a:solidFill>
          <a:srgbClr val="FF66FF"/>
        </a:soli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Hoja5..!$B$4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6699"/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Hoja5..!$C$3:$G$3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Hoja5..!$C$4:$G$4</c:f>
              <c:numCache>
                <c:formatCode>_(* #,##0.00_);_(* \(#,##0.00\);_(* "-"??_);_(@_)</c:formatCode>
                <c:ptCount val="5"/>
                <c:pt idx="0">
                  <c:v>5.46</c:v>
                </c:pt>
                <c:pt idx="1">
                  <c:v>2.06</c:v>
                </c:pt>
                <c:pt idx="2">
                  <c:v>4.3899999999999997</c:v>
                </c:pt>
                <c:pt idx="3">
                  <c:v>3.9</c:v>
                </c:pt>
                <c:pt idx="4">
                  <c:v>6.78</c:v>
                </c:pt>
              </c:numCache>
            </c:numRef>
          </c:val>
        </c:ser>
        <c:ser>
          <c:idx val="1"/>
          <c:order val="1"/>
          <c:tx>
            <c:strRef>
              <c:f>Hoja5..!$B$5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rgbClr val="990033"/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Hoja5..!$C$3:$G$3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Hoja5..!$C$5:$G$5</c:f>
              <c:numCache>
                <c:formatCode>_(* #,##0.00_);_(* \(#,##0.00\);_(* "-"??_);_(@_)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0.05</c:v>
                </c:pt>
                <c:pt idx="3">
                  <c:v>0</c:v>
                </c:pt>
                <c:pt idx="4">
                  <c:v>4.8600000000000003</c:v>
                </c:pt>
              </c:numCache>
            </c:numRef>
          </c:val>
        </c:ser>
        <c:ser>
          <c:idx val="2"/>
          <c:order val="2"/>
          <c:tx>
            <c:strRef>
              <c:f>Hoja5..!$B$6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Hoja5..!$C$3:$G$3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Hoja5..!$C$6:$G$6</c:f>
              <c:numCache>
                <c:formatCode>_(* #,##0.00_);_(* \(#,##0.00\);_(* "-"??_);_(@_)</c:formatCode>
                <c:ptCount val="5"/>
                <c:pt idx="0">
                  <c:v>3.5</c:v>
                </c:pt>
                <c:pt idx="1">
                  <c:v>1.23</c:v>
                </c:pt>
                <c:pt idx="2">
                  <c:v>3.19</c:v>
                </c:pt>
                <c:pt idx="3">
                  <c:v>3</c:v>
                </c:pt>
                <c:pt idx="4">
                  <c:v>2.4500000000000002</c:v>
                </c:pt>
              </c:numCache>
            </c:numRef>
          </c:val>
        </c:ser>
        <c:ser>
          <c:idx val="3"/>
          <c:order val="3"/>
          <c:tx>
            <c:strRef>
              <c:f>Hoja5..!$B$7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rgbClr val="FFFFFF"/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Hoja5..!$C$3:$G$3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Hoja5..!$C$7:$G$7</c:f>
              <c:numCache>
                <c:formatCode>_(* #,##0.00_);_(* \(#,##0.00\);_(* "-"??_);_(@_)</c:formatCode>
                <c:ptCount val="5"/>
                <c:pt idx="0">
                  <c:v>0.54</c:v>
                </c:pt>
                <c:pt idx="1">
                  <c:v>1.3</c:v>
                </c:pt>
                <c:pt idx="2">
                  <c:v>0.05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37793936"/>
        <c:axId val="-37809168"/>
        <c:axId val="0"/>
      </c:bar3DChart>
      <c:catAx>
        <c:axId val="-3779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9168"/>
        <c:crosses val="autoZero"/>
        <c:auto val="1"/>
        <c:lblAlgn val="ctr"/>
        <c:lblOffset val="100"/>
        <c:noMultiLvlLbl val="0"/>
      </c:catAx>
      <c:valAx>
        <c:axId val="-378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79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Hoja6.!$C$3</c:f>
              <c:strCache>
                <c:ptCount val="1"/>
                <c:pt idx="0">
                  <c:v>VENDEDOR 1</c:v>
                </c:pt>
              </c:strCache>
            </c:strRef>
          </c:tx>
          <c:spPr>
            <a:solidFill>
              <a:srgbClr val="FF6699"/>
            </a:solidFill>
            <a:ln>
              <a:noFill/>
            </a:ln>
            <a:effectLst/>
            <a:sp3d/>
          </c:spPr>
          <c:invertIfNegative val="0"/>
          <c:cat>
            <c:strRef>
              <c:f>Hoja6.!$B$4:$B$7</c:f>
              <c:strCache>
                <c:ptCount val="4"/>
                <c:pt idx="0">
                  <c:v>Articulo  A</c:v>
                </c:pt>
                <c:pt idx="1">
                  <c:v>Articulo B 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Hoja6.!$C$4:$C$7</c:f>
              <c:numCache>
                <c:formatCode>General</c:formatCode>
                <c:ptCount val="4"/>
                <c:pt idx="0">
                  <c:v>62</c:v>
                </c:pt>
                <c:pt idx="1">
                  <c:v>86</c:v>
                </c:pt>
                <c:pt idx="2">
                  <c:v>26</c:v>
                </c:pt>
                <c:pt idx="3">
                  <c:v>174</c:v>
                </c:pt>
              </c:numCache>
            </c:numRef>
          </c:val>
        </c:ser>
        <c:ser>
          <c:idx val="1"/>
          <c:order val="1"/>
          <c:tx>
            <c:strRef>
              <c:f>Hoja6.!$D$3</c:f>
              <c:strCache>
                <c:ptCount val="1"/>
                <c:pt idx="0">
                  <c:v>VENDEDOR 2</c:v>
                </c:pt>
              </c:strCache>
            </c:strRef>
          </c:tx>
          <c:spPr>
            <a:solidFill>
              <a:srgbClr val="990033"/>
            </a:solidFill>
            <a:ln>
              <a:noFill/>
            </a:ln>
            <a:effectLst/>
            <a:sp3d/>
          </c:spPr>
          <c:invertIfNegative val="0"/>
          <c:dPt>
            <c:idx val="3"/>
            <c:invertIfNegative val="0"/>
            <c:bubble3D val="0"/>
            <c:spPr>
              <a:solidFill>
                <a:srgbClr val="990033"/>
              </a:solidFill>
              <a:ln>
                <a:solidFill>
                  <a:srgbClr val="990033"/>
                </a:solidFill>
              </a:ln>
              <a:effectLst/>
              <a:sp3d>
                <a:contourClr>
                  <a:srgbClr val="990033"/>
                </a:contourClr>
              </a:sp3d>
            </c:spPr>
          </c:dPt>
          <c:cat>
            <c:strRef>
              <c:f>Hoja6.!$B$4:$B$7</c:f>
              <c:strCache>
                <c:ptCount val="4"/>
                <c:pt idx="0">
                  <c:v>Articulo  A</c:v>
                </c:pt>
                <c:pt idx="1">
                  <c:v>Articulo B 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Hoja6.!$D$4:$D$7</c:f>
              <c:numCache>
                <c:formatCode>General</c:formatCode>
                <c:ptCount val="4"/>
                <c:pt idx="0">
                  <c:v>61</c:v>
                </c:pt>
                <c:pt idx="1">
                  <c:v>137</c:v>
                </c:pt>
                <c:pt idx="2">
                  <c:v>49</c:v>
                </c:pt>
                <c:pt idx="3">
                  <c:v>247</c:v>
                </c:pt>
              </c:numCache>
            </c:numRef>
          </c:val>
        </c:ser>
        <c:ser>
          <c:idx val="2"/>
          <c:order val="2"/>
          <c:tx>
            <c:strRef>
              <c:f>Hoja6.!$E$3</c:f>
              <c:strCache>
                <c:ptCount val="1"/>
                <c:pt idx="0">
                  <c:v>VENDEDOR 3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  <a:sp3d/>
          </c:spPr>
          <c:invertIfNegative val="0"/>
          <c:cat>
            <c:strRef>
              <c:f>Hoja6.!$B$4:$B$7</c:f>
              <c:strCache>
                <c:ptCount val="4"/>
                <c:pt idx="0">
                  <c:v>Articulo  A</c:v>
                </c:pt>
                <c:pt idx="1">
                  <c:v>Articulo B 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Hoja6.!$E$4:$E$7</c:f>
              <c:numCache>
                <c:formatCode>General</c:formatCode>
                <c:ptCount val="4"/>
                <c:pt idx="0">
                  <c:v>96</c:v>
                </c:pt>
                <c:pt idx="1">
                  <c:v>43</c:v>
                </c:pt>
                <c:pt idx="2">
                  <c:v>66</c:v>
                </c:pt>
                <c:pt idx="3">
                  <c:v>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37807536"/>
        <c:axId val="-38762336"/>
        <c:axId val="0"/>
      </c:bar3DChart>
      <c:catAx>
        <c:axId val="-3780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2336"/>
        <c:crosses val="autoZero"/>
        <c:auto val="1"/>
        <c:lblAlgn val="ctr"/>
        <c:lblOffset val="100"/>
        <c:noMultiLvlLbl val="0"/>
      </c:catAx>
      <c:valAx>
        <c:axId val="-387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78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025371828521434E-2"/>
          <c:y val="0.18283573928258967"/>
          <c:w val="0.90286351706036749"/>
          <c:h val="0.6149843248760571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Hoja7.!$C$2</c:f>
              <c:strCache>
                <c:ptCount val="1"/>
                <c:pt idx="0">
                  <c:v>SERIE 1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/>
            <a:sp3d/>
          </c:spPr>
          <c:invertIfNegative val="0"/>
          <c:cat>
            <c:strRef>
              <c:f>Hoja7.!$B$3:$B$4</c:f>
              <c:strCache>
                <c:ptCount val="2"/>
                <c:pt idx="0">
                  <c:v>ENERO </c:v>
                </c:pt>
                <c:pt idx="1">
                  <c:v>FEBREEO </c:v>
                </c:pt>
              </c:strCache>
            </c:strRef>
          </c:cat>
          <c:val>
            <c:numRef>
              <c:f>Hoja7.!$C$3:$C$4</c:f>
              <c:numCache>
                <c:formatCode>General</c:formatCode>
                <c:ptCount val="2"/>
                <c:pt idx="0">
                  <c:v>23</c:v>
                </c:pt>
                <c:pt idx="1">
                  <c:v>55</c:v>
                </c:pt>
              </c:numCache>
            </c:numRef>
          </c:val>
        </c:ser>
        <c:ser>
          <c:idx val="1"/>
          <c:order val="1"/>
          <c:tx>
            <c:strRef>
              <c:f>Hoja7.!$D$2</c:f>
              <c:strCache>
                <c:ptCount val="1"/>
                <c:pt idx="0">
                  <c:v>SERIE 2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/>
            <a:sp3d/>
          </c:spPr>
          <c:invertIfNegative val="0"/>
          <c:cat>
            <c:strRef>
              <c:f>Hoja7.!$B$3:$B$4</c:f>
              <c:strCache>
                <c:ptCount val="2"/>
                <c:pt idx="0">
                  <c:v>ENERO </c:v>
                </c:pt>
                <c:pt idx="1">
                  <c:v>FEBREEO </c:v>
                </c:pt>
              </c:strCache>
            </c:strRef>
          </c:cat>
          <c:val>
            <c:numRef>
              <c:f>Hoja7.!$D$3:$D$4</c:f>
              <c:numCache>
                <c:formatCode>General</c:formatCode>
                <c:ptCount val="2"/>
                <c:pt idx="0">
                  <c:v>45</c:v>
                </c:pt>
                <c:pt idx="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38768320"/>
        <c:axId val="-38769952"/>
        <c:axId val="0"/>
      </c:bar3DChart>
      <c:catAx>
        <c:axId val="-387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9952"/>
        <c:crosses val="autoZero"/>
        <c:auto val="1"/>
        <c:lblAlgn val="ctr"/>
        <c:lblOffset val="100"/>
        <c:noMultiLvlLbl val="0"/>
      </c:catAx>
      <c:valAx>
        <c:axId val="-387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004629629629633"/>
          <c:w val="0.92075240594925634"/>
          <c:h val="0.76255431612715063"/>
        </c:manualLayout>
      </c:layout>
      <c:barChart>
        <c:barDir val="col"/>
        <c:grouping val="clustered"/>
        <c:varyColors val="0"/>
        <c:ser>
          <c:idx val="0"/>
          <c:order val="0"/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Hoja8.!$B$3:$B$6</c:f>
              <c:strCache>
                <c:ptCount val="4"/>
                <c:pt idx="0">
                  <c:v>SUC 1 </c:v>
                </c:pt>
                <c:pt idx="1">
                  <c:v>SUC 2</c:v>
                </c:pt>
                <c:pt idx="2">
                  <c:v>SUC 3</c:v>
                </c:pt>
                <c:pt idx="3">
                  <c:v>SUC 4 </c:v>
                </c:pt>
              </c:strCache>
            </c:strRef>
          </c:cat>
          <c:val>
            <c:numRef>
              <c:f>Hoja8.!$C$3:$C$6</c:f>
              <c:numCache>
                <c:formatCode>General</c:formatCode>
                <c:ptCount val="4"/>
                <c:pt idx="0">
                  <c:v>455</c:v>
                </c:pt>
                <c:pt idx="1">
                  <c:v>315</c:v>
                </c:pt>
                <c:pt idx="2">
                  <c:v>250</c:v>
                </c:pt>
                <c:pt idx="3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769408"/>
        <c:axId val="-38761792"/>
      </c:barChart>
      <c:catAx>
        <c:axId val="-387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1792"/>
        <c:crosses val="autoZero"/>
        <c:auto val="1"/>
        <c:lblAlgn val="ctr"/>
        <c:lblOffset val="100"/>
        <c:noMultiLvlLbl val="0"/>
      </c:catAx>
      <c:valAx>
        <c:axId val="-387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f(x)=raiz</a:t>
            </a:r>
            <a:r>
              <a:rPr lang="en-US" baseline="0"/>
              <a:t>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Hoja10!$A$7:$A$101</c:f>
              <c:numCache>
                <c:formatCode>0.00</c:formatCode>
                <c:ptCount val="9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</c:numCache>
            </c:numRef>
          </c:xVal>
          <c:yVal>
            <c:numRef>
              <c:f>Hoja10!$B$7:$B$101</c:f>
              <c:numCache>
                <c:formatCode>0.00000000</c:formatCode>
                <c:ptCount val="95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  <c:pt idx="19">
                  <c:v>6.164414002968976</c:v>
                </c:pt>
                <c:pt idx="20">
                  <c:v>6.324555320336759</c:v>
                </c:pt>
                <c:pt idx="21">
                  <c:v>6.4807406984078604</c:v>
                </c:pt>
                <c:pt idx="22">
                  <c:v>6.6332495807107996</c:v>
                </c:pt>
                <c:pt idx="23">
                  <c:v>6.7823299831252681</c:v>
                </c:pt>
                <c:pt idx="24">
                  <c:v>6.9282032302755088</c:v>
                </c:pt>
                <c:pt idx="25">
                  <c:v>7.0710678118654755</c:v>
                </c:pt>
                <c:pt idx="26">
                  <c:v>7.2111025509279782</c:v>
                </c:pt>
                <c:pt idx="27">
                  <c:v>7.3484692283495345</c:v>
                </c:pt>
                <c:pt idx="28">
                  <c:v>7.4833147735478827</c:v>
                </c:pt>
                <c:pt idx="29">
                  <c:v>7.6157731058639087</c:v>
                </c:pt>
                <c:pt idx="30">
                  <c:v>7.745966692414834</c:v>
                </c:pt>
                <c:pt idx="31">
                  <c:v>7.8740078740118111</c:v>
                </c:pt>
                <c:pt idx="32">
                  <c:v>8</c:v>
                </c:pt>
                <c:pt idx="33">
                  <c:v>8.1240384046359608</c:v>
                </c:pt>
                <c:pt idx="34">
                  <c:v>8.2462112512353212</c:v>
                </c:pt>
                <c:pt idx="35">
                  <c:v>8.3666002653407556</c:v>
                </c:pt>
                <c:pt idx="36">
                  <c:v>8.4852813742385695</c:v>
                </c:pt>
                <c:pt idx="37">
                  <c:v>8.6023252670426267</c:v>
                </c:pt>
                <c:pt idx="38">
                  <c:v>8.717797887081348</c:v>
                </c:pt>
                <c:pt idx="39">
                  <c:v>8.8317608663278477</c:v>
                </c:pt>
                <c:pt idx="40">
                  <c:v>8.9442719099991592</c:v>
                </c:pt>
                <c:pt idx="41">
                  <c:v>9.0553851381374173</c:v>
                </c:pt>
                <c:pt idx="42">
                  <c:v>9.1651513899116797</c:v>
                </c:pt>
                <c:pt idx="43">
                  <c:v>9.2736184954957039</c:v>
                </c:pt>
                <c:pt idx="44">
                  <c:v>9.3808315196468595</c:v>
                </c:pt>
                <c:pt idx="45">
                  <c:v>9.4868329805051381</c:v>
                </c:pt>
                <c:pt idx="46">
                  <c:v>9.5916630466254382</c:v>
                </c:pt>
                <c:pt idx="47">
                  <c:v>9.6953597148326587</c:v>
                </c:pt>
                <c:pt idx="48">
                  <c:v>9.7979589711327115</c:v>
                </c:pt>
                <c:pt idx="49">
                  <c:v>9.8994949366116654</c:v>
                </c:pt>
                <c:pt idx="50">
                  <c:v>10</c:v>
                </c:pt>
                <c:pt idx="51">
                  <c:v>10.099504938362077</c:v>
                </c:pt>
                <c:pt idx="52">
                  <c:v>10.198039027185569</c:v>
                </c:pt>
                <c:pt idx="53">
                  <c:v>10.295630140987001</c:v>
                </c:pt>
                <c:pt idx="54">
                  <c:v>10.392304845413264</c:v>
                </c:pt>
                <c:pt idx="55">
                  <c:v>10.488088481701515</c:v>
                </c:pt>
                <c:pt idx="56">
                  <c:v>10.583005244258363</c:v>
                </c:pt>
                <c:pt idx="57">
                  <c:v>10.677078252031311</c:v>
                </c:pt>
                <c:pt idx="58">
                  <c:v>10.770329614269007</c:v>
                </c:pt>
                <c:pt idx="59">
                  <c:v>10.862780491200215</c:v>
                </c:pt>
                <c:pt idx="60">
                  <c:v>10.954451150103322</c:v>
                </c:pt>
                <c:pt idx="61">
                  <c:v>11.045361017187261</c:v>
                </c:pt>
                <c:pt idx="62">
                  <c:v>11.135528725660043</c:v>
                </c:pt>
                <c:pt idx="63">
                  <c:v>11.224972160321824</c:v>
                </c:pt>
                <c:pt idx="64">
                  <c:v>11.313708498984761</c:v>
                </c:pt>
                <c:pt idx="65">
                  <c:v>11.401754250991379</c:v>
                </c:pt>
                <c:pt idx="66">
                  <c:v>11.489125293076057</c:v>
                </c:pt>
                <c:pt idx="67">
                  <c:v>11.575836902790225</c:v>
                </c:pt>
                <c:pt idx="68">
                  <c:v>11.661903789690601</c:v>
                </c:pt>
                <c:pt idx="69">
                  <c:v>11.74734012447073</c:v>
                </c:pt>
                <c:pt idx="70">
                  <c:v>11.832159566199232</c:v>
                </c:pt>
                <c:pt idx="71">
                  <c:v>11.916375287812984</c:v>
                </c:pt>
                <c:pt idx="72">
                  <c:v>12</c:v>
                </c:pt>
                <c:pt idx="73">
                  <c:v>12.083045973594572</c:v>
                </c:pt>
                <c:pt idx="74">
                  <c:v>12.165525060596439</c:v>
                </c:pt>
                <c:pt idx="75">
                  <c:v>12.24744871391589</c:v>
                </c:pt>
                <c:pt idx="76">
                  <c:v>12.328828005937952</c:v>
                </c:pt>
                <c:pt idx="77">
                  <c:v>12.409673645990857</c:v>
                </c:pt>
                <c:pt idx="78">
                  <c:v>12.489995996796797</c:v>
                </c:pt>
                <c:pt idx="79">
                  <c:v>12.569805089976535</c:v>
                </c:pt>
                <c:pt idx="80">
                  <c:v>12.649110640673518</c:v>
                </c:pt>
                <c:pt idx="81">
                  <c:v>12.727922061357855</c:v>
                </c:pt>
                <c:pt idx="82">
                  <c:v>12.806248474865697</c:v>
                </c:pt>
                <c:pt idx="83">
                  <c:v>12.884098726725126</c:v>
                </c:pt>
                <c:pt idx="84">
                  <c:v>12.961481396815721</c:v>
                </c:pt>
                <c:pt idx="85">
                  <c:v>13.038404810405298</c:v>
                </c:pt>
                <c:pt idx="86">
                  <c:v>13.114877048604001</c:v>
                </c:pt>
                <c:pt idx="87">
                  <c:v>13.19090595827292</c:v>
                </c:pt>
                <c:pt idx="88">
                  <c:v>13.266499161421599</c:v>
                </c:pt>
                <c:pt idx="89">
                  <c:v>13.341664064126334</c:v>
                </c:pt>
                <c:pt idx="90">
                  <c:v>13.416407864998739</c:v>
                </c:pt>
                <c:pt idx="91">
                  <c:v>13.490737563232042</c:v>
                </c:pt>
                <c:pt idx="92">
                  <c:v>13.564659966250536</c:v>
                </c:pt>
                <c:pt idx="93">
                  <c:v>13.638181696985855</c:v>
                </c:pt>
                <c:pt idx="94">
                  <c:v>13.711309200802088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768864"/>
        <c:axId val="-38758528"/>
      </c:scatterChart>
      <c:valAx>
        <c:axId val="-387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58528"/>
        <c:crosses val="autoZero"/>
        <c:crossBetween val="midCat"/>
      </c:valAx>
      <c:valAx>
        <c:axId val="-387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Hoja11!$C$4</c:f>
              <c:strCache>
                <c:ptCount val="1"/>
                <c:pt idx="0">
                  <c:v>f(x)=sen(x)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Hoja11!$C$5:$C$77</c:f>
              <c:numCache>
                <c:formatCode>General</c:formatCode>
                <c:ptCount val="73"/>
                <c:pt idx="0">
                  <c:v>2.45029690981724E-16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8767232"/>
        <c:axId val="-38760704"/>
      </c:lineChart>
      <c:catAx>
        <c:axId val="-3876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0704"/>
        <c:crosses val="autoZero"/>
        <c:auto val="1"/>
        <c:lblAlgn val="ctr"/>
        <c:lblOffset val="100"/>
        <c:noMultiLvlLbl val="0"/>
      </c:catAx>
      <c:valAx>
        <c:axId val="-387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Hoja12!$C$5</c:f>
              <c:strCache>
                <c:ptCount val="1"/>
                <c:pt idx="0">
                  <c:v>f(x)=Cos(x)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Hoja12!$C$6:$C$78</c:f>
              <c:numCache>
                <c:formatCode>0.000000000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771040"/>
        <c:axId val="-38766144"/>
      </c:scatterChart>
      <c:valAx>
        <c:axId val="-3877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6144"/>
        <c:crosses val="autoZero"/>
        <c:crossBetween val="midCat"/>
      </c:valAx>
      <c:valAx>
        <c:axId val="-387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7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Hoja13!$C$5</c:f>
              <c:strCache>
                <c:ptCount val="1"/>
                <c:pt idx="0">
                  <c:v>f(x)=sen(x)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Hoja13!$C$6:$C$78</c:f>
              <c:numCache>
                <c:formatCode>General</c:formatCode>
                <c:ptCount val="73"/>
                <c:pt idx="0" formatCode="0.00000000">
                  <c:v>0</c:v>
                </c:pt>
                <c:pt idx="1">
                  <c:v>0.17364817766693039</c:v>
                </c:pt>
                <c:pt idx="2">
                  <c:v>0.3420201433256686</c:v>
                </c:pt>
                <c:pt idx="3" formatCode="0.000000000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 formatCode="0.00000000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Hoja13!$D$5</c:f>
              <c:strCache>
                <c:ptCount val="1"/>
                <c:pt idx="0">
                  <c:v>g(x)=Cos(x)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Hoja13!$D$6:$D$78</c:f>
              <c:numCache>
                <c:formatCode>0.00000000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764512"/>
        <c:axId val="-38759072"/>
      </c:lineChart>
      <c:catAx>
        <c:axId val="-3876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59072"/>
        <c:crosses val="autoZero"/>
        <c:auto val="1"/>
        <c:lblAlgn val="ctr"/>
        <c:lblOffset val="100"/>
        <c:noMultiLvlLbl val="0"/>
      </c:catAx>
      <c:valAx>
        <c:axId val="-387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'[2]LA TIENDA '!$B$4</c:f>
              <c:strCache>
                <c:ptCount val="1"/>
                <c:pt idx="0">
                  <c:v>Producto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'[2]LA TIENDA '!$C$3:$E$3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 </c:v>
                </c:pt>
              </c:strCache>
            </c:strRef>
          </c:cat>
          <c:val>
            <c:numRef>
              <c:f>'[2]LA TIENDA '!$C$4:$E$4</c:f>
              <c:numCache>
                <c:formatCode>General</c:formatCode>
                <c:ptCount val="3"/>
                <c:pt idx="0">
                  <c:v>150</c:v>
                </c:pt>
                <c:pt idx="1">
                  <c:v>350</c:v>
                </c:pt>
                <c:pt idx="2">
                  <c:v>525</c:v>
                </c:pt>
              </c:numCache>
            </c:numRef>
          </c:val>
        </c:ser>
        <c:ser>
          <c:idx val="1"/>
          <c:order val="1"/>
          <c:tx>
            <c:strRef>
              <c:f>'[2]LA TIENDA '!$B$5</c:f>
              <c:strCache>
                <c:ptCount val="1"/>
                <c:pt idx="0">
                  <c:v>Producto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'[2]LA TIENDA '!$C$3:$E$3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 </c:v>
                </c:pt>
              </c:strCache>
            </c:strRef>
          </c:cat>
          <c:val>
            <c:numRef>
              <c:f>'[2]LA TIENDA '!$C$5:$E$5</c:f>
              <c:numCache>
                <c:formatCode>General</c:formatCode>
                <c:ptCount val="3"/>
                <c:pt idx="0">
                  <c:v>267</c:v>
                </c:pt>
                <c:pt idx="1">
                  <c:v>225</c:v>
                </c:pt>
                <c:pt idx="2">
                  <c:v>427</c:v>
                </c:pt>
              </c:numCache>
            </c:numRef>
          </c:val>
        </c:ser>
        <c:ser>
          <c:idx val="2"/>
          <c:order val="2"/>
          <c:tx>
            <c:strRef>
              <c:f>'[2]LA TIENDA '!$B$6</c:f>
              <c:strCache>
                <c:ptCount val="1"/>
                <c:pt idx="0">
                  <c:v>Producto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'[2]LA TIENDA '!$C$3:$E$3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 </c:v>
                </c:pt>
              </c:strCache>
            </c:strRef>
          </c:cat>
          <c:val>
            <c:numRef>
              <c:f>'[2]LA TIENDA '!$C$6:$E$6</c:f>
              <c:numCache>
                <c:formatCode>General</c:formatCode>
                <c:ptCount val="3"/>
                <c:pt idx="0">
                  <c:v>345</c:v>
                </c:pt>
                <c:pt idx="1">
                  <c:v>300</c:v>
                </c:pt>
                <c:pt idx="2">
                  <c:v>312</c:v>
                </c:pt>
              </c:numCache>
            </c:numRef>
          </c:val>
        </c:ser>
        <c:ser>
          <c:idx val="3"/>
          <c:order val="3"/>
          <c:tx>
            <c:strRef>
              <c:f>'[2]LA TIENDA '!$B$7</c:f>
              <c:strCache>
                <c:ptCount val="1"/>
                <c:pt idx="0">
                  <c:v>Producto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'[2]LA TIENDA '!$C$3:$E$3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 </c:v>
                </c:pt>
              </c:strCache>
            </c:strRef>
          </c:cat>
          <c:val>
            <c:numRef>
              <c:f>'[2]LA TIENDA '!$C$7:$E$7</c:f>
              <c:numCache>
                <c:formatCode>General</c:formatCode>
                <c:ptCount val="3"/>
                <c:pt idx="0">
                  <c:v>200</c:v>
                </c:pt>
                <c:pt idx="1">
                  <c:v>340</c:v>
                </c:pt>
                <c:pt idx="2">
                  <c:v>387</c:v>
                </c:pt>
              </c:numCache>
            </c:numRef>
          </c:val>
        </c:ser>
        <c:ser>
          <c:idx val="4"/>
          <c:order val="4"/>
          <c:tx>
            <c:strRef>
              <c:f>'[2]LA TIENDA '!$B$8</c:f>
              <c:strCache>
                <c:ptCount val="1"/>
                <c:pt idx="0">
                  <c:v>Producto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'[2]LA TIENDA '!$C$3:$E$3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 </c:v>
                </c:pt>
              </c:strCache>
            </c:strRef>
          </c:cat>
          <c:val>
            <c:numRef>
              <c:f>'[2]LA TIENDA '!$C$8:$E$8</c:f>
              <c:numCache>
                <c:formatCode>General</c:formatCode>
                <c:ptCount val="3"/>
                <c:pt idx="0">
                  <c:v>110</c:v>
                </c:pt>
                <c:pt idx="1">
                  <c:v>460</c:v>
                </c:pt>
                <c:pt idx="2">
                  <c:v>237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762880"/>
        <c:axId val="-38757440"/>
      </c:barChart>
      <c:lineChart>
        <c:grouping val="stacked"/>
        <c:varyColors val="0"/>
        <c:ser>
          <c:idx val="5"/>
          <c:order val="5"/>
          <c:tx>
            <c:strRef>
              <c:f>'[2]LA TIENDA '!$B$9</c:f>
              <c:strCache>
                <c:ptCount val="1"/>
                <c:pt idx="0">
                  <c:v>Total ventas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29"/>
            <c:spPr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square"/>
              <c:size val="29"/>
              <c:spPr>
                <a:blipFill dpi="0" rotWithShape="1">
                  <a:blip xmlns:r="http://schemas.openxmlformats.org/officeDocument/2006/relationships" r:embed="rId4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a:blipFill>
                <a:ln w="730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cat>
            <c:strRef>
              <c:f>'[2]LA TIENDA '!$C$3:$E$3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 </c:v>
                </c:pt>
              </c:strCache>
            </c:strRef>
          </c:cat>
          <c:val>
            <c:numRef>
              <c:f>'[2]LA TIENDA '!$C$9:$E$9</c:f>
              <c:numCache>
                <c:formatCode>General</c:formatCode>
                <c:ptCount val="3"/>
                <c:pt idx="0">
                  <c:v>1072</c:v>
                </c:pt>
                <c:pt idx="1">
                  <c:v>1675</c:v>
                </c:pt>
                <c:pt idx="2">
                  <c:v>1888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8762880"/>
        <c:axId val="-38757440"/>
      </c:lineChart>
      <c:catAx>
        <c:axId val="-3876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57440"/>
        <c:crosses val="autoZero"/>
        <c:auto val="1"/>
        <c:lblAlgn val="ctr"/>
        <c:lblOffset val="100"/>
        <c:noMultiLvlLbl val="0"/>
      </c:catAx>
      <c:valAx>
        <c:axId val="-387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87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 de Vertices</a:t>
            </a:r>
          </a:p>
        </c:rich>
      </c:tx>
      <c:layout>
        <c:manualLayout>
          <c:xMode val="edge"/>
          <c:yMode val="edge"/>
          <c:x val="0.36106307898627382"/>
          <c:y val="2.9429400408709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[3]Circulos!$B$8:$B$368</c:f>
              <c:numCache>
                <c:formatCode>General</c:formatCode>
                <c:ptCount val="361"/>
                <c:pt idx="0">
                  <c:v>6.731767878463172</c:v>
                </c:pt>
                <c:pt idx="1">
                  <c:v>-3.3208350651752916</c:v>
                </c:pt>
                <c:pt idx="2">
                  <c:v>-4.7548517000984303</c:v>
                </c:pt>
                <c:pt idx="3">
                  <c:v>4.5970813612524406</c:v>
                </c:pt>
                <c:pt idx="4">
                  <c:v>-0.16426372755025995</c:v>
                </c:pt>
                <c:pt idx="5">
                  <c:v>2.3546577538552214</c:v>
                </c:pt>
                <c:pt idx="6">
                  <c:v>-5.1090462531537879</c:v>
                </c:pt>
                <c:pt idx="7">
                  <c:v>-1.069317992031213</c:v>
                </c:pt>
                <c:pt idx="8">
                  <c:v>7.3465833803470382</c:v>
                </c:pt>
                <c:pt idx="9">
                  <c:v>-3.7270405225127825</c:v>
                </c:pt>
                <c:pt idx="10">
                  <c:v>-0.9121956208610702</c:v>
                </c:pt>
                <c:pt idx="11">
                  <c:v>-1.7208924884983721</c:v>
                </c:pt>
                <c:pt idx="12">
                  <c:v>2.2294393862259674</c:v>
                </c:pt>
                <c:pt idx="13">
                  <c:v>4.854482474555156</c:v>
                </c:pt>
                <c:pt idx="14">
                  <c:v>-7.6188964166829738</c:v>
                </c:pt>
                <c:pt idx="15">
                  <c:v>0.98534235870979192</c:v>
                </c:pt>
                <c:pt idx="16">
                  <c:v>2.7503909414818466</c:v>
                </c:pt>
                <c:pt idx="17">
                  <c:v>0.51016805552518785</c:v>
                </c:pt>
                <c:pt idx="18">
                  <c:v>0.55691958867682567</c:v>
                </c:pt>
                <c:pt idx="19">
                  <c:v>-6.7213938810327791</c:v>
                </c:pt>
                <c:pt idx="20">
                  <c:v>5.3354522402253695</c:v>
                </c:pt>
                <c:pt idx="21">
                  <c:v>2.8013441107999055</c:v>
                </c:pt>
                <c:pt idx="22">
                  <c:v>-4.2919107333144098</c:v>
                </c:pt>
                <c:pt idx="23">
                  <c:v>0.22930289038480905</c:v>
                </c:pt>
                <c:pt idx="24">
                  <c:v>-2.1517404020489677</c:v>
                </c:pt>
                <c:pt idx="25">
                  <c:v>6.2049973268266276</c:v>
                </c:pt>
                <c:pt idx="26">
                  <c:v>-1.2916789309334085</c:v>
                </c:pt>
                <c:pt idx="27">
                  <c:v>-6.2025412979340828</c:v>
                </c:pt>
                <c:pt idx="28">
                  <c:v>4.4387092882363346</c:v>
                </c:pt>
                <c:pt idx="29">
                  <c:v>0.19685457970498599</c:v>
                </c:pt>
                <c:pt idx="30">
                  <c:v>2.193622847171067</c:v>
                </c:pt>
                <c:pt idx="31">
                  <c:v>-3.8351402089804028</c:v>
                </c:pt>
                <c:pt idx="32">
                  <c:v>-3.0138444680787115</c:v>
                </c:pt>
                <c:pt idx="33">
                  <c:v>7.8022564347268482</c:v>
                </c:pt>
                <c:pt idx="34">
                  <c:v>-2.644334373200524</c:v>
                </c:pt>
                <c:pt idx="35">
                  <c:v>-1.735196418893425</c:v>
                </c:pt>
                <c:pt idx="36">
                  <c:v>-1.1597505537227093</c:v>
                </c:pt>
                <c:pt idx="37">
                  <c:v>0.83185357440644192</c:v>
                </c:pt>
                <c:pt idx="38">
                  <c:v>6.020554990085027</c:v>
                </c:pt>
                <c:pt idx="39">
                  <c:v>-6.8406694477689509</c:v>
                </c:pt>
                <c:pt idx="40">
                  <c:v>-0.73884887984314929</c:v>
                </c:pt>
                <c:pt idx="41">
                  <c:v>3.5832403415209111</c:v>
                </c:pt>
                <c:pt idx="42">
                  <c:v>4.8152786273481046E-2</c:v>
                </c:pt>
                <c:pt idx="43">
                  <c:v>1.4954248228019691</c:v>
                </c:pt>
                <c:pt idx="44">
                  <c:v>-6.7655205124028468</c:v>
                </c:pt>
                <c:pt idx="45">
                  <c:v>3.577713787762109</c:v>
                </c:pt>
                <c:pt idx="46">
                  <c:v>4.5383562962143094</c:v>
                </c:pt>
                <c:pt idx="47">
                  <c:v>-4.5863767710285739</c:v>
                </c:pt>
                <c:pt idx="48">
                  <c:v>0.19104228587681962</c:v>
                </c:pt>
                <c:pt idx="49">
                  <c:v>-2.3533783105924946</c:v>
                </c:pt>
                <c:pt idx="50">
                  <c:v>5.2605483445681172</c:v>
                </c:pt>
                <c:pt idx="51">
                  <c:v>0.79590988276300756</c:v>
                </c:pt>
                <c:pt idx="52">
                  <c:v>-7.2444941828697269</c:v>
                </c:pt>
                <c:pt idx="53">
                  <c:v>3.8401510206959872</c:v>
                </c:pt>
                <c:pt idx="54">
                  <c:v>0.81382178880194589</c:v>
                </c:pt>
                <c:pt idx="55">
                  <c:v>1.7882923331452247</c:v>
                </c:pt>
                <c:pt idx="56">
                  <c:v>-2.4207723829077059</c:v>
                </c:pt>
                <c:pt idx="57">
                  <c:v>-4.6639068362726599</c:v>
                </c:pt>
                <c:pt idx="58">
                  <c:v>7.6797104805033349</c:v>
                </c:pt>
                <c:pt idx="59">
                  <c:v>-1.2000295616343102</c:v>
                </c:pt>
                <c:pt idx="60">
                  <c:v>-2.6316780975871987</c:v>
                </c:pt>
                <c:pt idx="61">
                  <c:v>-0.58229035746087032</c:v>
                </c:pt>
                <c:pt idx="62">
                  <c:v>-0.40927419679590571</c:v>
                </c:pt>
                <c:pt idx="63">
                  <c:v>6.6748772871448185</c:v>
                </c:pt>
                <c:pt idx="64">
                  <c:v>-5.542678001253968</c:v>
                </c:pt>
                <c:pt idx="65">
                  <c:v>-2.5596973573955304</c:v>
                </c:pt>
                <c:pt idx="66">
                  <c:v>4.2266937428747182</c:v>
                </c:pt>
                <c:pt idx="67">
                  <c:v>-0.21331481554043122</c:v>
                </c:pt>
                <c:pt idx="68">
                  <c:v>2.0982603230608605</c:v>
                </c:pt>
                <c:pt idx="69">
                  <c:v>-6.3016018094280772</c:v>
                </c:pt>
                <c:pt idx="70">
                  <c:v>1.5694985569715045</c:v>
                </c:pt>
                <c:pt idx="71">
                  <c:v>6.0301455420034467</c:v>
                </c:pt>
                <c:pt idx="72">
                  <c:v>-4.4849325787132459</c:v>
                </c:pt>
                <c:pt idx="73">
                  <c:v>-0.13285660644552891</c:v>
                </c:pt>
                <c:pt idx="74">
                  <c:v>-2.2311250378808491</c:v>
                </c:pt>
                <c:pt idx="75">
                  <c:v>4.0163545042124404</c:v>
                </c:pt>
                <c:pt idx="76">
                  <c:v>2.7683618174185445</c:v>
                </c:pt>
                <c:pt idx="77">
                  <c:v>-7.7742169790808102</c:v>
                </c:pt>
                <c:pt idx="78">
                  <c:v>2.8114746488225815</c:v>
                </c:pt>
                <c:pt idx="79">
                  <c:v>1.6187028163314072</c:v>
                </c:pt>
                <c:pt idx="80">
                  <c:v>1.2380554028774782</c:v>
                </c:pt>
                <c:pt idx="81">
                  <c:v>-1.0118622879190848</c:v>
                </c:pt>
                <c:pt idx="82">
                  <c:v>-5.8934202280872157</c:v>
                </c:pt>
                <c:pt idx="83">
                  <c:v>6.9762668094545246</c:v>
                </c:pt>
                <c:pt idx="84">
                  <c:v>0.49997042135277381</c:v>
                </c:pt>
                <c:pt idx="85">
                  <c:v>-3.4804521595552083</c:v>
                </c:pt>
                <c:pt idx="86">
                  <c:v>-9.9916888627280279E-2</c:v>
                </c:pt>
                <c:pt idx="87">
                  <c:v>-1.388723871825235</c:v>
                </c:pt>
                <c:pt idx="88">
                  <c:v>6.7901687400618318</c:v>
                </c:pt>
                <c:pt idx="89">
                  <c:v>-3.8301054019012635</c:v>
                </c:pt>
                <c:pt idx="90">
                  <c:v>-4.3174745344758252</c:v>
                </c:pt>
                <c:pt idx="91">
                  <c:v>4.5685728953382032</c:v>
                </c:pt>
                <c:pt idx="92">
                  <c:v>-0.21267894079940922</c:v>
                </c:pt>
                <c:pt idx="93">
                  <c:v>2.3462820388421015</c:v>
                </c:pt>
                <c:pt idx="94">
                  <c:v>-5.4066869955089372</c:v>
                </c:pt>
                <c:pt idx="95">
                  <c:v>-0.52043374612899329</c:v>
                </c:pt>
                <c:pt idx="96">
                  <c:v>7.1332282966012848</c:v>
                </c:pt>
                <c:pt idx="97">
                  <c:v>-3.9455415171831607</c:v>
                </c:pt>
                <c:pt idx="98">
                  <c:v>-0.71883669399586092</c:v>
                </c:pt>
                <c:pt idx="99">
                  <c:v>-1.8530944827103841</c:v>
                </c:pt>
                <c:pt idx="100">
                  <c:v>2.6122191512079636</c:v>
                </c:pt>
                <c:pt idx="101">
                  <c:v>4.4657887702931545</c:v>
                </c:pt>
                <c:pt idx="102">
                  <c:v>-7.7301142314236992</c:v>
                </c:pt>
                <c:pt idx="103">
                  <c:v>1.4101204698592196</c:v>
                </c:pt>
                <c:pt idx="104">
                  <c:v>2.5121230947708186</c:v>
                </c:pt>
                <c:pt idx="105">
                  <c:v>0.65612849425264308</c:v>
                </c:pt>
                <c:pt idx="106">
                  <c:v>0.25691971974845823</c:v>
                </c:pt>
                <c:pt idx="107">
                  <c:v>-6.6186977897374728</c:v>
                </c:pt>
                <c:pt idx="108">
                  <c:v>5.7424744167443542</c:v>
                </c:pt>
                <c:pt idx="109">
                  <c:v>2.316931349761763</c:v>
                </c:pt>
                <c:pt idx="110">
                  <c:v>-4.1560737522564732</c:v>
                </c:pt>
                <c:pt idx="111">
                  <c:v>0.19260874143796983</c:v>
                </c:pt>
                <c:pt idx="112">
                  <c:v>-2.0384049978279455</c:v>
                </c:pt>
                <c:pt idx="113">
                  <c:v>6.3904862428312237</c:v>
                </c:pt>
                <c:pt idx="114">
                  <c:v>-1.8458568573547851</c:v>
                </c:pt>
                <c:pt idx="115">
                  <c:v>-5.8507894542306742</c:v>
                </c:pt>
                <c:pt idx="116">
                  <c:v>4.5232990336377839</c:v>
                </c:pt>
                <c:pt idx="117">
                  <c:v>7.3578447926096177E-2</c:v>
                </c:pt>
                <c:pt idx="118">
                  <c:v>2.2640360579368255</c:v>
                </c:pt>
                <c:pt idx="119">
                  <c:v>-4.194714653602321</c:v>
                </c:pt>
                <c:pt idx="120">
                  <c:v>-2.5179448673123219</c:v>
                </c:pt>
                <c:pt idx="121">
                  <c:v>7.7358951553550215</c:v>
                </c:pt>
                <c:pt idx="122">
                  <c:v>-2.9719225903752284</c:v>
                </c:pt>
                <c:pt idx="123">
                  <c:v>-1.5038137930739328</c:v>
                </c:pt>
                <c:pt idx="124">
                  <c:v>-1.3157975785076206</c:v>
                </c:pt>
                <c:pt idx="125">
                  <c:v>1.1944005897049308</c:v>
                </c:pt>
                <c:pt idx="126">
                  <c:v>5.7572440683179211</c:v>
                </c:pt>
                <c:pt idx="127">
                  <c:v>-7.102359525516559</c:v>
                </c:pt>
                <c:pt idx="128">
                  <c:v>-0.26320113191829481</c:v>
                </c:pt>
                <c:pt idx="129">
                  <c:v>3.3745685271945183</c:v>
                </c:pt>
                <c:pt idx="130">
                  <c:v>0.15509998027019556</c:v>
                </c:pt>
                <c:pt idx="131">
                  <c:v>1.2760940889796506</c:v>
                </c:pt>
                <c:pt idx="132">
                  <c:v>-6.8055879644668575</c:v>
                </c:pt>
                <c:pt idx="133">
                  <c:v>4.0776298172199832</c:v>
                </c:pt>
                <c:pt idx="134">
                  <c:v>4.0925788117898918</c:v>
                </c:pt>
                <c:pt idx="135">
                  <c:v>-4.5438273002660692</c:v>
                </c:pt>
                <c:pt idx="136">
                  <c:v>0.22917413289125327</c:v>
                </c:pt>
                <c:pt idx="137">
                  <c:v>-2.3332540793299303</c:v>
                </c:pt>
                <c:pt idx="138">
                  <c:v>5.5471514144499796</c:v>
                </c:pt>
                <c:pt idx="139">
                  <c:v>0.24329683092133078</c:v>
                </c:pt>
                <c:pt idx="140">
                  <c:v>-7.0129977322636448</c:v>
                </c:pt>
                <c:pt idx="141">
                  <c:v>4.0431386875736868</c:v>
                </c:pt>
                <c:pt idx="142">
                  <c:v>0.62743928923024417</c:v>
                </c:pt>
                <c:pt idx="143">
                  <c:v>1.9150407910331764</c:v>
                </c:pt>
                <c:pt idx="144">
                  <c:v>-2.8034362703906104</c:v>
                </c:pt>
                <c:pt idx="145">
                  <c:v>-4.260389483345949</c:v>
                </c:pt>
                <c:pt idx="146">
                  <c:v>7.7700584000638617</c:v>
                </c:pt>
                <c:pt idx="147">
                  <c:v>-1.6153234348676324</c:v>
                </c:pt>
                <c:pt idx="148">
                  <c:v>-2.392026453274902</c:v>
                </c:pt>
                <c:pt idx="149">
                  <c:v>-0.73142746738471143</c:v>
                </c:pt>
                <c:pt idx="150">
                  <c:v>-0.10007251938635635</c:v>
                </c:pt>
                <c:pt idx="151">
                  <c:v>6.552866614989922</c:v>
                </c:pt>
                <c:pt idx="152">
                  <c:v>-5.9345461926736816</c:v>
                </c:pt>
                <c:pt idx="153">
                  <c:v>-2.0734362991208113</c:v>
                </c:pt>
                <c:pt idx="154">
                  <c:v>4.0802970995039685</c:v>
                </c:pt>
                <c:pt idx="155">
                  <c:v>-0.16729514898988374</c:v>
                </c:pt>
                <c:pt idx="156">
                  <c:v>1.9721737142876241</c:v>
                </c:pt>
                <c:pt idx="157">
                  <c:v>-6.4714233116776283</c:v>
                </c:pt>
                <c:pt idx="158">
                  <c:v>2.1203380834945209</c:v>
                </c:pt>
                <c:pt idx="159">
                  <c:v>5.6647887843163467</c:v>
                </c:pt>
                <c:pt idx="160">
                  <c:v>-4.5538640031579263</c:v>
                </c:pt>
                <c:pt idx="161">
                  <c:v>-1.9119156856021859E-2</c:v>
                </c:pt>
                <c:pt idx="162">
                  <c:v>-2.292158559115975</c:v>
                </c:pt>
                <c:pt idx="163">
                  <c:v>4.3698731267299307</c:v>
                </c:pt>
                <c:pt idx="164">
                  <c:v>2.2629513812403559</c:v>
                </c:pt>
                <c:pt idx="165">
                  <c:v>-7.6873865434066202</c:v>
                </c:pt>
                <c:pt idx="166">
                  <c:v>3.1254937226185775</c:v>
                </c:pt>
                <c:pt idx="167">
                  <c:v>1.3907932312774962</c:v>
                </c:pt>
                <c:pt idx="168">
                  <c:v>1.3927005921222197</c:v>
                </c:pt>
                <c:pt idx="169">
                  <c:v>-1.3791674649874932</c:v>
                </c:pt>
                <c:pt idx="170">
                  <c:v>-5.6121769423797634</c:v>
                </c:pt>
                <c:pt idx="171">
                  <c:v>7.2187735694158581</c:v>
                </c:pt>
                <c:pt idx="172">
                  <c:v>2.8898756958552169E-2</c:v>
                </c:pt>
                <c:pt idx="173">
                  <c:v>-3.2658847016126269</c:v>
                </c:pt>
                <c:pt idx="174">
                  <c:v>-0.21350049009708907</c:v>
                </c:pt>
                <c:pt idx="175">
                  <c:v>-1.1576549198041264</c:v>
                </c:pt>
                <c:pt idx="176">
                  <c:v>6.8116687936994653</c:v>
                </c:pt>
                <c:pt idx="177">
                  <c:v>-4.3199146182339137</c:v>
                </c:pt>
                <c:pt idx="178">
                  <c:v>-3.864046254413843</c:v>
                </c:pt>
                <c:pt idx="179">
                  <c:v>4.5123097324959573</c:v>
                </c:pt>
                <c:pt idx="180">
                  <c:v>-0.24054170314101464</c:v>
                </c:pt>
                <c:pt idx="181">
                  <c:v>2.3141921317969576</c:v>
                </c:pt>
                <c:pt idx="182">
                  <c:v>-5.6816384572707763</c:v>
                </c:pt>
                <c:pt idx="183">
                  <c:v>3.5089909276420542E-2</c:v>
                </c:pt>
                <c:pt idx="184">
                  <c:v>6.8840285279081641</c:v>
                </c:pt>
                <c:pt idx="185">
                  <c:v>-4.1328845165853743</c:v>
                </c:pt>
                <c:pt idx="186">
                  <c:v>-0.53981797903027151</c:v>
                </c:pt>
                <c:pt idx="187">
                  <c:v>-1.9738781595754729</c:v>
                </c:pt>
                <c:pt idx="188">
                  <c:v>2.9940773243617582</c:v>
                </c:pt>
                <c:pt idx="189">
                  <c:v>4.047983408935746</c:v>
                </c:pt>
                <c:pt idx="190">
                  <c:v>-7.7995109017973236</c:v>
                </c:pt>
                <c:pt idx="191">
                  <c:v>1.8153578798603505</c:v>
                </c:pt>
                <c:pt idx="192">
                  <c:v>2.271686667171259</c:v>
                </c:pt>
                <c:pt idx="193">
                  <c:v>0.80792748146093651</c:v>
                </c:pt>
                <c:pt idx="194">
                  <c:v>-6.1039431004577212E-2</c:v>
                </c:pt>
                <c:pt idx="195">
                  <c:v>-6.4774115566837764</c:v>
                </c:pt>
                <c:pt idx="196">
                  <c:v>6.1186106799424707</c:v>
                </c:pt>
                <c:pt idx="197">
                  <c:v>1.8296011591944807</c:v>
                </c:pt>
                <c:pt idx="198">
                  <c:v>-3.9996181184188062</c:v>
                </c:pt>
                <c:pt idx="199">
                  <c:v>0.13749652509697102</c:v>
                </c:pt>
                <c:pt idx="200">
                  <c:v>-1.8995799278143819</c:v>
                </c:pt>
                <c:pt idx="201">
                  <c:v>6.5441980439602707</c:v>
                </c:pt>
                <c:pt idx="202">
                  <c:v>-2.3925289375102667</c:v>
                </c:pt>
                <c:pt idx="203">
                  <c:v>-5.4724689006289422</c:v>
                </c:pt>
                <c:pt idx="204">
                  <c:v>4.576697370489657</c:v>
                </c:pt>
                <c:pt idx="205">
                  <c:v>-3.043515052199771E-2</c:v>
                </c:pt>
                <c:pt idx="206">
                  <c:v>2.3153048209914866</c:v>
                </c:pt>
                <c:pt idx="207">
                  <c:v>-4.5414851285466424</c:v>
                </c:pt>
                <c:pt idx="208">
                  <c:v>-2.0037478352670517</c:v>
                </c:pt>
                <c:pt idx="209">
                  <c:v>7.6288031732875536</c:v>
                </c:pt>
                <c:pt idx="210">
                  <c:v>-3.2720177827220747</c:v>
                </c:pt>
                <c:pt idx="211">
                  <c:v>-1.2798979600188158</c:v>
                </c:pt>
                <c:pt idx="212">
                  <c:v>-1.4684883734189209</c:v>
                </c:pt>
                <c:pt idx="213">
                  <c:v>1.5658543140116914</c:v>
                </c:pt>
                <c:pt idx="214">
                  <c:v>5.4583850128703588</c:v>
                </c:pt>
                <c:pt idx="215">
                  <c:v>-7.3253508862627692</c:v>
                </c:pt>
                <c:pt idx="216">
                  <c:v>0.20258589207407451</c:v>
                </c:pt>
                <c:pt idx="217">
                  <c:v>3.1546987384990519</c:v>
                </c:pt>
                <c:pt idx="218">
                  <c:v>0.27490806336752205</c:v>
                </c:pt>
                <c:pt idx="219">
                  <c:v>1.0335395208505338</c:v>
                </c:pt>
                <c:pt idx="220">
                  <c:v>-6.8083173109658963</c:v>
                </c:pt>
                <c:pt idx="221">
                  <c:v>4.5565957144733247</c:v>
                </c:pt>
                <c:pt idx="222">
                  <c:v>3.6322580240359881</c:v>
                </c:pt>
                <c:pt idx="223">
                  <c:v>-4.4742017013663018</c:v>
                </c:pt>
                <c:pt idx="224">
                  <c:v>0.24680883331086989</c:v>
                </c:pt>
                <c:pt idx="225">
                  <c:v>-2.2890067454613865</c:v>
                </c:pt>
                <c:pt idx="226">
                  <c:v>5.8098532407124432</c:v>
                </c:pt>
                <c:pt idx="227">
                  <c:v>-0.31431252797055148</c:v>
                </c:pt>
                <c:pt idx="228">
                  <c:v>-6.7465603128894376</c:v>
                </c:pt>
                <c:pt idx="229">
                  <c:v>4.2147363178112451</c:v>
                </c:pt>
                <c:pt idx="230">
                  <c:v>0.45615024405456467</c:v>
                </c:pt>
                <c:pt idx="231">
                  <c:v>2.0293591260028325</c:v>
                </c:pt>
                <c:pt idx="232">
                  <c:v>-3.1837935602981609</c:v>
                </c:pt>
                <c:pt idx="233">
                  <c:v>-3.8288577600201879</c:v>
                </c:pt>
                <c:pt idx="234">
                  <c:v>7.8184568670515189</c:v>
                </c:pt>
                <c:pt idx="235">
                  <c:v>-2.0099547637118254</c:v>
                </c:pt>
                <c:pt idx="236">
                  <c:v>-2.1513995751663977</c:v>
                </c:pt>
                <c:pt idx="237">
                  <c:v>-0.88536453218509892</c:v>
                </c:pt>
                <c:pt idx="238">
                  <c:v>0.22617693732398145</c:v>
                </c:pt>
                <c:pt idx="239">
                  <c:v>6.3923769930767884</c:v>
                </c:pt>
                <c:pt idx="240">
                  <c:v>-6.2943983619819415</c:v>
                </c:pt>
                <c:pt idx="241">
                  <c:v>-1.5858129264651522</c:v>
                </c:pt>
                <c:pt idx="242">
                  <c:v>3.914298565785987</c:v>
                </c:pt>
                <c:pt idx="243">
                  <c:v>-0.10334707136289085</c:v>
                </c:pt>
                <c:pt idx="244">
                  <c:v>1.820651316835777</c:v>
                </c:pt>
                <c:pt idx="245">
                  <c:v>-6.6086082718332237</c:v>
                </c:pt>
                <c:pt idx="246">
                  <c:v>2.6620192940221021</c:v>
                </c:pt>
                <c:pt idx="247">
                  <c:v>5.2741641804332255</c:v>
                </c:pt>
                <c:pt idx="248">
                  <c:v>-4.5918833235808112</c:v>
                </c:pt>
                <c:pt idx="249">
                  <c:v>7.501144860040708E-2</c:v>
                </c:pt>
                <c:pt idx="250">
                  <c:v>-2.333297212086606</c:v>
                </c:pt>
                <c:pt idx="251">
                  <c:v>4.7092092758603084</c:v>
                </c:pt>
                <c:pt idx="252">
                  <c:v>1.7407087940475994</c:v>
                </c:pt>
                <c:pt idx="253">
                  <c:v>-7.5602732938387831</c:v>
                </c:pt>
                <c:pt idx="254">
                  <c:v>3.4113389616980196</c:v>
                </c:pt>
                <c:pt idx="255">
                  <c:v>1.171377227302189</c:v>
                </c:pt>
                <c:pt idx="256">
                  <c:v>1.5428858993968804</c:v>
                </c:pt>
                <c:pt idx="257">
                  <c:v>-1.7541455188565469</c:v>
                </c:pt>
                <c:pt idx="258">
                  <c:v>-5.2960499311270626</c:v>
                </c:pt>
                <c:pt idx="259">
                  <c:v>7.4219496530427893</c:v>
                </c:pt>
                <c:pt idx="260">
                  <c:v>-0.43090954853570146</c:v>
                </c:pt>
                <c:pt idx="261">
                  <c:v>-3.0413108482726248</c:v>
                </c:pt>
                <c:pt idx="262">
                  <c:v>-0.33910404133656946</c:v>
                </c:pt>
                <c:pt idx="263">
                  <c:v>-0.90389456857021222</c:v>
                </c:pt>
                <c:pt idx="264">
                  <c:v>6.7954553163442935</c:v>
                </c:pt>
                <c:pt idx="265">
                  <c:v>-4.787317975670959</c:v>
                </c:pt>
                <c:pt idx="266">
                  <c:v>-3.3975986181297739</c:v>
                </c:pt>
                <c:pt idx="267">
                  <c:v>4.4296960389473314</c:v>
                </c:pt>
                <c:pt idx="268">
                  <c:v>-0.24801595784230099</c:v>
                </c:pt>
                <c:pt idx="269">
                  <c:v>2.2576215835885782</c:v>
                </c:pt>
                <c:pt idx="270">
                  <c:v>-5.9315097420847147</c:v>
                </c:pt>
                <c:pt idx="271">
                  <c:v>0.59395480388416244</c:v>
                </c:pt>
                <c:pt idx="272">
                  <c:v>6.6008458477057461</c:v>
                </c:pt>
                <c:pt idx="273">
                  <c:v>-4.2886667234897802</c:v>
                </c:pt>
                <c:pt idx="274">
                  <c:v>-0.37660228937205709</c:v>
                </c:pt>
                <c:pt idx="275">
                  <c:v>-2.0812424420467361</c:v>
                </c:pt>
                <c:pt idx="276">
                  <c:v>3.3722345542948413</c:v>
                </c:pt>
                <c:pt idx="277">
                  <c:v>3.6033120573249855</c:v>
                </c:pt>
                <c:pt idx="278">
                  <c:v>-7.8268986402435843</c:v>
                </c:pt>
                <c:pt idx="279">
                  <c:v>2.1988570213381191</c:v>
                </c:pt>
                <c:pt idx="280">
                  <c:v>2.0314577388148072</c:v>
                </c:pt>
                <c:pt idx="281">
                  <c:v>0.96347100389297491</c:v>
                </c:pt>
                <c:pt idx="282">
                  <c:v>-0.39508999927369859</c:v>
                </c:pt>
                <c:pt idx="283">
                  <c:v>-6.2978238728933622</c:v>
                </c:pt>
                <c:pt idx="284">
                  <c:v>6.4616533184400264</c:v>
                </c:pt>
                <c:pt idx="285">
                  <c:v>1.3424559461194057</c:v>
                </c:pt>
                <c:pt idx="286">
                  <c:v>-3.8246070355984068</c:v>
                </c:pt>
                <c:pt idx="287">
                  <c:v>6.4992387800072868E-2</c:v>
                </c:pt>
                <c:pt idx="288">
                  <c:v>-1.7354298093513785</c:v>
                </c:pt>
                <c:pt idx="289">
                  <c:v>6.6644650695886911</c:v>
                </c:pt>
                <c:pt idx="290">
                  <c:v>-2.9284029166556378</c:v>
                </c:pt>
                <c:pt idx="291">
                  <c:v>-5.0702173848495447</c:v>
                </c:pt>
                <c:pt idx="292">
                  <c:v>4.5995200993508289</c:v>
                </c:pt>
                <c:pt idx="293">
                  <c:v>-0.11454992848182043</c:v>
                </c:pt>
                <c:pt idx="294">
                  <c:v>2.3459686310282692</c:v>
                </c:pt>
                <c:pt idx="295">
                  <c:v>-4.8727082696299657</c:v>
                </c:pt>
                <c:pt idx="296">
                  <c:v>-1.4742162711043756</c:v>
                </c:pt>
                <c:pt idx="297">
                  <c:v>7.4819411119978714</c:v>
                </c:pt>
                <c:pt idx="298">
                  <c:v>-3.5433161170686103</c:v>
                </c:pt>
                <c:pt idx="299">
                  <c:v>-1.0654721893240826</c:v>
                </c:pt>
                <c:pt idx="300">
                  <c:v>-1.6156198222202049</c:v>
                </c:pt>
                <c:pt idx="301">
                  <c:v>1.9437190262893507</c:v>
                </c:pt>
                <c:pt idx="302">
                  <c:v>5.1253685657654851</c:v>
                </c:pt>
                <c:pt idx="303">
                  <c:v>-7.5084445091919978</c:v>
                </c:pt>
                <c:pt idx="304">
                  <c:v>0.65573708522845842</c:v>
                </c:pt>
                <c:pt idx="305">
                  <c:v>2.9260227500110547</c:v>
                </c:pt>
                <c:pt idx="306">
                  <c:v>0.4058619588508004</c:v>
                </c:pt>
                <c:pt idx="307">
                  <c:v>0.7688800400286292</c:v>
                </c:pt>
                <c:pt idx="308">
                  <c:v>-6.7730205396949827</c:v>
                </c:pt>
                <c:pt idx="309">
                  <c:v>5.011735850822463</c:v>
                </c:pt>
                <c:pt idx="310">
                  <c:v>3.1604551659187381</c:v>
                </c:pt>
                <c:pt idx="311">
                  <c:v>-4.3789964390608365</c:v>
                </c:pt>
                <c:pt idx="312">
                  <c:v>0.24421664750670491</c:v>
                </c:pt>
                <c:pt idx="313">
                  <c:v>-2.2199736615876322</c:v>
                </c:pt>
                <c:pt idx="314">
                  <c:v>6.0463313840340724</c:v>
                </c:pt>
                <c:pt idx="315">
                  <c:v>-0.87359896398871806</c:v>
                </c:pt>
                <c:pt idx="316">
                  <c:v>-6.4471505406008633</c:v>
                </c:pt>
                <c:pt idx="317">
                  <c:v>4.3546636443748366</c:v>
                </c:pt>
                <c:pt idx="318">
                  <c:v>0.30132871731176059</c:v>
                </c:pt>
                <c:pt idx="319">
                  <c:v>2.1292936394505029</c:v>
                </c:pt>
                <c:pt idx="320">
                  <c:v>-3.5590488827405973</c:v>
                </c:pt>
                <c:pt idx="321">
                  <c:v>-3.3716576341563491</c:v>
                </c:pt>
                <c:pt idx="322">
                  <c:v>7.8248557473750093</c:v>
                </c:pt>
                <c:pt idx="323">
                  <c:v>-2.3818199796754635</c:v>
                </c:pt>
                <c:pt idx="324">
                  <c:v>-1.9121498293880415</c:v>
                </c:pt>
                <c:pt idx="325">
                  <c:v>-1.0419762754092694</c:v>
                </c:pt>
                <c:pt idx="326">
                  <c:v>0.56751824819781571</c:v>
                </c:pt>
                <c:pt idx="327">
                  <c:v>6.1938296704078848</c:v>
                </c:pt>
                <c:pt idx="328">
                  <c:v>-6.6201336640832142</c:v>
                </c:pt>
                <c:pt idx="329">
                  <c:v>-1.0999112249884906</c:v>
                </c:pt>
                <c:pt idx="330">
                  <c:v>3.7308183614785504</c:v>
                </c:pt>
                <c:pt idx="331">
                  <c:v>-2.2589132184141849E-2</c:v>
                </c:pt>
                <c:pt idx="332">
                  <c:v>1.6439715802458135</c:v>
                </c:pt>
                <c:pt idx="333">
                  <c:v>-6.711593167914045</c:v>
                </c:pt>
                <c:pt idx="334">
                  <c:v>3.1912781679177264</c:v>
                </c:pt>
                <c:pt idx="335">
                  <c:v>4.8609790197470533</c:v>
                </c:pt>
                <c:pt idx="336">
                  <c:v>-4.5997197010713524</c:v>
                </c:pt>
                <c:pt idx="337">
                  <c:v>0.14900409572561571</c:v>
                </c:pt>
                <c:pt idx="338">
                  <c:v>-2.3531629267708127</c:v>
                </c:pt>
                <c:pt idx="339">
                  <c:v>5.0316495617510171</c:v>
                </c:pt>
                <c:pt idx="340">
                  <c:v>1.2046590745597252</c:v>
                </c:pt>
                <c:pt idx="341">
                  <c:v>-7.3939665033371806</c:v>
                </c:pt>
                <c:pt idx="342">
                  <c:v>3.6678229564152232</c:v>
                </c:pt>
                <c:pt idx="343">
                  <c:v>0.96241541801111985</c:v>
                </c:pt>
                <c:pt idx="344">
                  <c:v>1.6864190945393591</c:v>
                </c:pt>
                <c:pt idx="345">
                  <c:v>-2.134246945544692</c:v>
                </c:pt>
                <c:pt idx="346">
                  <c:v>-4.9465527024839764</c:v>
                </c:pt>
                <c:pt idx="347">
                  <c:v>7.5847267571040273</c:v>
                </c:pt>
                <c:pt idx="348">
                  <c:v>-0.87674209172368534</c:v>
                </c:pt>
                <c:pt idx="349">
                  <c:v>-2.8091370244027103</c:v>
                </c:pt>
                <c:pt idx="350">
                  <c:v>-0.47494805888602543</c:v>
                </c:pt>
                <c:pt idx="351">
                  <c:v>-0.62866896582971643</c:v>
                </c:pt>
                <c:pt idx="352">
                  <c:v>6.7409668242747669</c:v>
                </c:pt>
                <c:pt idx="353">
                  <c:v>-5.2295139699609363</c:v>
                </c:pt>
                <c:pt idx="354">
                  <c:v>-2.9212167212964903</c:v>
                </c:pt>
                <c:pt idx="355">
                  <c:v>4.3223169762040889</c:v>
                </c:pt>
                <c:pt idx="356">
                  <c:v>-0.23547746505488173</c:v>
                </c:pt>
                <c:pt idx="357">
                  <c:v>2.1760135581058528</c:v>
                </c:pt>
                <c:pt idx="358">
                  <c:v>-6.1540516032104478</c:v>
                </c:pt>
                <c:pt idx="359">
                  <c:v>1.1528264100891574</c:v>
                </c:pt>
                <c:pt idx="360">
                  <c:v>6.285751941865704</c:v>
                </c:pt>
              </c:numCache>
            </c:numRef>
          </c:xVal>
          <c:yVal>
            <c:numRef>
              <c:f>[3]Circulos!$C$8:$C$368</c:f>
              <c:numCache>
                <c:formatCode>General</c:formatCode>
                <c:ptCount val="361"/>
                <c:pt idx="0">
                  <c:v>0</c:v>
                </c:pt>
                <c:pt idx="1">
                  <c:v>7.2561569967246768</c:v>
                </c:pt>
                <c:pt idx="2">
                  <c:v>-5.5052684927900337</c:v>
                </c:pt>
                <c:pt idx="3">
                  <c:v>-1.3377791384238908</c:v>
                </c:pt>
                <c:pt idx="4">
                  <c:v>1.116945949900702</c:v>
                </c:pt>
                <c:pt idx="5">
                  <c:v>1.5266678496725257</c:v>
                </c:pt>
                <c:pt idx="6">
                  <c:v>3.248637786059084</c:v>
                </c:pt>
                <c:pt idx="7">
                  <c:v>-7.7467881997785382</c:v>
                </c:pt>
                <c:pt idx="8">
                  <c:v>2.2086198328492768</c:v>
                </c:pt>
                <c:pt idx="9">
                  <c:v>4.2388142926920045</c:v>
                </c:pt>
                <c:pt idx="10">
                  <c:v>-2.0407284164832271</c:v>
                </c:pt>
                <c:pt idx="11">
                  <c:v>-1.5232748392906021E-2</c:v>
                </c:pt>
                <c:pt idx="12">
                  <c:v>-4.7596227834245131</c:v>
                </c:pt>
                <c:pt idx="13">
                  <c:v>5.7222384707139859</c:v>
                </c:pt>
                <c:pt idx="14">
                  <c:v>2.1441830057631868</c:v>
                </c:pt>
                <c:pt idx="15">
                  <c:v>-6.311444149620856</c:v>
                </c:pt>
                <c:pt idx="16">
                  <c:v>1.8180250287617159</c:v>
                </c:pt>
                <c:pt idx="17">
                  <c:v>-0.31808925343090844</c:v>
                </c:pt>
                <c:pt idx="18">
                  <c:v>4.3163890688536748</c:v>
                </c:pt>
                <c:pt idx="19">
                  <c:v>-2.0857134566358115</c:v>
                </c:pt>
                <c:pt idx="20">
                  <c:v>-5.960846906011132</c:v>
                </c:pt>
                <c:pt idx="21">
                  <c:v>6.4189662581723708</c:v>
                </c:pt>
                <c:pt idx="22">
                  <c:v>-7.5986988864295363E-2</c:v>
                </c:pt>
                <c:pt idx="23">
                  <c:v>-0.47846651380218563</c:v>
                </c:pt>
                <c:pt idx="24">
                  <c:v>-2.5823622766129573</c:v>
                </c:pt>
                <c:pt idx="25">
                  <c:v>-1.6871425706078227</c:v>
                </c:pt>
                <c:pt idx="26">
                  <c:v>7.8188844000545803</c:v>
                </c:pt>
                <c:pt idx="27">
                  <c:v>-4.1792729508217326</c:v>
                </c:pt>
                <c:pt idx="28">
                  <c:v>-2.7132661974310226</c:v>
                </c:pt>
                <c:pt idx="29">
                  <c:v>1.6399673242794115</c:v>
                </c:pt>
                <c:pt idx="30">
                  <c:v>0.70204791016053381</c:v>
                </c:pt>
                <c:pt idx="31">
                  <c:v>4.2091038818969118</c:v>
                </c:pt>
                <c:pt idx="32">
                  <c:v>-7.0760858046902388</c:v>
                </c:pt>
                <c:pt idx="33">
                  <c:v>0.20723197072778018</c:v>
                </c:pt>
                <c:pt idx="34">
                  <c:v>5.3946578937674206</c:v>
                </c:pt>
                <c:pt idx="35">
                  <c:v>-2.1203404739825267</c:v>
                </c:pt>
                <c:pt idx="36">
                  <c:v>0.30433869886433057</c:v>
                </c:pt>
                <c:pt idx="37">
                  <c:v>-4.7723627057495577</c:v>
                </c:pt>
                <c:pt idx="38">
                  <c:v>4.1346022280546721</c:v>
                </c:pt>
                <c:pt idx="39">
                  <c:v>4.0987923083663169</c:v>
                </c:pt>
                <c:pt idx="40">
                  <c:v>-6.6523403710560221</c:v>
                </c:pt>
                <c:pt idx="41">
                  <c:v>1.1818472854971931</c:v>
                </c:pt>
                <c:pt idx="42">
                  <c:v>-5.1917554333591381E-2</c:v>
                </c:pt>
                <c:pt idx="43">
                  <c:v>3.5990833495739367</c:v>
                </c:pt>
                <c:pt idx="44">
                  <c:v>-0.23963812837114712</c:v>
                </c:pt>
                <c:pt idx="45">
                  <c:v>-7.1382560241060711</c:v>
                </c:pt>
                <c:pt idx="46">
                  <c:v>5.6469408524993714</c:v>
                </c:pt>
                <c:pt idx="47">
                  <c:v>1.1602528665653555</c:v>
                </c:pt>
                <c:pt idx="48">
                  <c:v>-1.0414364758636674</c:v>
                </c:pt>
                <c:pt idx="49">
                  <c:v>-1.6470204094642467</c:v>
                </c:pt>
                <c:pt idx="50">
                  <c:v>-3.0890671892861463</c:v>
                </c:pt>
                <c:pt idx="51">
                  <c:v>7.7943297734512083</c:v>
                </c:pt>
                <c:pt idx="52">
                  <c:v>-2.4607353953620232</c:v>
                </c:pt>
                <c:pt idx="53">
                  <c:v>-4.0675771581944185</c:v>
                </c:pt>
                <c:pt idx="54">
                  <c:v>2.0086439826282083</c:v>
                </c:pt>
                <c:pt idx="55">
                  <c:v>7.9196390068027214E-2</c:v>
                </c:pt>
                <c:pt idx="56">
                  <c:v>4.7250499188674331</c:v>
                </c:pt>
                <c:pt idx="57">
                  <c:v>-5.9095296054589808</c:v>
                </c:pt>
                <c:pt idx="58">
                  <c:v>-1.8706315267663614</c:v>
                </c:pt>
                <c:pt idx="59">
                  <c:v>6.2305041049042194</c:v>
                </c:pt>
                <c:pt idx="60">
                  <c:v>-1.8767102057390384</c:v>
                </c:pt>
                <c:pt idx="61">
                  <c:v>0.33503332515811252</c:v>
                </c:pt>
                <c:pt idx="62">
                  <c:v>-4.3923869658867112</c:v>
                </c:pt>
                <c:pt idx="63">
                  <c:v>2.3333530468361925</c:v>
                </c:pt>
                <c:pt idx="64">
                  <c:v>5.7677932665221734</c:v>
                </c:pt>
                <c:pt idx="65">
                  <c:v>-6.482019980824381</c:v>
                </c:pt>
                <c:pt idx="66">
                  <c:v>0.22468485500898294</c:v>
                </c:pt>
                <c:pt idx="67">
                  <c:v>0.40743666791080474</c:v>
                </c:pt>
                <c:pt idx="68">
                  <c:v>2.7075984041040759</c:v>
                </c:pt>
                <c:pt idx="69">
                  <c:v>1.4759884609057941</c:v>
                </c:pt>
                <c:pt idx="70">
                  <c:v>-7.7774477243134594</c:v>
                </c:pt>
                <c:pt idx="71">
                  <c:v>4.3812682781964023</c:v>
                </c:pt>
                <c:pt idx="72">
                  <c:v>2.5279289598031967</c:v>
                </c:pt>
                <c:pt idx="73">
                  <c:v>-1.5768032505457996</c:v>
                </c:pt>
                <c:pt idx="74">
                  <c:v>-0.80217109764646277</c:v>
                </c:pt>
                <c:pt idx="75">
                  <c:v>-4.1061049075603711</c:v>
                </c:pt>
                <c:pt idx="76">
                  <c:v>7.1962401177072124</c:v>
                </c:pt>
                <c:pt idx="77">
                  <c:v>-0.48230763987568515</c:v>
                </c:pt>
                <c:pt idx="78">
                  <c:v>-5.2562345934972754</c:v>
                </c:pt>
                <c:pt idx="79">
                  <c:v>2.1274044673518415</c:v>
                </c:pt>
                <c:pt idx="80">
                  <c:v>-0.27844656069792451</c:v>
                </c:pt>
                <c:pt idx="81">
                  <c:v>4.7948775724871568</c:v>
                </c:pt>
                <c:pt idx="82">
                  <c:v>-4.3621496849566341</c:v>
                </c:pt>
                <c:pt idx="83">
                  <c:v>-3.851201629610236</c:v>
                </c:pt>
                <c:pt idx="84">
                  <c:v>6.6353884450093856</c:v>
                </c:pt>
                <c:pt idx="85">
                  <c:v>-1.2862511685349434</c:v>
                </c:pt>
                <c:pt idx="86">
                  <c:v>0.10035704819819406</c:v>
                </c:pt>
                <c:pt idx="87">
                  <c:v>-3.7075302520261815</c:v>
                </c:pt>
                <c:pt idx="88">
                  <c:v>0.48162661639548582</c:v>
                </c:pt>
                <c:pt idx="89">
                  <c:v>7.0107097615026976</c:v>
                </c:pt>
                <c:pt idx="90">
                  <c:v>-5.7797608927431945</c:v>
                </c:pt>
                <c:pt idx="91">
                  <c:v>-0.98510063006306836</c:v>
                </c:pt>
                <c:pt idx="92">
                  <c:v>0.96543665493953457</c:v>
                </c:pt>
                <c:pt idx="93">
                  <c:v>1.7690129005670714</c:v>
                </c:pt>
                <c:pt idx="94">
                  <c:v>2.9225862023059705</c:v>
                </c:pt>
                <c:pt idx="95">
                  <c:v>-7.8315943387649618</c:v>
                </c:pt>
                <c:pt idx="96">
                  <c:v>2.7081872014123087</c:v>
                </c:pt>
                <c:pt idx="97">
                  <c:v>3.8933833568765812</c:v>
                </c:pt>
                <c:pt idx="98">
                  <c:v>-1.9720724870448383</c:v>
                </c:pt>
                <c:pt idx="99">
                  <c:v>-0.14793581353820279</c:v>
                </c:pt>
                <c:pt idx="100">
                  <c:v>-4.6824746222238582</c:v>
                </c:pt>
                <c:pt idx="101">
                  <c:v>6.0900015710598359</c:v>
                </c:pt>
                <c:pt idx="102">
                  <c:v>1.5953401872890951</c:v>
                </c:pt>
                <c:pt idx="103">
                  <c:v>-6.1418441722370698</c:v>
                </c:pt>
                <c:pt idx="104">
                  <c:v>1.9291624938546754</c:v>
                </c:pt>
                <c:pt idx="105">
                  <c:v>-0.34720134462686092</c:v>
                </c:pt>
                <c:pt idx="106">
                  <c:v>4.4629233837317877</c:v>
                </c:pt>
                <c:pt idx="107">
                  <c:v>-2.580098698557626</c:v>
                </c:pt>
                <c:pt idx="108">
                  <c:v>-5.5671045974640467</c:v>
                </c:pt>
                <c:pt idx="109">
                  <c:v>6.5355372643068499</c:v>
                </c:pt>
                <c:pt idx="110">
                  <c:v>-0.36883549664851889</c:v>
                </c:pt>
                <c:pt idx="111">
                  <c:v>-0.33818562029376914</c:v>
                </c:pt>
                <c:pt idx="112">
                  <c:v>-2.832003789357517</c:v>
                </c:pt>
                <c:pt idx="113">
                  <c:v>-1.2599997409617691</c:v>
                </c:pt>
                <c:pt idx="114">
                  <c:v>7.7255266851055522</c:v>
                </c:pt>
                <c:pt idx="115">
                  <c:v>-4.575955971890278</c:v>
                </c:pt>
                <c:pt idx="116">
                  <c:v>-2.3425679062440912</c:v>
                </c:pt>
                <c:pt idx="117">
                  <c:v>1.5111267148556218</c:v>
                </c:pt>
                <c:pt idx="118">
                  <c:v>0.90573156702849988</c:v>
                </c:pt>
                <c:pt idx="119">
                  <c:v>3.9951976758677263</c:v>
                </c:pt>
                <c:pt idx="120">
                  <c:v>-7.3072909179010317</c:v>
                </c:pt>
                <c:pt idx="121">
                  <c:v>0.75559986732005502</c:v>
                </c:pt>
                <c:pt idx="122">
                  <c:v>5.1123883522227196</c:v>
                </c:pt>
                <c:pt idx="123">
                  <c:v>-2.1287742217400809</c:v>
                </c:pt>
                <c:pt idx="124">
                  <c:v>0.24735456235822631</c:v>
                </c:pt>
                <c:pt idx="125">
                  <c:v>-4.8101887661882312</c:v>
                </c:pt>
                <c:pt idx="126">
                  <c:v>4.5854996499033112</c:v>
                </c:pt>
                <c:pt idx="127">
                  <c:v>3.5988700858859306</c:v>
                </c:pt>
                <c:pt idx="128">
                  <c:v>-6.6093908750131591</c:v>
                </c:pt>
                <c:pt idx="129">
                  <c:v>1.3847761941089831</c:v>
                </c:pt>
                <c:pt idx="130">
                  <c:v>-0.14512642089043284</c:v>
                </c:pt>
                <c:pt idx="131">
                  <c:v>3.8125677466979413</c:v>
                </c:pt>
                <c:pt idx="132">
                  <c:v>-0.72560062097806155</c:v>
                </c:pt>
                <c:pt idx="133">
                  <c:v>-6.8736995714270526</c:v>
                </c:pt>
                <c:pt idx="134">
                  <c:v>5.9035872427841385</c:v>
                </c:pt>
                <c:pt idx="135">
                  <c:v>0.8126138204414326</c:v>
                </c:pt>
                <c:pt idx="136">
                  <c:v>-0.88922136683109687</c:v>
                </c:pt>
                <c:pt idx="137">
                  <c:v>-1.8923726261376581</c:v>
                </c:pt>
                <c:pt idx="138">
                  <c:v>-2.7493900329531584</c:v>
                </c:pt>
                <c:pt idx="139">
                  <c:v>7.8584936360511399</c:v>
                </c:pt>
                <c:pt idx="140">
                  <c:v>-2.9506236340441818</c:v>
                </c:pt>
                <c:pt idx="141">
                  <c:v>-3.71657755762919</c:v>
                </c:pt>
                <c:pt idx="142">
                  <c:v>1.9312180367051397</c:v>
                </c:pt>
                <c:pt idx="143">
                  <c:v>0.22133867716018227</c:v>
                </c:pt>
                <c:pt idx="144">
                  <c:v>4.6318509369494212</c:v>
                </c:pt>
                <c:pt idx="145">
                  <c:v>-6.2633415094119327</c:v>
                </c:pt>
                <c:pt idx="146">
                  <c:v>-1.3187245157839551</c:v>
                </c:pt>
                <c:pt idx="147">
                  <c:v>6.0456960397547377</c:v>
                </c:pt>
                <c:pt idx="148">
                  <c:v>-1.9753945528742074</c:v>
                </c:pt>
                <c:pt idx="149">
                  <c:v>0.35449509997949902</c:v>
                </c:pt>
                <c:pt idx="150">
                  <c:v>-4.5277553280127618</c:v>
                </c:pt>
                <c:pt idx="151">
                  <c:v>2.825556408704117</c:v>
                </c:pt>
                <c:pt idx="152">
                  <c:v>5.3590816863726127</c:v>
                </c:pt>
                <c:pt idx="153">
                  <c:v>-6.5795155678207129</c:v>
                </c:pt>
                <c:pt idx="154">
                  <c:v>0.50823438078967809</c:v>
                </c:pt>
                <c:pt idx="155">
                  <c:v>0.27096225853334677</c:v>
                </c:pt>
                <c:pt idx="156">
                  <c:v>2.9552730569423331</c:v>
                </c:pt>
                <c:pt idx="157">
                  <c:v>1.0394773940708815</c:v>
                </c:pt>
                <c:pt idx="158">
                  <c:v>-7.6631784803128769</c:v>
                </c:pt>
                <c:pt idx="159">
                  <c:v>4.7630830571623326</c:v>
                </c:pt>
                <c:pt idx="160">
                  <c:v>2.1575197106706829</c:v>
                </c:pt>
                <c:pt idx="161">
                  <c:v>-1.4431983581784953</c:v>
                </c:pt>
                <c:pt idx="162">
                  <c:v>-1.0125188537109857</c:v>
                </c:pt>
                <c:pt idx="163">
                  <c:v>-3.8764662798770133</c:v>
                </c:pt>
                <c:pt idx="164">
                  <c:v>7.4090319027212264</c:v>
                </c:pt>
                <c:pt idx="165">
                  <c:v>-1.0267049683797611</c:v>
                </c:pt>
                <c:pt idx="166">
                  <c:v>-4.9634306581858452</c:v>
                </c:pt>
                <c:pt idx="167">
                  <c:v>2.1245743645800976</c:v>
                </c:pt>
                <c:pt idx="168">
                  <c:v>-0.21107579889767708</c:v>
                </c:pt>
                <c:pt idx="169">
                  <c:v>4.8181457536205201</c:v>
                </c:pt>
                <c:pt idx="170">
                  <c:v>-4.8042795694445708</c:v>
                </c:pt>
                <c:pt idx="171">
                  <c:v>-3.3421804628691172</c:v>
                </c:pt>
                <c:pt idx="172">
                  <c:v>6.5744791797174651</c:v>
                </c:pt>
                <c:pt idx="173">
                  <c:v>-1.4773293834894821</c:v>
                </c:pt>
                <c:pt idx="174">
                  <c:v>0.18604324835755714</c:v>
                </c:pt>
                <c:pt idx="175">
                  <c:v>-3.9139035654449894</c:v>
                </c:pt>
                <c:pt idx="176">
                  <c:v>0.97118934563472514</c:v>
                </c:pt>
                <c:pt idx="177">
                  <c:v>6.7274223426293309</c:v>
                </c:pt>
                <c:pt idx="178">
                  <c:v>-6.0182945053895303</c:v>
                </c:pt>
                <c:pt idx="179">
                  <c:v>-0.64307536971087598</c:v>
                </c:pt>
                <c:pt idx="180">
                  <c:v>0.81306473202994312</c:v>
                </c:pt>
                <c:pt idx="181">
                  <c:v>2.0168208050579159</c:v>
                </c:pt>
                <c:pt idx="182">
                  <c:v>2.5696877391094857</c:v>
                </c:pt>
                <c:pt idx="183">
                  <c:v>-7.8749561990660872</c:v>
                </c:pt>
                <c:pt idx="184">
                  <c:v>3.1877026950209126</c:v>
                </c:pt>
                <c:pt idx="185">
                  <c:v>3.5375060102149205</c:v>
                </c:pt>
                <c:pt idx="186">
                  <c:v>-1.8862934229776054</c:v>
                </c:pt>
                <c:pt idx="187">
                  <c:v>-0.29928001412412986</c:v>
                </c:pt>
                <c:pt idx="188">
                  <c:v>-4.5731478773912366</c:v>
                </c:pt>
                <c:pt idx="189">
                  <c:v>6.429247149059556</c:v>
                </c:pt>
                <c:pt idx="190">
                  <c:v>1.0412013651240728</c:v>
                </c:pt>
                <c:pt idx="191">
                  <c:v>-5.9423028593077492</c:v>
                </c:pt>
                <c:pt idx="192">
                  <c:v>2.0154329460664049</c:v>
                </c:pt>
                <c:pt idx="193">
                  <c:v>-0.35682888234834598</c:v>
                </c:pt>
                <c:pt idx="194">
                  <c:v>4.5866488354795711</c:v>
                </c:pt>
                <c:pt idx="195">
                  <c:v>-3.0693320418958105</c:v>
                </c:pt>
                <c:pt idx="196">
                  <c:v>-5.1440371680534858</c:v>
                </c:pt>
                <c:pt idx="197">
                  <c:v>6.6139687328344223</c:v>
                </c:pt>
                <c:pt idx="198">
                  <c:v>-0.64268912126456379</c:v>
                </c:pt>
                <c:pt idx="199">
                  <c:v>-0.20600960257332418</c:v>
                </c:pt>
                <c:pt idx="200">
                  <c:v>-3.0770999469295739</c:v>
                </c:pt>
                <c:pt idx="201">
                  <c:v>-0.8147327388287926</c:v>
                </c:pt>
                <c:pt idx="202">
                  <c:v>7.5904774125651393</c:v>
                </c:pt>
                <c:pt idx="203">
                  <c:v>-4.9424103780629371</c:v>
                </c:pt>
                <c:pt idx="204">
                  <c:v>-1.973116979036811</c:v>
                </c:pt>
                <c:pt idx="205">
                  <c:v>1.3732827325198051</c:v>
                </c:pt>
                <c:pt idx="206">
                  <c:v>1.1223126479373922</c:v>
                </c:pt>
                <c:pt idx="207">
                  <c:v>3.7500101353345539</c:v>
                </c:pt>
                <c:pt idx="208">
                  <c:v>-7.5012714758565098</c:v>
                </c:pt>
                <c:pt idx="209">
                  <c:v>1.2952240403487485</c:v>
                </c:pt>
                <c:pt idx="210">
                  <c:v>4.8096795544688637</c:v>
                </c:pt>
                <c:pt idx="211">
                  <c:v>-2.1149414182841824</c:v>
                </c:pt>
                <c:pt idx="212">
                  <c:v>0.1696368385640698</c:v>
                </c:pt>
                <c:pt idx="213">
                  <c:v>-4.8186109471643244</c:v>
                </c:pt>
                <c:pt idx="214">
                  <c:v>5.0181227304942517</c:v>
                </c:pt>
                <c:pt idx="215">
                  <c:v>3.0815221843993612</c:v>
                </c:pt>
                <c:pt idx="216">
                  <c:v>-6.5307994937846638</c:v>
                </c:pt>
                <c:pt idx="217">
                  <c:v>1.5638317515674738</c:v>
                </c:pt>
                <c:pt idx="218">
                  <c:v>-0.22293516725817056</c:v>
                </c:pt>
                <c:pt idx="219">
                  <c:v>4.0112500349026705</c:v>
                </c:pt>
                <c:pt idx="220">
                  <c:v>-1.2180166912086952</c:v>
                </c:pt>
                <c:pt idx="221">
                  <c:v>-6.5720901548790174</c:v>
                </c:pt>
                <c:pt idx="222">
                  <c:v>6.1237734198394715</c:v>
                </c:pt>
                <c:pt idx="223">
                  <c:v>0.47675923496357181</c:v>
                </c:pt>
                <c:pt idx="224">
                  <c:v>-0.7372394869471286</c:v>
                </c:pt>
                <c:pt idx="225">
                  <c:v>-2.1420731441194834</c:v>
                </c:pt>
                <c:pt idx="226">
                  <c:v>-2.3837019110400184</c:v>
                </c:pt>
                <c:pt idx="227">
                  <c:v>7.8809275081954704</c:v>
                </c:pt>
                <c:pt idx="228">
                  <c:v>-3.4190925809616557</c:v>
                </c:pt>
                <c:pt idx="229">
                  <c:v>-3.3565158671835356</c:v>
                </c:pt>
                <c:pt idx="230">
                  <c:v>1.8375196112784709</c:v>
                </c:pt>
                <c:pt idx="231">
                  <c:v>0.38162246394134336</c:v>
                </c:pt>
                <c:pt idx="232">
                  <c:v>4.5063495812194754</c:v>
                </c:pt>
                <c:pt idx="233">
                  <c:v>-6.5874273709320175</c:v>
                </c:pt>
                <c:pt idx="234">
                  <c:v>-0.76318818428961821</c:v>
                </c:pt>
                <c:pt idx="235">
                  <c:v>5.8319187316000693</c:v>
                </c:pt>
                <c:pt idx="236">
                  <c:v>-2.0493180056145741</c:v>
                </c:pt>
                <c:pt idx="237">
                  <c:v>0.35412970406655403</c:v>
                </c:pt>
                <c:pt idx="238">
                  <c:v>-4.6393795076387105</c:v>
                </c:pt>
                <c:pt idx="239">
                  <c:v>3.3110320412990646</c:v>
                </c:pt>
                <c:pt idx="240">
                  <c:v>4.922294979134672</c:v>
                </c:pt>
                <c:pt idx="241">
                  <c:v>-6.6389268854913599</c:v>
                </c:pt>
                <c:pt idx="242">
                  <c:v>0.77201979865818671</c:v>
                </c:pt>
                <c:pt idx="243">
                  <c:v>0.14356425026850234</c:v>
                </c:pt>
                <c:pt idx="244">
                  <c:v>3.1971779603904271</c:v>
                </c:pt>
                <c:pt idx="245">
                  <c:v>0.58608690444954259</c:v>
                </c:pt>
                <c:pt idx="246">
                  <c:v>-7.5075147774295496</c:v>
                </c:pt>
                <c:pt idx="247">
                  <c:v>5.1137129760266129</c:v>
                </c:pt>
                <c:pt idx="248">
                  <c:v>1.7896876189693476</c:v>
                </c:pt>
                <c:pt idx="249">
                  <c:v>-1.3016476900938598</c:v>
                </c:pt>
                <c:pt idx="250">
                  <c:v>-1.2348832341222362</c:v>
                </c:pt>
                <c:pt idx="251">
                  <c:v>-3.6159438798323098</c:v>
                </c:pt>
                <c:pt idx="252">
                  <c:v>7.5838331170575932</c:v>
                </c:pt>
                <c:pt idx="253">
                  <c:v>-1.5607636506091216</c:v>
                </c:pt>
                <c:pt idx="254">
                  <c:v>-4.6514589975832443</c:v>
                </c:pt>
                <c:pt idx="255">
                  <c:v>2.1000234424211568</c:v>
                </c:pt>
                <c:pt idx="256">
                  <c:v>-0.12307770213169469</c:v>
                </c:pt>
                <c:pt idx="257">
                  <c:v>4.8114600602846052</c:v>
                </c:pt>
                <c:pt idx="258">
                  <c:v>-5.226668934959382</c:v>
                </c:pt>
                <c:pt idx="259">
                  <c:v>-2.8172906297083289</c:v>
                </c:pt>
                <c:pt idx="260">
                  <c:v>6.4785122268722866</c:v>
                </c:pt>
                <c:pt idx="261">
                  <c:v>-1.6442183894288263</c:v>
                </c:pt>
                <c:pt idx="262">
                  <c:v>0.25564027754633745</c:v>
                </c:pt>
                <c:pt idx="263">
                  <c:v>-4.1043247027657159</c:v>
                </c:pt>
                <c:pt idx="264">
                  <c:v>1.4657019184809372</c:v>
                </c:pt>
                <c:pt idx="265">
                  <c:v>6.4079299160819607</c:v>
                </c:pt>
                <c:pt idx="266">
                  <c:v>-6.2199309945478181</c:v>
                </c:pt>
                <c:pt idx="267">
                  <c:v>-0.31392990280233629</c:v>
                </c:pt>
                <c:pt idx="268">
                  <c:v>0.66201636264929908</c:v>
                </c:pt>
                <c:pt idx="269">
                  <c:v>2.2678404233864824</c:v>
                </c:pt>
                <c:pt idx="270">
                  <c:v>2.1916683266700683</c:v>
                </c:pt>
                <c:pt idx="271">
                  <c:v>-7.8763701129332562</c:v>
                </c:pt>
                <c:pt idx="272">
                  <c:v>3.6444722397220963</c:v>
                </c:pt>
                <c:pt idx="273">
                  <c:v>3.1739545065110391</c:v>
                </c:pt>
                <c:pt idx="274">
                  <c:v>-1.7851252145719094</c:v>
                </c:pt>
                <c:pt idx="275">
                  <c:v>-0.46821653067521807</c:v>
                </c:pt>
                <c:pt idx="276">
                  <c:v>-4.4314554327347686</c:v>
                </c:pt>
                <c:pt idx="277">
                  <c:v>6.7376027546412987</c:v>
                </c:pt>
                <c:pt idx="278">
                  <c:v>0.48510228971963598</c:v>
                </c:pt>
                <c:pt idx="279">
                  <c:v>-5.7148081721696311</c:v>
                </c:pt>
                <c:pt idx="280">
                  <c:v>2.0771036699072991</c:v>
                </c:pt>
                <c:pt idx="281">
                  <c:v>-0.34633748984539803</c:v>
                </c:pt>
                <c:pt idx="282">
                  <c:v>4.6857330271083013</c:v>
                </c:pt>
                <c:pt idx="283">
                  <c:v>-3.550264140238244</c:v>
                </c:pt>
                <c:pt idx="284">
                  <c:v>-4.694189792212847</c:v>
                </c:pt>
                <c:pt idx="285">
                  <c:v>6.6544363087962015</c:v>
                </c:pt>
                <c:pt idx="286">
                  <c:v>-0.89605925385832719</c:v>
                </c:pt>
                <c:pt idx="287">
                  <c:v>-8.3855836903730649E-2</c:v>
                </c:pt>
                <c:pt idx="288">
                  <c:v>-3.3152010075225955</c:v>
                </c:pt>
                <c:pt idx="289">
                  <c:v>-0.35387028578346558</c:v>
                </c:pt>
                <c:pt idx="290">
                  <c:v>7.4143987206360986</c:v>
                </c:pt>
                <c:pt idx="291">
                  <c:v>-5.2767804414207369</c:v>
                </c:pt>
                <c:pt idx="292">
                  <c:v>-1.6075542210269087</c:v>
                </c:pt>
                <c:pt idx="293">
                  <c:v>1.2285637664511395</c:v>
                </c:pt>
                <c:pt idx="294">
                  <c:v>1.3499919510835889</c:v>
                </c:pt>
                <c:pt idx="295">
                  <c:v>3.4743972420889708</c:v>
                </c:pt>
                <c:pt idx="296">
                  <c:v>-7.6565557249252993</c:v>
                </c:pt>
                <c:pt idx="297">
                  <c:v>1.8229365137457159</c:v>
                </c:pt>
                <c:pt idx="298">
                  <c:v>4.4890982069275012</c:v>
                </c:pt>
                <c:pt idx="299">
                  <c:v>-2.0799796526668382</c:v>
                </c:pt>
                <c:pt idx="300">
                  <c:v>7.1451813527531285E-2</c:v>
                </c:pt>
                <c:pt idx="301">
                  <c:v>-4.7965824379210362</c:v>
                </c:pt>
                <c:pt idx="302">
                  <c:v>5.4295651638337903</c:v>
                </c:pt>
                <c:pt idx="303">
                  <c:v>2.5498864402660968</c:v>
                </c:pt>
                <c:pt idx="304">
                  <c:v>-6.4177916967021247</c:v>
                </c:pt>
                <c:pt idx="305">
                  <c:v>1.7184385177919415</c:v>
                </c:pt>
                <c:pt idx="306">
                  <c:v>-0.28400752274480234</c:v>
                </c:pt>
                <c:pt idx="307">
                  <c:v>4.1928509556705551</c:v>
                </c:pt>
                <c:pt idx="308">
                  <c:v>-1.7138603214288519</c:v>
                </c:pt>
                <c:pt idx="309">
                  <c:v>-6.2351829724065881</c:v>
                </c:pt>
                <c:pt idx="310">
                  <c:v>6.3066906090936952</c:v>
                </c:pt>
                <c:pt idx="311">
                  <c:v>0.15484191454435386</c:v>
                </c:pt>
                <c:pt idx="312">
                  <c:v>-0.58766346847838169</c:v>
                </c:pt>
                <c:pt idx="313">
                  <c:v>-2.3938290935700173</c:v>
                </c:pt>
                <c:pt idx="314">
                  <c:v>-1.9938355804137917</c:v>
                </c:pt>
                <c:pt idx="315">
                  <c:v>7.8612637233843454</c:v>
                </c:pt>
                <c:pt idx="316">
                  <c:v>-3.863531905995361</c:v>
                </c:pt>
                <c:pt idx="317">
                  <c:v>-2.99016885628768</c:v>
                </c:pt>
                <c:pt idx="318">
                  <c:v>1.7293459518163508</c:v>
                </c:pt>
                <c:pt idx="319">
                  <c:v>0.55890086741733858</c:v>
                </c:pt>
                <c:pt idx="320">
                  <c:v>4.3484801567448939</c:v>
                </c:pt>
                <c:pt idx="321">
                  <c:v>-6.8795061042881729</c:v>
                </c:pt>
                <c:pt idx="322">
                  <c:v>-0.20736013769354641</c:v>
                </c:pt>
                <c:pt idx="323">
                  <c:v>5.591245559282636</c:v>
                </c:pt>
                <c:pt idx="324">
                  <c:v>-2.0988572930862621</c:v>
                </c:pt>
                <c:pt idx="325">
                  <c:v>0.33340524050958475</c:v>
                </c:pt>
                <c:pt idx="326">
                  <c:v>-4.7255056556323023</c:v>
                </c:pt>
                <c:pt idx="327">
                  <c:v>3.7866380732373104</c:v>
                </c:pt>
                <c:pt idx="328">
                  <c:v>4.4600664306531099</c:v>
                </c:pt>
                <c:pt idx="329">
                  <c:v>-6.6605592848790609</c:v>
                </c:pt>
                <c:pt idx="330">
                  <c:v>1.0146533546942635</c:v>
                </c:pt>
                <c:pt idx="331">
                  <c:v>2.710650979532786E-2</c:v>
                </c:pt>
                <c:pt idx="332">
                  <c:v>3.4308640571018758</c:v>
                </c:pt>
                <c:pt idx="333">
                  <c:v>0.11842197904328959</c:v>
                </c:pt>
                <c:pt idx="334">
                  <c:v>-7.311254064592517</c:v>
                </c:pt>
                <c:pt idx="335">
                  <c:v>5.4314172374244398</c:v>
                </c:pt>
                <c:pt idx="336">
                  <c:v>1.4270334527763155</c:v>
                </c:pt>
                <c:pt idx="337">
                  <c:v>-1.1543035588327972</c:v>
                </c:pt>
                <c:pt idx="338">
                  <c:v>-1.4673916722675742</c:v>
                </c:pt>
                <c:pt idx="339">
                  <c:v>-3.3255148815446485</c:v>
                </c:pt>
                <c:pt idx="340">
                  <c:v>7.7192939319946881</c:v>
                </c:pt>
                <c:pt idx="341">
                  <c:v>-2.08136215640195</c:v>
                </c:pt>
                <c:pt idx="342">
                  <c:v>-4.32293100639904</c:v>
                </c:pt>
                <c:pt idx="343">
                  <c:v>2.054980017338353</c:v>
                </c:pt>
                <c:pt idx="344">
                  <c:v>-1.4825921828731058E-2</c:v>
                </c:pt>
                <c:pt idx="345">
                  <c:v>4.7738813610876072</c:v>
                </c:pt>
                <c:pt idx="346">
                  <c:v>-5.626466229484647</c:v>
                </c:pt>
                <c:pt idx="347">
                  <c:v>-2.2797148175457673</c:v>
                </c:pt>
                <c:pt idx="348">
                  <c:v>6.3488257369713104</c:v>
                </c:pt>
                <c:pt idx="349">
                  <c:v>-1.7864555112564746</c:v>
                </c:pt>
                <c:pt idx="350">
                  <c:v>0.30789704711803578</c:v>
                </c:pt>
                <c:pt idx="351">
                  <c:v>-4.2765586274244551</c:v>
                </c:pt>
                <c:pt idx="352">
                  <c:v>1.9621039098658029</c:v>
                </c:pt>
                <c:pt idx="353">
                  <c:v>6.0541046921443709</c:v>
                </c:pt>
                <c:pt idx="354">
                  <c:v>-6.3839920855201724</c:v>
                </c:pt>
                <c:pt idx="355">
                  <c:v>2.605869008799603E-4</c:v>
                </c:pt>
                <c:pt idx="356">
                  <c:v>0.51444568182271411</c:v>
                </c:pt>
                <c:pt idx="357">
                  <c:v>2.5197418842226944</c:v>
                </c:pt>
                <c:pt idx="358">
                  <c:v>1.790464686217462</c:v>
                </c:pt>
                <c:pt idx="359">
                  <c:v>-7.8356052705988972</c:v>
                </c:pt>
                <c:pt idx="360">
                  <c:v>4.0759736151499393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5F-48D1-AFB1-61B3DD038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774672"/>
        <c:axId val="-35777936"/>
      </c:scatterChart>
      <c:valAx>
        <c:axId val="-357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7936"/>
        <c:crosses val="autoZero"/>
        <c:crossBetween val="midCat"/>
      </c:valAx>
      <c:valAx>
        <c:axId val="-357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Corazon Matematico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[3]Corazon!$C$2:$C$101</c:f>
              <c:numCache>
                <c:formatCode>General</c:formatCode>
                <c:ptCount val="100"/>
                <c:pt idx="0">
                  <c:v>0</c:v>
                </c:pt>
                <c:pt idx="1">
                  <c:v>-3.9609760088602508E-3</c:v>
                </c:pt>
                <c:pt idx="2">
                  <c:v>-3.1500592032936092E-2</c:v>
                </c:pt>
                <c:pt idx="3">
                  <c:v>-0.10526859511270592</c:v>
                </c:pt>
                <c:pt idx="4">
                  <c:v>-0.24609022226350419</c:v>
                </c:pt>
                <c:pt idx="5">
                  <c:v>-0.47213595499957961</c:v>
                </c:pt>
                <c:pt idx="6">
                  <c:v>-0.79818642235205761</c:v>
                </c:pt>
                <c:pt idx="7">
                  <c:v>-1.2350188542663503</c:v>
                </c:pt>
                <c:pt idx="8">
                  <c:v>-1.7889371755074963</c:v>
                </c:pt>
                <c:pt idx="9">
                  <c:v>-2.4614627344900488</c:v>
                </c:pt>
                <c:pt idx="10">
                  <c:v>-3.2491969623290644</c:v>
                </c:pt>
                <c:pt idx="11">
                  <c:v>-4.1438611568088266</c:v>
                </c:pt>
                <c:pt idx="12">
                  <c:v>-5.1325123000411121</c:v>
                </c:pt>
                <c:pt idx="13">
                  <c:v>-6.1979275700621788</c:v>
                </c:pt>
                <c:pt idx="14">
                  <c:v>-7.3191442169026093</c:v>
                </c:pt>
                <c:pt idx="15">
                  <c:v>-8.4721359549995814</c:v>
                </c:pt>
                <c:pt idx="16">
                  <c:v>-9.6306021717669683</c:v>
                </c:pt>
                <c:pt idx="17">
                  <c:v>-10.766842238643623</c:v>
                </c:pt>
                <c:pt idx="18">
                  <c:v>-11.852684178251652</c:v>
                </c:pt>
                <c:pt idx="19">
                  <c:v>-12.860434996919306</c:v>
                </c:pt>
                <c:pt idx="20">
                  <c:v>-13.763819204711737</c:v>
                </c:pt>
                <c:pt idx="21">
                  <c:v>-14.538872443229224</c:v>
                </c:pt>
                <c:pt idx="22">
                  <c:v>-15.164758710752324</c:v>
                </c:pt>
                <c:pt idx="23">
                  <c:v>-15.624482359326739</c:v>
                </c:pt>
                <c:pt idx="24">
                  <c:v>-15.905469744054013</c:v>
                </c:pt>
                <c:pt idx="25">
                  <c:v>-16</c:v>
                </c:pt>
                <c:pt idx="26">
                  <c:v>-15.905469744054011</c:v>
                </c:pt>
                <c:pt idx="27">
                  <c:v>-15.624482359326739</c:v>
                </c:pt>
                <c:pt idx="28">
                  <c:v>-15.164758710752322</c:v>
                </c:pt>
                <c:pt idx="29">
                  <c:v>-14.538872443229218</c:v>
                </c:pt>
                <c:pt idx="30">
                  <c:v>-13.763819204711739</c:v>
                </c:pt>
                <c:pt idx="31">
                  <c:v>-12.860434996919309</c:v>
                </c:pt>
                <c:pt idx="32">
                  <c:v>-11.85268417825165</c:v>
                </c:pt>
                <c:pt idx="33">
                  <c:v>-10.766842238643612</c:v>
                </c:pt>
                <c:pt idx="34">
                  <c:v>-9.6306021717669559</c:v>
                </c:pt>
                <c:pt idx="35">
                  <c:v>-8.4721359549995796</c:v>
                </c:pt>
                <c:pt idx="36">
                  <c:v>-7.3191442169026075</c:v>
                </c:pt>
                <c:pt idx="37">
                  <c:v>-6.1979275700621752</c:v>
                </c:pt>
                <c:pt idx="38">
                  <c:v>-5.1325123000411104</c:v>
                </c:pt>
                <c:pt idx="39">
                  <c:v>-4.1438611568088231</c:v>
                </c:pt>
                <c:pt idx="40">
                  <c:v>-3.2491969623290631</c:v>
                </c:pt>
                <c:pt idx="41">
                  <c:v>-2.4614627344900515</c:v>
                </c:pt>
                <c:pt idx="42">
                  <c:v>-1.7889371755074945</c:v>
                </c:pt>
                <c:pt idx="43">
                  <c:v>-1.2350188542663481</c:v>
                </c:pt>
                <c:pt idx="44">
                  <c:v>-0.7981864223520585</c:v>
                </c:pt>
                <c:pt idx="45">
                  <c:v>-0.47213595499957872</c:v>
                </c:pt>
                <c:pt idx="46">
                  <c:v>-0.24609022226350419</c:v>
                </c:pt>
                <c:pt idx="47">
                  <c:v>-0.10526859511270903</c:v>
                </c:pt>
                <c:pt idx="48">
                  <c:v>-3.1500592032939423E-2</c:v>
                </c:pt>
                <c:pt idx="49">
                  <c:v>-3.9609760088619161E-3</c:v>
                </c:pt>
                <c:pt idx="50">
                  <c:v>0</c:v>
                </c:pt>
                <c:pt idx="51">
                  <c:v>3.9609760088619161E-3</c:v>
                </c:pt>
                <c:pt idx="52">
                  <c:v>3.1500592032939423E-2</c:v>
                </c:pt>
                <c:pt idx="53">
                  <c:v>0.10526859511270947</c:v>
                </c:pt>
                <c:pt idx="54">
                  <c:v>0.24609022226350241</c:v>
                </c:pt>
                <c:pt idx="55">
                  <c:v>0.47213595499957872</c:v>
                </c:pt>
                <c:pt idx="56">
                  <c:v>0.7981864223520585</c:v>
                </c:pt>
                <c:pt idx="57">
                  <c:v>1.2350188542663449</c:v>
                </c:pt>
                <c:pt idx="58">
                  <c:v>1.7889371755074999</c:v>
                </c:pt>
                <c:pt idx="59">
                  <c:v>2.461462734490047</c:v>
                </c:pt>
                <c:pt idx="60">
                  <c:v>3.2491969623290573</c:v>
                </c:pt>
                <c:pt idx="61">
                  <c:v>4.1438611568088231</c:v>
                </c:pt>
                <c:pt idx="62">
                  <c:v>5.1325123000411033</c:v>
                </c:pt>
                <c:pt idx="63">
                  <c:v>6.1979275700621823</c:v>
                </c:pt>
                <c:pt idx="64">
                  <c:v>7.3191442169026164</c:v>
                </c:pt>
                <c:pt idx="65">
                  <c:v>8.4721359549995796</c:v>
                </c:pt>
                <c:pt idx="66">
                  <c:v>9.6306021717669719</c:v>
                </c:pt>
                <c:pt idx="67">
                  <c:v>10.766842238643621</c:v>
                </c:pt>
                <c:pt idx="68">
                  <c:v>11.852684178251664</c:v>
                </c:pt>
                <c:pt idx="69">
                  <c:v>12.860434996919311</c:v>
                </c:pt>
                <c:pt idx="70">
                  <c:v>13.763819204711734</c:v>
                </c:pt>
                <c:pt idx="71">
                  <c:v>14.538872443229225</c:v>
                </c:pt>
                <c:pt idx="72">
                  <c:v>15.164758710752325</c:v>
                </c:pt>
                <c:pt idx="73">
                  <c:v>15.624482359326738</c:v>
                </c:pt>
                <c:pt idx="74">
                  <c:v>15.905469744054013</c:v>
                </c:pt>
                <c:pt idx="75">
                  <c:v>16</c:v>
                </c:pt>
                <c:pt idx="76">
                  <c:v>15.905469744054013</c:v>
                </c:pt>
                <c:pt idx="77">
                  <c:v>15.624482359326739</c:v>
                </c:pt>
                <c:pt idx="78">
                  <c:v>15.164758710752327</c:v>
                </c:pt>
                <c:pt idx="79">
                  <c:v>14.538872443229216</c:v>
                </c:pt>
                <c:pt idx="80">
                  <c:v>13.763819204711737</c:v>
                </c:pt>
                <c:pt idx="81">
                  <c:v>12.860434996919313</c:v>
                </c:pt>
                <c:pt idx="82">
                  <c:v>11.852684178251668</c:v>
                </c:pt>
                <c:pt idx="83">
                  <c:v>10.766842238643605</c:v>
                </c:pt>
                <c:pt idx="84">
                  <c:v>9.6306021717669594</c:v>
                </c:pt>
                <c:pt idx="85">
                  <c:v>8.4721359549995814</c:v>
                </c:pt>
                <c:pt idx="86">
                  <c:v>7.3191442169026173</c:v>
                </c:pt>
                <c:pt idx="87">
                  <c:v>6.197927570062193</c:v>
                </c:pt>
                <c:pt idx="88">
                  <c:v>5.1325123000411121</c:v>
                </c:pt>
                <c:pt idx="89">
                  <c:v>4.1438611568088186</c:v>
                </c:pt>
                <c:pt idx="90">
                  <c:v>3.2491969623290644</c:v>
                </c:pt>
                <c:pt idx="91">
                  <c:v>2.4614627344900533</c:v>
                </c:pt>
                <c:pt idx="92">
                  <c:v>1.7889371755075048</c:v>
                </c:pt>
                <c:pt idx="93">
                  <c:v>1.2350188542663503</c:v>
                </c:pt>
                <c:pt idx="94">
                  <c:v>0.79818642235205628</c:v>
                </c:pt>
                <c:pt idx="95">
                  <c:v>0.47213595499957961</c:v>
                </c:pt>
                <c:pt idx="96">
                  <c:v>0.24609022226350374</c:v>
                </c:pt>
                <c:pt idx="97">
                  <c:v>0.10526859511270592</c:v>
                </c:pt>
                <c:pt idx="98">
                  <c:v>3.1500592032936092E-2</c:v>
                </c:pt>
                <c:pt idx="99">
                  <c:v>3.9609760088619161E-3</c:v>
                </c:pt>
              </c:numCache>
            </c:numRef>
          </c:xVal>
          <c:yVal>
            <c:numRef>
              <c:f>[3]Corazon!$D$2:$D$101</c:f>
              <c:numCache>
                <c:formatCode>General</c:formatCode>
                <c:ptCount val="100"/>
                <c:pt idx="0">
                  <c:v>-17</c:v>
                </c:pt>
                <c:pt idx="1">
                  <c:v>-16.938929635811171</c:v>
                </c:pt>
                <c:pt idx="2">
                  <c:v>-16.75716063099873</c:v>
                </c:pt>
                <c:pt idx="3">
                  <c:v>-16.458929465331593</c:v>
                </c:pt>
                <c:pt idx="4">
                  <c:v>-16.051004035027695</c:v>
                </c:pt>
                <c:pt idx="5">
                  <c:v>-15.542266173501734</c:v>
                </c:pt>
                <c:pt idx="6">
                  <c:v>-14.943169390053493</c:v>
                </c:pt>
                <c:pt idx="7">
                  <c:v>-14.265110541886262</c:v>
                </c:pt>
                <c:pt idx="8">
                  <c:v>-13.519760484841511</c:v>
                </c:pt>
                <c:pt idx="9">
                  <c:v>-12.718401966731477</c:v>
                </c:pt>
                <c:pt idx="10">
                  <c:v>-11.871322893123999</c:v>
                </c:pt>
                <c:pt idx="11">
                  <c:v>-10.98730959132906</c:v>
                </c:pt>
                <c:pt idx="12">
                  <c:v>-10.073278032307813</c:v>
                </c:pt>
                <c:pt idx="13">
                  <c:v>-9.1340715636634879</c:v>
                </c:pt>
                <c:pt idx="14">
                  <c:v>-8.1724421680038191</c:v>
                </c:pt>
                <c:pt idx="15">
                  <c:v>-7.1892193461427718</c:v>
                </c:pt>
                <c:pt idx="16">
                  <c:v>-6.1836572897818556</c:v>
                </c:pt>
                <c:pt idx="17">
                  <c:v>-5.1539379537187822</c:v>
                </c:pt>
                <c:pt idx="18">
                  <c:v>-4.0977958492740356</c:v>
                </c:pt>
                <c:pt idx="19">
                  <c:v>-3.013220672255108</c:v>
                </c:pt>
                <c:pt idx="20">
                  <c:v>-1.8991869381244193</c:v>
                </c:pt>
                <c:pt idx="21">
                  <c:v>-0.75635613976016502</c:v>
                </c:pt>
                <c:pt idx="22">
                  <c:v>0.41230312244743206</c:v>
                </c:pt>
                <c:pt idx="23">
                  <c:v>1.6010279838939789</c:v>
                </c:pt>
                <c:pt idx="24">
                  <c:v>2.8009509623912341</c:v>
                </c:pt>
                <c:pt idx="25">
                  <c:v>4.0000000000000009</c:v>
                </c:pt>
                <c:pt idx="26">
                  <c:v>5.183029728496285</c:v>
                </c:pt>
                <c:pt idx="27">
                  <c:v>6.3321902673046031</c:v>
                </c:pt>
                <c:pt idx="28">
                  <c:v>7.4275244815922612</c:v>
                </c:pt>
                <c:pt idx="29">
                  <c:v>8.4477693502408133</c:v>
                </c:pt>
                <c:pt idx="30">
                  <c:v>9.3713228931239971</c:v>
                </c:pt>
                <c:pt idx="31">
                  <c:v>10.177325907410596</c:v>
                </c:pt>
                <c:pt idx="32">
                  <c:v>10.84679837593238</c:v>
                </c:pt>
                <c:pt idx="33">
                  <c:v>11.3637644866389</c:v>
                </c:pt>
                <c:pt idx="34">
                  <c:v>11.716298184929965</c:v>
                </c:pt>
                <c:pt idx="35">
                  <c:v>11.897423278642144</c:v>
                </c:pt>
                <c:pt idx="36">
                  <c:v>11.905808285637569</c:v>
                </c:pt>
                <c:pt idx="37">
                  <c:v>11.746206161585576</c:v>
                </c:pt>
                <c:pt idx="38">
                  <c:v>11.429602239643641</c:v>
                </c:pt>
                <c:pt idx="39">
                  <c:v>10.973049417248317</c:v>
                </c:pt>
                <c:pt idx="40">
                  <c:v>10.399186938124421</c:v>
                </c:pt>
                <c:pt idx="41">
                  <c:v>9.7354570305781323</c:v>
                </c:pt>
                <c:pt idx="42">
                  <c:v>9.0130511181816857</c:v>
                </c:pt>
                <c:pt idx="43">
                  <c:v>8.2656332735708222</c:v>
                </c:pt>
                <c:pt idx="44">
                  <c:v>7.5279020767807507</c:v>
                </c:pt>
                <c:pt idx="45">
                  <c:v>6.8340622410023633</c:v>
                </c:pt>
                <c:pt idx="46">
                  <c:v>6.2162836446310701</c:v>
                </c:pt>
                <c:pt idx="47">
                  <c:v>5.7032273516062526</c:v>
                </c:pt>
                <c:pt idx="48">
                  <c:v>5.3187156596246901</c:v>
                </c:pt>
                <c:pt idx="49">
                  <c:v>5.0806163004091331</c:v>
                </c:pt>
                <c:pt idx="50">
                  <c:v>5</c:v>
                </c:pt>
                <c:pt idx="51">
                  <c:v>5.0806163004091331</c:v>
                </c:pt>
                <c:pt idx="52">
                  <c:v>5.3187156596246901</c:v>
                </c:pt>
                <c:pt idx="53">
                  <c:v>5.7032273516062553</c:v>
                </c:pt>
                <c:pt idx="54">
                  <c:v>6.2162836446310674</c:v>
                </c:pt>
                <c:pt idx="55">
                  <c:v>6.8340622410023633</c:v>
                </c:pt>
                <c:pt idx="56">
                  <c:v>7.5279020767807507</c:v>
                </c:pt>
                <c:pt idx="57">
                  <c:v>8.2656332735708169</c:v>
                </c:pt>
                <c:pt idx="58">
                  <c:v>9.0130511181816928</c:v>
                </c:pt>
                <c:pt idx="59">
                  <c:v>9.7354570305781323</c:v>
                </c:pt>
                <c:pt idx="60">
                  <c:v>10.399186938124416</c:v>
                </c:pt>
                <c:pt idx="61">
                  <c:v>10.973049417248317</c:v>
                </c:pt>
                <c:pt idx="62">
                  <c:v>11.429602239643641</c:v>
                </c:pt>
                <c:pt idx="63">
                  <c:v>11.746206161585578</c:v>
                </c:pt>
                <c:pt idx="64">
                  <c:v>11.905808285637567</c:v>
                </c:pt>
                <c:pt idx="65">
                  <c:v>11.897423278642144</c:v>
                </c:pt>
                <c:pt idx="66">
                  <c:v>11.716298184929963</c:v>
                </c:pt>
                <c:pt idx="67">
                  <c:v>11.363764486638898</c:v>
                </c:pt>
                <c:pt idx="68">
                  <c:v>10.846798375932373</c:v>
                </c:pt>
                <c:pt idx="69">
                  <c:v>10.177325907410593</c:v>
                </c:pt>
                <c:pt idx="70">
                  <c:v>9.3713228931240007</c:v>
                </c:pt>
                <c:pt idx="71">
                  <c:v>8.4477693502408027</c:v>
                </c:pt>
                <c:pt idx="72">
                  <c:v>7.4275244815922568</c:v>
                </c:pt>
                <c:pt idx="73">
                  <c:v>6.3321902673046067</c:v>
                </c:pt>
                <c:pt idx="74">
                  <c:v>5.1830297284962761</c:v>
                </c:pt>
                <c:pt idx="75">
                  <c:v>4.0000000000000009</c:v>
                </c:pt>
                <c:pt idx="76">
                  <c:v>2.800950962391243</c:v>
                </c:pt>
                <c:pt idx="77">
                  <c:v>1.6010279838939789</c:v>
                </c:pt>
                <c:pt idx="78">
                  <c:v>0.41230312244743694</c:v>
                </c:pt>
                <c:pt idx="79">
                  <c:v>-0.75635613976017368</c:v>
                </c:pt>
                <c:pt idx="80">
                  <c:v>-1.8991869381244193</c:v>
                </c:pt>
                <c:pt idx="81">
                  <c:v>-3.0132206722551009</c:v>
                </c:pt>
                <c:pt idx="82">
                  <c:v>-4.0977958492740196</c:v>
                </c:pt>
                <c:pt idx="83">
                  <c:v>-5.1539379537187964</c:v>
                </c:pt>
                <c:pt idx="84">
                  <c:v>-6.1836572897818645</c:v>
                </c:pt>
                <c:pt idx="85">
                  <c:v>-7.1892193461427718</c:v>
                </c:pt>
                <c:pt idx="86">
                  <c:v>-8.172442168003812</c:v>
                </c:pt>
                <c:pt idx="87">
                  <c:v>-9.1340715636634737</c:v>
                </c:pt>
                <c:pt idx="88">
                  <c:v>-10.073278032307813</c:v>
                </c:pt>
                <c:pt idx="89">
                  <c:v>-10.987309591329065</c:v>
                </c:pt>
                <c:pt idx="90">
                  <c:v>-11.871322893123999</c:v>
                </c:pt>
                <c:pt idx="91">
                  <c:v>-12.718401966731474</c:v>
                </c:pt>
                <c:pt idx="92">
                  <c:v>-13.5197604848415</c:v>
                </c:pt>
                <c:pt idx="93">
                  <c:v>-14.265110541886262</c:v>
                </c:pt>
                <c:pt idx="94">
                  <c:v>-14.943169390053498</c:v>
                </c:pt>
                <c:pt idx="95">
                  <c:v>-15.542266173501734</c:v>
                </c:pt>
                <c:pt idx="96">
                  <c:v>-16.051004035027692</c:v>
                </c:pt>
                <c:pt idx="97">
                  <c:v>-16.458929465331593</c:v>
                </c:pt>
                <c:pt idx="98">
                  <c:v>-16.75716063099873</c:v>
                </c:pt>
                <c:pt idx="99">
                  <c:v>-16.938929635811174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E6-4EE5-9034-5F7D61D69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775760"/>
        <c:axId val="-35778480"/>
      </c:scatterChart>
      <c:valAx>
        <c:axId val="-3577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8480"/>
        <c:crosses val="autoZero"/>
        <c:crossBetween val="midCat"/>
      </c:valAx>
      <c:valAx>
        <c:axId val="-357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Unidades</a:t>
            </a:r>
            <a:r>
              <a:rPr lang="es-ES" baseline="0"/>
              <a:t> Vendidas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605726516036954"/>
          <c:y val="0.16553961994327707"/>
          <c:w val="0.82505067890104511"/>
          <c:h val="0.73045638870612128"/>
        </c:manualLayout>
      </c:layout>
      <c:bar3D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Hoja22!$A$4:$A$6</c:f>
              <c:strCache>
                <c:ptCount val="3"/>
                <c:pt idx="0">
                  <c:v>Modelo 1</c:v>
                </c:pt>
                <c:pt idx="1">
                  <c:v>Modelo 2</c:v>
                </c:pt>
                <c:pt idx="2">
                  <c:v>Modelo 3</c:v>
                </c:pt>
              </c:strCache>
            </c:strRef>
          </c:cat>
          <c:val>
            <c:numRef>
              <c:f>Hoja22!$F$4:$F$6</c:f>
              <c:numCache>
                <c:formatCode>General</c:formatCode>
                <c:ptCount val="3"/>
                <c:pt idx="0">
                  <c:v>162</c:v>
                </c:pt>
                <c:pt idx="1">
                  <c:v>126</c:v>
                </c:pt>
                <c:pt idx="2">
                  <c:v>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-35770320"/>
        <c:axId val="-35785552"/>
        <c:axId val="0"/>
      </c:bar3DChart>
      <c:catAx>
        <c:axId val="-35770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85552"/>
        <c:crosses val="autoZero"/>
        <c:auto val="1"/>
        <c:lblAlgn val="ctr"/>
        <c:lblOffset val="100"/>
        <c:noMultiLvlLbl val="0"/>
      </c:catAx>
      <c:valAx>
        <c:axId val="-3578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Unidades</a:t>
            </a:r>
            <a:r>
              <a:rPr lang="es-ES" baseline="0"/>
              <a:t> vendidas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734072453342237E-2"/>
          <c:y val="0.15003731758574862"/>
          <c:w val="0.8883737944744603"/>
          <c:h val="0.65426402519264382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Hoja22!$A$4</c:f>
              <c:strCache>
                <c:ptCount val="1"/>
                <c:pt idx="0">
                  <c:v>Modelo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Hoja22!$B$4:$E$4</c15:sqref>
                  </c15:fullRef>
                </c:ext>
              </c:extLst>
              <c:f>Hoja22!$B$4:$D$4</c:f>
              <c:numCache>
                <c:formatCode>General</c:formatCode>
                <c:ptCount val="3"/>
                <c:pt idx="0">
                  <c:v>49</c:v>
                </c:pt>
                <c:pt idx="1">
                  <c:v>32</c:v>
                </c:pt>
                <c:pt idx="2">
                  <c:v>44</c:v>
                </c:pt>
              </c:numCache>
            </c:numRef>
          </c:val>
        </c:ser>
        <c:ser>
          <c:idx val="1"/>
          <c:order val="1"/>
          <c:tx>
            <c:strRef>
              <c:f>Hoja22!$A$5</c:f>
              <c:strCache>
                <c:ptCount val="1"/>
                <c:pt idx="0">
                  <c:v>Modelo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Hoja22!$B$5:$E$5</c15:sqref>
                  </c15:fullRef>
                </c:ext>
              </c:extLst>
              <c:f>Hoja22!$B$5:$D$5</c:f>
              <c:numCache>
                <c:formatCode>General</c:formatCode>
                <c:ptCount val="3"/>
                <c:pt idx="0">
                  <c:v>38</c:v>
                </c:pt>
                <c:pt idx="1">
                  <c:v>25</c:v>
                </c:pt>
                <c:pt idx="2">
                  <c:v>35</c:v>
                </c:pt>
              </c:numCache>
            </c:numRef>
          </c:val>
        </c:ser>
        <c:ser>
          <c:idx val="2"/>
          <c:order val="2"/>
          <c:tx>
            <c:strRef>
              <c:f>Hoja22!$A$6</c:f>
              <c:strCache>
                <c:ptCount val="1"/>
                <c:pt idx="0">
                  <c:v>Modelo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Hoja22!$B$6:$E$6</c15:sqref>
                  </c15:fullRef>
                </c:ext>
              </c:extLst>
              <c:f>Hoja22!$B$6:$D$6</c:f>
              <c:numCache>
                <c:formatCode>General</c:formatCode>
                <c:ptCount val="3"/>
                <c:pt idx="0">
                  <c:v>21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-35776304"/>
        <c:axId val="-35773040"/>
        <c:axId val="0"/>
      </c:bar3DChart>
      <c:catAx>
        <c:axId val="-35776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3040"/>
        <c:crosses val="autoZero"/>
        <c:auto val="1"/>
        <c:lblAlgn val="ctr"/>
        <c:lblOffset val="100"/>
        <c:noMultiLvlLbl val="0"/>
      </c:catAx>
      <c:valAx>
        <c:axId val="-357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77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por modelos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Hoja22!$B$8:$E$8</c:f>
              <c:numCache>
                <c:formatCode>"$"#,##0.00</c:formatCode>
                <c:ptCount val="4"/>
                <c:pt idx="0">
                  <c:v>1445820</c:v>
                </c:pt>
                <c:pt idx="1">
                  <c:v>969780</c:v>
                </c:pt>
                <c:pt idx="2">
                  <c:v>1331510</c:v>
                </c:pt>
                <c:pt idx="3">
                  <c:v>1084090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Hoja22!$B$9:$E$9</c:f>
              <c:numCache>
                <c:formatCode>"$"#,##0.00</c:formatCode>
                <c:ptCount val="4"/>
                <c:pt idx="0">
                  <c:v>1074570.2</c:v>
                </c:pt>
                <c:pt idx="1">
                  <c:v>721597.6</c:v>
                </c:pt>
                <c:pt idx="2">
                  <c:v>990318.2</c:v>
                </c:pt>
                <c:pt idx="3">
                  <c:v>805849.60000000009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Hoja22!$B$10:$E$10</c:f>
              <c:numCache>
                <c:formatCode>"$"#,##0.00</c:formatCode>
                <c:ptCount val="4"/>
                <c:pt idx="0">
                  <c:v>371249.80000000005</c:v>
                </c:pt>
                <c:pt idx="1">
                  <c:v>248182.40000000002</c:v>
                </c:pt>
                <c:pt idx="2">
                  <c:v>341191.80000000005</c:v>
                </c:pt>
                <c:pt idx="3">
                  <c:v>278240.39999999991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33067072"/>
        <c:axId val="-133065440"/>
        <c:axId val="0"/>
      </c:bar3DChart>
      <c:catAx>
        <c:axId val="-13306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33065440"/>
        <c:crosses val="autoZero"/>
        <c:auto val="1"/>
        <c:lblAlgn val="ctr"/>
        <c:lblOffset val="100"/>
        <c:noMultiLvlLbl val="0"/>
      </c:catAx>
      <c:valAx>
        <c:axId val="-1330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330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por modelo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6655110819480898"/>
          <c:w val="0.93611111111111112"/>
          <c:h val="0.62014617964421115"/>
        </c:manualLayout>
      </c:layout>
      <c:lineChart>
        <c:grouping val="stacke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Hoja22!$B$8:$E$8</c:f>
              <c:numCache>
                <c:formatCode>"$"#,##0.00</c:formatCode>
                <c:ptCount val="4"/>
                <c:pt idx="0">
                  <c:v>1445820</c:v>
                </c:pt>
                <c:pt idx="1">
                  <c:v>969780</c:v>
                </c:pt>
                <c:pt idx="2">
                  <c:v>1331510</c:v>
                </c:pt>
                <c:pt idx="3">
                  <c:v>1084090</c:v>
                </c:pt>
              </c:numCache>
            </c:numRef>
          </c:val>
          <c:smooth val="0"/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Hoja22!$B$9:$E$9</c:f>
              <c:numCache>
                <c:formatCode>"$"#,##0.00</c:formatCode>
                <c:ptCount val="4"/>
                <c:pt idx="0">
                  <c:v>1074570.2</c:v>
                </c:pt>
                <c:pt idx="1">
                  <c:v>721597.6</c:v>
                </c:pt>
                <c:pt idx="2">
                  <c:v>990318.2</c:v>
                </c:pt>
                <c:pt idx="3">
                  <c:v>805849.60000000009</c:v>
                </c:pt>
              </c:numCache>
            </c:numRef>
          </c:val>
          <c:smooth val="0"/>
        </c:ser>
        <c:ser>
          <c:idx val="2"/>
          <c:order val="2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Hoja22!$B$10:$E$10</c:f>
              <c:numCache>
                <c:formatCode>"$"#,##0.00</c:formatCode>
                <c:ptCount val="4"/>
                <c:pt idx="0">
                  <c:v>371249.80000000005</c:v>
                </c:pt>
                <c:pt idx="1">
                  <c:v>248182.40000000002</c:v>
                </c:pt>
                <c:pt idx="2">
                  <c:v>341191.80000000005</c:v>
                </c:pt>
                <c:pt idx="3">
                  <c:v>278240.39999999991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333931360"/>
        <c:axId val="-257665040"/>
      </c:lineChart>
      <c:catAx>
        <c:axId val="-33393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57665040"/>
        <c:crosses val="autoZero"/>
        <c:auto val="1"/>
        <c:lblAlgn val="ctr"/>
        <c:lblOffset val="100"/>
        <c:noMultiLvlLbl val="0"/>
      </c:catAx>
      <c:valAx>
        <c:axId val="-257665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-33393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margen</a:t>
            </a:r>
            <a:r>
              <a:rPr lang="es-ES" baseline="0"/>
              <a:t> bruto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Hoja22!$B$8:$E$8</c:f>
              <c:numCache>
                <c:formatCode>"$"#,##0.00</c:formatCode>
                <c:ptCount val="4"/>
                <c:pt idx="0">
                  <c:v>1445820</c:v>
                </c:pt>
                <c:pt idx="1">
                  <c:v>969780</c:v>
                </c:pt>
                <c:pt idx="2">
                  <c:v>1331510</c:v>
                </c:pt>
                <c:pt idx="3">
                  <c:v>1084090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Hoja22!$B$9:$E$9</c:f>
              <c:numCache>
                <c:formatCode>"$"#,##0.00</c:formatCode>
                <c:ptCount val="4"/>
                <c:pt idx="0">
                  <c:v>1074570.2</c:v>
                </c:pt>
                <c:pt idx="1">
                  <c:v>721597.6</c:v>
                </c:pt>
                <c:pt idx="2">
                  <c:v>990318.2</c:v>
                </c:pt>
                <c:pt idx="3">
                  <c:v>805849.60000000009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055552"/>
        <c:axId val="-1945065344"/>
      </c:areaChart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Hoja22!$B$10:$E$10</c:f>
              <c:numCache>
                <c:formatCode>"$"#,##0.00</c:formatCode>
                <c:ptCount val="4"/>
                <c:pt idx="0">
                  <c:v>371249.80000000005</c:v>
                </c:pt>
                <c:pt idx="1">
                  <c:v>248182.40000000002</c:v>
                </c:pt>
                <c:pt idx="2">
                  <c:v>341191.80000000005</c:v>
                </c:pt>
                <c:pt idx="3">
                  <c:v>278240.39999999991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45055552"/>
        <c:axId val="-1945065344"/>
      </c:barChart>
      <c:catAx>
        <c:axId val="-194505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5065344"/>
        <c:auto val="1"/>
        <c:lblAlgn val="ctr"/>
        <c:lblOffset val="100"/>
        <c:noMultiLvlLbl val="0"/>
      </c:catAx>
      <c:valAx>
        <c:axId val="-19450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5055552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costes</a:t>
            </a:r>
            <a:r>
              <a:rPr lang="es-ES" baseline="0"/>
              <a:t>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Hoja22!$B$12:$E$12</c:f>
              <c:numCache>
                <c:formatCode>"$"#,##0.00</c:formatCode>
                <c:ptCount val="4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Hoja22!$B$13:$E$13</c:f>
              <c:numCache>
                <c:formatCode>"$"#,##0.00</c:formatCode>
                <c:ptCount val="4"/>
                <c:pt idx="0">
                  <c:v>3614.55</c:v>
                </c:pt>
                <c:pt idx="1">
                  <c:v>2424.4500000000003</c:v>
                </c:pt>
                <c:pt idx="2">
                  <c:v>3328.7750000000001</c:v>
                </c:pt>
                <c:pt idx="3">
                  <c:v>2710.2249999999999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Hoja22!$B$14:$E$14</c:f>
              <c:numCache>
                <c:formatCode>"$"#,##0.00</c:formatCode>
                <c:ptCount val="4"/>
                <c:pt idx="0">
                  <c:v>22000</c:v>
                </c:pt>
                <c:pt idx="1">
                  <c:v>22001</c:v>
                </c:pt>
                <c:pt idx="2">
                  <c:v>22002</c:v>
                </c:pt>
                <c:pt idx="3">
                  <c:v>22003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Hoja22!$B$15:$E$15</c:f>
              <c:numCache>
                <c:formatCode>"$"#,##0.00</c:formatCode>
                <c:ptCount val="4"/>
                <c:pt idx="0">
                  <c:v>260247.59999999998</c:v>
                </c:pt>
                <c:pt idx="1">
                  <c:v>174560.4</c:v>
                </c:pt>
                <c:pt idx="2">
                  <c:v>239671.8</c:v>
                </c:pt>
                <c:pt idx="3">
                  <c:v>195136.19999999998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45066976"/>
        <c:axId val="-1945060448"/>
        <c:axId val="0"/>
      </c:bar3DChart>
      <c:catAx>
        <c:axId val="-194506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5060448"/>
        <c:crosses val="autoZero"/>
        <c:auto val="1"/>
        <c:lblAlgn val="ctr"/>
        <c:lblOffset val="100"/>
        <c:noMultiLvlLbl val="0"/>
      </c:catAx>
      <c:valAx>
        <c:axId val="-194506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506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beneficio</a:t>
            </a:r>
            <a:r>
              <a:rPr lang="es-ES" baseline="0"/>
              <a:t> por trimestre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864013918889397"/>
          <c:y val="0.13219347780736418"/>
          <c:w val="0.84872954852348792"/>
          <c:h val="0.76051489380293613"/>
        </c:manualLayout>
      </c:layout>
      <c:bar3DChart>
        <c:barDir val="col"/>
        <c:grouping val="stack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Hoja22!$B$18:$E$18</c:f>
              <c:numCache>
                <c:formatCode>"$"#,##0.00</c:formatCode>
                <c:ptCount val="4"/>
                <c:pt idx="0">
                  <c:v>75387.650000000081</c:v>
                </c:pt>
                <c:pt idx="1">
                  <c:v>39195.550000000047</c:v>
                </c:pt>
                <c:pt idx="2">
                  <c:v>66187.225000000035</c:v>
                </c:pt>
                <c:pt idx="3">
                  <c:v>48387.974999999919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45053376"/>
        <c:axId val="-1945057184"/>
        <c:axId val="0"/>
      </c:bar3DChart>
      <c:catAx>
        <c:axId val="-194505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5057184"/>
        <c:crosses val="autoZero"/>
        <c:auto val="1"/>
        <c:lblAlgn val="ctr"/>
        <c:lblOffset val="100"/>
        <c:noMultiLvlLbl val="0"/>
      </c:catAx>
      <c:valAx>
        <c:axId val="-194505718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505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beneficio</a:t>
            </a:r>
            <a:r>
              <a:rPr lang="es-ES" baseline="0"/>
              <a:t> por trimestre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Hoja22!$B$18:$E$18</c:f>
              <c:numCache>
                <c:formatCode>"$"#,##0.00</c:formatCode>
                <c:ptCount val="4"/>
                <c:pt idx="0">
                  <c:v>75387.650000000081</c:v>
                </c:pt>
                <c:pt idx="1">
                  <c:v>39195.550000000047</c:v>
                </c:pt>
                <c:pt idx="2">
                  <c:v>66187.225000000035</c:v>
                </c:pt>
                <c:pt idx="3">
                  <c:v>48387.974999999919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1944514704"/>
        <c:axId val="-1944522320"/>
        <c:axId val="0"/>
      </c:bar3DChart>
      <c:catAx>
        <c:axId val="-194451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4522320"/>
        <c:crosses val="autoZero"/>
        <c:auto val="1"/>
        <c:lblAlgn val="ctr"/>
        <c:lblOffset val="100"/>
        <c:noMultiLvlLbl val="0"/>
      </c:catAx>
      <c:valAx>
        <c:axId val="-19445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445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53000"/>
        </a:schemeClr>
      </a:glo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16</xdr:col>
      <xdr:colOff>424534</xdr:colOff>
      <xdr:row>13</xdr:row>
      <xdr:rowOff>184792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CB27CA3-0296-11D2-823D-4D17DFB3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333375"/>
          <a:ext cx="8044534" cy="2680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133349</xdr:rowOff>
    </xdr:from>
    <xdr:to>
      <xdr:col>3</xdr:col>
      <xdr:colOff>419100</xdr:colOff>
      <xdr:row>13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261937</xdr:colOff>
      <xdr:row>8</xdr:row>
      <xdr:rowOff>161924</xdr:rowOff>
    </xdr:from>
    <xdr:to>
      <xdr:col>11</xdr:col>
      <xdr:colOff>619125</xdr:colOff>
      <xdr:row>16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471487</xdr:colOff>
      <xdr:row>8</xdr:row>
      <xdr:rowOff>152399</xdr:rowOff>
    </xdr:from>
    <xdr:to>
      <xdr:col>6</xdr:col>
      <xdr:colOff>857250</xdr:colOff>
      <xdr:row>15</xdr:row>
      <xdr:rowOff>47624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</xdr:colOff>
      <xdr:row>9</xdr:row>
      <xdr:rowOff>28575</xdr:rowOff>
    </xdr:from>
    <xdr:to>
      <xdr:col>15</xdr:col>
      <xdr:colOff>100012</xdr:colOff>
      <xdr:row>16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19051</xdr:colOff>
      <xdr:row>15</xdr:row>
      <xdr:rowOff>47625</xdr:rowOff>
    </xdr:from>
    <xdr:to>
      <xdr:col>3</xdr:col>
      <xdr:colOff>342900</xdr:colOff>
      <xdr:row>21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652462</xdr:colOff>
      <xdr:row>15</xdr:row>
      <xdr:rowOff>152400</xdr:rowOff>
    </xdr:from>
    <xdr:to>
      <xdr:col>7</xdr:col>
      <xdr:colOff>200025</xdr:colOff>
      <xdr:row>24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357187</xdr:colOff>
      <xdr:row>17</xdr:row>
      <xdr:rowOff>47624</xdr:rowOff>
    </xdr:from>
    <xdr:to>
      <xdr:col>11</xdr:col>
      <xdr:colOff>228600</xdr:colOff>
      <xdr:row>24</xdr:row>
      <xdr:rowOff>95249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357187</xdr:colOff>
      <xdr:row>17</xdr:row>
      <xdr:rowOff>19050</xdr:rowOff>
    </xdr:from>
    <xdr:to>
      <xdr:col>14</xdr:col>
      <xdr:colOff>161925</xdr:colOff>
      <xdr:row>24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24</xdr:row>
      <xdr:rowOff>133350</xdr:rowOff>
    </xdr:from>
    <xdr:to>
      <xdr:col>3</xdr:col>
      <xdr:colOff>681038</xdr:colOff>
      <xdr:row>33</xdr:row>
      <xdr:rowOff>123825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14</xdr:col>
      <xdr:colOff>42862</xdr:colOff>
      <xdr:row>8</xdr:row>
      <xdr:rowOff>57150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7</xdr:row>
      <xdr:rowOff>38100</xdr:rowOff>
    </xdr:from>
    <xdr:to>
      <xdr:col>6</xdr:col>
      <xdr:colOff>676275</xdr:colOff>
      <xdr:row>19</xdr:row>
      <xdr:rowOff>138111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128587</xdr:rowOff>
    </xdr:from>
    <xdr:to>
      <xdr:col>11</xdr:col>
      <xdr:colOff>133350</xdr:colOff>
      <xdr:row>17</xdr:row>
      <xdr:rowOff>14287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133350</xdr:rowOff>
    </xdr:from>
    <xdr:to>
      <xdr:col>10</xdr:col>
      <xdr:colOff>304800</xdr:colOff>
      <xdr:row>15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0</xdr:row>
      <xdr:rowOff>133350</xdr:rowOff>
    </xdr:from>
    <xdr:to>
      <xdr:col>9</xdr:col>
      <xdr:colOff>442912</xdr:colOff>
      <xdr:row>15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6</xdr:row>
      <xdr:rowOff>114300</xdr:rowOff>
    </xdr:from>
    <xdr:to>
      <xdr:col>8</xdr:col>
      <xdr:colOff>571500</xdr:colOff>
      <xdr:row>21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90487</xdr:rowOff>
    </xdr:from>
    <xdr:to>
      <xdr:col>10</xdr:col>
      <xdr:colOff>0</xdr:colOff>
      <xdr:row>18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3</xdr:row>
      <xdr:rowOff>128587</xdr:rowOff>
    </xdr:from>
    <xdr:to>
      <xdr:col>9</xdr:col>
      <xdr:colOff>714375</xdr:colOff>
      <xdr:row>18</xdr:row>
      <xdr:rowOff>14287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3</xdr:row>
      <xdr:rowOff>109537</xdr:rowOff>
    </xdr:from>
    <xdr:to>
      <xdr:col>10</xdr:col>
      <xdr:colOff>409575</xdr:colOff>
      <xdr:row>17</xdr:row>
      <xdr:rowOff>185737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34120</xdr:colOff>
      <xdr:row>14</xdr:row>
      <xdr:rowOff>188835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180975</xdr:rowOff>
    </xdr:from>
    <xdr:to>
      <xdr:col>11</xdr:col>
      <xdr:colOff>114300</xdr:colOff>
      <xdr:row>14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6E2935BB-BB30-E070-ED01-F5B490445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171450</xdr:rowOff>
    </xdr:from>
    <xdr:to>
      <xdr:col>10</xdr:col>
      <xdr:colOff>742950</xdr:colOff>
      <xdr:row>13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F126636D-E3DA-D925-3D16-0763D0E39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154353</xdr:colOff>
      <xdr:row>0</xdr:row>
      <xdr:rowOff>88880</xdr:rowOff>
    </xdr:from>
    <xdr:to>
      <xdr:col>14</xdr:col>
      <xdr:colOff>516644</xdr:colOff>
      <xdr:row>15</xdr:row>
      <xdr:rowOff>30550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172565</xdr:colOff>
      <xdr:row>14</xdr:row>
      <xdr:rowOff>154337</xdr:rowOff>
    </xdr:from>
    <xdr:to>
      <xdr:col>16</xdr:col>
      <xdr:colOff>46166</xdr:colOff>
      <xdr:row>31</xdr:row>
      <xdr:rowOff>23787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566561</xdr:colOff>
      <xdr:row>1</xdr:row>
      <xdr:rowOff>153940</xdr:rowOff>
    </xdr:from>
    <xdr:to>
      <xdr:col>20</xdr:col>
      <xdr:colOff>583126</xdr:colOff>
      <xdr:row>16</xdr:row>
      <xdr:rowOff>4111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301948</xdr:colOff>
      <xdr:row>16</xdr:row>
      <xdr:rowOff>64405</xdr:rowOff>
    </xdr:from>
    <xdr:to>
      <xdr:col>22</xdr:col>
      <xdr:colOff>313494</xdr:colOff>
      <xdr:row>30</xdr:row>
      <xdr:rowOff>113666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24</xdr:row>
      <xdr:rowOff>88379</xdr:rowOff>
    </xdr:from>
    <xdr:to>
      <xdr:col>3</xdr:col>
      <xdr:colOff>980607</xdr:colOff>
      <xdr:row>39</xdr:row>
      <xdr:rowOff>20923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134287</xdr:colOff>
      <xdr:row>24</xdr:row>
      <xdr:rowOff>150838</xdr:rowOff>
    </xdr:from>
    <xdr:to>
      <xdr:col>8</xdr:col>
      <xdr:colOff>327910</xdr:colOff>
      <xdr:row>39</xdr:row>
      <xdr:rowOff>83382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118672</xdr:colOff>
      <xdr:row>40</xdr:row>
      <xdr:rowOff>15615</xdr:rowOff>
    </xdr:from>
    <xdr:to>
      <xdr:col>5</xdr:col>
      <xdr:colOff>-1</xdr:colOff>
      <xdr:row>58</xdr:row>
      <xdr:rowOff>98997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267011</xdr:colOff>
      <xdr:row>39</xdr:row>
      <xdr:rowOff>182067</xdr:rowOff>
    </xdr:from>
    <xdr:to>
      <xdr:col>10</xdr:col>
      <xdr:colOff>685487</xdr:colOff>
      <xdr:row>54</xdr:row>
      <xdr:rowOff>114611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ma/Desktop/logaritmos/practica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A%20TIENDA%201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ma/Downloads/Coraxon%20Matematico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ctica 3"/>
    </sheetNames>
    <sheetDataSet>
      <sheetData sheetId="0">
        <row r="2">
          <cell r="E2">
            <v>11</v>
          </cell>
        </row>
        <row r="3">
          <cell r="E3">
            <v>6</v>
          </cell>
        </row>
        <row r="4">
          <cell r="E4">
            <v>3</v>
          </cell>
        </row>
        <row r="5">
          <cell r="E5">
            <v>2</v>
          </cell>
        </row>
        <row r="6">
          <cell r="E6">
            <v>3</v>
          </cell>
        </row>
        <row r="7">
          <cell r="E7">
            <v>6</v>
          </cell>
        </row>
        <row r="8">
          <cell r="E8">
            <v>11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A TIENDA "/>
    </sheetNames>
    <sheetDataSet>
      <sheetData sheetId="0"/>
      <sheetData sheetId="1">
        <row r="3">
          <cell r="C3" t="str">
            <v>ENERO</v>
          </cell>
          <cell r="D3" t="str">
            <v>FEBRERO</v>
          </cell>
          <cell r="E3" t="str">
            <v xml:space="preserve">MARZO </v>
          </cell>
        </row>
        <row r="4">
          <cell r="B4" t="str">
            <v>Producto 1</v>
          </cell>
          <cell r="C4">
            <v>150</v>
          </cell>
          <cell r="D4">
            <v>350</v>
          </cell>
          <cell r="E4">
            <v>525</v>
          </cell>
        </row>
        <row r="5">
          <cell r="B5" t="str">
            <v>Producto 2</v>
          </cell>
          <cell r="C5">
            <v>267</v>
          </cell>
          <cell r="D5">
            <v>225</v>
          </cell>
          <cell r="E5">
            <v>427</v>
          </cell>
        </row>
        <row r="6">
          <cell r="B6" t="str">
            <v>Producto 3</v>
          </cell>
          <cell r="C6">
            <v>345</v>
          </cell>
          <cell r="D6">
            <v>300</v>
          </cell>
          <cell r="E6">
            <v>312</v>
          </cell>
        </row>
        <row r="7">
          <cell r="B7" t="str">
            <v>Producto 4</v>
          </cell>
          <cell r="C7">
            <v>200</v>
          </cell>
          <cell r="D7">
            <v>340</v>
          </cell>
          <cell r="E7">
            <v>387</v>
          </cell>
        </row>
        <row r="8">
          <cell r="B8" t="str">
            <v>Producto 5</v>
          </cell>
          <cell r="C8">
            <v>110</v>
          </cell>
          <cell r="D8">
            <v>460</v>
          </cell>
          <cell r="E8">
            <v>237</v>
          </cell>
        </row>
        <row r="9">
          <cell r="B9" t="str">
            <v xml:space="preserve">Total ventas </v>
          </cell>
          <cell r="C9">
            <v>1072</v>
          </cell>
          <cell r="D9">
            <v>1675</v>
          </cell>
          <cell r="E9">
            <v>1888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ulos"/>
      <sheetName val="Corazon"/>
    </sheetNames>
    <sheetDataSet>
      <sheetData sheetId="0">
        <row r="8">
          <cell r="B8">
            <v>6.731767878463172</v>
          </cell>
          <cell r="C8">
            <v>0</v>
          </cell>
        </row>
        <row r="9">
          <cell r="B9">
            <v>-3.3208350651752916</v>
          </cell>
          <cell r="C9">
            <v>7.2561569967246768</v>
          </cell>
        </row>
        <row r="10">
          <cell r="B10">
            <v>-4.7548517000984303</v>
          </cell>
          <cell r="C10">
            <v>-5.5052684927900337</v>
          </cell>
        </row>
        <row r="11">
          <cell r="B11">
            <v>4.5970813612524406</v>
          </cell>
          <cell r="C11">
            <v>-1.3377791384238908</v>
          </cell>
        </row>
        <row r="12">
          <cell r="B12">
            <v>-0.16426372755025995</v>
          </cell>
          <cell r="C12">
            <v>1.116945949900702</v>
          </cell>
        </row>
        <row r="13">
          <cell r="B13">
            <v>2.3546577538552214</v>
          </cell>
          <cell r="C13">
            <v>1.5266678496725257</v>
          </cell>
        </row>
        <row r="14">
          <cell r="B14">
            <v>-5.1090462531537879</v>
          </cell>
          <cell r="C14">
            <v>3.248637786059084</v>
          </cell>
        </row>
        <row r="15">
          <cell r="B15">
            <v>-1.069317992031213</v>
          </cell>
          <cell r="C15">
            <v>-7.7467881997785382</v>
          </cell>
        </row>
        <row r="16">
          <cell r="B16">
            <v>7.3465833803470382</v>
          </cell>
          <cell r="C16">
            <v>2.2086198328492768</v>
          </cell>
        </row>
        <row r="17">
          <cell r="B17">
            <v>-3.7270405225127825</v>
          </cell>
          <cell r="C17">
            <v>4.2388142926920045</v>
          </cell>
        </row>
        <row r="18">
          <cell r="B18">
            <v>-0.9121956208610702</v>
          </cell>
          <cell r="C18">
            <v>-2.0407284164832271</v>
          </cell>
        </row>
        <row r="19">
          <cell r="B19">
            <v>-1.7208924884983721</v>
          </cell>
          <cell r="C19">
            <v>-1.5232748392906021E-2</v>
          </cell>
        </row>
        <row r="20">
          <cell r="B20">
            <v>2.2294393862259674</v>
          </cell>
          <cell r="C20">
            <v>-4.7596227834245131</v>
          </cell>
        </row>
        <row r="21">
          <cell r="B21">
            <v>4.854482474555156</v>
          </cell>
          <cell r="C21">
            <v>5.7222384707139859</v>
          </cell>
        </row>
        <row r="22">
          <cell r="B22">
            <v>-7.6188964166829738</v>
          </cell>
          <cell r="C22">
            <v>2.1441830057631868</v>
          </cell>
        </row>
        <row r="23">
          <cell r="B23">
            <v>0.98534235870979192</v>
          </cell>
          <cell r="C23">
            <v>-6.311444149620856</v>
          </cell>
        </row>
        <row r="24">
          <cell r="B24">
            <v>2.7503909414818466</v>
          </cell>
          <cell r="C24">
            <v>1.8180250287617159</v>
          </cell>
        </row>
        <row r="25">
          <cell r="B25">
            <v>0.51016805552518785</v>
          </cell>
          <cell r="C25">
            <v>-0.31808925343090844</v>
          </cell>
        </row>
        <row r="26">
          <cell r="B26">
            <v>0.55691958867682567</v>
          </cell>
          <cell r="C26">
            <v>4.3163890688536748</v>
          </cell>
        </row>
        <row r="27">
          <cell r="B27">
            <v>-6.7213938810327791</v>
          </cell>
          <cell r="C27">
            <v>-2.0857134566358115</v>
          </cell>
        </row>
        <row r="28">
          <cell r="B28">
            <v>5.3354522402253695</v>
          </cell>
          <cell r="C28">
            <v>-5.960846906011132</v>
          </cell>
        </row>
        <row r="29">
          <cell r="B29">
            <v>2.8013441107999055</v>
          </cell>
          <cell r="C29">
            <v>6.4189662581723708</v>
          </cell>
        </row>
        <row r="30">
          <cell r="B30">
            <v>-4.2919107333144098</v>
          </cell>
          <cell r="C30">
            <v>-7.5986988864295363E-2</v>
          </cell>
        </row>
        <row r="31">
          <cell r="B31">
            <v>0.22930289038480905</v>
          </cell>
          <cell r="C31">
            <v>-0.47846651380218563</v>
          </cell>
        </row>
        <row r="32">
          <cell r="B32">
            <v>-2.1517404020489677</v>
          </cell>
          <cell r="C32">
            <v>-2.5823622766129573</v>
          </cell>
        </row>
        <row r="33">
          <cell r="B33">
            <v>6.2049973268266276</v>
          </cell>
          <cell r="C33">
            <v>-1.6871425706078227</v>
          </cell>
        </row>
        <row r="34">
          <cell r="B34">
            <v>-1.2916789309334085</v>
          </cell>
          <cell r="C34">
            <v>7.8188844000545803</v>
          </cell>
        </row>
        <row r="35">
          <cell r="B35">
            <v>-6.2025412979340828</v>
          </cell>
          <cell r="C35">
            <v>-4.1792729508217326</v>
          </cell>
        </row>
        <row r="36">
          <cell r="B36">
            <v>4.4387092882363346</v>
          </cell>
          <cell r="C36">
            <v>-2.7132661974310226</v>
          </cell>
        </row>
        <row r="37">
          <cell r="B37">
            <v>0.19685457970498599</v>
          </cell>
          <cell r="C37">
            <v>1.6399673242794115</v>
          </cell>
        </row>
        <row r="38">
          <cell r="B38">
            <v>2.193622847171067</v>
          </cell>
          <cell r="C38">
            <v>0.70204791016053381</v>
          </cell>
        </row>
        <row r="39">
          <cell r="B39">
            <v>-3.8351402089804028</v>
          </cell>
          <cell r="C39">
            <v>4.2091038818969118</v>
          </cell>
        </row>
        <row r="40">
          <cell r="B40">
            <v>-3.0138444680787115</v>
          </cell>
          <cell r="C40">
            <v>-7.0760858046902388</v>
          </cell>
        </row>
        <row r="41">
          <cell r="B41">
            <v>7.8022564347268482</v>
          </cell>
          <cell r="C41">
            <v>0.20723197072778018</v>
          </cell>
        </row>
        <row r="42">
          <cell r="B42">
            <v>-2.644334373200524</v>
          </cell>
          <cell r="C42">
            <v>5.3946578937674206</v>
          </cell>
        </row>
        <row r="43">
          <cell r="B43">
            <v>-1.735196418893425</v>
          </cell>
          <cell r="C43">
            <v>-2.1203404739825267</v>
          </cell>
        </row>
        <row r="44">
          <cell r="B44">
            <v>-1.1597505537227093</v>
          </cell>
          <cell r="C44">
            <v>0.30433869886433057</v>
          </cell>
        </row>
        <row r="45">
          <cell r="B45">
            <v>0.83185357440644192</v>
          </cell>
          <cell r="C45">
            <v>-4.7723627057495577</v>
          </cell>
        </row>
        <row r="46">
          <cell r="B46">
            <v>6.020554990085027</v>
          </cell>
          <cell r="C46">
            <v>4.1346022280546721</v>
          </cell>
        </row>
        <row r="47">
          <cell r="B47">
            <v>-6.8406694477689509</v>
          </cell>
          <cell r="C47">
            <v>4.0987923083663169</v>
          </cell>
        </row>
        <row r="48">
          <cell r="B48">
            <v>-0.73884887984314929</v>
          </cell>
          <cell r="C48">
            <v>-6.6523403710560221</v>
          </cell>
        </row>
        <row r="49">
          <cell r="B49">
            <v>3.5832403415209111</v>
          </cell>
          <cell r="C49">
            <v>1.1818472854971931</v>
          </cell>
        </row>
        <row r="50">
          <cell r="B50">
            <v>4.8152786273481046E-2</v>
          </cell>
          <cell r="C50">
            <v>-5.1917554333591381E-2</v>
          </cell>
        </row>
        <row r="51">
          <cell r="B51">
            <v>1.4954248228019691</v>
          </cell>
          <cell r="C51">
            <v>3.5990833495739367</v>
          </cell>
        </row>
        <row r="52">
          <cell r="B52">
            <v>-6.7655205124028468</v>
          </cell>
          <cell r="C52">
            <v>-0.23963812837114712</v>
          </cell>
        </row>
        <row r="53">
          <cell r="B53">
            <v>3.577713787762109</v>
          </cell>
          <cell r="C53">
            <v>-7.1382560241060711</v>
          </cell>
        </row>
        <row r="54">
          <cell r="B54">
            <v>4.5383562962143094</v>
          </cell>
          <cell r="C54">
            <v>5.6469408524993714</v>
          </cell>
        </row>
        <row r="55">
          <cell r="B55">
            <v>-4.5863767710285739</v>
          </cell>
          <cell r="C55">
            <v>1.1602528665653555</v>
          </cell>
        </row>
        <row r="56">
          <cell r="B56">
            <v>0.19104228587681962</v>
          </cell>
          <cell r="C56">
            <v>-1.0414364758636674</v>
          </cell>
        </row>
        <row r="57">
          <cell r="B57">
            <v>-2.3533783105924946</v>
          </cell>
          <cell r="C57">
            <v>-1.6470204094642467</v>
          </cell>
        </row>
        <row r="58">
          <cell r="B58">
            <v>5.2605483445681172</v>
          </cell>
          <cell r="C58">
            <v>-3.0890671892861463</v>
          </cell>
        </row>
        <row r="59">
          <cell r="B59">
            <v>0.79590988276300756</v>
          </cell>
          <cell r="C59">
            <v>7.7943297734512083</v>
          </cell>
        </row>
        <row r="60">
          <cell r="B60">
            <v>-7.2444941828697269</v>
          </cell>
          <cell r="C60">
            <v>-2.4607353953620232</v>
          </cell>
        </row>
        <row r="61">
          <cell r="B61">
            <v>3.8401510206959872</v>
          </cell>
          <cell r="C61">
            <v>-4.0675771581944185</v>
          </cell>
        </row>
        <row r="62">
          <cell r="B62">
            <v>0.81382178880194589</v>
          </cell>
          <cell r="C62">
            <v>2.0086439826282083</v>
          </cell>
        </row>
        <row r="63">
          <cell r="B63">
            <v>1.7882923331452247</v>
          </cell>
          <cell r="C63">
            <v>7.9196390068027214E-2</v>
          </cell>
        </row>
        <row r="64">
          <cell r="B64">
            <v>-2.4207723829077059</v>
          </cell>
          <cell r="C64">
            <v>4.7250499188674331</v>
          </cell>
        </row>
        <row r="65">
          <cell r="B65">
            <v>-4.6639068362726599</v>
          </cell>
          <cell r="C65">
            <v>-5.9095296054589808</v>
          </cell>
        </row>
        <row r="66">
          <cell r="B66">
            <v>7.6797104805033349</v>
          </cell>
          <cell r="C66">
            <v>-1.8706315267663614</v>
          </cell>
        </row>
        <row r="67">
          <cell r="B67">
            <v>-1.2000295616343102</v>
          </cell>
          <cell r="C67">
            <v>6.2305041049042194</v>
          </cell>
        </row>
        <row r="68">
          <cell r="B68">
            <v>-2.6316780975871987</v>
          </cell>
          <cell r="C68">
            <v>-1.8767102057390384</v>
          </cell>
        </row>
        <row r="69">
          <cell r="B69">
            <v>-0.58229035746087032</v>
          </cell>
          <cell r="C69">
            <v>0.33503332515811252</v>
          </cell>
        </row>
        <row r="70">
          <cell r="B70">
            <v>-0.40927419679590571</v>
          </cell>
          <cell r="C70">
            <v>-4.3923869658867112</v>
          </cell>
        </row>
        <row r="71">
          <cell r="B71">
            <v>6.6748772871448185</v>
          </cell>
          <cell r="C71">
            <v>2.3333530468361925</v>
          </cell>
        </row>
        <row r="72">
          <cell r="B72">
            <v>-5.542678001253968</v>
          </cell>
          <cell r="C72">
            <v>5.7677932665221734</v>
          </cell>
        </row>
        <row r="73">
          <cell r="B73">
            <v>-2.5596973573955304</v>
          </cell>
          <cell r="C73">
            <v>-6.482019980824381</v>
          </cell>
        </row>
        <row r="74">
          <cell r="B74">
            <v>4.2266937428747182</v>
          </cell>
          <cell r="C74">
            <v>0.22468485500898294</v>
          </cell>
        </row>
        <row r="75">
          <cell r="B75">
            <v>-0.21331481554043122</v>
          </cell>
          <cell r="C75">
            <v>0.40743666791080474</v>
          </cell>
        </row>
        <row r="76">
          <cell r="B76">
            <v>2.0982603230608605</v>
          </cell>
          <cell r="C76">
            <v>2.7075984041040759</v>
          </cell>
        </row>
        <row r="77">
          <cell r="B77">
            <v>-6.3016018094280772</v>
          </cell>
          <cell r="C77">
            <v>1.4759884609057941</v>
          </cell>
        </row>
        <row r="78">
          <cell r="B78">
            <v>1.5694985569715045</v>
          </cell>
          <cell r="C78">
            <v>-7.7774477243134594</v>
          </cell>
        </row>
        <row r="79">
          <cell r="B79">
            <v>6.0301455420034467</v>
          </cell>
          <cell r="C79">
            <v>4.3812682781964023</v>
          </cell>
        </row>
        <row r="80">
          <cell r="B80">
            <v>-4.4849325787132459</v>
          </cell>
          <cell r="C80">
            <v>2.5279289598031967</v>
          </cell>
        </row>
        <row r="81">
          <cell r="B81">
            <v>-0.13285660644552891</v>
          </cell>
          <cell r="C81">
            <v>-1.5768032505457996</v>
          </cell>
        </row>
        <row r="82">
          <cell r="B82">
            <v>-2.2311250378808491</v>
          </cell>
          <cell r="C82">
            <v>-0.80217109764646277</v>
          </cell>
        </row>
        <row r="83">
          <cell r="B83">
            <v>4.0163545042124404</v>
          </cell>
          <cell r="C83">
            <v>-4.1061049075603711</v>
          </cell>
        </row>
        <row r="84">
          <cell r="B84">
            <v>2.7683618174185445</v>
          </cell>
          <cell r="C84">
            <v>7.1962401177072124</v>
          </cell>
        </row>
        <row r="85">
          <cell r="B85">
            <v>-7.7742169790808102</v>
          </cell>
          <cell r="C85">
            <v>-0.48230763987568515</v>
          </cell>
        </row>
        <row r="86">
          <cell r="B86">
            <v>2.8114746488225815</v>
          </cell>
          <cell r="C86">
            <v>-5.2562345934972754</v>
          </cell>
        </row>
        <row r="87">
          <cell r="B87">
            <v>1.6187028163314072</v>
          </cell>
          <cell r="C87">
            <v>2.1274044673518415</v>
          </cell>
        </row>
        <row r="88">
          <cell r="B88">
            <v>1.2380554028774782</v>
          </cell>
          <cell r="C88">
            <v>-0.27844656069792451</v>
          </cell>
        </row>
        <row r="89">
          <cell r="B89">
            <v>-1.0118622879190848</v>
          </cell>
          <cell r="C89">
            <v>4.7948775724871568</v>
          </cell>
        </row>
        <row r="90">
          <cell r="B90">
            <v>-5.8934202280872157</v>
          </cell>
          <cell r="C90">
            <v>-4.3621496849566341</v>
          </cell>
        </row>
        <row r="91">
          <cell r="B91">
            <v>6.9762668094545246</v>
          </cell>
          <cell r="C91">
            <v>-3.851201629610236</v>
          </cell>
        </row>
        <row r="92">
          <cell r="B92">
            <v>0.49997042135277381</v>
          </cell>
          <cell r="C92">
            <v>6.6353884450093856</v>
          </cell>
        </row>
        <row r="93">
          <cell r="B93">
            <v>-3.4804521595552083</v>
          </cell>
          <cell r="C93">
            <v>-1.2862511685349434</v>
          </cell>
        </row>
        <row r="94">
          <cell r="B94">
            <v>-9.9916888627280279E-2</v>
          </cell>
          <cell r="C94">
            <v>0.10035704819819406</v>
          </cell>
        </row>
        <row r="95">
          <cell r="B95">
            <v>-1.388723871825235</v>
          </cell>
          <cell r="C95">
            <v>-3.7075302520261815</v>
          </cell>
        </row>
        <row r="96">
          <cell r="B96">
            <v>6.7901687400618318</v>
          </cell>
          <cell r="C96">
            <v>0.48162661639548582</v>
          </cell>
        </row>
        <row r="97">
          <cell r="B97">
            <v>-3.8301054019012635</v>
          </cell>
          <cell r="C97">
            <v>7.0107097615026976</v>
          </cell>
        </row>
        <row r="98">
          <cell r="B98">
            <v>-4.3174745344758252</v>
          </cell>
          <cell r="C98">
            <v>-5.7797608927431945</v>
          </cell>
        </row>
        <row r="99">
          <cell r="B99">
            <v>4.5685728953382032</v>
          </cell>
          <cell r="C99">
            <v>-0.98510063006306836</v>
          </cell>
        </row>
        <row r="100">
          <cell r="B100">
            <v>-0.21267894079940922</v>
          </cell>
          <cell r="C100">
            <v>0.96543665493953457</v>
          </cell>
        </row>
        <row r="101">
          <cell r="B101">
            <v>2.3462820388421015</v>
          </cell>
          <cell r="C101">
            <v>1.7690129005670714</v>
          </cell>
        </row>
        <row r="102">
          <cell r="B102">
            <v>-5.4066869955089372</v>
          </cell>
          <cell r="C102">
            <v>2.9225862023059705</v>
          </cell>
        </row>
        <row r="103">
          <cell r="B103">
            <v>-0.52043374612899329</v>
          </cell>
          <cell r="C103">
            <v>-7.8315943387649618</v>
          </cell>
        </row>
        <row r="104">
          <cell r="B104">
            <v>7.1332282966012848</v>
          </cell>
          <cell r="C104">
            <v>2.7081872014123087</v>
          </cell>
        </row>
        <row r="105">
          <cell r="B105">
            <v>-3.9455415171831607</v>
          </cell>
          <cell r="C105">
            <v>3.8933833568765812</v>
          </cell>
        </row>
        <row r="106">
          <cell r="B106">
            <v>-0.71883669399586092</v>
          </cell>
          <cell r="C106">
            <v>-1.9720724870448383</v>
          </cell>
        </row>
        <row r="107">
          <cell r="B107">
            <v>-1.8530944827103841</v>
          </cell>
          <cell r="C107">
            <v>-0.14793581353820279</v>
          </cell>
        </row>
        <row r="108">
          <cell r="B108">
            <v>2.6122191512079636</v>
          </cell>
          <cell r="C108">
            <v>-4.6824746222238582</v>
          </cell>
        </row>
        <row r="109">
          <cell r="B109">
            <v>4.4657887702931545</v>
          </cell>
          <cell r="C109">
            <v>6.0900015710598359</v>
          </cell>
        </row>
        <row r="110">
          <cell r="B110">
            <v>-7.7301142314236992</v>
          </cell>
          <cell r="C110">
            <v>1.5953401872890951</v>
          </cell>
        </row>
        <row r="111">
          <cell r="B111">
            <v>1.4101204698592196</v>
          </cell>
          <cell r="C111">
            <v>-6.1418441722370698</v>
          </cell>
        </row>
        <row r="112">
          <cell r="B112">
            <v>2.5121230947708186</v>
          </cell>
          <cell r="C112">
            <v>1.9291624938546754</v>
          </cell>
        </row>
        <row r="113">
          <cell r="B113">
            <v>0.65612849425264308</v>
          </cell>
          <cell r="C113">
            <v>-0.34720134462686092</v>
          </cell>
        </row>
        <row r="114">
          <cell r="B114">
            <v>0.25691971974845823</v>
          </cell>
          <cell r="C114">
            <v>4.4629233837317877</v>
          </cell>
        </row>
        <row r="115">
          <cell r="B115">
            <v>-6.6186977897374728</v>
          </cell>
          <cell r="C115">
            <v>-2.580098698557626</v>
          </cell>
        </row>
        <row r="116">
          <cell r="B116">
            <v>5.7424744167443542</v>
          </cell>
          <cell r="C116">
            <v>-5.5671045974640467</v>
          </cell>
        </row>
        <row r="117">
          <cell r="B117">
            <v>2.316931349761763</v>
          </cell>
          <cell r="C117">
            <v>6.5355372643068499</v>
          </cell>
        </row>
        <row r="118">
          <cell r="B118">
            <v>-4.1560737522564732</v>
          </cell>
          <cell r="C118">
            <v>-0.36883549664851889</v>
          </cell>
        </row>
        <row r="119">
          <cell r="B119">
            <v>0.19260874143796983</v>
          </cell>
          <cell r="C119">
            <v>-0.33818562029376914</v>
          </cell>
        </row>
        <row r="120">
          <cell r="B120">
            <v>-2.0384049978279455</v>
          </cell>
          <cell r="C120">
            <v>-2.832003789357517</v>
          </cell>
        </row>
        <row r="121">
          <cell r="B121">
            <v>6.3904862428312237</v>
          </cell>
          <cell r="C121">
            <v>-1.2599997409617691</v>
          </cell>
        </row>
        <row r="122">
          <cell r="B122">
            <v>-1.8458568573547851</v>
          </cell>
          <cell r="C122">
            <v>7.7255266851055522</v>
          </cell>
        </row>
        <row r="123">
          <cell r="B123">
            <v>-5.8507894542306742</v>
          </cell>
          <cell r="C123">
            <v>-4.575955971890278</v>
          </cell>
        </row>
        <row r="124">
          <cell r="B124">
            <v>4.5232990336377839</v>
          </cell>
          <cell r="C124">
            <v>-2.3425679062440912</v>
          </cell>
        </row>
        <row r="125">
          <cell r="B125">
            <v>7.3578447926096177E-2</v>
          </cell>
          <cell r="C125">
            <v>1.5111267148556218</v>
          </cell>
        </row>
        <row r="126">
          <cell r="B126">
            <v>2.2640360579368255</v>
          </cell>
          <cell r="C126">
            <v>0.90573156702849988</v>
          </cell>
        </row>
        <row r="127">
          <cell r="B127">
            <v>-4.194714653602321</v>
          </cell>
          <cell r="C127">
            <v>3.9951976758677263</v>
          </cell>
        </row>
        <row r="128">
          <cell r="B128">
            <v>-2.5179448673123219</v>
          </cell>
          <cell r="C128">
            <v>-7.3072909179010317</v>
          </cell>
        </row>
        <row r="129">
          <cell r="B129">
            <v>7.7358951553550215</v>
          </cell>
          <cell r="C129">
            <v>0.75559986732005502</v>
          </cell>
        </row>
        <row r="130">
          <cell r="B130">
            <v>-2.9719225903752284</v>
          </cell>
          <cell r="C130">
            <v>5.1123883522227196</v>
          </cell>
        </row>
        <row r="131">
          <cell r="B131">
            <v>-1.5038137930739328</v>
          </cell>
          <cell r="C131">
            <v>-2.1287742217400809</v>
          </cell>
        </row>
        <row r="132">
          <cell r="B132">
            <v>-1.3157975785076206</v>
          </cell>
          <cell r="C132">
            <v>0.24735456235822631</v>
          </cell>
        </row>
        <row r="133">
          <cell r="B133">
            <v>1.1944005897049308</v>
          </cell>
          <cell r="C133">
            <v>-4.8101887661882312</v>
          </cell>
        </row>
        <row r="134">
          <cell r="B134">
            <v>5.7572440683179211</v>
          </cell>
          <cell r="C134">
            <v>4.5854996499033112</v>
          </cell>
        </row>
        <row r="135">
          <cell r="B135">
            <v>-7.102359525516559</v>
          </cell>
          <cell r="C135">
            <v>3.5988700858859306</v>
          </cell>
        </row>
        <row r="136">
          <cell r="B136">
            <v>-0.26320113191829481</v>
          </cell>
          <cell r="C136">
            <v>-6.6093908750131591</v>
          </cell>
        </row>
        <row r="137">
          <cell r="B137">
            <v>3.3745685271945183</v>
          </cell>
          <cell r="C137">
            <v>1.3847761941089831</v>
          </cell>
        </row>
        <row r="138">
          <cell r="B138">
            <v>0.15509998027019556</v>
          </cell>
          <cell r="C138">
            <v>-0.14512642089043284</v>
          </cell>
        </row>
        <row r="139">
          <cell r="B139">
            <v>1.2760940889796506</v>
          </cell>
          <cell r="C139">
            <v>3.8125677466979413</v>
          </cell>
        </row>
        <row r="140">
          <cell r="B140">
            <v>-6.8055879644668575</v>
          </cell>
          <cell r="C140">
            <v>-0.72560062097806155</v>
          </cell>
        </row>
        <row r="141">
          <cell r="B141">
            <v>4.0776298172199832</v>
          </cell>
          <cell r="C141">
            <v>-6.8736995714270526</v>
          </cell>
        </row>
        <row r="142">
          <cell r="B142">
            <v>4.0925788117898918</v>
          </cell>
          <cell r="C142">
            <v>5.9035872427841385</v>
          </cell>
        </row>
        <row r="143">
          <cell r="B143">
            <v>-4.5438273002660692</v>
          </cell>
          <cell r="C143">
            <v>0.8126138204414326</v>
          </cell>
        </row>
        <row r="144">
          <cell r="B144">
            <v>0.22917413289125327</v>
          </cell>
          <cell r="C144">
            <v>-0.88922136683109687</v>
          </cell>
        </row>
        <row r="145">
          <cell r="B145">
            <v>-2.3332540793299303</v>
          </cell>
          <cell r="C145">
            <v>-1.8923726261376581</v>
          </cell>
        </row>
        <row r="146">
          <cell r="B146">
            <v>5.5471514144499796</v>
          </cell>
          <cell r="C146">
            <v>-2.7493900329531584</v>
          </cell>
        </row>
        <row r="147">
          <cell r="B147">
            <v>0.24329683092133078</v>
          </cell>
          <cell r="C147">
            <v>7.8584936360511399</v>
          </cell>
        </row>
        <row r="148">
          <cell r="B148">
            <v>-7.0129977322636448</v>
          </cell>
          <cell r="C148">
            <v>-2.9506236340441818</v>
          </cell>
        </row>
        <row r="149">
          <cell r="B149">
            <v>4.0431386875736868</v>
          </cell>
          <cell r="C149">
            <v>-3.71657755762919</v>
          </cell>
        </row>
        <row r="150">
          <cell r="B150">
            <v>0.62743928923024417</v>
          </cell>
          <cell r="C150">
            <v>1.9312180367051397</v>
          </cell>
        </row>
        <row r="151">
          <cell r="B151">
            <v>1.9150407910331764</v>
          </cell>
          <cell r="C151">
            <v>0.22133867716018227</v>
          </cell>
        </row>
        <row r="152">
          <cell r="B152">
            <v>-2.8034362703906104</v>
          </cell>
          <cell r="C152">
            <v>4.6318509369494212</v>
          </cell>
        </row>
        <row r="153">
          <cell r="B153">
            <v>-4.260389483345949</v>
          </cell>
          <cell r="C153">
            <v>-6.2633415094119327</v>
          </cell>
        </row>
        <row r="154">
          <cell r="B154">
            <v>7.7700584000638617</v>
          </cell>
          <cell r="C154">
            <v>-1.3187245157839551</v>
          </cell>
        </row>
        <row r="155">
          <cell r="B155">
            <v>-1.6153234348676324</v>
          </cell>
          <cell r="C155">
            <v>6.0456960397547377</v>
          </cell>
        </row>
        <row r="156">
          <cell r="B156">
            <v>-2.392026453274902</v>
          </cell>
          <cell r="C156">
            <v>-1.9753945528742074</v>
          </cell>
        </row>
        <row r="157">
          <cell r="B157">
            <v>-0.73142746738471143</v>
          </cell>
          <cell r="C157">
            <v>0.35449509997949902</v>
          </cell>
        </row>
        <row r="158">
          <cell r="B158">
            <v>-0.10007251938635635</v>
          </cell>
          <cell r="C158">
            <v>-4.5277553280127618</v>
          </cell>
        </row>
        <row r="159">
          <cell r="B159">
            <v>6.552866614989922</v>
          </cell>
          <cell r="C159">
            <v>2.825556408704117</v>
          </cell>
        </row>
        <row r="160">
          <cell r="B160">
            <v>-5.9345461926736816</v>
          </cell>
          <cell r="C160">
            <v>5.3590816863726127</v>
          </cell>
        </row>
        <row r="161">
          <cell r="B161">
            <v>-2.0734362991208113</v>
          </cell>
          <cell r="C161">
            <v>-6.5795155678207129</v>
          </cell>
        </row>
        <row r="162">
          <cell r="B162">
            <v>4.0802970995039685</v>
          </cell>
          <cell r="C162">
            <v>0.50823438078967809</v>
          </cell>
        </row>
        <row r="163">
          <cell r="B163">
            <v>-0.16729514898988374</v>
          </cell>
          <cell r="C163">
            <v>0.27096225853334677</v>
          </cell>
        </row>
        <row r="164">
          <cell r="B164">
            <v>1.9721737142876241</v>
          </cell>
          <cell r="C164">
            <v>2.9552730569423331</v>
          </cell>
        </row>
        <row r="165">
          <cell r="B165">
            <v>-6.4714233116776283</v>
          </cell>
          <cell r="C165">
            <v>1.0394773940708815</v>
          </cell>
        </row>
        <row r="166">
          <cell r="B166">
            <v>2.1203380834945209</v>
          </cell>
          <cell r="C166">
            <v>-7.6631784803128769</v>
          </cell>
        </row>
        <row r="167">
          <cell r="B167">
            <v>5.6647887843163467</v>
          </cell>
          <cell r="C167">
            <v>4.7630830571623326</v>
          </cell>
        </row>
        <row r="168">
          <cell r="B168">
            <v>-4.5538640031579263</v>
          </cell>
          <cell r="C168">
            <v>2.1575197106706829</v>
          </cell>
        </row>
        <row r="169">
          <cell r="B169">
            <v>-1.9119156856021859E-2</v>
          </cell>
          <cell r="C169">
            <v>-1.4431983581784953</v>
          </cell>
        </row>
        <row r="170">
          <cell r="B170">
            <v>-2.292158559115975</v>
          </cell>
          <cell r="C170">
            <v>-1.0125188537109857</v>
          </cell>
        </row>
        <row r="171">
          <cell r="B171">
            <v>4.3698731267299307</v>
          </cell>
          <cell r="C171">
            <v>-3.8764662798770133</v>
          </cell>
        </row>
        <row r="172">
          <cell r="B172">
            <v>2.2629513812403559</v>
          </cell>
          <cell r="C172">
            <v>7.4090319027212264</v>
          </cell>
        </row>
        <row r="173">
          <cell r="B173">
            <v>-7.6873865434066202</v>
          </cell>
          <cell r="C173">
            <v>-1.0267049683797611</v>
          </cell>
        </row>
        <row r="174">
          <cell r="B174">
            <v>3.1254937226185775</v>
          </cell>
          <cell r="C174">
            <v>-4.9634306581858452</v>
          </cell>
        </row>
        <row r="175">
          <cell r="B175">
            <v>1.3907932312774962</v>
          </cell>
          <cell r="C175">
            <v>2.1245743645800976</v>
          </cell>
        </row>
        <row r="176">
          <cell r="B176">
            <v>1.3927005921222197</v>
          </cell>
          <cell r="C176">
            <v>-0.21107579889767708</v>
          </cell>
        </row>
        <row r="177">
          <cell r="B177">
            <v>-1.3791674649874932</v>
          </cell>
          <cell r="C177">
            <v>4.8181457536205201</v>
          </cell>
        </row>
        <row r="178">
          <cell r="B178">
            <v>-5.6121769423797634</v>
          </cell>
          <cell r="C178">
            <v>-4.8042795694445708</v>
          </cell>
        </row>
        <row r="179">
          <cell r="B179">
            <v>7.2187735694158581</v>
          </cell>
          <cell r="C179">
            <v>-3.3421804628691172</v>
          </cell>
        </row>
        <row r="180">
          <cell r="B180">
            <v>2.8898756958552169E-2</v>
          </cell>
          <cell r="C180">
            <v>6.5744791797174651</v>
          </cell>
        </row>
        <row r="181">
          <cell r="B181">
            <v>-3.2658847016126269</v>
          </cell>
          <cell r="C181">
            <v>-1.4773293834894821</v>
          </cell>
        </row>
        <row r="182">
          <cell r="B182">
            <v>-0.21350049009708907</v>
          </cell>
          <cell r="C182">
            <v>0.18604324835755714</v>
          </cell>
        </row>
        <row r="183">
          <cell r="B183">
            <v>-1.1576549198041264</v>
          </cell>
          <cell r="C183">
            <v>-3.9139035654449894</v>
          </cell>
        </row>
        <row r="184">
          <cell r="B184">
            <v>6.8116687936994653</v>
          </cell>
          <cell r="C184">
            <v>0.97118934563472514</v>
          </cell>
        </row>
        <row r="185">
          <cell r="B185">
            <v>-4.3199146182339137</v>
          </cell>
          <cell r="C185">
            <v>6.7274223426293309</v>
          </cell>
        </row>
        <row r="186">
          <cell r="B186">
            <v>-3.864046254413843</v>
          </cell>
          <cell r="C186">
            <v>-6.0182945053895303</v>
          </cell>
        </row>
        <row r="187">
          <cell r="B187">
            <v>4.5123097324959573</v>
          </cell>
          <cell r="C187">
            <v>-0.64307536971087598</v>
          </cell>
        </row>
        <row r="188">
          <cell r="B188">
            <v>-0.24054170314101464</v>
          </cell>
          <cell r="C188">
            <v>0.81306473202994312</v>
          </cell>
        </row>
        <row r="189">
          <cell r="B189">
            <v>2.3141921317969576</v>
          </cell>
          <cell r="C189">
            <v>2.0168208050579159</v>
          </cell>
        </row>
        <row r="190">
          <cell r="B190">
            <v>-5.6816384572707763</v>
          </cell>
          <cell r="C190">
            <v>2.5696877391094857</v>
          </cell>
        </row>
        <row r="191">
          <cell r="B191">
            <v>3.5089909276420542E-2</v>
          </cell>
          <cell r="C191">
            <v>-7.8749561990660872</v>
          </cell>
        </row>
        <row r="192">
          <cell r="B192">
            <v>6.8840285279081641</v>
          </cell>
          <cell r="C192">
            <v>3.1877026950209126</v>
          </cell>
        </row>
        <row r="193">
          <cell r="B193">
            <v>-4.1328845165853743</v>
          </cell>
          <cell r="C193">
            <v>3.5375060102149205</v>
          </cell>
        </row>
        <row r="194">
          <cell r="B194">
            <v>-0.53981797903027151</v>
          </cell>
          <cell r="C194">
            <v>-1.8862934229776054</v>
          </cell>
        </row>
        <row r="195">
          <cell r="B195">
            <v>-1.9738781595754729</v>
          </cell>
          <cell r="C195">
            <v>-0.29928001412412986</v>
          </cell>
        </row>
        <row r="196">
          <cell r="B196">
            <v>2.9940773243617582</v>
          </cell>
          <cell r="C196">
            <v>-4.5731478773912366</v>
          </cell>
        </row>
        <row r="197">
          <cell r="B197">
            <v>4.047983408935746</v>
          </cell>
          <cell r="C197">
            <v>6.429247149059556</v>
          </cell>
        </row>
        <row r="198">
          <cell r="B198">
            <v>-7.7995109017973236</v>
          </cell>
          <cell r="C198">
            <v>1.0412013651240728</v>
          </cell>
        </row>
        <row r="199">
          <cell r="B199">
            <v>1.8153578798603505</v>
          </cell>
          <cell r="C199">
            <v>-5.9423028593077492</v>
          </cell>
        </row>
        <row r="200">
          <cell r="B200">
            <v>2.271686667171259</v>
          </cell>
          <cell r="C200">
            <v>2.0154329460664049</v>
          </cell>
        </row>
        <row r="201">
          <cell r="B201">
            <v>0.80792748146093651</v>
          </cell>
          <cell r="C201">
            <v>-0.35682888234834598</v>
          </cell>
        </row>
        <row r="202">
          <cell r="B202">
            <v>-6.1039431004577212E-2</v>
          </cell>
          <cell r="C202">
            <v>4.5866488354795711</v>
          </cell>
        </row>
        <row r="203">
          <cell r="B203">
            <v>-6.4774115566837764</v>
          </cell>
          <cell r="C203">
            <v>-3.0693320418958105</v>
          </cell>
        </row>
        <row r="204">
          <cell r="B204">
            <v>6.1186106799424707</v>
          </cell>
          <cell r="C204">
            <v>-5.1440371680534858</v>
          </cell>
        </row>
        <row r="205">
          <cell r="B205">
            <v>1.8296011591944807</v>
          </cell>
          <cell r="C205">
            <v>6.6139687328344223</v>
          </cell>
        </row>
        <row r="206">
          <cell r="B206">
            <v>-3.9996181184188062</v>
          </cell>
          <cell r="C206">
            <v>-0.64268912126456379</v>
          </cell>
        </row>
        <row r="207">
          <cell r="B207">
            <v>0.13749652509697102</v>
          </cell>
          <cell r="C207">
            <v>-0.20600960257332418</v>
          </cell>
        </row>
        <row r="208">
          <cell r="B208">
            <v>-1.8995799278143819</v>
          </cell>
          <cell r="C208">
            <v>-3.0770999469295739</v>
          </cell>
        </row>
        <row r="209">
          <cell r="B209">
            <v>6.5441980439602707</v>
          </cell>
          <cell r="C209">
            <v>-0.8147327388287926</v>
          </cell>
        </row>
        <row r="210">
          <cell r="B210">
            <v>-2.3925289375102667</v>
          </cell>
          <cell r="C210">
            <v>7.5904774125651393</v>
          </cell>
        </row>
        <row r="211">
          <cell r="B211">
            <v>-5.4724689006289422</v>
          </cell>
          <cell r="C211">
            <v>-4.9424103780629371</v>
          </cell>
        </row>
        <row r="212">
          <cell r="B212">
            <v>4.576697370489657</v>
          </cell>
          <cell r="C212">
            <v>-1.973116979036811</v>
          </cell>
        </row>
        <row r="213">
          <cell r="B213">
            <v>-3.043515052199771E-2</v>
          </cell>
          <cell r="C213">
            <v>1.3732827325198051</v>
          </cell>
        </row>
        <row r="214">
          <cell r="B214">
            <v>2.3153048209914866</v>
          </cell>
          <cell r="C214">
            <v>1.1223126479373922</v>
          </cell>
        </row>
        <row r="215">
          <cell r="B215">
            <v>-4.5414851285466424</v>
          </cell>
          <cell r="C215">
            <v>3.7500101353345539</v>
          </cell>
        </row>
        <row r="216">
          <cell r="B216">
            <v>-2.0037478352670517</v>
          </cell>
          <cell r="C216">
            <v>-7.5012714758565098</v>
          </cell>
        </row>
        <row r="217">
          <cell r="B217">
            <v>7.6288031732875536</v>
          </cell>
          <cell r="C217">
            <v>1.2952240403487485</v>
          </cell>
        </row>
        <row r="218">
          <cell r="B218">
            <v>-3.2720177827220747</v>
          </cell>
          <cell r="C218">
            <v>4.8096795544688637</v>
          </cell>
        </row>
        <row r="219">
          <cell r="B219">
            <v>-1.2798979600188158</v>
          </cell>
          <cell r="C219">
            <v>-2.1149414182841824</v>
          </cell>
        </row>
        <row r="220">
          <cell r="B220">
            <v>-1.4684883734189209</v>
          </cell>
          <cell r="C220">
            <v>0.1696368385640698</v>
          </cell>
        </row>
        <row r="221">
          <cell r="B221">
            <v>1.5658543140116914</v>
          </cell>
          <cell r="C221">
            <v>-4.8186109471643244</v>
          </cell>
        </row>
        <row r="222">
          <cell r="B222">
            <v>5.4583850128703588</v>
          </cell>
          <cell r="C222">
            <v>5.0181227304942517</v>
          </cell>
        </row>
        <row r="223">
          <cell r="B223">
            <v>-7.3253508862627692</v>
          </cell>
          <cell r="C223">
            <v>3.0815221843993612</v>
          </cell>
        </row>
        <row r="224">
          <cell r="B224">
            <v>0.20258589207407451</v>
          </cell>
          <cell r="C224">
            <v>-6.5307994937846638</v>
          </cell>
        </row>
        <row r="225">
          <cell r="B225">
            <v>3.1546987384990519</v>
          </cell>
          <cell r="C225">
            <v>1.5638317515674738</v>
          </cell>
        </row>
        <row r="226">
          <cell r="B226">
            <v>0.27490806336752205</v>
          </cell>
          <cell r="C226">
            <v>-0.22293516725817056</v>
          </cell>
        </row>
        <row r="227">
          <cell r="B227">
            <v>1.0335395208505338</v>
          </cell>
          <cell r="C227">
            <v>4.0112500349026705</v>
          </cell>
        </row>
        <row r="228">
          <cell r="B228">
            <v>-6.8083173109658963</v>
          </cell>
          <cell r="C228">
            <v>-1.2180166912086952</v>
          </cell>
        </row>
        <row r="229">
          <cell r="B229">
            <v>4.5565957144733247</v>
          </cell>
          <cell r="C229">
            <v>-6.5720901548790174</v>
          </cell>
        </row>
        <row r="230">
          <cell r="B230">
            <v>3.6322580240359881</v>
          </cell>
          <cell r="C230">
            <v>6.1237734198394715</v>
          </cell>
        </row>
        <row r="231">
          <cell r="B231">
            <v>-4.4742017013663018</v>
          </cell>
          <cell r="C231">
            <v>0.47675923496357181</v>
          </cell>
        </row>
        <row r="232">
          <cell r="B232">
            <v>0.24680883331086989</v>
          </cell>
          <cell r="C232">
            <v>-0.7372394869471286</v>
          </cell>
        </row>
        <row r="233">
          <cell r="B233">
            <v>-2.2890067454613865</v>
          </cell>
          <cell r="C233">
            <v>-2.1420731441194834</v>
          </cell>
        </row>
        <row r="234">
          <cell r="B234">
            <v>5.8098532407124432</v>
          </cell>
          <cell r="C234">
            <v>-2.3837019110400184</v>
          </cell>
        </row>
        <row r="235">
          <cell r="B235">
            <v>-0.31431252797055148</v>
          </cell>
          <cell r="C235">
            <v>7.8809275081954704</v>
          </cell>
        </row>
        <row r="236">
          <cell r="B236">
            <v>-6.7465603128894376</v>
          </cell>
          <cell r="C236">
            <v>-3.4190925809616557</v>
          </cell>
        </row>
        <row r="237">
          <cell r="B237">
            <v>4.2147363178112451</v>
          </cell>
          <cell r="C237">
            <v>-3.3565158671835356</v>
          </cell>
        </row>
        <row r="238">
          <cell r="B238">
            <v>0.45615024405456467</v>
          </cell>
          <cell r="C238">
            <v>1.8375196112784709</v>
          </cell>
        </row>
        <row r="239">
          <cell r="B239">
            <v>2.0293591260028325</v>
          </cell>
          <cell r="C239">
            <v>0.38162246394134336</v>
          </cell>
        </row>
        <row r="240">
          <cell r="B240">
            <v>-3.1837935602981609</v>
          </cell>
          <cell r="C240">
            <v>4.5063495812194754</v>
          </cell>
        </row>
        <row r="241">
          <cell r="B241">
            <v>-3.8288577600201879</v>
          </cell>
          <cell r="C241">
            <v>-6.5874273709320175</v>
          </cell>
        </row>
        <row r="242">
          <cell r="B242">
            <v>7.8184568670515189</v>
          </cell>
          <cell r="C242">
            <v>-0.76318818428961821</v>
          </cell>
        </row>
        <row r="243">
          <cell r="B243">
            <v>-2.0099547637118254</v>
          </cell>
          <cell r="C243">
            <v>5.8319187316000693</v>
          </cell>
        </row>
        <row r="244">
          <cell r="B244">
            <v>-2.1513995751663977</v>
          </cell>
          <cell r="C244">
            <v>-2.0493180056145741</v>
          </cell>
        </row>
        <row r="245">
          <cell r="B245">
            <v>-0.88536453218509892</v>
          </cell>
          <cell r="C245">
            <v>0.35412970406655403</v>
          </cell>
        </row>
        <row r="246">
          <cell r="B246">
            <v>0.22617693732398145</v>
          </cell>
          <cell r="C246">
            <v>-4.6393795076387105</v>
          </cell>
        </row>
        <row r="247">
          <cell r="B247">
            <v>6.3923769930767884</v>
          </cell>
          <cell r="C247">
            <v>3.3110320412990646</v>
          </cell>
        </row>
        <row r="248">
          <cell r="B248">
            <v>-6.2943983619819415</v>
          </cell>
          <cell r="C248">
            <v>4.922294979134672</v>
          </cell>
        </row>
        <row r="249">
          <cell r="B249">
            <v>-1.5858129264651522</v>
          </cell>
          <cell r="C249">
            <v>-6.6389268854913599</v>
          </cell>
        </row>
        <row r="250">
          <cell r="B250">
            <v>3.914298565785987</v>
          </cell>
          <cell r="C250">
            <v>0.77201979865818671</v>
          </cell>
        </row>
        <row r="251">
          <cell r="B251">
            <v>-0.10334707136289085</v>
          </cell>
          <cell r="C251">
            <v>0.14356425026850234</v>
          </cell>
        </row>
        <row r="252">
          <cell r="B252">
            <v>1.820651316835777</v>
          </cell>
          <cell r="C252">
            <v>3.1971779603904271</v>
          </cell>
        </row>
        <row r="253">
          <cell r="B253">
            <v>-6.6086082718332237</v>
          </cell>
          <cell r="C253">
            <v>0.58608690444954259</v>
          </cell>
        </row>
        <row r="254">
          <cell r="B254">
            <v>2.6620192940221021</v>
          </cell>
          <cell r="C254">
            <v>-7.5075147774295496</v>
          </cell>
        </row>
        <row r="255">
          <cell r="B255">
            <v>5.2741641804332255</v>
          </cell>
          <cell r="C255">
            <v>5.1137129760266129</v>
          </cell>
        </row>
        <row r="256">
          <cell r="B256">
            <v>-4.5918833235808112</v>
          </cell>
          <cell r="C256">
            <v>1.7896876189693476</v>
          </cell>
        </row>
        <row r="257">
          <cell r="B257">
            <v>7.501144860040708E-2</v>
          </cell>
          <cell r="C257">
            <v>-1.3016476900938598</v>
          </cell>
        </row>
        <row r="258">
          <cell r="B258">
            <v>-2.333297212086606</v>
          </cell>
          <cell r="C258">
            <v>-1.2348832341222362</v>
          </cell>
        </row>
        <row r="259">
          <cell r="B259">
            <v>4.7092092758603084</v>
          </cell>
          <cell r="C259">
            <v>-3.6159438798323098</v>
          </cell>
        </row>
        <row r="260">
          <cell r="B260">
            <v>1.7407087940475994</v>
          </cell>
          <cell r="C260">
            <v>7.5838331170575932</v>
          </cell>
        </row>
        <row r="261">
          <cell r="B261">
            <v>-7.5602732938387831</v>
          </cell>
          <cell r="C261">
            <v>-1.5607636506091216</v>
          </cell>
        </row>
        <row r="262">
          <cell r="B262">
            <v>3.4113389616980196</v>
          </cell>
          <cell r="C262">
            <v>-4.6514589975832443</v>
          </cell>
        </row>
        <row r="263">
          <cell r="B263">
            <v>1.171377227302189</v>
          </cell>
          <cell r="C263">
            <v>2.1000234424211568</v>
          </cell>
        </row>
        <row r="264">
          <cell r="B264">
            <v>1.5428858993968804</v>
          </cell>
          <cell r="C264">
            <v>-0.12307770213169469</v>
          </cell>
        </row>
        <row r="265">
          <cell r="B265">
            <v>-1.7541455188565469</v>
          </cell>
          <cell r="C265">
            <v>4.8114600602846052</v>
          </cell>
        </row>
        <row r="266">
          <cell r="B266">
            <v>-5.2960499311270626</v>
          </cell>
          <cell r="C266">
            <v>-5.226668934959382</v>
          </cell>
        </row>
        <row r="267">
          <cell r="B267">
            <v>7.4219496530427893</v>
          </cell>
          <cell r="C267">
            <v>-2.8172906297083289</v>
          </cell>
        </row>
        <row r="268">
          <cell r="B268">
            <v>-0.43090954853570146</v>
          </cell>
          <cell r="C268">
            <v>6.4785122268722866</v>
          </cell>
        </row>
        <row r="269">
          <cell r="B269">
            <v>-3.0413108482726248</v>
          </cell>
          <cell r="C269">
            <v>-1.6442183894288263</v>
          </cell>
        </row>
        <row r="270">
          <cell r="B270">
            <v>-0.33910404133656946</v>
          </cell>
          <cell r="C270">
            <v>0.25564027754633745</v>
          </cell>
        </row>
        <row r="271">
          <cell r="B271">
            <v>-0.90389456857021222</v>
          </cell>
          <cell r="C271">
            <v>-4.1043247027657159</v>
          </cell>
        </row>
        <row r="272">
          <cell r="B272">
            <v>6.7954553163442935</v>
          </cell>
          <cell r="C272">
            <v>1.4657019184809372</v>
          </cell>
        </row>
        <row r="273">
          <cell r="B273">
            <v>-4.787317975670959</v>
          </cell>
          <cell r="C273">
            <v>6.4079299160819607</v>
          </cell>
        </row>
        <row r="274">
          <cell r="B274">
            <v>-3.3975986181297739</v>
          </cell>
          <cell r="C274">
            <v>-6.2199309945478181</v>
          </cell>
        </row>
        <row r="275">
          <cell r="B275">
            <v>4.4296960389473314</v>
          </cell>
          <cell r="C275">
            <v>-0.31392990280233629</v>
          </cell>
        </row>
        <row r="276">
          <cell r="B276">
            <v>-0.24801595784230099</v>
          </cell>
          <cell r="C276">
            <v>0.66201636264929908</v>
          </cell>
        </row>
        <row r="277">
          <cell r="B277">
            <v>2.2576215835885782</v>
          </cell>
          <cell r="C277">
            <v>2.2678404233864824</v>
          </cell>
        </row>
        <row r="278">
          <cell r="B278">
            <v>-5.9315097420847147</v>
          </cell>
          <cell r="C278">
            <v>2.1916683266700683</v>
          </cell>
        </row>
        <row r="279">
          <cell r="B279">
            <v>0.59395480388416244</v>
          </cell>
          <cell r="C279">
            <v>-7.8763701129332562</v>
          </cell>
        </row>
        <row r="280">
          <cell r="B280">
            <v>6.6008458477057461</v>
          </cell>
          <cell r="C280">
            <v>3.6444722397220963</v>
          </cell>
        </row>
        <row r="281">
          <cell r="B281">
            <v>-4.2886667234897802</v>
          </cell>
          <cell r="C281">
            <v>3.1739545065110391</v>
          </cell>
        </row>
        <row r="282">
          <cell r="B282">
            <v>-0.37660228937205709</v>
          </cell>
          <cell r="C282">
            <v>-1.7851252145719094</v>
          </cell>
        </row>
        <row r="283">
          <cell r="B283">
            <v>-2.0812424420467361</v>
          </cell>
          <cell r="C283">
            <v>-0.46821653067521807</v>
          </cell>
        </row>
        <row r="284">
          <cell r="B284">
            <v>3.3722345542948413</v>
          </cell>
          <cell r="C284">
            <v>-4.4314554327347686</v>
          </cell>
        </row>
        <row r="285">
          <cell r="B285">
            <v>3.6033120573249855</v>
          </cell>
          <cell r="C285">
            <v>6.7376027546412987</v>
          </cell>
        </row>
        <row r="286">
          <cell r="B286">
            <v>-7.8268986402435843</v>
          </cell>
          <cell r="C286">
            <v>0.48510228971963598</v>
          </cell>
        </row>
        <row r="287">
          <cell r="B287">
            <v>2.1988570213381191</v>
          </cell>
          <cell r="C287">
            <v>-5.7148081721696311</v>
          </cell>
        </row>
        <row r="288">
          <cell r="B288">
            <v>2.0314577388148072</v>
          </cell>
          <cell r="C288">
            <v>2.0771036699072991</v>
          </cell>
        </row>
        <row r="289">
          <cell r="B289">
            <v>0.96347100389297491</v>
          </cell>
          <cell r="C289">
            <v>-0.34633748984539803</v>
          </cell>
        </row>
        <row r="290">
          <cell r="B290">
            <v>-0.39508999927369859</v>
          </cell>
          <cell r="C290">
            <v>4.6857330271083013</v>
          </cell>
        </row>
        <row r="291">
          <cell r="B291">
            <v>-6.2978238728933622</v>
          </cell>
          <cell r="C291">
            <v>-3.550264140238244</v>
          </cell>
        </row>
        <row r="292">
          <cell r="B292">
            <v>6.4616533184400264</v>
          </cell>
          <cell r="C292">
            <v>-4.694189792212847</v>
          </cell>
        </row>
        <row r="293">
          <cell r="B293">
            <v>1.3424559461194057</v>
          </cell>
          <cell r="C293">
            <v>6.6544363087962015</v>
          </cell>
        </row>
        <row r="294">
          <cell r="B294">
            <v>-3.8246070355984068</v>
          </cell>
          <cell r="C294">
            <v>-0.89605925385832719</v>
          </cell>
        </row>
        <row r="295">
          <cell r="B295">
            <v>6.4992387800072868E-2</v>
          </cell>
          <cell r="C295">
            <v>-8.3855836903730649E-2</v>
          </cell>
        </row>
        <row r="296">
          <cell r="B296">
            <v>-1.7354298093513785</v>
          </cell>
          <cell r="C296">
            <v>-3.3152010075225955</v>
          </cell>
        </row>
        <row r="297">
          <cell r="B297">
            <v>6.6644650695886911</v>
          </cell>
          <cell r="C297">
            <v>-0.35387028578346558</v>
          </cell>
        </row>
        <row r="298">
          <cell r="B298">
            <v>-2.9284029166556378</v>
          </cell>
          <cell r="C298">
            <v>7.4143987206360986</v>
          </cell>
        </row>
        <row r="299">
          <cell r="B299">
            <v>-5.0702173848495447</v>
          </cell>
          <cell r="C299">
            <v>-5.2767804414207369</v>
          </cell>
        </row>
        <row r="300">
          <cell r="B300">
            <v>4.5995200993508289</v>
          </cell>
          <cell r="C300">
            <v>-1.6075542210269087</v>
          </cell>
        </row>
        <row r="301">
          <cell r="B301">
            <v>-0.11454992848182043</v>
          </cell>
          <cell r="C301">
            <v>1.2285637664511395</v>
          </cell>
        </row>
        <row r="302">
          <cell r="B302">
            <v>2.3459686310282692</v>
          </cell>
          <cell r="C302">
            <v>1.3499919510835889</v>
          </cell>
        </row>
        <row r="303">
          <cell r="B303">
            <v>-4.8727082696299657</v>
          </cell>
          <cell r="C303">
            <v>3.4743972420889708</v>
          </cell>
        </row>
        <row r="304">
          <cell r="B304">
            <v>-1.4742162711043756</v>
          </cell>
          <cell r="C304">
            <v>-7.6565557249252993</v>
          </cell>
        </row>
        <row r="305">
          <cell r="B305">
            <v>7.4819411119978714</v>
          </cell>
          <cell r="C305">
            <v>1.8229365137457159</v>
          </cell>
        </row>
        <row r="306">
          <cell r="B306">
            <v>-3.5433161170686103</v>
          </cell>
          <cell r="C306">
            <v>4.4890982069275012</v>
          </cell>
        </row>
        <row r="307">
          <cell r="B307">
            <v>-1.0654721893240826</v>
          </cell>
          <cell r="C307">
            <v>-2.0799796526668382</v>
          </cell>
        </row>
        <row r="308">
          <cell r="B308">
            <v>-1.6156198222202049</v>
          </cell>
          <cell r="C308">
            <v>7.1451813527531285E-2</v>
          </cell>
        </row>
        <row r="309">
          <cell r="B309">
            <v>1.9437190262893507</v>
          </cell>
          <cell r="C309">
            <v>-4.7965824379210362</v>
          </cell>
        </row>
        <row r="310">
          <cell r="B310">
            <v>5.1253685657654851</v>
          </cell>
          <cell r="C310">
            <v>5.4295651638337903</v>
          </cell>
        </row>
        <row r="311">
          <cell r="B311">
            <v>-7.5084445091919978</v>
          </cell>
          <cell r="C311">
            <v>2.5498864402660968</v>
          </cell>
        </row>
        <row r="312">
          <cell r="B312">
            <v>0.65573708522845842</v>
          </cell>
          <cell r="C312">
            <v>-6.4177916967021247</v>
          </cell>
        </row>
        <row r="313">
          <cell r="B313">
            <v>2.9260227500110547</v>
          </cell>
          <cell r="C313">
            <v>1.7184385177919415</v>
          </cell>
        </row>
        <row r="314">
          <cell r="B314">
            <v>0.4058619588508004</v>
          </cell>
          <cell r="C314">
            <v>-0.28400752274480234</v>
          </cell>
        </row>
        <row r="315">
          <cell r="B315">
            <v>0.7688800400286292</v>
          </cell>
          <cell r="C315">
            <v>4.1928509556705551</v>
          </cell>
        </row>
        <row r="316">
          <cell r="B316">
            <v>-6.7730205396949827</v>
          </cell>
          <cell r="C316">
            <v>-1.7138603214288519</v>
          </cell>
        </row>
        <row r="317">
          <cell r="B317">
            <v>5.011735850822463</v>
          </cell>
          <cell r="C317">
            <v>-6.2351829724065881</v>
          </cell>
        </row>
        <row r="318">
          <cell r="B318">
            <v>3.1604551659187381</v>
          </cell>
          <cell r="C318">
            <v>6.3066906090936952</v>
          </cell>
        </row>
        <row r="319">
          <cell r="B319">
            <v>-4.3789964390608365</v>
          </cell>
          <cell r="C319">
            <v>0.15484191454435386</v>
          </cell>
        </row>
        <row r="320">
          <cell r="B320">
            <v>0.24421664750670491</v>
          </cell>
          <cell r="C320">
            <v>-0.58766346847838169</v>
          </cell>
        </row>
        <row r="321">
          <cell r="B321">
            <v>-2.2199736615876322</v>
          </cell>
          <cell r="C321">
            <v>-2.3938290935700173</v>
          </cell>
        </row>
        <row r="322">
          <cell r="B322">
            <v>6.0463313840340724</v>
          </cell>
          <cell r="C322">
            <v>-1.9938355804137917</v>
          </cell>
        </row>
        <row r="323">
          <cell r="B323">
            <v>-0.87359896398871806</v>
          </cell>
          <cell r="C323">
            <v>7.8612637233843454</v>
          </cell>
        </row>
        <row r="324">
          <cell r="B324">
            <v>-6.4471505406008633</v>
          </cell>
          <cell r="C324">
            <v>-3.863531905995361</v>
          </cell>
        </row>
        <row r="325">
          <cell r="B325">
            <v>4.3546636443748366</v>
          </cell>
          <cell r="C325">
            <v>-2.99016885628768</v>
          </cell>
        </row>
        <row r="326">
          <cell r="B326">
            <v>0.30132871731176059</v>
          </cell>
          <cell r="C326">
            <v>1.7293459518163508</v>
          </cell>
        </row>
        <row r="327">
          <cell r="B327">
            <v>2.1292936394505029</v>
          </cell>
          <cell r="C327">
            <v>0.55890086741733858</v>
          </cell>
        </row>
        <row r="328">
          <cell r="B328">
            <v>-3.5590488827405973</v>
          </cell>
          <cell r="C328">
            <v>4.3484801567448939</v>
          </cell>
        </row>
        <row r="329">
          <cell r="B329">
            <v>-3.3716576341563491</v>
          </cell>
          <cell r="C329">
            <v>-6.8795061042881729</v>
          </cell>
        </row>
        <row r="330">
          <cell r="B330">
            <v>7.8248557473750093</v>
          </cell>
          <cell r="C330">
            <v>-0.20736013769354641</v>
          </cell>
        </row>
        <row r="331">
          <cell r="B331">
            <v>-2.3818199796754635</v>
          </cell>
          <cell r="C331">
            <v>5.591245559282636</v>
          </cell>
        </row>
        <row r="332">
          <cell r="B332">
            <v>-1.9121498293880415</v>
          </cell>
          <cell r="C332">
            <v>-2.0988572930862621</v>
          </cell>
        </row>
        <row r="333">
          <cell r="B333">
            <v>-1.0419762754092694</v>
          </cell>
          <cell r="C333">
            <v>0.33340524050958475</v>
          </cell>
        </row>
        <row r="334">
          <cell r="B334">
            <v>0.56751824819781571</v>
          </cell>
          <cell r="C334">
            <v>-4.7255056556323023</v>
          </cell>
        </row>
        <row r="335">
          <cell r="B335">
            <v>6.1938296704078848</v>
          </cell>
          <cell r="C335">
            <v>3.7866380732373104</v>
          </cell>
        </row>
        <row r="336">
          <cell r="B336">
            <v>-6.6201336640832142</v>
          </cell>
          <cell r="C336">
            <v>4.4600664306531099</v>
          </cell>
        </row>
        <row r="337">
          <cell r="B337">
            <v>-1.0999112249884906</v>
          </cell>
          <cell r="C337">
            <v>-6.6605592848790609</v>
          </cell>
        </row>
        <row r="338">
          <cell r="B338">
            <v>3.7308183614785504</v>
          </cell>
          <cell r="C338">
            <v>1.0146533546942635</v>
          </cell>
        </row>
        <row r="339">
          <cell r="B339">
            <v>-2.2589132184141849E-2</v>
          </cell>
          <cell r="C339">
            <v>2.710650979532786E-2</v>
          </cell>
        </row>
        <row r="340">
          <cell r="B340">
            <v>1.6439715802458135</v>
          </cell>
          <cell r="C340">
            <v>3.4308640571018758</v>
          </cell>
        </row>
        <row r="341">
          <cell r="B341">
            <v>-6.711593167914045</v>
          </cell>
          <cell r="C341">
            <v>0.11842197904328959</v>
          </cell>
        </row>
        <row r="342">
          <cell r="B342">
            <v>3.1912781679177264</v>
          </cell>
          <cell r="C342">
            <v>-7.311254064592517</v>
          </cell>
        </row>
        <row r="343">
          <cell r="B343">
            <v>4.8609790197470533</v>
          </cell>
          <cell r="C343">
            <v>5.4314172374244398</v>
          </cell>
        </row>
        <row r="344">
          <cell r="B344">
            <v>-4.5997197010713524</v>
          </cell>
          <cell r="C344">
            <v>1.4270334527763155</v>
          </cell>
        </row>
        <row r="345">
          <cell r="B345">
            <v>0.14900409572561571</v>
          </cell>
          <cell r="C345">
            <v>-1.1543035588327972</v>
          </cell>
        </row>
        <row r="346">
          <cell r="B346">
            <v>-2.3531629267708127</v>
          </cell>
          <cell r="C346">
            <v>-1.4673916722675742</v>
          </cell>
        </row>
        <row r="347">
          <cell r="B347">
            <v>5.0316495617510171</v>
          </cell>
          <cell r="C347">
            <v>-3.3255148815446485</v>
          </cell>
        </row>
        <row r="348">
          <cell r="B348">
            <v>1.2046590745597252</v>
          </cell>
          <cell r="C348">
            <v>7.7192939319946881</v>
          </cell>
        </row>
        <row r="349">
          <cell r="B349">
            <v>-7.3939665033371806</v>
          </cell>
          <cell r="C349">
            <v>-2.08136215640195</v>
          </cell>
        </row>
        <row r="350">
          <cell r="B350">
            <v>3.6678229564152232</v>
          </cell>
          <cell r="C350">
            <v>-4.32293100639904</v>
          </cell>
        </row>
        <row r="351">
          <cell r="B351">
            <v>0.96241541801111985</v>
          </cell>
          <cell r="C351">
            <v>2.054980017338353</v>
          </cell>
        </row>
        <row r="352">
          <cell r="B352">
            <v>1.6864190945393591</v>
          </cell>
          <cell r="C352">
            <v>-1.4825921828731058E-2</v>
          </cell>
        </row>
        <row r="353">
          <cell r="B353">
            <v>-2.134246945544692</v>
          </cell>
          <cell r="C353">
            <v>4.7738813610876072</v>
          </cell>
        </row>
        <row r="354">
          <cell r="B354">
            <v>-4.9465527024839764</v>
          </cell>
          <cell r="C354">
            <v>-5.626466229484647</v>
          </cell>
        </row>
        <row r="355">
          <cell r="B355">
            <v>7.5847267571040273</v>
          </cell>
          <cell r="C355">
            <v>-2.2797148175457673</v>
          </cell>
        </row>
        <row r="356">
          <cell r="B356">
            <v>-0.87674209172368534</v>
          </cell>
          <cell r="C356">
            <v>6.3488257369713104</v>
          </cell>
        </row>
        <row r="357">
          <cell r="B357">
            <v>-2.8091370244027103</v>
          </cell>
          <cell r="C357">
            <v>-1.7864555112564746</v>
          </cell>
        </row>
        <row r="358">
          <cell r="B358">
            <v>-0.47494805888602543</v>
          </cell>
          <cell r="C358">
            <v>0.30789704711803578</v>
          </cell>
        </row>
        <row r="359">
          <cell r="B359">
            <v>-0.62866896582971643</v>
          </cell>
          <cell r="C359">
            <v>-4.2765586274244551</v>
          </cell>
        </row>
        <row r="360">
          <cell r="B360">
            <v>6.7409668242747669</v>
          </cell>
          <cell r="C360">
            <v>1.9621039098658029</v>
          </cell>
        </row>
        <row r="361">
          <cell r="B361">
            <v>-5.2295139699609363</v>
          </cell>
          <cell r="C361">
            <v>6.0541046921443709</v>
          </cell>
        </row>
        <row r="362">
          <cell r="B362">
            <v>-2.9212167212964903</v>
          </cell>
          <cell r="C362">
            <v>-6.3839920855201724</v>
          </cell>
        </row>
        <row r="363">
          <cell r="B363">
            <v>4.3223169762040889</v>
          </cell>
          <cell r="C363">
            <v>2.605869008799603E-4</v>
          </cell>
        </row>
        <row r="364">
          <cell r="B364">
            <v>-0.23547746505488173</v>
          </cell>
          <cell r="C364">
            <v>0.51444568182271411</v>
          </cell>
        </row>
        <row r="365">
          <cell r="B365">
            <v>2.1760135581058528</v>
          </cell>
          <cell r="C365">
            <v>2.5197418842226944</v>
          </cell>
        </row>
        <row r="366">
          <cell r="B366">
            <v>-6.1540516032104478</v>
          </cell>
          <cell r="C366">
            <v>1.790464686217462</v>
          </cell>
        </row>
        <row r="367">
          <cell r="B367">
            <v>1.1528264100891574</v>
          </cell>
          <cell r="C367">
            <v>-7.8356052705988972</v>
          </cell>
        </row>
        <row r="368">
          <cell r="B368">
            <v>6.285751941865704</v>
          </cell>
          <cell r="C368">
            <v>4.0759736151499393</v>
          </cell>
        </row>
      </sheetData>
      <sheetData sheetId="1">
        <row r="2">
          <cell r="C2">
            <v>0</v>
          </cell>
          <cell r="D2">
            <v>-17</v>
          </cell>
        </row>
        <row r="3">
          <cell r="C3">
            <v>-3.9609760088602508E-3</v>
          </cell>
          <cell r="D3">
            <v>-16.938929635811171</v>
          </cell>
        </row>
        <row r="4">
          <cell r="C4">
            <v>-3.1500592032936092E-2</v>
          </cell>
          <cell r="D4">
            <v>-16.75716063099873</v>
          </cell>
        </row>
        <row r="5">
          <cell r="C5">
            <v>-0.10526859511270592</v>
          </cell>
          <cell r="D5">
            <v>-16.458929465331593</v>
          </cell>
        </row>
        <row r="6">
          <cell r="C6">
            <v>-0.24609022226350419</v>
          </cell>
          <cell r="D6">
            <v>-16.051004035027695</v>
          </cell>
        </row>
        <row r="7">
          <cell r="C7">
            <v>-0.47213595499957961</v>
          </cell>
          <cell r="D7">
            <v>-15.542266173501734</v>
          </cell>
        </row>
        <row r="8">
          <cell r="C8">
            <v>-0.79818642235205761</v>
          </cell>
          <cell r="D8">
            <v>-14.943169390053493</v>
          </cell>
        </row>
        <row r="9">
          <cell r="C9">
            <v>-1.2350188542663503</v>
          </cell>
          <cell r="D9">
            <v>-14.265110541886262</v>
          </cell>
        </row>
        <row r="10">
          <cell r="C10">
            <v>-1.7889371755074963</v>
          </cell>
          <cell r="D10">
            <v>-13.519760484841511</v>
          </cell>
        </row>
        <row r="11">
          <cell r="C11">
            <v>-2.4614627344900488</v>
          </cell>
          <cell r="D11">
            <v>-12.718401966731477</v>
          </cell>
        </row>
        <row r="12">
          <cell r="C12">
            <v>-3.2491969623290644</v>
          </cell>
          <cell r="D12">
            <v>-11.871322893123999</v>
          </cell>
        </row>
        <row r="13">
          <cell r="C13">
            <v>-4.1438611568088266</v>
          </cell>
          <cell r="D13">
            <v>-10.98730959132906</v>
          </cell>
        </row>
        <row r="14">
          <cell r="C14">
            <v>-5.1325123000411121</v>
          </cell>
          <cell r="D14">
            <v>-10.073278032307813</v>
          </cell>
        </row>
        <row r="15">
          <cell r="C15">
            <v>-6.1979275700621788</v>
          </cell>
          <cell r="D15">
            <v>-9.1340715636634879</v>
          </cell>
        </row>
        <row r="16">
          <cell r="C16">
            <v>-7.3191442169026093</v>
          </cell>
          <cell r="D16">
            <v>-8.1724421680038191</v>
          </cell>
        </row>
        <row r="17">
          <cell r="C17">
            <v>-8.4721359549995814</v>
          </cell>
          <cell r="D17">
            <v>-7.1892193461427718</v>
          </cell>
        </row>
        <row r="18">
          <cell r="C18">
            <v>-9.6306021717669683</v>
          </cell>
          <cell r="D18">
            <v>-6.1836572897818556</v>
          </cell>
        </row>
        <row r="19">
          <cell r="C19">
            <v>-10.766842238643623</v>
          </cell>
          <cell r="D19">
            <v>-5.1539379537187822</v>
          </cell>
        </row>
        <row r="20">
          <cell r="C20">
            <v>-11.852684178251652</v>
          </cell>
          <cell r="D20">
            <v>-4.0977958492740356</v>
          </cell>
        </row>
        <row r="21">
          <cell r="C21">
            <v>-12.860434996919306</v>
          </cell>
          <cell r="D21">
            <v>-3.013220672255108</v>
          </cell>
        </row>
        <row r="22">
          <cell r="C22">
            <v>-13.763819204711737</v>
          </cell>
          <cell r="D22">
            <v>-1.8991869381244193</v>
          </cell>
        </row>
        <row r="23">
          <cell r="C23">
            <v>-14.538872443229224</v>
          </cell>
          <cell r="D23">
            <v>-0.75635613976016502</v>
          </cell>
        </row>
        <row r="24">
          <cell r="C24">
            <v>-15.164758710752324</v>
          </cell>
          <cell r="D24">
            <v>0.41230312244743206</v>
          </cell>
        </row>
        <row r="25">
          <cell r="C25">
            <v>-15.624482359326739</v>
          </cell>
          <cell r="D25">
            <v>1.6010279838939789</v>
          </cell>
        </row>
        <row r="26">
          <cell r="C26">
            <v>-15.905469744054013</v>
          </cell>
          <cell r="D26">
            <v>2.8009509623912341</v>
          </cell>
        </row>
        <row r="27">
          <cell r="C27">
            <v>-16</v>
          </cell>
          <cell r="D27">
            <v>4.0000000000000009</v>
          </cell>
        </row>
        <row r="28">
          <cell r="C28">
            <v>-15.905469744054011</v>
          </cell>
          <cell r="D28">
            <v>5.183029728496285</v>
          </cell>
        </row>
        <row r="29">
          <cell r="C29">
            <v>-15.624482359326739</v>
          </cell>
          <cell r="D29">
            <v>6.3321902673046031</v>
          </cell>
        </row>
        <row r="30">
          <cell r="C30">
            <v>-15.164758710752322</v>
          </cell>
          <cell r="D30">
            <v>7.4275244815922612</v>
          </cell>
        </row>
        <row r="31">
          <cell r="C31">
            <v>-14.538872443229218</v>
          </cell>
          <cell r="D31">
            <v>8.4477693502408133</v>
          </cell>
        </row>
        <row r="32">
          <cell r="C32">
            <v>-13.763819204711739</v>
          </cell>
          <cell r="D32">
            <v>9.3713228931239971</v>
          </cell>
        </row>
        <row r="33">
          <cell r="C33">
            <v>-12.860434996919309</v>
          </cell>
          <cell r="D33">
            <v>10.177325907410596</v>
          </cell>
        </row>
        <row r="34">
          <cell r="C34">
            <v>-11.85268417825165</v>
          </cell>
          <cell r="D34">
            <v>10.84679837593238</v>
          </cell>
        </row>
        <row r="35">
          <cell r="C35">
            <v>-10.766842238643612</v>
          </cell>
          <cell r="D35">
            <v>11.3637644866389</v>
          </cell>
        </row>
        <row r="36">
          <cell r="C36">
            <v>-9.6306021717669559</v>
          </cell>
          <cell r="D36">
            <v>11.716298184929965</v>
          </cell>
        </row>
        <row r="37">
          <cell r="C37">
            <v>-8.4721359549995796</v>
          </cell>
          <cell r="D37">
            <v>11.897423278642144</v>
          </cell>
        </row>
        <row r="38">
          <cell r="C38">
            <v>-7.3191442169026075</v>
          </cell>
          <cell r="D38">
            <v>11.905808285637569</v>
          </cell>
        </row>
        <row r="39">
          <cell r="C39">
            <v>-6.1979275700621752</v>
          </cell>
          <cell r="D39">
            <v>11.746206161585576</v>
          </cell>
        </row>
        <row r="40">
          <cell r="C40">
            <v>-5.1325123000411104</v>
          </cell>
          <cell r="D40">
            <v>11.429602239643641</v>
          </cell>
        </row>
        <row r="41">
          <cell r="C41">
            <v>-4.1438611568088231</v>
          </cell>
          <cell r="D41">
            <v>10.973049417248317</v>
          </cell>
        </row>
        <row r="42">
          <cell r="C42">
            <v>-3.2491969623290631</v>
          </cell>
          <cell r="D42">
            <v>10.399186938124421</v>
          </cell>
        </row>
        <row r="43">
          <cell r="C43">
            <v>-2.4614627344900515</v>
          </cell>
          <cell r="D43">
            <v>9.7354570305781323</v>
          </cell>
        </row>
        <row r="44">
          <cell r="C44">
            <v>-1.7889371755074945</v>
          </cell>
          <cell r="D44">
            <v>9.0130511181816857</v>
          </cell>
        </row>
        <row r="45">
          <cell r="C45">
            <v>-1.2350188542663481</v>
          </cell>
          <cell r="D45">
            <v>8.2656332735708222</v>
          </cell>
        </row>
        <row r="46">
          <cell r="C46">
            <v>-0.7981864223520585</v>
          </cell>
          <cell r="D46">
            <v>7.5279020767807507</v>
          </cell>
        </row>
        <row r="47">
          <cell r="C47">
            <v>-0.47213595499957872</v>
          </cell>
          <cell r="D47">
            <v>6.8340622410023633</v>
          </cell>
        </row>
        <row r="48">
          <cell r="C48">
            <v>-0.24609022226350419</v>
          </cell>
          <cell r="D48">
            <v>6.2162836446310701</v>
          </cell>
        </row>
        <row r="49">
          <cell r="C49">
            <v>-0.10526859511270903</v>
          </cell>
          <cell r="D49">
            <v>5.7032273516062526</v>
          </cell>
        </row>
        <row r="50">
          <cell r="C50">
            <v>-3.1500592032939423E-2</v>
          </cell>
          <cell r="D50">
            <v>5.3187156596246901</v>
          </cell>
        </row>
        <row r="51">
          <cell r="C51">
            <v>-3.9609760088619161E-3</v>
          </cell>
          <cell r="D51">
            <v>5.0806163004091331</v>
          </cell>
        </row>
        <row r="52">
          <cell r="C52">
            <v>0</v>
          </cell>
          <cell r="D52">
            <v>5</v>
          </cell>
        </row>
        <row r="53">
          <cell r="C53">
            <v>3.9609760088619161E-3</v>
          </cell>
          <cell r="D53">
            <v>5.0806163004091331</v>
          </cell>
        </row>
        <row r="54">
          <cell r="C54">
            <v>3.1500592032939423E-2</v>
          </cell>
          <cell r="D54">
            <v>5.3187156596246901</v>
          </cell>
        </row>
        <row r="55">
          <cell r="C55">
            <v>0.10526859511270947</v>
          </cell>
          <cell r="D55">
            <v>5.7032273516062553</v>
          </cell>
        </row>
        <row r="56">
          <cell r="C56">
            <v>0.24609022226350241</v>
          </cell>
          <cell r="D56">
            <v>6.2162836446310674</v>
          </cell>
        </row>
        <row r="57">
          <cell r="C57">
            <v>0.47213595499957872</v>
          </cell>
          <cell r="D57">
            <v>6.8340622410023633</v>
          </cell>
        </row>
        <row r="58">
          <cell r="C58">
            <v>0.7981864223520585</v>
          </cell>
          <cell r="D58">
            <v>7.5279020767807507</v>
          </cell>
        </row>
        <row r="59">
          <cell r="C59">
            <v>1.2350188542663449</v>
          </cell>
          <cell r="D59">
            <v>8.2656332735708169</v>
          </cell>
        </row>
        <row r="60">
          <cell r="C60">
            <v>1.7889371755074999</v>
          </cell>
          <cell r="D60">
            <v>9.0130511181816928</v>
          </cell>
        </row>
        <row r="61">
          <cell r="C61">
            <v>2.461462734490047</v>
          </cell>
          <cell r="D61">
            <v>9.7354570305781323</v>
          </cell>
        </row>
        <row r="62">
          <cell r="C62">
            <v>3.2491969623290573</v>
          </cell>
          <cell r="D62">
            <v>10.399186938124416</v>
          </cell>
        </row>
        <row r="63">
          <cell r="C63">
            <v>4.1438611568088231</v>
          </cell>
          <cell r="D63">
            <v>10.973049417248317</v>
          </cell>
        </row>
        <row r="64">
          <cell r="C64">
            <v>5.1325123000411033</v>
          </cell>
          <cell r="D64">
            <v>11.429602239643641</v>
          </cell>
        </row>
        <row r="65">
          <cell r="C65">
            <v>6.1979275700621823</v>
          </cell>
          <cell r="D65">
            <v>11.746206161585578</v>
          </cell>
        </row>
        <row r="66">
          <cell r="C66">
            <v>7.3191442169026164</v>
          </cell>
          <cell r="D66">
            <v>11.905808285637567</v>
          </cell>
        </row>
        <row r="67">
          <cell r="C67">
            <v>8.4721359549995796</v>
          </cell>
          <cell r="D67">
            <v>11.897423278642144</v>
          </cell>
        </row>
        <row r="68">
          <cell r="C68">
            <v>9.6306021717669719</v>
          </cell>
          <cell r="D68">
            <v>11.716298184929963</v>
          </cell>
        </row>
        <row r="69">
          <cell r="C69">
            <v>10.766842238643621</v>
          </cell>
          <cell r="D69">
            <v>11.363764486638898</v>
          </cell>
        </row>
        <row r="70">
          <cell r="C70">
            <v>11.852684178251664</v>
          </cell>
          <cell r="D70">
            <v>10.846798375932373</v>
          </cell>
        </row>
        <row r="71">
          <cell r="C71">
            <v>12.860434996919311</v>
          </cell>
          <cell r="D71">
            <v>10.177325907410593</v>
          </cell>
        </row>
        <row r="72">
          <cell r="C72">
            <v>13.763819204711734</v>
          </cell>
          <cell r="D72">
            <v>9.3713228931240007</v>
          </cell>
        </row>
        <row r="73">
          <cell r="C73">
            <v>14.538872443229225</v>
          </cell>
          <cell r="D73">
            <v>8.4477693502408027</v>
          </cell>
        </row>
        <row r="74">
          <cell r="C74">
            <v>15.164758710752325</v>
          </cell>
          <cell r="D74">
            <v>7.4275244815922568</v>
          </cell>
        </row>
        <row r="75">
          <cell r="C75">
            <v>15.624482359326738</v>
          </cell>
          <cell r="D75">
            <v>6.3321902673046067</v>
          </cell>
        </row>
        <row r="76">
          <cell r="C76">
            <v>15.905469744054013</v>
          </cell>
          <cell r="D76">
            <v>5.1830297284962761</v>
          </cell>
        </row>
        <row r="77">
          <cell r="C77">
            <v>16</v>
          </cell>
          <cell r="D77">
            <v>4.0000000000000009</v>
          </cell>
        </row>
        <row r="78">
          <cell r="C78">
            <v>15.905469744054013</v>
          </cell>
          <cell r="D78">
            <v>2.800950962391243</v>
          </cell>
        </row>
        <row r="79">
          <cell r="C79">
            <v>15.624482359326739</v>
          </cell>
          <cell r="D79">
            <v>1.6010279838939789</v>
          </cell>
        </row>
        <row r="80">
          <cell r="C80">
            <v>15.164758710752327</v>
          </cell>
          <cell r="D80">
            <v>0.41230312244743694</v>
          </cell>
        </row>
        <row r="81">
          <cell r="C81">
            <v>14.538872443229216</v>
          </cell>
          <cell r="D81">
            <v>-0.75635613976017368</v>
          </cell>
        </row>
        <row r="82">
          <cell r="C82">
            <v>13.763819204711737</v>
          </cell>
          <cell r="D82">
            <v>-1.8991869381244193</v>
          </cell>
        </row>
        <row r="83">
          <cell r="C83">
            <v>12.860434996919313</v>
          </cell>
          <cell r="D83">
            <v>-3.0132206722551009</v>
          </cell>
        </row>
        <row r="84">
          <cell r="C84">
            <v>11.852684178251668</v>
          </cell>
          <cell r="D84">
            <v>-4.0977958492740196</v>
          </cell>
        </row>
        <row r="85">
          <cell r="C85">
            <v>10.766842238643605</v>
          </cell>
          <cell r="D85">
            <v>-5.1539379537187964</v>
          </cell>
        </row>
        <row r="86">
          <cell r="C86">
            <v>9.6306021717669594</v>
          </cell>
          <cell r="D86">
            <v>-6.1836572897818645</v>
          </cell>
        </row>
        <row r="87">
          <cell r="C87">
            <v>8.4721359549995814</v>
          </cell>
          <cell r="D87">
            <v>-7.1892193461427718</v>
          </cell>
        </row>
        <row r="88">
          <cell r="C88">
            <v>7.3191442169026173</v>
          </cell>
          <cell r="D88">
            <v>-8.172442168003812</v>
          </cell>
        </row>
        <row r="89">
          <cell r="C89">
            <v>6.197927570062193</v>
          </cell>
          <cell r="D89">
            <v>-9.1340715636634737</v>
          </cell>
        </row>
        <row r="90">
          <cell r="C90">
            <v>5.1325123000411121</v>
          </cell>
          <cell r="D90">
            <v>-10.073278032307813</v>
          </cell>
        </row>
        <row r="91">
          <cell r="C91">
            <v>4.1438611568088186</v>
          </cell>
          <cell r="D91">
            <v>-10.987309591329065</v>
          </cell>
        </row>
        <row r="92">
          <cell r="C92">
            <v>3.2491969623290644</v>
          </cell>
          <cell r="D92">
            <v>-11.871322893123999</v>
          </cell>
        </row>
        <row r="93">
          <cell r="C93">
            <v>2.4614627344900533</v>
          </cell>
          <cell r="D93">
            <v>-12.718401966731474</v>
          </cell>
        </row>
        <row r="94">
          <cell r="C94">
            <v>1.7889371755075048</v>
          </cell>
          <cell r="D94">
            <v>-13.5197604848415</v>
          </cell>
        </row>
        <row r="95">
          <cell r="C95">
            <v>1.2350188542663503</v>
          </cell>
          <cell r="D95">
            <v>-14.265110541886262</v>
          </cell>
        </row>
        <row r="96">
          <cell r="C96">
            <v>0.79818642235205628</v>
          </cell>
          <cell r="D96">
            <v>-14.943169390053498</v>
          </cell>
        </row>
        <row r="97">
          <cell r="C97">
            <v>0.47213595499957961</v>
          </cell>
          <cell r="D97">
            <v>-15.542266173501734</v>
          </cell>
        </row>
        <row r="98">
          <cell r="C98">
            <v>0.24609022226350374</v>
          </cell>
          <cell r="D98">
            <v>-16.051004035027692</v>
          </cell>
        </row>
        <row r="99">
          <cell r="C99">
            <v>0.10526859511270592</v>
          </cell>
          <cell r="D99">
            <v>-16.458929465331593</v>
          </cell>
        </row>
        <row r="100">
          <cell r="C100">
            <v>3.1500592032936092E-2</v>
          </cell>
          <cell r="D100">
            <v>-16.75716063099873</v>
          </cell>
        </row>
        <row r="101">
          <cell r="C101">
            <v>3.9609760088619161E-3</v>
          </cell>
          <cell r="D101">
            <v>-16.938929635811174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77" workbookViewId="0">
      <selection activeCell="G16" sqref="G16"/>
    </sheetView>
  </sheetViews>
  <sheetFormatPr baseColWidth="10" defaultRowHeight="15" x14ac:dyDescent="0.25"/>
  <sheetData>
    <row r="1" spans="1:6" ht="26.25" thickBot="1" x14ac:dyDescent="0.4">
      <c r="A1" s="114" t="s">
        <v>38</v>
      </c>
      <c r="B1" s="115"/>
      <c r="C1" s="115"/>
      <c r="D1" s="115"/>
      <c r="E1" s="116"/>
    </row>
    <row r="2" spans="1:6" x14ac:dyDescent="0.25">
      <c r="A2" s="13">
        <v>373</v>
      </c>
      <c r="B2">
        <v>940</v>
      </c>
      <c r="C2" s="14">
        <v>8484</v>
      </c>
      <c r="D2">
        <v>9595</v>
      </c>
      <c r="E2">
        <v>9069</v>
      </c>
    </row>
    <row r="3" spans="1:6" x14ac:dyDescent="0.25">
      <c r="A3" s="15">
        <v>895</v>
      </c>
      <c r="B3">
        <v>95</v>
      </c>
      <c r="C3">
        <v>9999</v>
      </c>
      <c r="D3">
        <v>85944</v>
      </c>
      <c r="E3">
        <v>5956</v>
      </c>
    </row>
    <row r="4" spans="1:6" ht="18.75" x14ac:dyDescent="0.3">
      <c r="A4" s="16">
        <v>6060</v>
      </c>
      <c r="B4" s="17">
        <v>599</v>
      </c>
      <c r="C4" s="17">
        <v>4478</v>
      </c>
      <c r="D4" s="17">
        <v>13546</v>
      </c>
      <c r="E4" s="18">
        <v>3495</v>
      </c>
    </row>
    <row r="5" spans="1:6" x14ac:dyDescent="0.25">
      <c r="A5" s="17">
        <v>337</v>
      </c>
      <c r="B5" s="17">
        <v>445</v>
      </c>
      <c r="C5" s="17">
        <v>477</v>
      </c>
      <c r="D5" s="17">
        <v>8485</v>
      </c>
      <c r="E5">
        <v>9554</v>
      </c>
    </row>
    <row r="6" spans="1:6" ht="18" x14ac:dyDescent="0.35">
      <c r="A6" s="17">
        <v>3738</v>
      </c>
      <c r="B6" s="17">
        <v>590</v>
      </c>
      <c r="C6" s="19">
        <v>2899</v>
      </c>
      <c r="D6" s="17">
        <v>14469</v>
      </c>
      <c r="E6">
        <v>5987</v>
      </c>
    </row>
    <row r="7" spans="1:6" ht="24" thickBot="1" x14ac:dyDescent="0.4">
      <c r="A7" s="20">
        <v>899</v>
      </c>
      <c r="B7" s="21">
        <v>590</v>
      </c>
      <c r="C7" s="22">
        <v>3737</v>
      </c>
      <c r="D7">
        <v>6077</v>
      </c>
      <c r="E7">
        <v>595</v>
      </c>
    </row>
    <row r="8" spans="1:6" ht="15.75" thickBot="1" x14ac:dyDescent="0.3">
      <c r="A8">
        <v>474</v>
      </c>
      <c r="B8">
        <v>8594</v>
      </c>
      <c r="C8" s="23">
        <v>8448</v>
      </c>
      <c r="D8" s="24">
        <v>4356</v>
      </c>
      <c r="E8">
        <v>595</v>
      </c>
    </row>
    <row r="9" spans="1:6" x14ac:dyDescent="0.25">
      <c r="A9">
        <v>4747</v>
      </c>
      <c r="B9">
        <v>457</v>
      </c>
      <c r="C9">
        <v>4488</v>
      </c>
      <c r="D9" s="22">
        <v>8599</v>
      </c>
      <c r="E9">
        <v>5895</v>
      </c>
    </row>
    <row r="11" spans="1:6" x14ac:dyDescent="0.25">
      <c r="A11" s="113" t="s">
        <v>39</v>
      </c>
      <c r="B11" s="113"/>
      <c r="C11" s="113"/>
      <c r="D11" s="113"/>
      <c r="E11" s="113"/>
      <c r="F11" s="113"/>
    </row>
    <row r="12" spans="1:6" x14ac:dyDescent="0.25">
      <c r="A12" s="113" t="s">
        <v>40</v>
      </c>
      <c r="B12" s="113"/>
      <c r="C12" s="113"/>
      <c r="D12" s="113"/>
      <c r="E12" s="113"/>
      <c r="F12" s="113"/>
    </row>
    <row r="13" spans="1:6" x14ac:dyDescent="0.25">
      <c r="A13" s="113" t="s">
        <v>41</v>
      </c>
      <c r="B13" s="113"/>
      <c r="C13" s="113"/>
      <c r="D13" s="113"/>
      <c r="E13" s="113"/>
      <c r="F13" s="113"/>
    </row>
    <row r="14" spans="1:6" x14ac:dyDescent="0.25">
      <c r="A14" s="113" t="s">
        <v>42</v>
      </c>
      <c r="B14" s="113"/>
      <c r="C14" s="113"/>
      <c r="D14" s="113"/>
      <c r="E14" s="113"/>
      <c r="F14" s="113"/>
    </row>
    <row r="15" spans="1:6" x14ac:dyDescent="0.25">
      <c r="A15" s="113" t="s">
        <v>43</v>
      </c>
      <c r="B15" s="113"/>
      <c r="C15" s="113"/>
      <c r="D15" s="113"/>
      <c r="E15" s="113"/>
      <c r="F15" s="113"/>
    </row>
    <row r="16" spans="1:6" x14ac:dyDescent="0.25">
      <c r="A16" s="113" t="s">
        <v>44</v>
      </c>
      <c r="B16" s="113"/>
      <c r="C16" s="113"/>
      <c r="D16" s="113"/>
      <c r="E16" s="113"/>
      <c r="F16" s="113"/>
    </row>
    <row r="17" spans="1:6" x14ac:dyDescent="0.25">
      <c r="A17" s="113" t="s">
        <v>45</v>
      </c>
      <c r="B17" s="113"/>
      <c r="C17" s="113"/>
      <c r="D17" s="113"/>
      <c r="E17" s="113"/>
      <c r="F17" s="113"/>
    </row>
    <row r="18" spans="1:6" x14ac:dyDescent="0.25">
      <c r="A18" s="113" t="s">
        <v>46</v>
      </c>
      <c r="B18" s="113"/>
      <c r="C18" s="113"/>
      <c r="D18" s="113"/>
      <c r="E18" s="113"/>
      <c r="F18" s="113"/>
    </row>
    <row r="19" spans="1:6" x14ac:dyDescent="0.25">
      <c r="A19" s="113" t="s">
        <v>47</v>
      </c>
      <c r="B19" s="113"/>
      <c r="C19" s="113"/>
      <c r="D19" s="113"/>
      <c r="E19" s="113"/>
      <c r="F19" s="113"/>
    </row>
    <row r="20" spans="1:6" x14ac:dyDescent="0.25">
      <c r="A20" s="113" t="s">
        <v>48</v>
      </c>
      <c r="B20" s="113"/>
      <c r="C20" s="113"/>
      <c r="D20" s="113"/>
      <c r="E20" s="113"/>
      <c r="F20" s="113"/>
    </row>
    <row r="21" spans="1:6" x14ac:dyDescent="0.25">
      <c r="A21" s="113" t="s">
        <v>49</v>
      </c>
      <c r="B21" s="113"/>
      <c r="C21" s="113"/>
      <c r="D21" s="113"/>
      <c r="E21" s="113"/>
      <c r="F21" s="113"/>
    </row>
    <row r="22" spans="1:6" x14ac:dyDescent="0.25">
      <c r="A22" s="113" t="s">
        <v>50</v>
      </c>
      <c r="B22" s="113"/>
      <c r="C22" s="113"/>
      <c r="D22" s="113"/>
      <c r="E22" s="113"/>
      <c r="F22" s="113"/>
    </row>
    <row r="23" spans="1:6" x14ac:dyDescent="0.25">
      <c r="A23" s="113" t="s">
        <v>51</v>
      </c>
      <c r="B23" s="113"/>
      <c r="C23" s="113"/>
      <c r="D23" s="113"/>
      <c r="E23" s="113"/>
      <c r="F23" s="113"/>
    </row>
    <row r="24" spans="1:6" x14ac:dyDescent="0.25">
      <c r="A24" s="113" t="s">
        <v>52</v>
      </c>
      <c r="B24" s="113"/>
      <c r="C24" s="113"/>
      <c r="D24" s="113"/>
      <c r="E24" s="113"/>
      <c r="F24" s="113"/>
    </row>
    <row r="25" spans="1:6" x14ac:dyDescent="0.25">
      <c r="A25" s="113" t="s">
        <v>53</v>
      </c>
      <c r="B25" s="113"/>
      <c r="C25" s="113"/>
      <c r="D25" s="113"/>
      <c r="E25" s="113"/>
      <c r="F25" s="113"/>
    </row>
    <row r="26" spans="1:6" x14ac:dyDescent="0.25">
      <c r="A26" s="113" t="s">
        <v>54</v>
      </c>
      <c r="B26" s="113"/>
      <c r="C26" s="113"/>
      <c r="D26" s="113"/>
      <c r="E26" s="113"/>
      <c r="F26" s="113"/>
    </row>
    <row r="27" spans="1:6" x14ac:dyDescent="0.25">
      <c r="A27" s="113" t="s">
        <v>55</v>
      </c>
      <c r="B27" s="113"/>
      <c r="C27" s="113"/>
      <c r="D27" s="113"/>
      <c r="E27" s="113"/>
      <c r="F27" s="113"/>
    </row>
    <row r="28" spans="1:6" x14ac:dyDescent="0.25">
      <c r="A28" s="113" t="s">
        <v>56</v>
      </c>
      <c r="B28" s="113"/>
      <c r="C28" s="113"/>
      <c r="D28" s="113"/>
      <c r="E28" s="113"/>
      <c r="F28" s="113"/>
    </row>
    <row r="29" spans="1:6" x14ac:dyDescent="0.25">
      <c r="A29" s="113" t="s">
        <v>57</v>
      </c>
      <c r="B29" s="113"/>
      <c r="C29" s="113"/>
      <c r="D29" s="113"/>
      <c r="E29" s="113"/>
      <c r="F29" s="113"/>
    </row>
  </sheetData>
  <mergeCells count="20">
    <mergeCell ref="A28:F28"/>
    <mergeCell ref="A29:F29"/>
    <mergeCell ref="A22:F22"/>
    <mergeCell ref="A23:F23"/>
    <mergeCell ref="A24:F24"/>
    <mergeCell ref="A25:F25"/>
    <mergeCell ref="A26:F26"/>
    <mergeCell ref="A27:F27"/>
    <mergeCell ref="A21:F21"/>
    <mergeCell ref="A1:E1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0" sqref="L10"/>
    </sheetView>
  </sheetViews>
  <sheetFormatPr baseColWidth="10" defaultRowHeight="15" x14ac:dyDescent="0.25"/>
  <cols>
    <col min="1" max="1" width="14.140625" customWidth="1"/>
    <col min="2" max="2" width="12.140625" customWidth="1"/>
  </cols>
  <sheetData>
    <row r="1" spans="1:10" ht="15.75" thickBot="1" x14ac:dyDescent="0.3">
      <c r="A1" s="25"/>
      <c r="B1" s="26"/>
    </row>
    <row r="2" spans="1:10" ht="15.75" thickBot="1" x14ac:dyDescent="0.3">
      <c r="A2" s="117" t="s">
        <v>58</v>
      </c>
      <c r="B2" s="27" t="s">
        <v>59</v>
      </c>
      <c r="C2" s="28" t="s">
        <v>60</v>
      </c>
      <c r="D2" s="29" t="s">
        <v>61</v>
      </c>
      <c r="E2" s="30" t="s">
        <v>62</v>
      </c>
      <c r="F2" s="30" t="s">
        <v>63</v>
      </c>
      <c r="G2" s="30" t="s">
        <v>64</v>
      </c>
      <c r="H2" s="30" t="s">
        <v>65</v>
      </c>
      <c r="I2" s="30" t="s">
        <v>66</v>
      </c>
      <c r="J2" s="31" t="s">
        <v>67</v>
      </c>
    </row>
    <row r="3" spans="1:10" ht="15.75" thickBot="1" x14ac:dyDescent="0.3">
      <c r="A3" s="118"/>
      <c r="B3" s="32" t="s">
        <v>68</v>
      </c>
      <c r="C3" s="119" t="s">
        <v>69</v>
      </c>
      <c r="D3" s="120"/>
      <c r="E3" s="121" t="s">
        <v>70</v>
      </c>
      <c r="F3" s="122"/>
      <c r="G3" s="121" t="s">
        <v>71</v>
      </c>
      <c r="H3" s="120"/>
      <c r="I3" s="121" t="s">
        <v>72</v>
      </c>
      <c r="J3" s="123"/>
    </row>
    <row r="4" spans="1:10" ht="15.75" thickBot="1" x14ac:dyDescent="0.3">
      <c r="A4" s="133" t="s">
        <v>73</v>
      </c>
      <c r="B4" s="33" t="s">
        <v>74</v>
      </c>
      <c r="C4" s="124">
        <v>1</v>
      </c>
      <c r="D4" s="125"/>
      <c r="E4" s="126" t="s">
        <v>75</v>
      </c>
      <c r="F4" s="127"/>
      <c r="G4" s="121" t="s">
        <v>76</v>
      </c>
      <c r="H4" s="120"/>
      <c r="I4" s="121" t="s">
        <v>77</v>
      </c>
      <c r="J4" s="123"/>
    </row>
    <row r="5" spans="1:10" ht="39" thickBot="1" x14ac:dyDescent="0.3">
      <c r="A5" s="134"/>
      <c r="B5" s="33" t="s">
        <v>78</v>
      </c>
      <c r="C5" s="124">
        <v>1000</v>
      </c>
      <c r="D5" s="125"/>
      <c r="E5" s="126">
        <v>2000</v>
      </c>
      <c r="F5" s="127"/>
      <c r="G5" s="121" t="s">
        <v>79</v>
      </c>
      <c r="H5" s="120"/>
      <c r="I5" s="121" t="s">
        <v>80</v>
      </c>
      <c r="J5" s="123"/>
    </row>
    <row r="6" spans="1:10" ht="39" thickBot="1" x14ac:dyDescent="0.3">
      <c r="A6" s="134"/>
      <c r="B6" s="33" t="s">
        <v>81</v>
      </c>
      <c r="C6" s="119" t="s">
        <v>82</v>
      </c>
      <c r="D6" s="120"/>
      <c r="E6" s="121" t="s">
        <v>83</v>
      </c>
      <c r="F6" s="122"/>
      <c r="G6" s="121" t="s">
        <v>84</v>
      </c>
      <c r="H6" s="120"/>
      <c r="I6" s="121" t="s">
        <v>85</v>
      </c>
      <c r="J6" s="123"/>
    </row>
    <row r="7" spans="1:10" ht="26.25" thickBot="1" x14ac:dyDescent="0.3">
      <c r="A7" s="130"/>
      <c r="B7" s="33" t="s">
        <v>86</v>
      </c>
      <c r="C7" s="124">
        <v>-10</v>
      </c>
      <c r="D7" s="127"/>
      <c r="E7" s="128" t="s">
        <v>87</v>
      </c>
      <c r="F7" s="125"/>
      <c r="G7" s="121" t="s">
        <v>88</v>
      </c>
      <c r="H7" s="120"/>
      <c r="I7" s="121"/>
      <c r="J7" s="123"/>
    </row>
    <row r="8" spans="1:10" ht="26.25" thickBot="1" x14ac:dyDescent="0.3">
      <c r="A8" s="129" t="s">
        <v>89</v>
      </c>
      <c r="B8" s="33" t="s">
        <v>90</v>
      </c>
      <c r="C8" s="131" t="s">
        <v>91</v>
      </c>
      <c r="D8" s="132"/>
      <c r="E8" s="125" t="s">
        <v>92</v>
      </c>
      <c r="F8" s="125"/>
      <c r="G8" s="121" t="s">
        <v>93</v>
      </c>
      <c r="H8" s="122"/>
      <c r="I8" s="120" t="s">
        <v>94</v>
      </c>
      <c r="J8" s="123"/>
    </row>
    <row r="9" spans="1:10" ht="26.25" thickBot="1" x14ac:dyDescent="0.3">
      <c r="A9" s="130"/>
      <c r="B9" s="33" t="s">
        <v>95</v>
      </c>
      <c r="C9" s="131" t="s">
        <v>91</v>
      </c>
      <c r="D9" s="132"/>
      <c r="E9" s="125" t="s">
        <v>92</v>
      </c>
      <c r="F9" s="125"/>
      <c r="G9" s="121" t="s">
        <v>93</v>
      </c>
      <c r="H9" s="122"/>
      <c r="I9" s="120" t="s">
        <v>94</v>
      </c>
      <c r="J9" s="123"/>
    </row>
    <row r="10" spans="1:10" ht="15.75" thickBot="1" x14ac:dyDescent="0.3">
      <c r="A10" s="34" t="s">
        <v>96</v>
      </c>
      <c r="B10" s="35" t="s">
        <v>97</v>
      </c>
      <c r="C10" s="135" t="s">
        <v>91</v>
      </c>
      <c r="D10" s="136"/>
      <c r="E10" s="137" t="s">
        <v>92</v>
      </c>
      <c r="F10" s="137"/>
      <c r="G10" s="138" t="s">
        <v>93</v>
      </c>
      <c r="H10" s="139"/>
      <c r="I10" s="138" t="s">
        <v>94</v>
      </c>
      <c r="J10" s="140"/>
    </row>
  </sheetData>
  <mergeCells count="35">
    <mergeCell ref="G9:H9"/>
    <mergeCell ref="I9:J9"/>
    <mergeCell ref="C10:D10"/>
    <mergeCell ref="E10:F10"/>
    <mergeCell ref="G10:H10"/>
    <mergeCell ref="I10:J10"/>
    <mergeCell ref="C7:D7"/>
    <mergeCell ref="E7:F7"/>
    <mergeCell ref="G7:H7"/>
    <mergeCell ref="I7:J7"/>
    <mergeCell ref="A8:A9"/>
    <mergeCell ref="C8:D8"/>
    <mergeCell ref="E8:F8"/>
    <mergeCell ref="G8:H8"/>
    <mergeCell ref="I8:J8"/>
    <mergeCell ref="C9:D9"/>
    <mergeCell ref="A4:A7"/>
    <mergeCell ref="C4:D4"/>
    <mergeCell ref="E4:F4"/>
    <mergeCell ref="G4:H4"/>
    <mergeCell ref="I4:J4"/>
    <mergeCell ref="E9:F9"/>
    <mergeCell ref="C5:D5"/>
    <mergeCell ref="E5:F5"/>
    <mergeCell ref="G5:H5"/>
    <mergeCell ref="I5:J5"/>
    <mergeCell ref="C6:D6"/>
    <mergeCell ref="E6:F6"/>
    <mergeCell ref="G6:H6"/>
    <mergeCell ref="I6:J6"/>
    <mergeCell ref="A2:A3"/>
    <mergeCell ref="C3:D3"/>
    <mergeCell ref="E3:F3"/>
    <mergeCell ref="G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L2" sqref="L2"/>
    </sheetView>
  </sheetViews>
  <sheetFormatPr baseColWidth="10" defaultColWidth="10.7109375" defaultRowHeight="15" x14ac:dyDescent="0.25"/>
  <cols>
    <col min="1" max="1" width="5.28515625" customWidth="1"/>
    <col min="7" max="7" width="13.42578125" bestFit="1" customWidth="1"/>
  </cols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-3</v>
      </c>
      <c r="B2" s="3">
        <f>2*A2</f>
        <v>-6</v>
      </c>
      <c r="C2" s="3">
        <f>-3*A2-2</f>
        <v>7</v>
      </c>
      <c r="D2" s="3">
        <f>A2*A2</f>
        <v>9</v>
      </c>
      <c r="E2" s="3">
        <f>A2*A2+2</f>
        <v>11</v>
      </c>
      <c r="F2" s="3">
        <f>(A2*A2)+(5*A2)+3</f>
        <v>-3</v>
      </c>
      <c r="G2" s="3">
        <f>(A2*A2*A2)+(3*(A2*A2))+2*A2+1</f>
        <v>-5</v>
      </c>
      <c r="H2" s="3">
        <f>POWER(2,A2)</f>
        <v>0.125</v>
      </c>
      <c r="I2" s="3">
        <f>SIN(A2)</f>
        <v>-0.14112000805986721</v>
      </c>
      <c r="J2" s="3">
        <f>ABS(A2)</f>
        <v>3</v>
      </c>
    </row>
    <row r="3" spans="1:10" x14ac:dyDescent="0.25">
      <c r="A3" s="3">
        <v>-2</v>
      </c>
      <c r="B3" s="3">
        <f t="shared" ref="B3:B8" si="0">2*A3</f>
        <v>-4</v>
      </c>
      <c r="C3" s="3">
        <f t="shared" ref="C3:C8" si="1">-3*A3-2</f>
        <v>4</v>
      </c>
      <c r="D3" s="3">
        <f t="shared" ref="D3:D8" si="2">A3*A3</f>
        <v>4</v>
      </c>
      <c r="E3" s="3">
        <f t="shared" ref="E3:E8" si="3">A3*A3+2</f>
        <v>6</v>
      </c>
      <c r="F3" s="3">
        <f t="shared" ref="F3:F8" si="4">(A3*A3)+(5*A3)+3</f>
        <v>-3</v>
      </c>
      <c r="G3" s="3">
        <f t="shared" ref="G3:G8" si="5">(A3*A3*A3)+(3*(A3*A3))+2*A3+1</f>
        <v>1</v>
      </c>
      <c r="H3" s="3">
        <f t="shared" ref="H3:H8" si="6">POWER(2,A3)</f>
        <v>0.25</v>
      </c>
      <c r="I3" s="3">
        <f t="shared" ref="I3:I8" si="7">SIN(A3)</f>
        <v>-0.90929742682568171</v>
      </c>
      <c r="J3" s="3">
        <f t="shared" ref="J3:J8" si="8">ABS(A3)</f>
        <v>2</v>
      </c>
    </row>
    <row r="4" spans="1:10" x14ac:dyDescent="0.25">
      <c r="A4" s="3">
        <v>-1</v>
      </c>
      <c r="B4" s="3">
        <f t="shared" si="0"/>
        <v>-2</v>
      </c>
      <c r="C4" s="3">
        <f t="shared" si="1"/>
        <v>1</v>
      </c>
      <c r="D4" s="3">
        <f t="shared" si="2"/>
        <v>1</v>
      </c>
      <c r="E4" s="3">
        <f t="shared" si="3"/>
        <v>3</v>
      </c>
      <c r="F4" s="3">
        <f t="shared" si="4"/>
        <v>-1</v>
      </c>
      <c r="G4" s="3">
        <f t="shared" si="5"/>
        <v>1</v>
      </c>
      <c r="H4" s="3">
        <f t="shared" si="6"/>
        <v>0.5</v>
      </c>
      <c r="I4" s="3">
        <f t="shared" si="7"/>
        <v>-0.8414709848078965</v>
      </c>
      <c r="J4" s="3">
        <f t="shared" si="8"/>
        <v>1</v>
      </c>
    </row>
    <row r="5" spans="1:10" x14ac:dyDescent="0.25">
      <c r="A5" s="3">
        <v>0</v>
      </c>
      <c r="B5" s="3">
        <f t="shared" si="0"/>
        <v>0</v>
      </c>
      <c r="C5" s="3">
        <f t="shared" si="1"/>
        <v>-2</v>
      </c>
      <c r="D5" s="3">
        <f t="shared" si="2"/>
        <v>0</v>
      </c>
      <c r="E5" s="3">
        <f t="shared" si="3"/>
        <v>2</v>
      </c>
      <c r="F5" s="3">
        <f t="shared" si="4"/>
        <v>3</v>
      </c>
      <c r="G5" s="3">
        <f t="shared" si="5"/>
        <v>1</v>
      </c>
      <c r="H5" s="3">
        <f t="shared" si="6"/>
        <v>1</v>
      </c>
      <c r="I5" s="3">
        <f t="shared" si="7"/>
        <v>0</v>
      </c>
      <c r="J5" s="3">
        <f t="shared" si="8"/>
        <v>0</v>
      </c>
    </row>
    <row r="6" spans="1:10" x14ac:dyDescent="0.25">
      <c r="A6" s="3">
        <v>1</v>
      </c>
      <c r="B6" s="3">
        <f t="shared" si="0"/>
        <v>2</v>
      </c>
      <c r="C6" s="3">
        <f t="shared" si="1"/>
        <v>-5</v>
      </c>
      <c r="D6" s="3">
        <f t="shared" si="2"/>
        <v>1</v>
      </c>
      <c r="E6" s="3">
        <f t="shared" si="3"/>
        <v>3</v>
      </c>
      <c r="F6" s="3">
        <f t="shared" si="4"/>
        <v>9</v>
      </c>
      <c r="G6" s="3">
        <f t="shared" si="5"/>
        <v>7</v>
      </c>
      <c r="H6" s="3">
        <f t="shared" si="6"/>
        <v>2</v>
      </c>
      <c r="I6" s="3">
        <f t="shared" si="7"/>
        <v>0.8414709848078965</v>
      </c>
      <c r="J6" s="3">
        <f t="shared" si="8"/>
        <v>1</v>
      </c>
    </row>
    <row r="7" spans="1:10" x14ac:dyDescent="0.25">
      <c r="A7" s="3">
        <v>2</v>
      </c>
      <c r="B7" s="3">
        <f t="shared" si="0"/>
        <v>4</v>
      </c>
      <c r="C7" s="3">
        <f t="shared" si="1"/>
        <v>-8</v>
      </c>
      <c r="D7" s="3">
        <f t="shared" si="2"/>
        <v>4</v>
      </c>
      <c r="E7" s="3">
        <f t="shared" si="3"/>
        <v>6</v>
      </c>
      <c r="F7" s="3">
        <f t="shared" si="4"/>
        <v>17</v>
      </c>
      <c r="G7" s="3">
        <f t="shared" si="5"/>
        <v>25</v>
      </c>
      <c r="H7" s="3">
        <f t="shared" si="6"/>
        <v>4</v>
      </c>
      <c r="I7" s="3">
        <f t="shared" si="7"/>
        <v>0.90929742682568171</v>
      </c>
      <c r="J7" s="3">
        <f t="shared" si="8"/>
        <v>2</v>
      </c>
    </row>
    <row r="8" spans="1:10" x14ac:dyDescent="0.25">
      <c r="A8" s="3">
        <v>3</v>
      </c>
      <c r="B8" s="3">
        <f t="shared" si="0"/>
        <v>6</v>
      </c>
      <c r="C8" s="3">
        <f t="shared" si="1"/>
        <v>-11</v>
      </c>
      <c r="D8" s="3">
        <f t="shared" si="2"/>
        <v>9</v>
      </c>
      <c r="E8" s="3">
        <f t="shared" si="3"/>
        <v>11</v>
      </c>
      <c r="F8" s="3">
        <f t="shared" si="4"/>
        <v>27</v>
      </c>
      <c r="G8" s="3">
        <f t="shared" si="5"/>
        <v>61</v>
      </c>
      <c r="H8" s="3">
        <f t="shared" si="6"/>
        <v>8</v>
      </c>
      <c r="I8" s="3">
        <f t="shared" si="7"/>
        <v>0.14112000805986721</v>
      </c>
      <c r="J8" s="3">
        <f t="shared" si="8"/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3" sqref="H13"/>
    </sheetView>
  </sheetViews>
  <sheetFormatPr baseColWidth="10" defaultRowHeight="15" x14ac:dyDescent="0.25"/>
  <sheetData>
    <row r="1" spans="1:8" x14ac:dyDescent="0.25">
      <c r="A1" s="141" t="s">
        <v>98</v>
      </c>
      <c r="B1" s="141"/>
      <c r="C1" s="141"/>
      <c r="H1" s="36"/>
    </row>
    <row r="2" spans="1:8" x14ac:dyDescent="0.25">
      <c r="H2" s="36"/>
    </row>
    <row r="3" spans="1:8" ht="45" x14ac:dyDescent="0.25">
      <c r="A3" s="37" t="s">
        <v>99</v>
      </c>
      <c r="B3" s="37" t="s">
        <v>100</v>
      </c>
      <c r="C3" s="37" t="s">
        <v>101</v>
      </c>
      <c r="D3" s="38" t="s">
        <v>102</v>
      </c>
      <c r="E3" s="38" t="s">
        <v>103</v>
      </c>
      <c r="F3" s="38" t="s">
        <v>104</v>
      </c>
      <c r="G3" s="38" t="s">
        <v>105</v>
      </c>
      <c r="H3" s="38" t="s">
        <v>106</v>
      </c>
    </row>
    <row r="4" spans="1:8" x14ac:dyDescent="0.25">
      <c r="A4" s="8" t="s">
        <v>107</v>
      </c>
      <c r="B4" s="7">
        <v>120</v>
      </c>
      <c r="C4" s="7">
        <v>250</v>
      </c>
      <c r="D4" s="7">
        <v>80</v>
      </c>
      <c r="E4" s="7">
        <v>130</v>
      </c>
      <c r="F4" s="3">
        <f>(B4+D4+E4+C4)*7</f>
        <v>4060</v>
      </c>
      <c r="G4" s="7">
        <f>F4+$B$8</f>
        <v>4620</v>
      </c>
      <c r="H4" s="39">
        <f>F4+$B$9</f>
        <v>4730</v>
      </c>
    </row>
    <row r="5" spans="1:8" x14ac:dyDescent="0.25">
      <c r="A5" s="8" t="s">
        <v>108</v>
      </c>
      <c r="B5" s="7">
        <v>150</v>
      </c>
      <c r="C5" s="7">
        <v>200</v>
      </c>
      <c r="D5" s="7">
        <v>70</v>
      </c>
      <c r="E5" s="7">
        <v>150</v>
      </c>
      <c r="F5" s="3">
        <f>(B5+D5+E5+C5)*7</f>
        <v>3990</v>
      </c>
      <c r="G5" s="7">
        <f t="shared" ref="G5:G6" si="0">F5+$B$8</f>
        <v>4550</v>
      </c>
      <c r="H5" s="39">
        <f t="shared" ref="H5:H6" si="1">F5+$B$9</f>
        <v>4660</v>
      </c>
    </row>
    <row r="6" spans="1:8" x14ac:dyDescent="0.25">
      <c r="A6" s="8" t="s">
        <v>109</v>
      </c>
      <c r="B6" s="7">
        <v>110</v>
      </c>
      <c r="C6" s="7">
        <v>230</v>
      </c>
      <c r="D6" s="7">
        <v>100</v>
      </c>
      <c r="E6" s="7">
        <v>120</v>
      </c>
      <c r="F6" s="3">
        <f t="shared" ref="F6" si="2">(B6+D6+E6+C6)*7</f>
        <v>3920</v>
      </c>
      <c r="G6" s="7">
        <f t="shared" si="0"/>
        <v>4480</v>
      </c>
      <c r="H6" s="39">
        <f t="shared" si="1"/>
        <v>4590</v>
      </c>
    </row>
    <row r="7" spans="1:8" x14ac:dyDescent="0.25">
      <c r="H7" s="36"/>
    </row>
    <row r="8" spans="1:8" x14ac:dyDescent="0.25">
      <c r="A8" s="40" t="s">
        <v>110</v>
      </c>
      <c r="B8" s="7">
        <v>560</v>
      </c>
      <c r="H8" s="36"/>
    </row>
    <row r="9" spans="1:8" x14ac:dyDescent="0.25">
      <c r="A9" s="40" t="s">
        <v>111</v>
      </c>
      <c r="B9" s="7">
        <v>670</v>
      </c>
      <c r="H9" s="3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J13" sqref="J13"/>
    </sheetView>
  </sheetViews>
  <sheetFormatPr baseColWidth="10" defaultRowHeight="15" x14ac:dyDescent="0.25"/>
  <sheetData>
    <row r="1" spans="2:7" x14ac:dyDescent="0.25">
      <c r="D1" s="142" t="s">
        <v>121</v>
      </c>
      <c r="E1" s="142"/>
    </row>
    <row r="2" spans="2:7" ht="15.75" thickBot="1" x14ac:dyDescent="0.3"/>
    <row r="3" spans="2:7" ht="15.75" thickTop="1" x14ac:dyDescent="0.25">
      <c r="B3" s="41"/>
      <c r="C3" s="42" t="s">
        <v>112</v>
      </c>
      <c r="D3" s="42" t="s">
        <v>113</v>
      </c>
      <c r="E3" s="42" t="s">
        <v>114</v>
      </c>
      <c r="F3" s="42" t="s">
        <v>115</v>
      </c>
      <c r="G3" s="43" t="s">
        <v>116</v>
      </c>
    </row>
    <row r="4" spans="2:7" x14ac:dyDescent="0.25">
      <c r="B4" s="44" t="s">
        <v>117</v>
      </c>
      <c r="C4" s="45">
        <v>5.46</v>
      </c>
      <c r="D4" s="45">
        <v>2.06</v>
      </c>
      <c r="E4" s="45">
        <v>4.3899999999999997</v>
      </c>
      <c r="F4" s="45">
        <v>3.9</v>
      </c>
      <c r="G4" s="46">
        <v>6.78</v>
      </c>
    </row>
    <row r="5" spans="2:7" x14ac:dyDescent="0.25">
      <c r="B5" s="44" t="s">
        <v>118</v>
      </c>
      <c r="C5" s="45">
        <v>2</v>
      </c>
      <c r="D5" s="45">
        <v>0</v>
      </c>
      <c r="E5" s="45">
        <v>0.05</v>
      </c>
      <c r="F5" s="45">
        <v>0</v>
      </c>
      <c r="G5" s="46">
        <v>4.8600000000000003</v>
      </c>
    </row>
    <row r="6" spans="2:7" x14ac:dyDescent="0.25">
      <c r="B6" s="44" t="s">
        <v>119</v>
      </c>
      <c r="C6" s="45">
        <v>3.5</v>
      </c>
      <c r="D6" s="45">
        <v>1.23</v>
      </c>
      <c r="E6" s="45">
        <v>3.19</v>
      </c>
      <c r="F6" s="45">
        <v>3</v>
      </c>
      <c r="G6" s="46">
        <v>2.4500000000000002</v>
      </c>
    </row>
    <row r="7" spans="2:7" ht="15.75" thickBot="1" x14ac:dyDescent="0.3">
      <c r="B7" s="47" t="s">
        <v>120</v>
      </c>
      <c r="C7" s="48">
        <v>0.54</v>
      </c>
      <c r="D7" s="48">
        <v>1.3</v>
      </c>
      <c r="E7" s="48">
        <v>0.05</v>
      </c>
      <c r="F7" s="48">
        <v>0</v>
      </c>
      <c r="G7" s="49">
        <v>1</v>
      </c>
    </row>
    <row r="8" spans="2:7" ht="15.75" thickTop="1" x14ac:dyDescent="0.25"/>
  </sheetData>
  <mergeCells count="1">
    <mergeCell ref="D1:E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M17" sqref="M17"/>
    </sheetView>
  </sheetViews>
  <sheetFormatPr baseColWidth="10" defaultRowHeight="15" x14ac:dyDescent="0.25"/>
  <cols>
    <col min="3" max="5" width="12.28515625" bestFit="1" customWidth="1"/>
  </cols>
  <sheetData>
    <row r="2" spans="2:5" x14ac:dyDescent="0.25">
      <c r="C2" s="142" t="s">
        <v>122</v>
      </c>
      <c r="D2" s="142"/>
      <c r="E2" s="142"/>
    </row>
    <row r="3" spans="2:5" x14ac:dyDescent="0.25">
      <c r="B3" s="50"/>
      <c r="C3" s="50" t="s">
        <v>123</v>
      </c>
      <c r="D3" s="50" t="s">
        <v>124</v>
      </c>
      <c r="E3" s="50" t="s">
        <v>125</v>
      </c>
    </row>
    <row r="4" spans="2:5" x14ac:dyDescent="0.25">
      <c r="B4" s="50" t="s">
        <v>126</v>
      </c>
      <c r="C4" s="50">
        <v>62</v>
      </c>
      <c r="D4" s="50">
        <v>61</v>
      </c>
      <c r="E4" s="50">
        <v>96</v>
      </c>
    </row>
    <row r="5" spans="2:5" x14ac:dyDescent="0.25">
      <c r="B5" s="50" t="s">
        <v>127</v>
      </c>
      <c r="C5" s="50">
        <v>86</v>
      </c>
      <c r="D5" s="50">
        <v>137</v>
      </c>
      <c r="E5" s="50">
        <v>43</v>
      </c>
    </row>
    <row r="6" spans="2:5" x14ac:dyDescent="0.25">
      <c r="B6" s="50" t="s">
        <v>128</v>
      </c>
      <c r="C6" s="50">
        <v>26</v>
      </c>
      <c r="D6" s="50">
        <v>49</v>
      </c>
      <c r="E6" s="50">
        <v>66</v>
      </c>
    </row>
    <row r="7" spans="2:5" x14ac:dyDescent="0.25">
      <c r="B7" s="51" t="s">
        <v>129</v>
      </c>
      <c r="C7" s="50">
        <v>174</v>
      </c>
      <c r="D7" s="50">
        <v>247</v>
      </c>
      <c r="E7" s="50">
        <v>205</v>
      </c>
    </row>
  </sheetData>
  <mergeCells count="1">
    <mergeCell ref="C2:E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K12" sqref="K12"/>
    </sheetView>
  </sheetViews>
  <sheetFormatPr baseColWidth="10" defaultRowHeight="15" x14ac:dyDescent="0.25"/>
  <sheetData>
    <row r="2" spans="2:4" x14ac:dyDescent="0.25">
      <c r="C2" s="8" t="s">
        <v>130</v>
      </c>
      <c r="D2" s="8" t="s">
        <v>131</v>
      </c>
    </row>
    <row r="3" spans="2:4" x14ac:dyDescent="0.25">
      <c r="B3" s="8" t="s">
        <v>132</v>
      </c>
      <c r="C3" s="3">
        <v>23</v>
      </c>
      <c r="D3" s="3">
        <v>45</v>
      </c>
    </row>
    <row r="4" spans="2:4" x14ac:dyDescent="0.25">
      <c r="B4" s="8" t="s">
        <v>133</v>
      </c>
      <c r="C4" s="3">
        <v>55</v>
      </c>
      <c r="D4" s="3">
        <v>22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K13" sqref="K13"/>
    </sheetView>
  </sheetViews>
  <sheetFormatPr baseColWidth="10" defaultRowHeight="15" x14ac:dyDescent="0.25"/>
  <sheetData>
    <row r="2" spans="2:3" x14ac:dyDescent="0.25">
      <c r="B2" s="142" t="s">
        <v>134</v>
      </c>
      <c r="C2" s="142"/>
    </row>
    <row r="3" spans="2:3" x14ac:dyDescent="0.25">
      <c r="B3" s="3" t="s">
        <v>135</v>
      </c>
      <c r="C3" s="3">
        <v>455</v>
      </c>
    </row>
    <row r="4" spans="2:3" x14ac:dyDescent="0.25">
      <c r="B4" s="3" t="s">
        <v>136</v>
      </c>
      <c r="C4" s="3">
        <v>315</v>
      </c>
    </row>
    <row r="5" spans="2:3" x14ac:dyDescent="0.25">
      <c r="B5" s="3" t="s">
        <v>137</v>
      </c>
      <c r="C5" s="3">
        <v>250</v>
      </c>
    </row>
    <row r="6" spans="2:3" x14ac:dyDescent="0.25">
      <c r="B6" s="3" t="s">
        <v>138</v>
      </c>
      <c r="C6" s="3">
        <v>500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0" workbookViewId="0">
      <selection activeCell="I8" sqref="I8"/>
    </sheetView>
  </sheetViews>
  <sheetFormatPr baseColWidth="10" defaultRowHeight="15" x14ac:dyDescent="0.25"/>
  <sheetData>
    <row r="1" spans="1:6" x14ac:dyDescent="0.25">
      <c r="A1" s="143" t="s">
        <v>10</v>
      </c>
      <c r="B1" s="143"/>
    </row>
    <row r="3" spans="1:6" ht="30" x14ac:dyDescent="0.25">
      <c r="A3" s="4" t="s">
        <v>11</v>
      </c>
      <c r="B3" s="5">
        <v>0.1</v>
      </c>
    </row>
    <row r="4" spans="1:6" ht="30" x14ac:dyDescent="0.25">
      <c r="A4" s="4" t="s">
        <v>12</v>
      </c>
      <c r="B4" s="5">
        <v>0.05</v>
      </c>
    </row>
    <row r="6" spans="1:6" ht="60" x14ac:dyDescent="0.25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</row>
    <row r="7" spans="1:6" x14ac:dyDescent="0.25">
      <c r="A7" s="3" t="s">
        <v>19</v>
      </c>
      <c r="B7" s="7">
        <v>120</v>
      </c>
      <c r="C7" s="3">
        <f>B7*$B$3</f>
        <v>12</v>
      </c>
      <c r="D7" s="3">
        <f>B7*$B$4</f>
        <v>6</v>
      </c>
      <c r="E7" s="7">
        <f>B7+C7</f>
        <v>132</v>
      </c>
      <c r="F7" s="7">
        <f>B7-D7</f>
        <v>114</v>
      </c>
    </row>
    <row r="8" spans="1:6" x14ac:dyDescent="0.25">
      <c r="A8" s="3" t="s">
        <v>20</v>
      </c>
      <c r="B8" s="7">
        <v>50</v>
      </c>
      <c r="C8" s="3">
        <f t="shared" ref="C8:C13" si="0">B8*$B$3</f>
        <v>5</v>
      </c>
      <c r="D8" s="3">
        <f t="shared" ref="D8:D13" si="1">B8*$B$4</f>
        <v>2.5</v>
      </c>
      <c r="E8" s="7">
        <f t="shared" ref="E8:E12" si="2">B8+C8</f>
        <v>55</v>
      </c>
      <c r="F8" s="7">
        <f t="shared" ref="F8:F13" si="3">B8-D8</f>
        <v>47.5</v>
      </c>
    </row>
    <row r="9" spans="1:6" x14ac:dyDescent="0.25">
      <c r="A9" s="3" t="s">
        <v>21</v>
      </c>
      <c r="B9" s="7">
        <v>75</v>
      </c>
      <c r="C9" s="3">
        <f t="shared" si="0"/>
        <v>7.5</v>
      </c>
      <c r="D9" s="3">
        <f t="shared" si="1"/>
        <v>3.75</v>
      </c>
      <c r="E9" s="7">
        <f t="shared" si="2"/>
        <v>82.5</v>
      </c>
      <c r="F9" s="7">
        <f t="shared" si="3"/>
        <v>71.25</v>
      </c>
    </row>
    <row r="10" spans="1:6" x14ac:dyDescent="0.25">
      <c r="A10" s="3" t="s">
        <v>22</v>
      </c>
      <c r="B10" s="7">
        <v>240</v>
      </c>
      <c r="C10" s="3">
        <f t="shared" si="0"/>
        <v>24</v>
      </c>
      <c r="D10" s="3">
        <f t="shared" si="1"/>
        <v>12</v>
      </c>
      <c r="E10" s="7">
        <f t="shared" si="2"/>
        <v>264</v>
      </c>
      <c r="F10" s="7">
        <f t="shared" si="3"/>
        <v>228</v>
      </c>
    </row>
    <row r="11" spans="1:6" x14ac:dyDescent="0.25">
      <c r="A11" s="3" t="s">
        <v>23</v>
      </c>
      <c r="B11" s="7">
        <v>310</v>
      </c>
      <c r="C11" s="3">
        <f t="shared" si="0"/>
        <v>31</v>
      </c>
      <c r="D11" s="3">
        <f t="shared" si="1"/>
        <v>15.5</v>
      </c>
      <c r="E11" s="7">
        <f t="shared" si="2"/>
        <v>341</v>
      </c>
      <c r="F11" s="7">
        <f t="shared" si="3"/>
        <v>294.5</v>
      </c>
    </row>
    <row r="12" spans="1:6" x14ac:dyDescent="0.25">
      <c r="A12" s="3" t="s">
        <v>24</v>
      </c>
      <c r="B12" s="7">
        <v>25</v>
      </c>
      <c r="C12" s="3">
        <f t="shared" si="0"/>
        <v>2.5</v>
      </c>
      <c r="D12" s="3">
        <f t="shared" si="1"/>
        <v>1.25</v>
      </c>
      <c r="E12" s="7">
        <f t="shared" si="2"/>
        <v>27.5</v>
      </c>
      <c r="F12" s="7">
        <f t="shared" si="3"/>
        <v>23.75</v>
      </c>
    </row>
    <row r="13" spans="1:6" x14ac:dyDescent="0.25">
      <c r="A13" s="3" t="s">
        <v>25</v>
      </c>
      <c r="B13" s="7">
        <v>130</v>
      </c>
      <c r="C13" s="3">
        <f t="shared" si="0"/>
        <v>13</v>
      </c>
      <c r="D13" s="3">
        <f t="shared" si="1"/>
        <v>6.5</v>
      </c>
      <c r="E13" s="7">
        <f>B13+C13</f>
        <v>143</v>
      </c>
      <c r="F13" s="7">
        <f t="shared" si="3"/>
        <v>123.5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4" workbookViewId="0">
      <selection activeCell="F6" sqref="F6"/>
    </sheetView>
  </sheetViews>
  <sheetFormatPr baseColWidth="10" defaultRowHeight="15" x14ac:dyDescent="0.25"/>
  <sheetData>
    <row r="1" spans="1:5" x14ac:dyDescent="0.25">
      <c r="A1" s="141" t="s">
        <v>26</v>
      </c>
      <c r="B1" s="141"/>
    </row>
    <row r="3" spans="1:5" x14ac:dyDescent="0.25">
      <c r="A3" s="3" t="s">
        <v>27</v>
      </c>
      <c r="B3" s="8">
        <v>3.86</v>
      </c>
    </row>
    <row r="4" spans="1:5" x14ac:dyDescent="0.25">
      <c r="A4" s="3" t="s">
        <v>28</v>
      </c>
      <c r="B4" s="8">
        <v>5.58</v>
      </c>
    </row>
    <row r="7" spans="1:5" x14ac:dyDescent="0.25">
      <c r="A7" s="144" t="s">
        <v>29</v>
      </c>
      <c r="B7" s="144"/>
      <c r="C7" s="144"/>
      <c r="D7" s="144"/>
      <c r="E7" s="144"/>
    </row>
    <row r="8" spans="1:5" x14ac:dyDescent="0.25">
      <c r="B8" s="9" t="s">
        <v>30</v>
      </c>
      <c r="C8" s="9" t="s">
        <v>27</v>
      </c>
      <c r="D8" s="9" t="s">
        <v>28</v>
      </c>
    </row>
    <row r="9" spans="1:5" x14ac:dyDescent="0.25">
      <c r="B9" s="10">
        <v>3000</v>
      </c>
      <c r="C9" s="10">
        <f>B9/3.86</f>
        <v>777.20207253886008</v>
      </c>
      <c r="D9" s="10">
        <f>B9/5.58</f>
        <v>537.63440860215053</v>
      </c>
    </row>
    <row r="10" spans="1:5" x14ac:dyDescent="0.25">
      <c r="B10" s="11">
        <v>1000</v>
      </c>
      <c r="C10" s="10">
        <f t="shared" ref="C10:C11" si="0">B10/3.86</f>
        <v>259.06735751295338</v>
      </c>
      <c r="D10" s="10">
        <f t="shared" ref="D10:D11" si="1">B10/5.58</f>
        <v>179.21146953405017</v>
      </c>
    </row>
    <row r="11" spans="1:5" x14ac:dyDescent="0.25">
      <c r="B11" s="10">
        <v>5700</v>
      </c>
      <c r="C11" s="10">
        <f t="shared" si="0"/>
        <v>1476.6839378238342</v>
      </c>
      <c r="D11" s="10">
        <f t="shared" si="1"/>
        <v>1021.505376344086</v>
      </c>
    </row>
    <row r="12" spans="1:5" x14ac:dyDescent="0.25">
      <c r="B12" s="145" t="s">
        <v>31</v>
      </c>
      <c r="C12" s="145"/>
      <c r="D12" s="145"/>
    </row>
    <row r="15" spans="1:5" x14ac:dyDescent="0.25">
      <c r="A15" s="144" t="s">
        <v>32</v>
      </c>
      <c r="B15" s="144"/>
      <c r="C15" s="144"/>
      <c r="D15" s="144"/>
      <c r="E15" s="144"/>
    </row>
    <row r="16" spans="1:5" x14ac:dyDescent="0.25">
      <c r="A16" s="12" t="s">
        <v>33</v>
      </c>
      <c r="B16" s="12" t="s">
        <v>34</v>
      </c>
      <c r="C16" s="12" t="s">
        <v>35</v>
      </c>
      <c r="D16" s="12" t="s">
        <v>36</v>
      </c>
    </row>
    <row r="17" spans="1:4" x14ac:dyDescent="0.25">
      <c r="A17" s="3">
        <v>1700</v>
      </c>
      <c r="B17" s="3">
        <f>A17*3.86</f>
        <v>6562</v>
      </c>
      <c r="C17" s="3">
        <v>5000</v>
      </c>
      <c r="D17" s="3">
        <f>C17*5.58</f>
        <v>27900</v>
      </c>
    </row>
    <row r="18" spans="1:4" x14ac:dyDescent="0.25">
      <c r="A18" s="3">
        <v>1000</v>
      </c>
      <c r="B18" s="3">
        <f t="shared" ref="B18:B19" si="2">A18*3.86</f>
        <v>3860</v>
      </c>
      <c r="C18" s="3">
        <v>1700</v>
      </c>
      <c r="D18" s="3">
        <f t="shared" ref="D18:D19" si="3">C18*5.58</f>
        <v>9486</v>
      </c>
    </row>
    <row r="19" spans="1:4" x14ac:dyDescent="0.25">
      <c r="A19" s="3">
        <v>3200</v>
      </c>
      <c r="B19" s="3">
        <f t="shared" si="2"/>
        <v>12352</v>
      </c>
      <c r="C19" s="3">
        <v>4500</v>
      </c>
      <c r="D19" s="3">
        <f t="shared" si="3"/>
        <v>25110</v>
      </c>
    </row>
    <row r="20" spans="1:4" x14ac:dyDescent="0.25">
      <c r="A20" s="145" t="s">
        <v>37</v>
      </c>
      <c r="B20" s="145"/>
      <c r="C20" s="145"/>
      <c r="D20" s="145"/>
    </row>
  </sheetData>
  <mergeCells count="5">
    <mergeCell ref="A1:B1"/>
    <mergeCell ref="A7:E7"/>
    <mergeCell ref="B12:D12"/>
    <mergeCell ref="A15:E15"/>
    <mergeCell ref="A20:D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L94" sqref="L94"/>
    </sheetView>
  </sheetViews>
  <sheetFormatPr baseColWidth="10" defaultRowHeight="15" x14ac:dyDescent="0.25"/>
  <sheetData>
    <row r="1" spans="1:2" x14ac:dyDescent="0.25">
      <c r="A1" t="s">
        <v>139</v>
      </c>
    </row>
    <row r="2" spans="1:2" x14ac:dyDescent="0.25">
      <c r="A2" s="54">
        <v>2</v>
      </c>
    </row>
    <row r="5" spans="1:2" x14ac:dyDescent="0.25">
      <c r="A5" s="55" t="s">
        <v>9</v>
      </c>
      <c r="B5" s="36" t="s">
        <v>140</v>
      </c>
    </row>
    <row r="7" spans="1:2" x14ac:dyDescent="0.25">
      <c r="A7" s="57">
        <v>0</v>
      </c>
      <c r="B7" s="58">
        <f>SQRT(A7)</f>
        <v>0</v>
      </c>
    </row>
    <row r="8" spans="1:2" x14ac:dyDescent="0.25">
      <c r="A8" s="56">
        <f>A7+2</f>
        <v>2</v>
      </c>
      <c r="B8" s="58">
        <f t="shared" ref="B8:B71" si="0">SQRT(A8)</f>
        <v>1.4142135623730951</v>
      </c>
    </row>
    <row r="9" spans="1:2" x14ac:dyDescent="0.25">
      <c r="A9" s="56">
        <f t="shared" ref="A9:A68" si="1">A8+2</f>
        <v>4</v>
      </c>
      <c r="B9" s="58">
        <f t="shared" si="0"/>
        <v>2</v>
      </c>
    </row>
    <row r="10" spans="1:2" x14ac:dyDescent="0.25">
      <c r="A10" s="56">
        <f t="shared" si="1"/>
        <v>6</v>
      </c>
      <c r="B10" s="58">
        <f t="shared" si="0"/>
        <v>2.4494897427831779</v>
      </c>
    </row>
    <row r="11" spans="1:2" x14ac:dyDescent="0.25">
      <c r="A11" s="56">
        <f t="shared" si="1"/>
        <v>8</v>
      </c>
      <c r="B11" s="58">
        <f t="shared" si="0"/>
        <v>2.8284271247461903</v>
      </c>
    </row>
    <row r="12" spans="1:2" x14ac:dyDescent="0.25">
      <c r="A12" s="56">
        <f t="shared" si="1"/>
        <v>10</v>
      </c>
      <c r="B12" s="58">
        <f t="shared" si="0"/>
        <v>3.1622776601683795</v>
      </c>
    </row>
    <row r="13" spans="1:2" x14ac:dyDescent="0.25">
      <c r="A13" s="56">
        <f t="shared" si="1"/>
        <v>12</v>
      </c>
      <c r="B13" s="58">
        <f t="shared" si="0"/>
        <v>3.4641016151377544</v>
      </c>
    </row>
    <row r="14" spans="1:2" x14ac:dyDescent="0.25">
      <c r="A14" s="56">
        <f t="shared" si="1"/>
        <v>14</v>
      </c>
      <c r="B14" s="58">
        <f t="shared" si="0"/>
        <v>3.7416573867739413</v>
      </c>
    </row>
    <row r="15" spans="1:2" x14ac:dyDescent="0.25">
      <c r="A15" s="56">
        <f t="shared" si="1"/>
        <v>16</v>
      </c>
      <c r="B15" s="58">
        <f t="shared" si="0"/>
        <v>4</v>
      </c>
    </row>
    <row r="16" spans="1:2" x14ac:dyDescent="0.25">
      <c r="A16" s="56">
        <f t="shared" si="1"/>
        <v>18</v>
      </c>
      <c r="B16" s="58">
        <f t="shared" si="0"/>
        <v>4.2426406871192848</v>
      </c>
    </row>
    <row r="17" spans="1:2" x14ac:dyDescent="0.25">
      <c r="A17" s="56">
        <f t="shared" si="1"/>
        <v>20</v>
      </c>
      <c r="B17" s="58">
        <f t="shared" si="0"/>
        <v>4.4721359549995796</v>
      </c>
    </row>
    <row r="18" spans="1:2" x14ac:dyDescent="0.25">
      <c r="A18" s="56">
        <f t="shared" si="1"/>
        <v>22</v>
      </c>
      <c r="B18" s="58">
        <f t="shared" si="0"/>
        <v>4.6904157598234297</v>
      </c>
    </row>
    <row r="19" spans="1:2" x14ac:dyDescent="0.25">
      <c r="A19" s="56">
        <f t="shared" si="1"/>
        <v>24</v>
      </c>
      <c r="B19" s="58">
        <f t="shared" si="0"/>
        <v>4.8989794855663558</v>
      </c>
    </row>
    <row r="20" spans="1:2" x14ac:dyDescent="0.25">
      <c r="A20" s="56">
        <f t="shared" si="1"/>
        <v>26</v>
      </c>
      <c r="B20" s="58">
        <f t="shared" si="0"/>
        <v>5.0990195135927845</v>
      </c>
    </row>
    <row r="21" spans="1:2" x14ac:dyDescent="0.25">
      <c r="A21" s="56">
        <f t="shared" si="1"/>
        <v>28</v>
      </c>
      <c r="B21" s="58">
        <f t="shared" si="0"/>
        <v>5.2915026221291814</v>
      </c>
    </row>
    <row r="22" spans="1:2" x14ac:dyDescent="0.25">
      <c r="A22" s="56">
        <f t="shared" si="1"/>
        <v>30</v>
      </c>
      <c r="B22" s="58">
        <f t="shared" si="0"/>
        <v>5.4772255750516612</v>
      </c>
    </row>
    <row r="23" spans="1:2" x14ac:dyDescent="0.25">
      <c r="A23" s="56">
        <f t="shared" si="1"/>
        <v>32</v>
      </c>
      <c r="B23" s="58">
        <f t="shared" si="0"/>
        <v>5.6568542494923806</v>
      </c>
    </row>
    <row r="24" spans="1:2" x14ac:dyDescent="0.25">
      <c r="A24" s="56">
        <f t="shared" si="1"/>
        <v>34</v>
      </c>
      <c r="B24" s="58">
        <f t="shared" si="0"/>
        <v>5.8309518948453007</v>
      </c>
    </row>
    <row r="25" spans="1:2" x14ac:dyDescent="0.25">
      <c r="A25" s="56">
        <f t="shared" si="1"/>
        <v>36</v>
      </c>
      <c r="B25" s="58">
        <f t="shared" si="0"/>
        <v>6</v>
      </c>
    </row>
    <row r="26" spans="1:2" x14ac:dyDescent="0.25">
      <c r="A26" s="56">
        <f t="shared" si="1"/>
        <v>38</v>
      </c>
      <c r="B26" s="58">
        <f t="shared" si="0"/>
        <v>6.164414002968976</v>
      </c>
    </row>
    <row r="27" spans="1:2" x14ac:dyDescent="0.25">
      <c r="A27" s="56">
        <f t="shared" si="1"/>
        <v>40</v>
      </c>
      <c r="B27" s="58">
        <f t="shared" si="0"/>
        <v>6.324555320336759</v>
      </c>
    </row>
    <row r="28" spans="1:2" x14ac:dyDescent="0.25">
      <c r="A28" s="56">
        <f t="shared" si="1"/>
        <v>42</v>
      </c>
      <c r="B28" s="58">
        <f t="shared" si="0"/>
        <v>6.4807406984078604</v>
      </c>
    </row>
    <row r="29" spans="1:2" x14ac:dyDescent="0.25">
      <c r="A29" s="56">
        <f t="shared" si="1"/>
        <v>44</v>
      </c>
      <c r="B29" s="58">
        <f t="shared" si="0"/>
        <v>6.6332495807107996</v>
      </c>
    </row>
    <row r="30" spans="1:2" x14ac:dyDescent="0.25">
      <c r="A30" s="56">
        <f t="shared" si="1"/>
        <v>46</v>
      </c>
      <c r="B30" s="58">
        <f t="shared" si="0"/>
        <v>6.7823299831252681</v>
      </c>
    </row>
    <row r="31" spans="1:2" x14ac:dyDescent="0.25">
      <c r="A31" s="56">
        <f t="shared" si="1"/>
        <v>48</v>
      </c>
      <c r="B31" s="58">
        <f t="shared" si="0"/>
        <v>6.9282032302755088</v>
      </c>
    </row>
    <row r="32" spans="1:2" x14ac:dyDescent="0.25">
      <c r="A32" s="56">
        <f t="shared" si="1"/>
        <v>50</v>
      </c>
      <c r="B32" s="58">
        <f t="shared" si="0"/>
        <v>7.0710678118654755</v>
      </c>
    </row>
    <row r="33" spans="1:2" x14ac:dyDescent="0.25">
      <c r="A33" s="56">
        <f t="shared" si="1"/>
        <v>52</v>
      </c>
      <c r="B33" s="58">
        <f t="shared" si="0"/>
        <v>7.2111025509279782</v>
      </c>
    </row>
    <row r="34" spans="1:2" x14ac:dyDescent="0.25">
      <c r="A34" s="56">
        <f t="shared" si="1"/>
        <v>54</v>
      </c>
      <c r="B34" s="58">
        <f t="shared" si="0"/>
        <v>7.3484692283495345</v>
      </c>
    </row>
    <row r="35" spans="1:2" x14ac:dyDescent="0.25">
      <c r="A35" s="56">
        <f t="shared" si="1"/>
        <v>56</v>
      </c>
      <c r="B35" s="58">
        <f t="shared" si="0"/>
        <v>7.4833147735478827</v>
      </c>
    </row>
    <row r="36" spans="1:2" x14ac:dyDescent="0.25">
      <c r="A36" s="56">
        <f t="shared" si="1"/>
        <v>58</v>
      </c>
      <c r="B36" s="58">
        <f t="shared" si="0"/>
        <v>7.6157731058639087</v>
      </c>
    </row>
    <row r="37" spans="1:2" x14ac:dyDescent="0.25">
      <c r="A37" s="56">
        <f t="shared" si="1"/>
        <v>60</v>
      </c>
      <c r="B37" s="58">
        <f t="shared" si="0"/>
        <v>7.745966692414834</v>
      </c>
    </row>
    <row r="38" spans="1:2" x14ac:dyDescent="0.25">
      <c r="A38" s="56">
        <f t="shared" si="1"/>
        <v>62</v>
      </c>
      <c r="B38" s="58">
        <f t="shared" si="0"/>
        <v>7.8740078740118111</v>
      </c>
    </row>
    <row r="39" spans="1:2" x14ac:dyDescent="0.25">
      <c r="A39" s="56">
        <f t="shared" si="1"/>
        <v>64</v>
      </c>
      <c r="B39" s="58">
        <f t="shared" si="0"/>
        <v>8</v>
      </c>
    </row>
    <row r="40" spans="1:2" x14ac:dyDescent="0.25">
      <c r="A40" s="56">
        <f t="shared" si="1"/>
        <v>66</v>
      </c>
      <c r="B40" s="58">
        <f t="shared" si="0"/>
        <v>8.1240384046359608</v>
      </c>
    </row>
    <row r="41" spans="1:2" x14ac:dyDescent="0.25">
      <c r="A41" s="56">
        <f t="shared" si="1"/>
        <v>68</v>
      </c>
      <c r="B41" s="58">
        <f t="shared" si="0"/>
        <v>8.2462112512353212</v>
      </c>
    </row>
    <row r="42" spans="1:2" x14ac:dyDescent="0.25">
      <c r="A42" s="56">
        <f t="shared" si="1"/>
        <v>70</v>
      </c>
      <c r="B42" s="58">
        <f t="shared" si="0"/>
        <v>8.3666002653407556</v>
      </c>
    </row>
    <row r="43" spans="1:2" x14ac:dyDescent="0.25">
      <c r="A43" s="56">
        <f t="shared" si="1"/>
        <v>72</v>
      </c>
      <c r="B43" s="58">
        <f t="shared" si="0"/>
        <v>8.4852813742385695</v>
      </c>
    </row>
    <row r="44" spans="1:2" x14ac:dyDescent="0.25">
      <c r="A44" s="56">
        <f t="shared" si="1"/>
        <v>74</v>
      </c>
      <c r="B44" s="58">
        <f t="shared" si="0"/>
        <v>8.6023252670426267</v>
      </c>
    </row>
    <row r="45" spans="1:2" x14ac:dyDescent="0.25">
      <c r="A45" s="56">
        <f t="shared" si="1"/>
        <v>76</v>
      </c>
      <c r="B45" s="58">
        <f t="shared" si="0"/>
        <v>8.717797887081348</v>
      </c>
    </row>
    <row r="46" spans="1:2" x14ac:dyDescent="0.25">
      <c r="A46" s="56">
        <f t="shared" si="1"/>
        <v>78</v>
      </c>
      <c r="B46" s="58">
        <f t="shared" si="0"/>
        <v>8.8317608663278477</v>
      </c>
    </row>
    <row r="47" spans="1:2" x14ac:dyDescent="0.25">
      <c r="A47" s="56">
        <f t="shared" si="1"/>
        <v>80</v>
      </c>
      <c r="B47" s="58">
        <f t="shared" si="0"/>
        <v>8.9442719099991592</v>
      </c>
    </row>
    <row r="48" spans="1:2" x14ac:dyDescent="0.25">
      <c r="A48" s="56">
        <f t="shared" si="1"/>
        <v>82</v>
      </c>
      <c r="B48" s="58">
        <f t="shared" si="0"/>
        <v>9.0553851381374173</v>
      </c>
    </row>
    <row r="49" spans="1:2" x14ac:dyDescent="0.25">
      <c r="A49" s="56">
        <f t="shared" si="1"/>
        <v>84</v>
      </c>
      <c r="B49" s="58">
        <f t="shared" si="0"/>
        <v>9.1651513899116797</v>
      </c>
    </row>
    <row r="50" spans="1:2" x14ac:dyDescent="0.25">
      <c r="A50" s="56">
        <f t="shared" si="1"/>
        <v>86</v>
      </c>
      <c r="B50" s="58">
        <f t="shared" si="0"/>
        <v>9.2736184954957039</v>
      </c>
    </row>
    <row r="51" spans="1:2" x14ac:dyDescent="0.25">
      <c r="A51" s="56">
        <f t="shared" si="1"/>
        <v>88</v>
      </c>
      <c r="B51" s="58">
        <f t="shared" si="0"/>
        <v>9.3808315196468595</v>
      </c>
    </row>
    <row r="52" spans="1:2" x14ac:dyDescent="0.25">
      <c r="A52" s="56">
        <f t="shared" si="1"/>
        <v>90</v>
      </c>
      <c r="B52" s="58">
        <f t="shared" si="0"/>
        <v>9.4868329805051381</v>
      </c>
    </row>
    <row r="53" spans="1:2" x14ac:dyDescent="0.25">
      <c r="A53" s="56">
        <f t="shared" si="1"/>
        <v>92</v>
      </c>
      <c r="B53" s="58">
        <f t="shared" si="0"/>
        <v>9.5916630466254382</v>
      </c>
    </row>
    <row r="54" spans="1:2" x14ac:dyDescent="0.25">
      <c r="A54" s="56">
        <f t="shared" si="1"/>
        <v>94</v>
      </c>
      <c r="B54" s="58">
        <f t="shared" si="0"/>
        <v>9.6953597148326587</v>
      </c>
    </row>
    <row r="55" spans="1:2" x14ac:dyDescent="0.25">
      <c r="A55" s="56">
        <f t="shared" si="1"/>
        <v>96</v>
      </c>
      <c r="B55" s="58">
        <f t="shared" si="0"/>
        <v>9.7979589711327115</v>
      </c>
    </row>
    <row r="56" spans="1:2" x14ac:dyDescent="0.25">
      <c r="A56" s="56">
        <f t="shared" si="1"/>
        <v>98</v>
      </c>
      <c r="B56" s="58">
        <f t="shared" si="0"/>
        <v>9.8994949366116654</v>
      </c>
    </row>
    <row r="57" spans="1:2" x14ac:dyDescent="0.25">
      <c r="A57" s="56">
        <f t="shared" si="1"/>
        <v>100</v>
      </c>
      <c r="B57" s="58">
        <f t="shared" si="0"/>
        <v>10</v>
      </c>
    </row>
    <row r="58" spans="1:2" x14ac:dyDescent="0.25">
      <c r="A58" s="56">
        <f t="shared" si="1"/>
        <v>102</v>
      </c>
      <c r="B58" s="58">
        <f t="shared" si="0"/>
        <v>10.099504938362077</v>
      </c>
    </row>
    <row r="59" spans="1:2" x14ac:dyDescent="0.25">
      <c r="A59" s="56">
        <f t="shared" si="1"/>
        <v>104</v>
      </c>
      <c r="B59" s="58">
        <f t="shared" si="0"/>
        <v>10.198039027185569</v>
      </c>
    </row>
    <row r="60" spans="1:2" x14ac:dyDescent="0.25">
      <c r="A60" s="56">
        <f t="shared" si="1"/>
        <v>106</v>
      </c>
      <c r="B60" s="58">
        <f t="shared" si="0"/>
        <v>10.295630140987001</v>
      </c>
    </row>
    <row r="61" spans="1:2" x14ac:dyDescent="0.25">
      <c r="A61" s="56">
        <f t="shared" si="1"/>
        <v>108</v>
      </c>
      <c r="B61" s="58">
        <f t="shared" si="0"/>
        <v>10.392304845413264</v>
      </c>
    </row>
    <row r="62" spans="1:2" x14ac:dyDescent="0.25">
      <c r="A62" s="56">
        <f t="shared" si="1"/>
        <v>110</v>
      </c>
      <c r="B62" s="58">
        <f t="shared" si="0"/>
        <v>10.488088481701515</v>
      </c>
    </row>
    <row r="63" spans="1:2" x14ac:dyDescent="0.25">
      <c r="A63" s="56">
        <f t="shared" si="1"/>
        <v>112</v>
      </c>
      <c r="B63" s="58">
        <f t="shared" si="0"/>
        <v>10.583005244258363</v>
      </c>
    </row>
    <row r="64" spans="1:2" x14ac:dyDescent="0.25">
      <c r="A64" s="56">
        <f t="shared" si="1"/>
        <v>114</v>
      </c>
      <c r="B64" s="58">
        <f t="shared" si="0"/>
        <v>10.677078252031311</v>
      </c>
    </row>
    <row r="65" spans="1:2" x14ac:dyDescent="0.25">
      <c r="A65" s="56">
        <f t="shared" si="1"/>
        <v>116</v>
      </c>
      <c r="B65" s="58">
        <f t="shared" si="0"/>
        <v>10.770329614269007</v>
      </c>
    </row>
    <row r="66" spans="1:2" x14ac:dyDescent="0.25">
      <c r="A66" s="56">
        <f t="shared" si="1"/>
        <v>118</v>
      </c>
      <c r="B66" s="58">
        <f t="shared" si="0"/>
        <v>10.862780491200215</v>
      </c>
    </row>
    <row r="67" spans="1:2" x14ac:dyDescent="0.25">
      <c r="A67" s="56">
        <f t="shared" si="1"/>
        <v>120</v>
      </c>
      <c r="B67" s="58">
        <f t="shared" si="0"/>
        <v>10.954451150103322</v>
      </c>
    </row>
    <row r="68" spans="1:2" x14ac:dyDescent="0.25">
      <c r="A68" s="56">
        <f t="shared" si="1"/>
        <v>122</v>
      </c>
      <c r="B68" s="58">
        <f t="shared" si="0"/>
        <v>11.045361017187261</v>
      </c>
    </row>
    <row r="69" spans="1:2" x14ac:dyDescent="0.25">
      <c r="A69" s="56">
        <f>A68+2</f>
        <v>124</v>
      </c>
      <c r="B69" s="58">
        <f t="shared" si="0"/>
        <v>11.135528725660043</v>
      </c>
    </row>
    <row r="70" spans="1:2" x14ac:dyDescent="0.25">
      <c r="A70" s="56">
        <f>A69+2</f>
        <v>126</v>
      </c>
      <c r="B70" s="58">
        <f t="shared" si="0"/>
        <v>11.224972160321824</v>
      </c>
    </row>
    <row r="71" spans="1:2" x14ac:dyDescent="0.25">
      <c r="A71" s="56">
        <f t="shared" ref="A71:A93" si="2">A70+2</f>
        <v>128</v>
      </c>
      <c r="B71" s="58">
        <f t="shared" si="0"/>
        <v>11.313708498984761</v>
      </c>
    </row>
    <row r="72" spans="1:2" x14ac:dyDescent="0.25">
      <c r="A72" s="56">
        <f t="shared" si="2"/>
        <v>130</v>
      </c>
      <c r="B72" s="58">
        <f t="shared" ref="B72:B101" si="3">SQRT(A72)</f>
        <v>11.401754250991379</v>
      </c>
    </row>
    <row r="73" spans="1:2" x14ac:dyDescent="0.25">
      <c r="A73" s="56">
        <f t="shared" si="2"/>
        <v>132</v>
      </c>
      <c r="B73" s="58">
        <f t="shared" si="3"/>
        <v>11.489125293076057</v>
      </c>
    </row>
    <row r="74" spans="1:2" x14ac:dyDescent="0.25">
      <c r="A74" s="56">
        <f t="shared" si="2"/>
        <v>134</v>
      </c>
      <c r="B74" s="58">
        <f t="shared" si="3"/>
        <v>11.575836902790225</v>
      </c>
    </row>
    <row r="75" spans="1:2" x14ac:dyDescent="0.25">
      <c r="A75" s="56">
        <f t="shared" si="2"/>
        <v>136</v>
      </c>
      <c r="B75" s="58">
        <f t="shared" si="3"/>
        <v>11.661903789690601</v>
      </c>
    </row>
    <row r="76" spans="1:2" x14ac:dyDescent="0.25">
      <c r="A76" s="56">
        <f t="shared" si="2"/>
        <v>138</v>
      </c>
      <c r="B76" s="58">
        <f t="shared" si="3"/>
        <v>11.74734012447073</v>
      </c>
    </row>
    <row r="77" spans="1:2" x14ac:dyDescent="0.25">
      <c r="A77" s="56">
        <f t="shared" si="2"/>
        <v>140</v>
      </c>
      <c r="B77" s="58">
        <f t="shared" si="3"/>
        <v>11.832159566199232</v>
      </c>
    </row>
    <row r="78" spans="1:2" x14ac:dyDescent="0.25">
      <c r="A78" s="56">
        <f t="shared" si="2"/>
        <v>142</v>
      </c>
      <c r="B78" s="58">
        <f t="shared" si="3"/>
        <v>11.916375287812984</v>
      </c>
    </row>
    <row r="79" spans="1:2" x14ac:dyDescent="0.25">
      <c r="A79" s="56">
        <f t="shared" si="2"/>
        <v>144</v>
      </c>
      <c r="B79" s="58">
        <f t="shared" si="3"/>
        <v>12</v>
      </c>
    </row>
    <row r="80" spans="1:2" x14ac:dyDescent="0.25">
      <c r="A80" s="56">
        <f t="shared" si="2"/>
        <v>146</v>
      </c>
      <c r="B80" s="58">
        <f t="shared" si="3"/>
        <v>12.083045973594572</v>
      </c>
    </row>
    <row r="81" spans="1:2" x14ac:dyDescent="0.25">
      <c r="A81" s="56">
        <f t="shared" si="2"/>
        <v>148</v>
      </c>
      <c r="B81" s="58">
        <f t="shared" si="3"/>
        <v>12.165525060596439</v>
      </c>
    </row>
    <row r="82" spans="1:2" x14ac:dyDescent="0.25">
      <c r="A82" s="56">
        <f t="shared" si="2"/>
        <v>150</v>
      </c>
      <c r="B82" s="58">
        <f t="shared" si="3"/>
        <v>12.24744871391589</v>
      </c>
    </row>
    <row r="83" spans="1:2" x14ac:dyDescent="0.25">
      <c r="A83" s="56">
        <f t="shared" si="2"/>
        <v>152</v>
      </c>
      <c r="B83" s="58">
        <f t="shared" si="3"/>
        <v>12.328828005937952</v>
      </c>
    </row>
    <row r="84" spans="1:2" x14ac:dyDescent="0.25">
      <c r="A84" s="56">
        <f t="shared" si="2"/>
        <v>154</v>
      </c>
      <c r="B84" s="58">
        <f t="shared" si="3"/>
        <v>12.409673645990857</v>
      </c>
    </row>
    <row r="85" spans="1:2" x14ac:dyDescent="0.25">
      <c r="A85" s="56">
        <f t="shared" si="2"/>
        <v>156</v>
      </c>
      <c r="B85" s="58">
        <f t="shared" si="3"/>
        <v>12.489995996796797</v>
      </c>
    </row>
    <row r="86" spans="1:2" x14ac:dyDescent="0.25">
      <c r="A86" s="56">
        <f t="shared" si="2"/>
        <v>158</v>
      </c>
      <c r="B86" s="58">
        <f t="shared" si="3"/>
        <v>12.569805089976535</v>
      </c>
    </row>
    <row r="87" spans="1:2" x14ac:dyDescent="0.25">
      <c r="A87" s="56">
        <f t="shared" si="2"/>
        <v>160</v>
      </c>
      <c r="B87" s="58">
        <f t="shared" si="3"/>
        <v>12.649110640673518</v>
      </c>
    </row>
    <row r="88" spans="1:2" x14ac:dyDescent="0.25">
      <c r="A88" s="56">
        <f t="shared" si="2"/>
        <v>162</v>
      </c>
      <c r="B88" s="58">
        <f t="shared" si="3"/>
        <v>12.727922061357855</v>
      </c>
    </row>
    <row r="89" spans="1:2" x14ac:dyDescent="0.25">
      <c r="A89" s="56">
        <f t="shared" si="2"/>
        <v>164</v>
      </c>
      <c r="B89" s="58">
        <f t="shared" si="3"/>
        <v>12.806248474865697</v>
      </c>
    </row>
    <row r="90" spans="1:2" x14ac:dyDescent="0.25">
      <c r="A90" s="56">
        <f t="shared" si="2"/>
        <v>166</v>
      </c>
      <c r="B90" s="58">
        <f t="shared" si="3"/>
        <v>12.884098726725126</v>
      </c>
    </row>
    <row r="91" spans="1:2" x14ac:dyDescent="0.25">
      <c r="A91" s="56">
        <f t="shared" si="2"/>
        <v>168</v>
      </c>
      <c r="B91" s="58">
        <f t="shared" si="3"/>
        <v>12.961481396815721</v>
      </c>
    </row>
    <row r="92" spans="1:2" x14ac:dyDescent="0.25">
      <c r="A92" s="56">
        <f t="shared" si="2"/>
        <v>170</v>
      </c>
      <c r="B92" s="58">
        <f t="shared" si="3"/>
        <v>13.038404810405298</v>
      </c>
    </row>
    <row r="93" spans="1:2" x14ac:dyDescent="0.25">
      <c r="A93" s="56">
        <f t="shared" si="2"/>
        <v>172</v>
      </c>
      <c r="B93" s="58">
        <f t="shared" si="3"/>
        <v>13.114877048604001</v>
      </c>
    </row>
    <row r="94" spans="1:2" x14ac:dyDescent="0.25">
      <c r="A94" s="56">
        <f>A93+2</f>
        <v>174</v>
      </c>
      <c r="B94" s="58">
        <f t="shared" si="3"/>
        <v>13.19090595827292</v>
      </c>
    </row>
    <row r="95" spans="1:2" x14ac:dyDescent="0.25">
      <c r="A95" s="56">
        <f t="shared" ref="A95:A101" si="4">A94+2</f>
        <v>176</v>
      </c>
      <c r="B95" s="58">
        <f t="shared" si="3"/>
        <v>13.266499161421599</v>
      </c>
    </row>
    <row r="96" spans="1:2" x14ac:dyDescent="0.25">
      <c r="A96" s="56">
        <f t="shared" si="4"/>
        <v>178</v>
      </c>
      <c r="B96" s="58">
        <f t="shared" si="3"/>
        <v>13.341664064126334</v>
      </c>
    </row>
    <row r="97" spans="1:2" x14ac:dyDescent="0.25">
      <c r="A97" s="56">
        <f t="shared" si="4"/>
        <v>180</v>
      </c>
      <c r="B97" s="58">
        <f t="shared" si="3"/>
        <v>13.416407864998739</v>
      </c>
    </row>
    <row r="98" spans="1:2" x14ac:dyDescent="0.25">
      <c r="A98" s="56">
        <f t="shared" si="4"/>
        <v>182</v>
      </c>
      <c r="B98" s="58">
        <f t="shared" si="3"/>
        <v>13.490737563232042</v>
      </c>
    </row>
    <row r="99" spans="1:2" x14ac:dyDescent="0.25">
      <c r="A99" s="56">
        <f t="shared" si="4"/>
        <v>184</v>
      </c>
      <c r="B99" s="58">
        <f t="shared" si="3"/>
        <v>13.564659966250536</v>
      </c>
    </row>
    <row r="100" spans="1:2" x14ac:dyDescent="0.25">
      <c r="A100" s="56">
        <f t="shared" si="4"/>
        <v>186</v>
      </c>
      <c r="B100" s="58">
        <f t="shared" si="3"/>
        <v>13.638181696985855</v>
      </c>
    </row>
    <row r="101" spans="1:2" x14ac:dyDescent="0.25">
      <c r="A101" s="56">
        <f t="shared" si="4"/>
        <v>188</v>
      </c>
      <c r="B101" s="58">
        <f t="shared" si="3"/>
        <v>13.711309200802088</v>
      </c>
    </row>
    <row r="102" spans="1:2" x14ac:dyDescent="0.25">
      <c r="A102" s="56"/>
    </row>
    <row r="103" spans="1:2" x14ac:dyDescent="0.25">
      <c r="A103" s="56"/>
    </row>
    <row r="104" spans="1:2" x14ac:dyDescent="0.25">
      <c r="A104" s="5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B1" workbookViewId="0">
      <selection activeCell="B5" sqref="B5"/>
    </sheetView>
  </sheetViews>
  <sheetFormatPr baseColWidth="10" defaultRowHeight="15" x14ac:dyDescent="0.25"/>
  <cols>
    <col min="1" max="1" width="13.7109375" bestFit="1" customWidth="1"/>
    <col min="3" max="3" width="12" bestFit="1" customWidth="1"/>
  </cols>
  <sheetData>
    <row r="1" spans="1:3" x14ac:dyDescent="0.25">
      <c r="A1" t="s">
        <v>141</v>
      </c>
    </row>
    <row r="2" spans="1:3" x14ac:dyDescent="0.25">
      <c r="A2" s="59">
        <v>10</v>
      </c>
    </row>
    <row r="4" spans="1:3" x14ac:dyDescent="0.25">
      <c r="A4" s="52" t="s">
        <v>142</v>
      </c>
      <c r="B4" s="53" t="s">
        <v>9</v>
      </c>
      <c r="C4" t="s">
        <v>143</v>
      </c>
    </row>
    <row r="5" spans="1:3" x14ac:dyDescent="0.25">
      <c r="A5">
        <v>-360</v>
      </c>
      <c r="B5">
        <f>RADIANS(A5)</f>
        <v>-6.2831853071795862</v>
      </c>
      <c r="C5">
        <f>SIN(B5)</f>
        <v>2.45029690981724E-16</v>
      </c>
    </row>
    <row r="6" spans="1:3" x14ac:dyDescent="0.25">
      <c r="A6">
        <f>A5+10</f>
        <v>-350</v>
      </c>
      <c r="B6">
        <f t="shared" ref="B6:B69" si="0">RADIANS(A6)</f>
        <v>-6.1086523819801535</v>
      </c>
      <c r="C6">
        <f>SIN(B6)</f>
        <v>0.17364817766693039</v>
      </c>
    </row>
    <row r="7" spans="1:3" x14ac:dyDescent="0.25">
      <c r="A7">
        <f t="shared" ref="A7:A70" si="1">A6+10</f>
        <v>-340</v>
      </c>
      <c r="B7">
        <f t="shared" si="0"/>
        <v>-5.9341194567807207</v>
      </c>
      <c r="C7">
        <f>SIN(B7)</f>
        <v>0.3420201433256686</v>
      </c>
    </row>
    <row r="8" spans="1:3" x14ac:dyDescent="0.25">
      <c r="A8">
        <f t="shared" si="1"/>
        <v>-330</v>
      </c>
      <c r="B8">
        <f t="shared" si="0"/>
        <v>-5.7595865315812871</v>
      </c>
      <c r="C8">
        <f t="shared" ref="C8:C71" si="2">SIN(B8)</f>
        <v>0.50000000000000044</v>
      </c>
    </row>
    <row r="9" spans="1:3" x14ac:dyDescent="0.25">
      <c r="A9">
        <f t="shared" si="1"/>
        <v>-320</v>
      </c>
      <c r="B9">
        <f t="shared" si="0"/>
        <v>-5.5850536063818543</v>
      </c>
      <c r="C9">
        <f t="shared" si="2"/>
        <v>0.64278760968653958</v>
      </c>
    </row>
    <row r="10" spans="1:3" x14ac:dyDescent="0.25">
      <c r="A10">
        <f t="shared" si="1"/>
        <v>-310</v>
      </c>
      <c r="B10">
        <f t="shared" si="0"/>
        <v>-5.4105206811824216</v>
      </c>
      <c r="C10">
        <f t="shared" si="2"/>
        <v>0.76604444311897812</v>
      </c>
    </row>
    <row r="11" spans="1:3" x14ac:dyDescent="0.25">
      <c r="A11">
        <f t="shared" si="1"/>
        <v>-300</v>
      </c>
      <c r="B11">
        <f t="shared" si="0"/>
        <v>-5.2359877559829888</v>
      </c>
      <c r="C11">
        <f t="shared" si="2"/>
        <v>0.8660254037844386</v>
      </c>
    </row>
    <row r="12" spans="1:3" x14ac:dyDescent="0.25">
      <c r="A12">
        <f t="shared" si="1"/>
        <v>-290</v>
      </c>
      <c r="B12">
        <f t="shared" si="0"/>
        <v>-5.0614548307835561</v>
      </c>
      <c r="C12">
        <f t="shared" si="2"/>
        <v>0.93969262078590832</v>
      </c>
    </row>
    <row r="13" spans="1:3" x14ac:dyDescent="0.25">
      <c r="A13">
        <f t="shared" si="1"/>
        <v>-280</v>
      </c>
      <c r="B13">
        <f t="shared" si="0"/>
        <v>-4.8869219055841224</v>
      </c>
      <c r="C13">
        <f t="shared" si="2"/>
        <v>0.98480775301220813</v>
      </c>
    </row>
    <row r="14" spans="1:3" x14ac:dyDescent="0.25">
      <c r="A14">
        <f t="shared" si="1"/>
        <v>-270</v>
      </c>
      <c r="B14">
        <f t="shared" si="0"/>
        <v>-4.7123889803846897</v>
      </c>
      <c r="C14">
        <f t="shared" si="2"/>
        <v>1</v>
      </c>
    </row>
    <row r="15" spans="1:3" x14ac:dyDescent="0.25">
      <c r="A15">
        <f t="shared" si="1"/>
        <v>-260</v>
      </c>
      <c r="B15">
        <f t="shared" si="0"/>
        <v>-4.5378560551852569</v>
      </c>
      <c r="C15">
        <f t="shared" si="2"/>
        <v>0.98480775301220802</v>
      </c>
    </row>
    <row r="16" spans="1:3" x14ac:dyDescent="0.25">
      <c r="A16">
        <f t="shared" si="1"/>
        <v>-250</v>
      </c>
      <c r="B16">
        <f t="shared" si="0"/>
        <v>-4.3633231299858242</v>
      </c>
      <c r="C16">
        <f t="shared" si="2"/>
        <v>0.93969262078590843</v>
      </c>
    </row>
    <row r="17" spans="1:3" x14ac:dyDescent="0.25">
      <c r="A17">
        <f t="shared" si="1"/>
        <v>-240</v>
      </c>
      <c r="B17">
        <f t="shared" si="0"/>
        <v>-4.1887902047863905</v>
      </c>
      <c r="C17">
        <f t="shared" si="2"/>
        <v>0.86602540378443837</v>
      </c>
    </row>
    <row r="18" spans="1:3" x14ac:dyDescent="0.25">
      <c r="A18">
        <f t="shared" si="1"/>
        <v>-230</v>
      </c>
      <c r="B18">
        <f t="shared" si="0"/>
        <v>-4.0142572795869578</v>
      </c>
      <c r="C18">
        <f t="shared" si="2"/>
        <v>0.7660444431189779</v>
      </c>
    </row>
    <row r="19" spans="1:3" x14ac:dyDescent="0.25">
      <c r="A19">
        <f t="shared" si="1"/>
        <v>-220</v>
      </c>
      <c r="B19">
        <f t="shared" si="0"/>
        <v>-3.839724354387525</v>
      </c>
      <c r="C19">
        <f t="shared" si="2"/>
        <v>0.64278760968653925</v>
      </c>
    </row>
    <row r="20" spans="1:3" x14ac:dyDescent="0.25">
      <c r="A20">
        <f t="shared" si="1"/>
        <v>-210</v>
      </c>
      <c r="B20">
        <f t="shared" si="0"/>
        <v>-3.6651914291880923</v>
      </c>
      <c r="C20">
        <f t="shared" si="2"/>
        <v>0.50000000000000011</v>
      </c>
    </row>
    <row r="21" spans="1:3" x14ac:dyDescent="0.25">
      <c r="A21">
        <f t="shared" si="1"/>
        <v>-200</v>
      </c>
      <c r="B21">
        <f t="shared" si="0"/>
        <v>-3.4906585039886591</v>
      </c>
      <c r="C21">
        <f t="shared" si="2"/>
        <v>0.34202014332566866</v>
      </c>
    </row>
    <row r="22" spans="1:3" x14ac:dyDescent="0.25">
      <c r="A22">
        <f t="shared" si="1"/>
        <v>-190</v>
      </c>
      <c r="B22">
        <f t="shared" si="0"/>
        <v>-3.3161255787892263</v>
      </c>
      <c r="C22">
        <f t="shared" si="2"/>
        <v>0.17364817766693047</v>
      </c>
    </row>
    <row r="23" spans="1:3" x14ac:dyDescent="0.25">
      <c r="A23">
        <f t="shared" si="1"/>
        <v>-180</v>
      </c>
      <c r="B23">
        <f t="shared" si="0"/>
        <v>-3.1415926535897931</v>
      </c>
      <c r="C23">
        <f t="shared" si="2"/>
        <v>-1.22514845490862E-16</v>
      </c>
    </row>
    <row r="24" spans="1:3" x14ac:dyDescent="0.25">
      <c r="A24">
        <f t="shared" si="1"/>
        <v>-170</v>
      </c>
      <c r="B24">
        <f t="shared" si="0"/>
        <v>-2.9670597283903604</v>
      </c>
      <c r="C24">
        <f t="shared" si="2"/>
        <v>-0.17364817766693028</v>
      </c>
    </row>
    <row r="25" spans="1:3" x14ac:dyDescent="0.25">
      <c r="A25">
        <f t="shared" si="1"/>
        <v>-160</v>
      </c>
      <c r="B25">
        <f t="shared" si="0"/>
        <v>-2.7925268031909272</v>
      </c>
      <c r="C25">
        <f t="shared" si="2"/>
        <v>-0.34202014332566888</v>
      </c>
    </row>
    <row r="26" spans="1:3" x14ac:dyDescent="0.25">
      <c r="A26">
        <f t="shared" si="1"/>
        <v>-150</v>
      </c>
      <c r="B26">
        <f t="shared" si="0"/>
        <v>-2.6179938779914944</v>
      </c>
      <c r="C26">
        <f t="shared" si="2"/>
        <v>-0.49999999999999994</v>
      </c>
    </row>
    <row r="27" spans="1:3" x14ac:dyDescent="0.25">
      <c r="A27">
        <f t="shared" si="1"/>
        <v>-140</v>
      </c>
      <c r="B27">
        <f t="shared" si="0"/>
        <v>-2.4434609527920612</v>
      </c>
      <c r="C27">
        <f t="shared" si="2"/>
        <v>-0.64278760968653947</v>
      </c>
    </row>
    <row r="28" spans="1:3" x14ac:dyDescent="0.25">
      <c r="A28">
        <f t="shared" si="1"/>
        <v>-130</v>
      </c>
      <c r="B28">
        <f t="shared" si="0"/>
        <v>-2.2689280275926285</v>
      </c>
      <c r="C28">
        <f t="shared" si="2"/>
        <v>-0.76604444311897801</v>
      </c>
    </row>
    <row r="29" spans="1:3" x14ac:dyDescent="0.25">
      <c r="A29">
        <f t="shared" si="1"/>
        <v>-120</v>
      </c>
      <c r="B29">
        <f t="shared" si="0"/>
        <v>-2.0943951023931953</v>
      </c>
      <c r="C29">
        <f t="shared" si="2"/>
        <v>-0.86602540378443871</v>
      </c>
    </row>
    <row r="30" spans="1:3" x14ac:dyDescent="0.25">
      <c r="A30">
        <f t="shared" si="1"/>
        <v>-110</v>
      </c>
      <c r="B30">
        <f t="shared" si="0"/>
        <v>-1.9198621771937625</v>
      </c>
      <c r="C30">
        <f t="shared" si="2"/>
        <v>-0.93969262078590843</v>
      </c>
    </row>
    <row r="31" spans="1:3" x14ac:dyDescent="0.25">
      <c r="A31">
        <f t="shared" si="1"/>
        <v>-100</v>
      </c>
      <c r="B31">
        <f t="shared" si="0"/>
        <v>-1.7453292519943295</v>
      </c>
      <c r="C31">
        <f t="shared" si="2"/>
        <v>-0.98480775301220802</v>
      </c>
    </row>
    <row r="32" spans="1:3" x14ac:dyDescent="0.25">
      <c r="A32">
        <f t="shared" si="1"/>
        <v>-90</v>
      </c>
      <c r="B32">
        <f t="shared" si="0"/>
        <v>-1.5707963267948966</v>
      </c>
      <c r="C32">
        <f t="shared" si="2"/>
        <v>-1</v>
      </c>
    </row>
    <row r="33" spans="1:3" x14ac:dyDescent="0.25">
      <c r="A33">
        <f t="shared" si="1"/>
        <v>-80</v>
      </c>
      <c r="B33">
        <f t="shared" si="0"/>
        <v>-1.3962634015954636</v>
      </c>
      <c r="C33">
        <f t="shared" si="2"/>
        <v>-0.98480775301220802</v>
      </c>
    </row>
    <row r="34" spans="1:3" x14ac:dyDescent="0.25">
      <c r="A34">
        <f t="shared" si="1"/>
        <v>-70</v>
      </c>
      <c r="B34">
        <f t="shared" si="0"/>
        <v>-1.2217304763960306</v>
      </c>
      <c r="C34">
        <f t="shared" si="2"/>
        <v>-0.93969262078590832</v>
      </c>
    </row>
    <row r="35" spans="1:3" x14ac:dyDescent="0.25">
      <c r="A35">
        <f t="shared" si="1"/>
        <v>-60</v>
      </c>
      <c r="B35">
        <f t="shared" si="0"/>
        <v>-1.0471975511965976</v>
      </c>
      <c r="C35">
        <f t="shared" si="2"/>
        <v>-0.8660254037844386</v>
      </c>
    </row>
    <row r="36" spans="1:3" x14ac:dyDescent="0.25">
      <c r="A36">
        <f t="shared" si="1"/>
        <v>-50</v>
      </c>
      <c r="B36">
        <f t="shared" si="0"/>
        <v>-0.87266462599716477</v>
      </c>
      <c r="C36">
        <f t="shared" si="2"/>
        <v>-0.76604444311897801</v>
      </c>
    </row>
    <row r="37" spans="1:3" x14ac:dyDescent="0.25">
      <c r="A37">
        <f t="shared" si="1"/>
        <v>-40</v>
      </c>
      <c r="B37">
        <f t="shared" si="0"/>
        <v>-0.69813170079773179</v>
      </c>
      <c r="C37">
        <f t="shared" si="2"/>
        <v>-0.64278760968653925</v>
      </c>
    </row>
    <row r="38" spans="1:3" x14ac:dyDescent="0.25">
      <c r="A38">
        <f t="shared" si="1"/>
        <v>-30</v>
      </c>
      <c r="B38">
        <f t="shared" si="0"/>
        <v>-0.52359877559829882</v>
      </c>
      <c r="C38">
        <f t="shared" si="2"/>
        <v>-0.49999999999999994</v>
      </c>
    </row>
    <row r="39" spans="1:3" x14ac:dyDescent="0.25">
      <c r="A39">
        <f t="shared" si="1"/>
        <v>-20</v>
      </c>
      <c r="B39">
        <f t="shared" si="0"/>
        <v>-0.3490658503988659</v>
      </c>
      <c r="C39">
        <f t="shared" si="2"/>
        <v>-0.34202014332566871</v>
      </c>
    </row>
    <row r="40" spans="1:3" x14ac:dyDescent="0.25">
      <c r="A40">
        <f t="shared" si="1"/>
        <v>-10</v>
      </c>
      <c r="B40">
        <f t="shared" si="0"/>
        <v>-0.17453292519943295</v>
      </c>
      <c r="C40">
        <f t="shared" si="2"/>
        <v>-0.17364817766693033</v>
      </c>
    </row>
    <row r="41" spans="1:3" x14ac:dyDescent="0.25">
      <c r="A41">
        <f t="shared" si="1"/>
        <v>0</v>
      </c>
      <c r="B41">
        <f t="shared" si="0"/>
        <v>0</v>
      </c>
      <c r="C41">
        <f t="shared" si="2"/>
        <v>0</v>
      </c>
    </row>
    <row r="42" spans="1:3" x14ac:dyDescent="0.25">
      <c r="A42">
        <f t="shared" si="1"/>
        <v>10</v>
      </c>
      <c r="B42">
        <f t="shared" si="0"/>
        <v>0.17453292519943295</v>
      </c>
      <c r="C42">
        <f t="shared" si="2"/>
        <v>0.17364817766693033</v>
      </c>
    </row>
    <row r="43" spans="1:3" x14ac:dyDescent="0.25">
      <c r="A43">
        <f t="shared" si="1"/>
        <v>20</v>
      </c>
      <c r="B43">
        <f t="shared" si="0"/>
        <v>0.3490658503988659</v>
      </c>
      <c r="C43">
        <f t="shared" si="2"/>
        <v>0.34202014332566871</v>
      </c>
    </row>
    <row r="44" spans="1:3" x14ac:dyDescent="0.25">
      <c r="A44">
        <f t="shared" si="1"/>
        <v>30</v>
      </c>
      <c r="B44">
        <f t="shared" si="0"/>
        <v>0.52359877559829882</v>
      </c>
      <c r="C44">
        <f t="shared" si="2"/>
        <v>0.49999999999999994</v>
      </c>
    </row>
    <row r="45" spans="1:3" x14ac:dyDescent="0.25">
      <c r="A45">
        <f t="shared" si="1"/>
        <v>40</v>
      </c>
      <c r="B45">
        <f t="shared" si="0"/>
        <v>0.69813170079773179</v>
      </c>
      <c r="C45">
        <f t="shared" si="2"/>
        <v>0.64278760968653925</v>
      </c>
    </row>
    <row r="46" spans="1:3" x14ac:dyDescent="0.25">
      <c r="A46">
        <f t="shared" si="1"/>
        <v>50</v>
      </c>
      <c r="B46">
        <f t="shared" si="0"/>
        <v>0.87266462599716477</v>
      </c>
      <c r="C46">
        <f t="shared" si="2"/>
        <v>0.76604444311897801</v>
      </c>
    </row>
    <row r="47" spans="1:3" x14ac:dyDescent="0.25">
      <c r="A47">
        <f t="shared" si="1"/>
        <v>60</v>
      </c>
      <c r="B47">
        <f t="shared" si="0"/>
        <v>1.0471975511965976</v>
      </c>
      <c r="C47">
        <f t="shared" si="2"/>
        <v>0.8660254037844386</v>
      </c>
    </row>
    <row r="48" spans="1:3" x14ac:dyDescent="0.25">
      <c r="A48">
        <f t="shared" si="1"/>
        <v>70</v>
      </c>
      <c r="B48">
        <f t="shared" si="0"/>
        <v>1.2217304763960306</v>
      </c>
      <c r="C48">
        <f t="shared" si="2"/>
        <v>0.93969262078590832</v>
      </c>
    </row>
    <row r="49" spans="1:3" x14ac:dyDescent="0.25">
      <c r="A49">
        <f t="shared" si="1"/>
        <v>80</v>
      </c>
      <c r="B49">
        <f t="shared" si="0"/>
        <v>1.3962634015954636</v>
      </c>
      <c r="C49">
        <f t="shared" si="2"/>
        <v>0.98480775301220802</v>
      </c>
    </row>
    <row r="50" spans="1:3" x14ac:dyDescent="0.25">
      <c r="A50">
        <f t="shared" si="1"/>
        <v>90</v>
      </c>
      <c r="B50">
        <f t="shared" si="0"/>
        <v>1.5707963267948966</v>
      </c>
      <c r="C50">
        <f t="shared" si="2"/>
        <v>1</v>
      </c>
    </row>
    <row r="51" spans="1:3" x14ac:dyDescent="0.25">
      <c r="A51">
        <f t="shared" si="1"/>
        <v>100</v>
      </c>
      <c r="B51">
        <f t="shared" si="0"/>
        <v>1.7453292519943295</v>
      </c>
      <c r="C51">
        <f t="shared" si="2"/>
        <v>0.98480775301220802</v>
      </c>
    </row>
    <row r="52" spans="1:3" x14ac:dyDescent="0.25">
      <c r="A52">
        <f t="shared" si="1"/>
        <v>110</v>
      </c>
      <c r="B52">
        <f t="shared" si="0"/>
        <v>1.9198621771937625</v>
      </c>
      <c r="C52">
        <f t="shared" si="2"/>
        <v>0.93969262078590843</v>
      </c>
    </row>
    <row r="53" spans="1:3" x14ac:dyDescent="0.25">
      <c r="A53">
        <f t="shared" si="1"/>
        <v>120</v>
      </c>
      <c r="B53">
        <f t="shared" si="0"/>
        <v>2.0943951023931953</v>
      </c>
      <c r="C53">
        <f t="shared" si="2"/>
        <v>0.86602540378443871</v>
      </c>
    </row>
    <row r="54" spans="1:3" x14ac:dyDescent="0.25">
      <c r="A54">
        <f t="shared" si="1"/>
        <v>130</v>
      </c>
      <c r="B54">
        <f t="shared" si="0"/>
        <v>2.2689280275926285</v>
      </c>
      <c r="C54">
        <f t="shared" si="2"/>
        <v>0.76604444311897801</v>
      </c>
    </row>
    <row r="55" spans="1:3" x14ac:dyDescent="0.25">
      <c r="A55">
        <f t="shared" si="1"/>
        <v>140</v>
      </c>
      <c r="B55">
        <f t="shared" si="0"/>
        <v>2.4434609527920612</v>
      </c>
      <c r="C55">
        <f t="shared" si="2"/>
        <v>0.64278760968653947</v>
      </c>
    </row>
    <row r="56" spans="1:3" x14ac:dyDescent="0.25">
      <c r="A56">
        <f t="shared" si="1"/>
        <v>150</v>
      </c>
      <c r="B56">
        <f t="shared" si="0"/>
        <v>2.6179938779914944</v>
      </c>
      <c r="C56">
        <f t="shared" si="2"/>
        <v>0.49999999999999994</v>
      </c>
    </row>
    <row r="57" spans="1:3" x14ac:dyDescent="0.25">
      <c r="A57">
        <f t="shared" si="1"/>
        <v>160</v>
      </c>
      <c r="B57">
        <f t="shared" si="0"/>
        <v>2.7925268031909272</v>
      </c>
      <c r="C57">
        <f t="shared" si="2"/>
        <v>0.34202014332566888</v>
      </c>
    </row>
    <row r="58" spans="1:3" x14ac:dyDescent="0.25">
      <c r="A58">
        <f t="shared" si="1"/>
        <v>170</v>
      </c>
      <c r="B58">
        <f t="shared" si="0"/>
        <v>2.9670597283903604</v>
      </c>
      <c r="C58">
        <f t="shared" si="2"/>
        <v>0.17364817766693028</v>
      </c>
    </row>
    <row r="59" spans="1:3" x14ac:dyDescent="0.25">
      <c r="A59">
        <f t="shared" si="1"/>
        <v>180</v>
      </c>
      <c r="B59">
        <f t="shared" si="0"/>
        <v>3.1415926535897931</v>
      </c>
      <c r="C59">
        <f t="shared" si="2"/>
        <v>1.22514845490862E-16</v>
      </c>
    </row>
    <row r="60" spans="1:3" x14ac:dyDescent="0.25">
      <c r="A60">
        <f t="shared" si="1"/>
        <v>190</v>
      </c>
      <c r="B60">
        <f t="shared" si="0"/>
        <v>3.3161255787892263</v>
      </c>
      <c r="C60">
        <f t="shared" si="2"/>
        <v>-0.17364817766693047</v>
      </c>
    </row>
    <row r="61" spans="1:3" x14ac:dyDescent="0.25">
      <c r="A61">
        <f t="shared" si="1"/>
        <v>200</v>
      </c>
      <c r="B61">
        <f t="shared" si="0"/>
        <v>3.4906585039886591</v>
      </c>
      <c r="C61">
        <f t="shared" si="2"/>
        <v>-0.34202014332566866</v>
      </c>
    </row>
    <row r="62" spans="1:3" x14ac:dyDescent="0.25">
      <c r="A62">
        <f t="shared" si="1"/>
        <v>210</v>
      </c>
      <c r="B62">
        <f t="shared" si="0"/>
        <v>3.6651914291880923</v>
      </c>
      <c r="C62">
        <f t="shared" si="2"/>
        <v>-0.50000000000000011</v>
      </c>
    </row>
    <row r="63" spans="1:3" x14ac:dyDescent="0.25">
      <c r="A63">
        <f t="shared" si="1"/>
        <v>220</v>
      </c>
      <c r="B63">
        <f t="shared" si="0"/>
        <v>3.839724354387525</v>
      </c>
      <c r="C63">
        <f t="shared" si="2"/>
        <v>-0.64278760968653925</v>
      </c>
    </row>
    <row r="64" spans="1:3" x14ac:dyDescent="0.25">
      <c r="A64">
        <f t="shared" si="1"/>
        <v>230</v>
      </c>
      <c r="B64">
        <f t="shared" si="0"/>
        <v>4.0142572795869578</v>
      </c>
      <c r="C64">
        <f t="shared" si="2"/>
        <v>-0.7660444431189779</v>
      </c>
    </row>
    <row r="65" spans="1:3" x14ac:dyDescent="0.25">
      <c r="A65">
        <f t="shared" si="1"/>
        <v>240</v>
      </c>
      <c r="B65">
        <f t="shared" si="0"/>
        <v>4.1887902047863905</v>
      </c>
      <c r="C65">
        <f t="shared" si="2"/>
        <v>-0.86602540378443837</v>
      </c>
    </row>
    <row r="66" spans="1:3" x14ac:dyDescent="0.25">
      <c r="A66">
        <f t="shared" si="1"/>
        <v>250</v>
      </c>
      <c r="B66">
        <f t="shared" si="0"/>
        <v>4.3633231299858242</v>
      </c>
      <c r="C66">
        <f t="shared" si="2"/>
        <v>-0.93969262078590843</v>
      </c>
    </row>
    <row r="67" spans="1:3" x14ac:dyDescent="0.25">
      <c r="A67">
        <f t="shared" si="1"/>
        <v>260</v>
      </c>
      <c r="B67">
        <f t="shared" si="0"/>
        <v>4.5378560551852569</v>
      </c>
      <c r="C67">
        <f t="shared" si="2"/>
        <v>-0.98480775301220802</v>
      </c>
    </row>
    <row r="68" spans="1:3" x14ac:dyDescent="0.25">
      <c r="A68">
        <f t="shared" si="1"/>
        <v>270</v>
      </c>
      <c r="B68">
        <f t="shared" si="0"/>
        <v>4.7123889803846897</v>
      </c>
      <c r="C68">
        <f t="shared" si="2"/>
        <v>-1</v>
      </c>
    </row>
    <row r="69" spans="1:3" x14ac:dyDescent="0.25">
      <c r="A69">
        <f t="shared" si="1"/>
        <v>280</v>
      </c>
      <c r="B69">
        <f t="shared" si="0"/>
        <v>4.8869219055841224</v>
      </c>
      <c r="C69">
        <f t="shared" si="2"/>
        <v>-0.98480775301220813</v>
      </c>
    </row>
    <row r="70" spans="1:3" x14ac:dyDescent="0.25">
      <c r="A70">
        <f t="shared" si="1"/>
        <v>290</v>
      </c>
      <c r="B70">
        <f t="shared" ref="B70:B77" si="3">RADIANS(A70)</f>
        <v>5.0614548307835561</v>
      </c>
      <c r="C70">
        <f t="shared" si="2"/>
        <v>-0.93969262078590832</v>
      </c>
    </row>
    <row r="71" spans="1:3" x14ac:dyDescent="0.25">
      <c r="A71">
        <f t="shared" ref="A71" si="4">A70+10</f>
        <v>300</v>
      </c>
      <c r="B71">
        <f t="shared" si="3"/>
        <v>5.2359877559829888</v>
      </c>
      <c r="C71">
        <f t="shared" si="2"/>
        <v>-0.8660254037844386</v>
      </c>
    </row>
    <row r="72" spans="1:3" x14ac:dyDescent="0.25">
      <c r="A72">
        <f>A71+10</f>
        <v>310</v>
      </c>
      <c r="B72">
        <f t="shared" si="3"/>
        <v>5.4105206811824216</v>
      </c>
      <c r="C72">
        <f t="shared" ref="C72:C77" si="5">SIN(B72)</f>
        <v>-0.76604444311897812</v>
      </c>
    </row>
    <row r="73" spans="1:3" x14ac:dyDescent="0.25">
      <c r="A73">
        <f t="shared" ref="A73:A77" si="6">A72+10</f>
        <v>320</v>
      </c>
      <c r="B73">
        <f t="shared" si="3"/>
        <v>5.5850536063818543</v>
      </c>
      <c r="C73">
        <f t="shared" si="5"/>
        <v>-0.64278760968653958</v>
      </c>
    </row>
    <row r="74" spans="1:3" x14ac:dyDescent="0.25">
      <c r="A74">
        <f t="shared" si="6"/>
        <v>330</v>
      </c>
      <c r="B74">
        <f t="shared" si="3"/>
        <v>5.7595865315812871</v>
      </c>
      <c r="C74">
        <f t="shared" si="5"/>
        <v>-0.50000000000000044</v>
      </c>
    </row>
    <row r="75" spans="1:3" x14ac:dyDescent="0.25">
      <c r="A75">
        <f t="shared" si="6"/>
        <v>340</v>
      </c>
      <c r="B75">
        <f t="shared" si="3"/>
        <v>5.9341194567807207</v>
      </c>
      <c r="C75">
        <f t="shared" si="5"/>
        <v>-0.3420201433256686</v>
      </c>
    </row>
    <row r="76" spans="1:3" x14ac:dyDescent="0.25">
      <c r="A76">
        <f t="shared" si="6"/>
        <v>350</v>
      </c>
      <c r="B76">
        <f t="shared" si="3"/>
        <v>6.1086523819801535</v>
      </c>
      <c r="C76">
        <f t="shared" si="5"/>
        <v>-0.17364817766693039</v>
      </c>
    </row>
    <row r="77" spans="1:3" x14ac:dyDescent="0.25">
      <c r="A77">
        <f t="shared" si="6"/>
        <v>360</v>
      </c>
      <c r="B77">
        <f t="shared" si="3"/>
        <v>6.2831853071795862</v>
      </c>
      <c r="C77">
        <f t="shared" si="5"/>
        <v>-2.45029690981724E-16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M8" sqref="M8"/>
    </sheetView>
  </sheetViews>
  <sheetFormatPr baseColWidth="10" defaultRowHeight="15" x14ac:dyDescent="0.25"/>
  <cols>
    <col min="3" max="3" width="13.5703125" bestFit="1" customWidth="1"/>
  </cols>
  <sheetData>
    <row r="1" spans="1:3" x14ac:dyDescent="0.25">
      <c r="A1" t="s">
        <v>144</v>
      </c>
    </row>
    <row r="2" spans="1:3" x14ac:dyDescent="0.25">
      <c r="A2">
        <v>10</v>
      </c>
    </row>
    <row r="5" spans="1:3" x14ac:dyDescent="0.25">
      <c r="A5" s="52" t="s">
        <v>142</v>
      </c>
      <c r="B5" s="53" t="s">
        <v>9</v>
      </c>
      <c r="C5" t="s">
        <v>145</v>
      </c>
    </row>
    <row r="6" spans="1:3" x14ac:dyDescent="0.25">
      <c r="A6">
        <v>-360</v>
      </c>
      <c r="B6">
        <f>RADIANS(A6)</f>
        <v>-6.2831853071795862</v>
      </c>
      <c r="C6" s="60">
        <f>COS(B6)</f>
        <v>1</v>
      </c>
    </row>
    <row r="7" spans="1:3" x14ac:dyDescent="0.25">
      <c r="A7">
        <f>A6+10</f>
        <v>-350</v>
      </c>
      <c r="B7">
        <f t="shared" ref="B7:B70" si="0">RADIANS(A7)</f>
        <v>-6.1086523819801535</v>
      </c>
      <c r="C7" s="60">
        <f t="shared" ref="C7:C70" si="1">COS(B7)</f>
        <v>0.98480775301220802</v>
      </c>
    </row>
    <row r="8" spans="1:3" x14ac:dyDescent="0.25">
      <c r="A8">
        <f t="shared" ref="A8:A71" si="2">A7+10</f>
        <v>-340</v>
      </c>
      <c r="B8">
        <f t="shared" si="0"/>
        <v>-5.9341194567807207</v>
      </c>
      <c r="C8" s="60">
        <f t="shared" si="1"/>
        <v>0.93969262078590843</v>
      </c>
    </row>
    <row r="9" spans="1:3" x14ac:dyDescent="0.25">
      <c r="A9">
        <f t="shared" si="2"/>
        <v>-330</v>
      </c>
      <c r="B9">
        <f t="shared" si="0"/>
        <v>-5.7595865315812871</v>
      </c>
      <c r="C9" s="60">
        <f t="shared" si="1"/>
        <v>0.86602540378443837</v>
      </c>
    </row>
    <row r="10" spans="1:3" x14ac:dyDescent="0.25">
      <c r="A10">
        <f t="shared" si="2"/>
        <v>-320</v>
      </c>
      <c r="B10">
        <f t="shared" si="0"/>
        <v>-5.5850536063818543</v>
      </c>
      <c r="C10" s="60">
        <f t="shared" si="1"/>
        <v>0.76604444311897779</v>
      </c>
    </row>
    <row r="11" spans="1:3" x14ac:dyDescent="0.25">
      <c r="A11">
        <f t="shared" si="2"/>
        <v>-310</v>
      </c>
      <c r="B11">
        <f t="shared" si="0"/>
        <v>-5.4105206811824216</v>
      </c>
      <c r="C11" s="60">
        <f t="shared" si="1"/>
        <v>0.64278760968653925</v>
      </c>
    </row>
    <row r="12" spans="1:3" x14ac:dyDescent="0.25">
      <c r="A12">
        <f t="shared" si="2"/>
        <v>-300</v>
      </c>
      <c r="B12">
        <f t="shared" si="0"/>
        <v>-5.2359877559829888</v>
      </c>
      <c r="C12" s="60">
        <f t="shared" si="1"/>
        <v>0.50000000000000011</v>
      </c>
    </row>
    <row r="13" spans="1:3" x14ac:dyDescent="0.25">
      <c r="A13">
        <f t="shared" si="2"/>
        <v>-290</v>
      </c>
      <c r="B13">
        <f t="shared" si="0"/>
        <v>-5.0614548307835561</v>
      </c>
      <c r="C13" s="60">
        <f t="shared" si="1"/>
        <v>0.34202014332566899</v>
      </c>
    </row>
    <row r="14" spans="1:3" x14ac:dyDescent="0.25">
      <c r="A14">
        <f t="shared" si="2"/>
        <v>-280</v>
      </c>
      <c r="B14">
        <f t="shared" si="0"/>
        <v>-4.8869219055841224</v>
      </c>
      <c r="C14" s="60">
        <f t="shared" si="1"/>
        <v>0.17364817766692997</v>
      </c>
    </row>
    <row r="15" spans="1:3" x14ac:dyDescent="0.25">
      <c r="A15">
        <f t="shared" si="2"/>
        <v>-270</v>
      </c>
      <c r="B15">
        <f t="shared" si="0"/>
        <v>-4.7123889803846897</v>
      </c>
      <c r="C15" s="60">
        <f t="shared" si="1"/>
        <v>-1.83772268236293E-16</v>
      </c>
    </row>
    <row r="16" spans="1:3" x14ac:dyDescent="0.25">
      <c r="A16">
        <f t="shared" si="2"/>
        <v>-260</v>
      </c>
      <c r="B16">
        <f t="shared" si="0"/>
        <v>-4.5378560551852569</v>
      </c>
      <c r="C16" s="60">
        <f t="shared" si="1"/>
        <v>-0.17364817766693033</v>
      </c>
    </row>
    <row r="17" spans="1:3" x14ac:dyDescent="0.25">
      <c r="A17">
        <f t="shared" si="2"/>
        <v>-250</v>
      </c>
      <c r="B17">
        <f t="shared" si="0"/>
        <v>-4.3633231299858242</v>
      </c>
      <c r="C17" s="60">
        <f t="shared" si="1"/>
        <v>-0.34202014332566855</v>
      </c>
    </row>
    <row r="18" spans="1:3" x14ac:dyDescent="0.25">
      <c r="A18">
        <f t="shared" si="2"/>
        <v>-240</v>
      </c>
      <c r="B18">
        <f t="shared" si="0"/>
        <v>-4.1887902047863905</v>
      </c>
      <c r="C18" s="60">
        <f t="shared" si="1"/>
        <v>-0.50000000000000044</v>
      </c>
    </row>
    <row r="19" spans="1:3" x14ac:dyDescent="0.25">
      <c r="A19">
        <f t="shared" si="2"/>
        <v>-230</v>
      </c>
      <c r="B19">
        <f t="shared" si="0"/>
        <v>-4.0142572795869578</v>
      </c>
      <c r="C19" s="60">
        <f t="shared" si="1"/>
        <v>-0.64278760968653947</v>
      </c>
    </row>
    <row r="20" spans="1:3" x14ac:dyDescent="0.25">
      <c r="A20">
        <f t="shared" si="2"/>
        <v>-220</v>
      </c>
      <c r="B20">
        <f t="shared" si="0"/>
        <v>-3.839724354387525</v>
      </c>
      <c r="C20" s="60">
        <f t="shared" si="1"/>
        <v>-0.76604444311897801</v>
      </c>
    </row>
    <row r="21" spans="1:3" x14ac:dyDescent="0.25">
      <c r="A21">
        <f t="shared" si="2"/>
        <v>-210</v>
      </c>
      <c r="B21">
        <f t="shared" si="0"/>
        <v>-3.6651914291880923</v>
      </c>
      <c r="C21" s="60">
        <f t="shared" si="1"/>
        <v>-0.8660254037844386</v>
      </c>
    </row>
    <row r="22" spans="1:3" x14ac:dyDescent="0.25">
      <c r="A22">
        <f t="shared" si="2"/>
        <v>-200</v>
      </c>
      <c r="B22">
        <f t="shared" si="0"/>
        <v>-3.4906585039886591</v>
      </c>
      <c r="C22" s="60">
        <f t="shared" si="1"/>
        <v>-0.93969262078590843</v>
      </c>
    </row>
    <row r="23" spans="1:3" x14ac:dyDescent="0.25">
      <c r="A23">
        <f t="shared" si="2"/>
        <v>-190</v>
      </c>
      <c r="B23">
        <f t="shared" si="0"/>
        <v>-3.3161255787892263</v>
      </c>
      <c r="C23" s="60">
        <f t="shared" si="1"/>
        <v>-0.98480775301220802</v>
      </c>
    </row>
    <row r="24" spans="1:3" x14ac:dyDescent="0.25">
      <c r="A24">
        <f t="shared" si="2"/>
        <v>-180</v>
      </c>
      <c r="B24">
        <f t="shared" si="0"/>
        <v>-3.1415926535897931</v>
      </c>
      <c r="C24" s="60">
        <f t="shared" si="1"/>
        <v>-1</v>
      </c>
    </row>
    <row r="25" spans="1:3" x14ac:dyDescent="0.25">
      <c r="A25">
        <f t="shared" si="2"/>
        <v>-170</v>
      </c>
      <c r="B25">
        <f t="shared" si="0"/>
        <v>-2.9670597283903604</v>
      </c>
      <c r="C25" s="60">
        <f t="shared" si="1"/>
        <v>-0.98480775301220802</v>
      </c>
    </row>
    <row r="26" spans="1:3" x14ac:dyDescent="0.25">
      <c r="A26">
        <f t="shared" si="2"/>
        <v>-160</v>
      </c>
      <c r="B26">
        <f t="shared" si="0"/>
        <v>-2.7925268031909272</v>
      </c>
      <c r="C26" s="60">
        <f t="shared" si="1"/>
        <v>-0.93969262078590832</v>
      </c>
    </row>
    <row r="27" spans="1:3" x14ac:dyDescent="0.25">
      <c r="A27">
        <f t="shared" si="2"/>
        <v>-150</v>
      </c>
      <c r="B27">
        <f t="shared" si="0"/>
        <v>-2.6179938779914944</v>
      </c>
      <c r="C27" s="60">
        <f t="shared" si="1"/>
        <v>-0.86602540378443871</v>
      </c>
    </row>
    <row r="28" spans="1:3" x14ac:dyDescent="0.25">
      <c r="A28">
        <f t="shared" si="2"/>
        <v>-140</v>
      </c>
      <c r="B28">
        <f t="shared" si="0"/>
        <v>-2.4434609527920612</v>
      </c>
      <c r="C28" s="60">
        <f t="shared" si="1"/>
        <v>-0.7660444431189779</v>
      </c>
    </row>
    <row r="29" spans="1:3" x14ac:dyDescent="0.25">
      <c r="A29">
        <f t="shared" si="2"/>
        <v>-130</v>
      </c>
      <c r="B29">
        <f t="shared" si="0"/>
        <v>-2.2689280275926285</v>
      </c>
      <c r="C29" s="60">
        <f t="shared" si="1"/>
        <v>-0.64278760968653936</v>
      </c>
    </row>
    <row r="30" spans="1:3" x14ac:dyDescent="0.25">
      <c r="A30">
        <f t="shared" si="2"/>
        <v>-120</v>
      </c>
      <c r="B30">
        <f t="shared" si="0"/>
        <v>-2.0943951023931953</v>
      </c>
      <c r="C30" s="60">
        <f t="shared" si="1"/>
        <v>-0.49999999999999978</v>
      </c>
    </row>
    <row r="31" spans="1:3" x14ac:dyDescent="0.25">
      <c r="A31">
        <f t="shared" si="2"/>
        <v>-110</v>
      </c>
      <c r="B31">
        <f t="shared" si="0"/>
        <v>-1.9198621771937625</v>
      </c>
      <c r="C31" s="60">
        <f t="shared" si="1"/>
        <v>-0.34202014332566871</v>
      </c>
    </row>
    <row r="32" spans="1:3" x14ac:dyDescent="0.25">
      <c r="A32">
        <f t="shared" si="2"/>
        <v>-100</v>
      </c>
      <c r="B32">
        <f t="shared" si="0"/>
        <v>-1.7453292519943295</v>
      </c>
      <c r="C32" s="60">
        <f t="shared" si="1"/>
        <v>-0.1736481776669303</v>
      </c>
    </row>
    <row r="33" spans="1:3" x14ac:dyDescent="0.25">
      <c r="A33">
        <f t="shared" si="2"/>
        <v>-90</v>
      </c>
      <c r="B33">
        <f t="shared" si="0"/>
        <v>-1.5707963267948966</v>
      </c>
      <c r="C33" s="60">
        <f t="shared" si="1"/>
        <v>6.1257422745431001E-17</v>
      </c>
    </row>
    <row r="34" spans="1:3" x14ac:dyDescent="0.25">
      <c r="A34">
        <f t="shared" si="2"/>
        <v>-80</v>
      </c>
      <c r="B34">
        <f t="shared" si="0"/>
        <v>-1.3962634015954636</v>
      </c>
      <c r="C34" s="60">
        <f t="shared" si="1"/>
        <v>0.17364817766693041</v>
      </c>
    </row>
    <row r="35" spans="1:3" x14ac:dyDescent="0.25">
      <c r="A35">
        <f t="shared" si="2"/>
        <v>-70</v>
      </c>
      <c r="B35">
        <f t="shared" si="0"/>
        <v>-1.2217304763960306</v>
      </c>
      <c r="C35" s="60">
        <f t="shared" si="1"/>
        <v>0.34202014332566882</v>
      </c>
    </row>
    <row r="36" spans="1:3" x14ac:dyDescent="0.25">
      <c r="A36">
        <f t="shared" si="2"/>
        <v>-60</v>
      </c>
      <c r="B36">
        <f t="shared" si="0"/>
        <v>-1.0471975511965976</v>
      </c>
      <c r="C36" s="60">
        <f t="shared" si="1"/>
        <v>0.50000000000000011</v>
      </c>
    </row>
    <row r="37" spans="1:3" x14ac:dyDescent="0.25">
      <c r="A37">
        <f t="shared" si="2"/>
        <v>-50</v>
      </c>
      <c r="B37">
        <f t="shared" si="0"/>
        <v>-0.87266462599716477</v>
      </c>
      <c r="C37" s="60">
        <f t="shared" si="1"/>
        <v>0.64278760968653936</v>
      </c>
    </row>
    <row r="38" spans="1:3" x14ac:dyDescent="0.25">
      <c r="A38">
        <f t="shared" si="2"/>
        <v>-40</v>
      </c>
      <c r="B38">
        <f t="shared" si="0"/>
        <v>-0.69813170079773179</v>
      </c>
      <c r="C38" s="60">
        <f t="shared" si="1"/>
        <v>0.76604444311897801</v>
      </c>
    </row>
    <row r="39" spans="1:3" x14ac:dyDescent="0.25">
      <c r="A39">
        <f t="shared" si="2"/>
        <v>-30</v>
      </c>
      <c r="B39">
        <f t="shared" si="0"/>
        <v>-0.52359877559829882</v>
      </c>
      <c r="C39" s="60">
        <f t="shared" si="1"/>
        <v>0.86602540378443871</v>
      </c>
    </row>
    <row r="40" spans="1:3" x14ac:dyDescent="0.25">
      <c r="A40">
        <f t="shared" si="2"/>
        <v>-20</v>
      </c>
      <c r="B40">
        <f t="shared" si="0"/>
        <v>-0.3490658503988659</v>
      </c>
      <c r="C40" s="60">
        <f t="shared" si="1"/>
        <v>0.93969262078590843</v>
      </c>
    </row>
    <row r="41" spans="1:3" x14ac:dyDescent="0.25">
      <c r="A41">
        <f t="shared" si="2"/>
        <v>-10</v>
      </c>
      <c r="B41">
        <f t="shared" si="0"/>
        <v>-0.17453292519943295</v>
      </c>
      <c r="C41" s="60">
        <f t="shared" si="1"/>
        <v>0.98480775301220802</v>
      </c>
    </row>
    <row r="42" spans="1:3" x14ac:dyDescent="0.25">
      <c r="A42">
        <f t="shared" si="2"/>
        <v>0</v>
      </c>
      <c r="B42">
        <f t="shared" si="0"/>
        <v>0</v>
      </c>
      <c r="C42" s="60">
        <f t="shared" si="1"/>
        <v>1</v>
      </c>
    </row>
    <row r="43" spans="1:3" x14ac:dyDescent="0.25">
      <c r="A43">
        <f t="shared" si="2"/>
        <v>10</v>
      </c>
      <c r="B43">
        <f t="shared" si="0"/>
        <v>0.17453292519943295</v>
      </c>
      <c r="C43" s="60">
        <f t="shared" si="1"/>
        <v>0.98480775301220802</v>
      </c>
    </row>
    <row r="44" spans="1:3" x14ac:dyDescent="0.25">
      <c r="A44">
        <f t="shared" si="2"/>
        <v>20</v>
      </c>
      <c r="B44">
        <f t="shared" si="0"/>
        <v>0.3490658503988659</v>
      </c>
      <c r="C44" s="60">
        <f t="shared" si="1"/>
        <v>0.93969262078590843</v>
      </c>
    </row>
    <row r="45" spans="1:3" x14ac:dyDescent="0.25">
      <c r="A45">
        <f t="shared" si="2"/>
        <v>30</v>
      </c>
      <c r="B45">
        <f t="shared" si="0"/>
        <v>0.52359877559829882</v>
      </c>
      <c r="C45" s="60">
        <f t="shared" si="1"/>
        <v>0.86602540378443871</v>
      </c>
    </row>
    <row r="46" spans="1:3" x14ac:dyDescent="0.25">
      <c r="A46">
        <f t="shared" si="2"/>
        <v>40</v>
      </c>
      <c r="B46">
        <f t="shared" si="0"/>
        <v>0.69813170079773179</v>
      </c>
      <c r="C46" s="60">
        <f t="shared" si="1"/>
        <v>0.76604444311897801</v>
      </c>
    </row>
    <row r="47" spans="1:3" x14ac:dyDescent="0.25">
      <c r="A47">
        <f t="shared" si="2"/>
        <v>50</v>
      </c>
      <c r="B47">
        <f t="shared" si="0"/>
        <v>0.87266462599716477</v>
      </c>
      <c r="C47" s="60">
        <f t="shared" si="1"/>
        <v>0.64278760968653936</v>
      </c>
    </row>
    <row r="48" spans="1:3" x14ac:dyDescent="0.25">
      <c r="A48">
        <f t="shared" si="2"/>
        <v>60</v>
      </c>
      <c r="B48">
        <f t="shared" si="0"/>
        <v>1.0471975511965976</v>
      </c>
      <c r="C48" s="60">
        <f t="shared" si="1"/>
        <v>0.50000000000000011</v>
      </c>
    </row>
    <row r="49" spans="1:3" x14ac:dyDescent="0.25">
      <c r="A49">
        <f t="shared" si="2"/>
        <v>70</v>
      </c>
      <c r="B49">
        <f t="shared" si="0"/>
        <v>1.2217304763960306</v>
      </c>
      <c r="C49" s="60">
        <f t="shared" si="1"/>
        <v>0.34202014332566882</v>
      </c>
    </row>
    <row r="50" spans="1:3" x14ac:dyDescent="0.25">
      <c r="A50">
        <f t="shared" si="2"/>
        <v>80</v>
      </c>
      <c r="B50">
        <f t="shared" si="0"/>
        <v>1.3962634015954636</v>
      </c>
      <c r="C50" s="60">
        <f t="shared" si="1"/>
        <v>0.17364817766693041</v>
      </c>
    </row>
    <row r="51" spans="1:3" x14ac:dyDescent="0.25">
      <c r="A51">
        <f t="shared" si="2"/>
        <v>90</v>
      </c>
      <c r="B51">
        <f t="shared" si="0"/>
        <v>1.5707963267948966</v>
      </c>
      <c r="C51" s="60">
        <f t="shared" si="1"/>
        <v>6.1257422745431001E-17</v>
      </c>
    </row>
    <row r="52" spans="1:3" x14ac:dyDescent="0.25">
      <c r="A52">
        <f t="shared" si="2"/>
        <v>100</v>
      </c>
      <c r="B52">
        <f t="shared" si="0"/>
        <v>1.7453292519943295</v>
      </c>
      <c r="C52" s="60">
        <f t="shared" si="1"/>
        <v>-0.1736481776669303</v>
      </c>
    </row>
    <row r="53" spans="1:3" x14ac:dyDescent="0.25">
      <c r="A53">
        <f t="shared" si="2"/>
        <v>110</v>
      </c>
      <c r="B53">
        <f t="shared" si="0"/>
        <v>1.9198621771937625</v>
      </c>
      <c r="C53" s="60">
        <f t="shared" si="1"/>
        <v>-0.34202014332566871</v>
      </c>
    </row>
    <row r="54" spans="1:3" x14ac:dyDescent="0.25">
      <c r="A54">
        <f t="shared" si="2"/>
        <v>120</v>
      </c>
      <c r="B54">
        <f t="shared" si="0"/>
        <v>2.0943951023931953</v>
      </c>
      <c r="C54" s="60">
        <f t="shared" si="1"/>
        <v>-0.49999999999999978</v>
      </c>
    </row>
    <row r="55" spans="1:3" x14ac:dyDescent="0.25">
      <c r="A55">
        <f t="shared" si="2"/>
        <v>130</v>
      </c>
      <c r="B55">
        <f t="shared" si="0"/>
        <v>2.2689280275926285</v>
      </c>
      <c r="C55" s="60">
        <f t="shared" si="1"/>
        <v>-0.64278760968653936</v>
      </c>
    </row>
    <row r="56" spans="1:3" x14ac:dyDescent="0.25">
      <c r="A56">
        <f t="shared" si="2"/>
        <v>140</v>
      </c>
      <c r="B56">
        <f t="shared" si="0"/>
        <v>2.4434609527920612</v>
      </c>
      <c r="C56" s="60">
        <f t="shared" si="1"/>
        <v>-0.7660444431189779</v>
      </c>
    </row>
    <row r="57" spans="1:3" x14ac:dyDescent="0.25">
      <c r="A57">
        <f t="shared" si="2"/>
        <v>150</v>
      </c>
      <c r="B57">
        <f t="shared" si="0"/>
        <v>2.6179938779914944</v>
      </c>
      <c r="C57" s="60">
        <f t="shared" si="1"/>
        <v>-0.86602540378443871</v>
      </c>
    </row>
    <row r="58" spans="1:3" x14ac:dyDescent="0.25">
      <c r="A58">
        <f t="shared" si="2"/>
        <v>160</v>
      </c>
      <c r="B58">
        <f t="shared" si="0"/>
        <v>2.7925268031909272</v>
      </c>
      <c r="C58" s="60">
        <f t="shared" si="1"/>
        <v>-0.93969262078590832</v>
      </c>
    </row>
    <row r="59" spans="1:3" x14ac:dyDescent="0.25">
      <c r="A59">
        <f t="shared" si="2"/>
        <v>170</v>
      </c>
      <c r="B59">
        <f t="shared" si="0"/>
        <v>2.9670597283903604</v>
      </c>
      <c r="C59" s="60">
        <f t="shared" si="1"/>
        <v>-0.98480775301220802</v>
      </c>
    </row>
    <row r="60" spans="1:3" x14ac:dyDescent="0.25">
      <c r="A60">
        <f t="shared" si="2"/>
        <v>180</v>
      </c>
      <c r="B60">
        <f t="shared" si="0"/>
        <v>3.1415926535897931</v>
      </c>
      <c r="C60" s="60">
        <f t="shared" si="1"/>
        <v>-1</v>
      </c>
    </row>
    <row r="61" spans="1:3" x14ac:dyDescent="0.25">
      <c r="A61">
        <f t="shared" si="2"/>
        <v>190</v>
      </c>
      <c r="B61">
        <f t="shared" si="0"/>
        <v>3.3161255787892263</v>
      </c>
      <c r="C61" s="60">
        <f t="shared" si="1"/>
        <v>-0.98480775301220802</v>
      </c>
    </row>
    <row r="62" spans="1:3" x14ac:dyDescent="0.25">
      <c r="A62">
        <f t="shared" si="2"/>
        <v>200</v>
      </c>
      <c r="B62">
        <f t="shared" si="0"/>
        <v>3.4906585039886591</v>
      </c>
      <c r="C62" s="60">
        <f t="shared" si="1"/>
        <v>-0.93969262078590843</v>
      </c>
    </row>
    <row r="63" spans="1:3" x14ac:dyDescent="0.25">
      <c r="A63">
        <f t="shared" si="2"/>
        <v>210</v>
      </c>
      <c r="B63">
        <f t="shared" si="0"/>
        <v>3.6651914291880923</v>
      </c>
      <c r="C63" s="60">
        <f t="shared" si="1"/>
        <v>-0.8660254037844386</v>
      </c>
    </row>
    <row r="64" spans="1:3" x14ac:dyDescent="0.25">
      <c r="A64">
        <f t="shared" si="2"/>
        <v>220</v>
      </c>
      <c r="B64">
        <f t="shared" si="0"/>
        <v>3.839724354387525</v>
      </c>
      <c r="C64" s="60">
        <f t="shared" si="1"/>
        <v>-0.76604444311897801</v>
      </c>
    </row>
    <row r="65" spans="1:3" x14ac:dyDescent="0.25">
      <c r="A65">
        <f t="shared" si="2"/>
        <v>230</v>
      </c>
      <c r="B65">
        <f t="shared" si="0"/>
        <v>4.0142572795869578</v>
      </c>
      <c r="C65" s="60">
        <f t="shared" si="1"/>
        <v>-0.64278760968653947</v>
      </c>
    </row>
    <row r="66" spans="1:3" x14ac:dyDescent="0.25">
      <c r="A66">
        <f t="shared" si="2"/>
        <v>240</v>
      </c>
      <c r="B66">
        <f t="shared" si="0"/>
        <v>4.1887902047863905</v>
      </c>
      <c r="C66" s="60">
        <f t="shared" si="1"/>
        <v>-0.50000000000000044</v>
      </c>
    </row>
    <row r="67" spans="1:3" x14ac:dyDescent="0.25">
      <c r="A67">
        <f t="shared" si="2"/>
        <v>250</v>
      </c>
      <c r="B67">
        <f t="shared" si="0"/>
        <v>4.3633231299858242</v>
      </c>
      <c r="C67" s="60">
        <f t="shared" si="1"/>
        <v>-0.34202014332566855</v>
      </c>
    </row>
    <row r="68" spans="1:3" x14ac:dyDescent="0.25">
      <c r="A68">
        <f t="shared" si="2"/>
        <v>260</v>
      </c>
      <c r="B68">
        <f t="shared" si="0"/>
        <v>4.5378560551852569</v>
      </c>
      <c r="C68" s="60">
        <f t="shared" si="1"/>
        <v>-0.17364817766693033</v>
      </c>
    </row>
    <row r="69" spans="1:3" x14ac:dyDescent="0.25">
      <c r="A69">
        <f t="shared" si="2"/>
        <v>270</v>
      </c>
      <c r="B69">
        <f t="shared" si="0"/>
        <v>4.7123889803846897</v>
      </c>
      <c r="C69" s="60">
        <f t="shared" si="1"/>
        <v>-1.83772268236293E-16</v>
      </c>
    </row>
    <row r="70" spans="1:3" x14ac:dyDescent="0.25">
      <c r="A70">
        <f t="shared" si="2"/>
        <v>280</v>
      </c>
      <c r="B70">
        <f t="shared" si="0"/>
        <v>4.8869219055841224</v>
      </c>
      <c r="C70" s="60">
        <f t="shared" si="1"/>
        <v>0.17364817766692997</v>
      </c>
    </row>
    <row r="71" spans="1:3" x14ac:dyDescent="0.25">
      <c r="A71">
        <f t="shared" si="2"/>
        <v>290</v>
      </c>
      <c r="B71">
        <f t="shared" ref="B71:B78" si="3">RADIANS(A71)</f>
        <v>5.0614548307835561</v>
      </c>
      <c r="C71" s="60">
        <f t="shared" ref="C71:C78" si="4">COS(B71)</f>
        <v>0.34202014332566899</v>
      </c>
    </row>
    <row r="72" spans="1:3" x14ac:dyDescent="0.25">
      <c r="A72">
        <f t="shared" ref="A72" si="5">A71+10</f>
        <v>300</v>
      </c>
      <c r="B72">
        <f t="shared" si="3"/>
        <v>5.2359877559829888</v>
      </c>
      <c r="C72" s="60">
        <f t="shared" si="4"/>
        <v>0.50000000000000011</v>
      </c>
    </row>
    <row r="73" spans="1:3" x14ac:dyDescent="0.25">
      <c r="A73">
        <f>A72+10</f>
        <v>310</v>
      </c>
      <c r="B73">
        <f t="shared" si="3"/>
        <v>5.4105206811824216</v>
      </c>
      <c r="C73" s="60">
        <f t="shared" si="4"/>
        <v>0.64278760968653925</v>
      </c>
    </row>
    <row r="74" spans="1:3" x14ac:dyDescent="0.25">
      <c r="A74">
        <f t="shared" ref="A74:A78" si="6">A73+10</f>
        <v>320</v>
      </c>
      <c r="B74">
        <f t="shared" si="3"/>
        <v>5.5850536063818543</v>
      </c>
      <c r="C74" s="60">
        <f t="shared" si="4"/>
        <v>0.76604444311897779</v>
      </c>
    </row>
    <row r="75" spans="1:3" x14ac:dyDescent="0.25">
      <c r="A75">
        <f t="shared" si="6"/>
        <v>330</v>
      </c>
      <c r="B75">
        <f t="shared" si="3"/>
        <v>5.7595865315812871</v>
      </c>
      <c r="C75" s="60">
        <f t="shared" si="4"/>
        <v>0.86602540378443837</v>
      </c>
    </row>
    <row r="76" spans="1:3" x14ac:dyDescent="0.25">
      <c r="A76">
        <f t="shared" si="6"/>
        <v>340</v>
      </c>
      <c r="B76">
        <f t="shared" si="3"/>
        <v>5.9341194567807207</v>
      </c>
      <c r="C76" s="60">
        <f t="shared" si="4"/>
        <v>0.93969262078590843</v>
      </c>
    </row>
    <row r="77" spans="1:3" x14ac:dyDescent="0.25">
      <c r="A77">
        <f t="shared" si="6"/>
        <v>350</v>
      </c>
      <c r="B77">
        <f t="shared" si="3"/>
        <v>6.1086523819801535</v>
      </c>
      <c r="C77" s="60">
        <f t="shared" si="4"/>
        <v>0.98480775301220802</v>
      </c>
    </row>
    <row r="78" spans="1:3" x14ac:dyDescent="0.25">
      <c r="A78">
        <f t="shared" si="6"/>
        <v>360</v>
      </c>
      <c r="B78">
        <f t="shared" si="3"/>
        <v>6.2831853071795862</v>
      </c>
      <c r="C78" s="60">
        <f t="shared" si="4"/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" workbookViewId="0">
      <selection activeCell="M9" sqref="M9"/>
    </sheetView>
  </sheetViews>
  <sheetFormatPr baseColWidth="10" defaultRowHeight="15" x14ac:dyDescent="0.25"/>
  <cols>
    <col min="3" max="3" width="14.5703125" bestFit="1" customWidth="1"/>
  </cols>
  <sheetData>
    <row r="1" spans="1:4" x14ac:dyDescent="0.25">
      <c r="A1" t="s">
        <v>144</v>
      </c>
    </row>
    <row r="2" spans="1:4" x14ac:dyDescent="0.25">
      <c r="A2" s="59">
        <v>10</v>
      </c>
    </row>
    <row r="5" spans="1:4" x14ac:dyDescent="0.25">
      <c r="A5" s="52" t="s">
        <v>142</v>
      </c>
      <c r="B5" s="53" t="s">
        <v>9</v>
      </c>
      <c r="C5" t="s">
        <v>143</v>
      </c>
      <c r="D5" t="s">
        <v>146</v>
      </c>
    </row>
    <row r="6" spans="1:4" x14ac:dyDescent="0.25">
      <c r="A6">
        <v>-360</v>
      </c>
      <c r="B6">
        <f>RADIANS(A6)</f>
        <v>-6.2831853071795862</v>
      </c>
      <c r="C6" s="58">
        <v>0</v>
      </c>
      <c r="D6" s="58">
        <f>COS(B6)</f>
        <v>1</v>
      </c>
    </row>
    <row r="7" spans="1:4" x14ac:dyDescent="0.25">
      <c r="A7">
        <f>A6+10</f>
        <v>-350</v>
      </c>
      <c r="B7">
        <f t="shared" ref="B7:B70" si="0">RADIANS(A7)</f>
        <v>-6.1086523819801535</v>
      </c>
      <c r="C7">
        <f>SIN(B7)</f>
        <v>0.17364817766693039</v>
      </c>
      <c r="D7" s="58">
        <f t="shared" ref="D7:D70" si="1">COS(B7)</f>
        <v>0.98480775301220802</v>
      </c>
    </row>
    <row r="8" spans="1:4" x14ac:dyDescent="0.25">
      <c r="A8">
        <f t="shared" ref="A8:A71" si="2">A7+10</f>
        <v>-340</v>
      </c>
      <c r="B8">
        <f t="shared" si="0"/>
        <v>-5.9341194567807207</v>
      </c>
      <c r="C8">
        <f>SIN(B8)</f>
        <v>0.3420201433256686</v>
      </c>
      <c r="D8" s="58">
        <f t="shared" si="1"/>
        <v>0.93969262078590843</v>
      </c>
    </row>
    <row r="9" spans="1:4" x14ac:dyDescent="0.25">
      <c r="A9">
        <f t="shared" si="2"/>
        <v>-330</v>
      </c>
      <c r="B9">
        <f t="shared" si="0"/>
        <v>-5.7595865315812871</v>
      </c>
      <c r="C9" s="60">
        <f>SIN(B9)</f>
        <v>0.50000000000000044</v>
      </c>
      <c r="D9" s="58">
        <f t="shared" si="1"/>
        <v>0.86602540378443837</v>
      </c>
    </row>
    <row r="10" spans="1:4" x14ac:dyDescent="0.25">
      <c r="A10">
        <f t="shared" si="2"/>
        <v>-320</v>
      </c>
      <c r="B10">
        <f t="shared" si="0"/>
        <v>-5.5850536063818543</v>
      </c>
      <c r="C10">
        <f t="shared" ref="C10:C72" si="3">SIN(B10)</f>
        <v>0.64278760968653958</v>
      </c>
      <c r="D10" s="58">
        <f t="shared" si="1"/>
        <v>0.76604444311897779</v>
      </c>
    </row>
    <row r="11" spans="1:4" x14ac:dyDescent="0.25">
      <c r="A11">
        <f t="shared" si="2"/>
        <v>-310</v>
      </c>
      <c r="B11">
        <f t="shared" si="0"/>
        <v>-5.4105206811824216</v>
      </c>
      <c r="C11">
        <f t="shared" si="3"/>
        <v>0.76604444311897812</v>
      </c>
      <c r="D11" s="58">
        <f t="shared" si="1"/>
        <v>0.64278760968653925</v>
      </c>
    </row>
    <row r="12" spans="1:4" x14ac:dyDescent="0.25">
      <c r="A12">
        <f t="shared" si="2"/>
        <v>-300</v>
      </c>
      <c r="B12">
        <f t="shared" si="0"/>
        <v>-5.2359877559829888</v>
      </c>
      <c r="C12">
        <f t="shared" si="3"/>
        <v>0.8660254037844386</v>
      </c>
      <c r="D12" s="58">
        <f t="shared" si="1"/>
        <v>0.50000000000000011</v>
      </c>
    </row>
    <row r="13" spans="1:4" x14ac:dyDescent="0.25">
      <c r="A13">
        <f t="shared" si="2"/>
        <v>-290</v>
      </c>
      <c r="B13">
        <f t="shared" si="0"/>
        <v>-5.0614548307835561</v>
      </c>
      <c r="C13">
        <f t="shared" si="3"/>
        <v>0.93969262078590832</v>
      </c>
      <c r="D13" s="58">
        <f t="shared" si="1"/>
        <v>0.34202014332566899</v>
      </c>
    </row>
    <row r="14" spans="1:4" x14ac:dyDescent="0.25">
      <c r="A14">
        <f t="shared" si="2"/>
        <v>-280</v>
      </c>
      <c r="B14">
        <f t="shared" si="0"/>
        <v>-4.8869219055841224</v>
      </c>
      <c r="C14">
        <f t="shared" si="3"/>
        <v>0.98480775301220813</v>
      </c>
      <c r="D14" s="58">
        <f t="shared" si="1"/>
        <v>0.17364817766692997</v>
      </c>
    </row>
    <row r="15" spans="1:4" x14ac:dyDescent="0.25">
      <c r="A15">
        <f t="shared" si="2"/>
        <v>-270</v>
      </c>
      <c r="B15">
        <f t="shared" si="0"/>
        <v>-4.7123889803846897</v>
      </c>
      <c r="C15" s="58">
        <f t="shared" si="3"/>
        <v>1</v>
      </c>
      <c r="D15" s="58">
        <f t="shared" si="1"/>
        <v>-1.83772268236293E-16</v>
      </c>
    </row>
    <row r="16" spans="1:4" x14ac:dyDescent="0.25">
      <c r="A16">
        <f t="shared" si="2"/>
        <v>-260</v>
      </c>
      <c r="B16">
        <f t="shared" si="0"/>
        <v>-4.5378560551852569</v>
      </c>
      <c r="C16">
        <f t="shared" si="3"/>
        <v>0.98480775301220802</v>
      </c>
      <c r="D16" s="58">
        <f t="shared" si="1"/>
        <v>-0.17364817766693033</v>
      </c>
    </row>
    <row r="17" spans="1:4" x14ac:dyDescent="0.25">
      <c r="A17">
        <f t="shared" si="2"/>
        <v>-250</v>
      </c>
      <c r="B17">
        <f t="shared" si="0"/>
        <v>-4.3633231299858242</v>
      </c>
      <c r="C17">
        <f t="shared" si="3"/>
        <v>0.93969262078590843</v>
      </c>
      <c r="D17" s="58">
        <f t="shared" si="1"/>
        <v>-0.34202014332566855</v>
      </c>
    </row>
    <row r="18" spans="1:4" x14ac:dyDescent="0.25">
      <c r="A18">
        <f t="shared" si="2"/>
        <v>-240</v>
      </c>
      <c r="B18">
        <f t="shared" si="0"/>
        <v>-4.1887902047863905</v>
      </c>
      <c r="C18">
        <f t="shared" si="3"/>
        <v>0.86602540378443837</v>
      </c>
      <c r="D18" s="58">
        <f t="shared" si="1"/>
        <v>-0.50000000000000044</v>
      </c>
    </row>
    <row r="19" spans="1:4" x14ac:dyDescent="0.25">
      <c r="A19">
        <f t="shared" si="2"/>
        <v>-230</v>
      </c>
      <c r="B19">
        <f t="shared" si="0"/>
        <v>-4.0142572795869578</v>
      </c>
      <c r="C19">
        <f t="shared" si="3"/>
        <v>0.7660444431189779</v>
      </c>
      <c r="D19" s="58">
        <f t="shared" si="1"/>
        <v>-0.64278760968653947</v>
      </c>
    </row>
    <row r="20" spans="1:4" x14ac:dyDescent="0.25">
      <c r="A20">
        <f t="shared" si="2"/>
        <v>-220</v>
      </c>
      <c r="B20">
        <f t="shared" si="0"/>
        <v>-3.839724354387525</v>
      </c>
      <c r="C20">
        <f t="shared" si="3"/>
        <v>0.64278760968653925</v>
      </c>
      <c r="D20" s="58">
        <f t="shared" si="1"/>
        <v>-0.76604444311897801</v>
      </c>
    </row>
    <row r="21" spans="1:4" x14ac:dyDescent="0.25">
      <c r="A21">
        <f t="shared" si="2"/>
        <v>-210</v>
      </c>
      <c r="B21">
        <f t="shared" si="0"/>
        <v>-3.6651914291880923</v>
      </c>
      <c r="C21">
        <f t="shared" si="3"/>
        <v>0.50000000000000011</v>
      </c>
      <c r="D21" s="58">
        <f t="shared" si="1"/>
        <v>-0.8660254037844386</v>
      </c>
    </row>
    <row r="22" spans="1:4" x14ac:dyDescent="0.25">
      <c r="A22">
        <f t="shared" si="2"/>
        <v>-200</v>
      </c>
      <c r="B22">
        <f t="shared" si="0"/>
        <v>-3.4906585039886591</v>
      </c>
      <c r="C22">
        <f t="shared" si="3"/>
        <v>0.34202014332566866</v>
      </c>
      <c r="D22" s="58">
        <f t="shared" si="1"/>
        <v>-0.93969262078590843</v>
      </c>
    </row>
    <row r="23" spans="1:4" x14ac:dyDescent="0.25">
      <c r="A23">
        <f t="shared" si="2"/>
        <v>-190</v>
      </c>
      <c r="B23">
        <f t="shared" si="0"/>
        <v>-3.3161255787892263</v>
      </c>
      <c r="C23">
        <f t="shared" si="3"/>
        <v>0.17364817766693047</v>
      </c>
      <c r="D23" s="58">
        <f t="shared" si="1"/>
        <v>-0.98480775301220802</v>
      </c>
    </row>
    <row r="24" spans="1:4" x14ac:dyDescent="0.25">
      <c r="A24">
        <f t="shared" si="2"/>
        <v>-180</v>
      </c>
      <c r="B24">
        <f t="shared" si="0"/>
        <v>-3.1415926535897931</v>
      </c>
      <c r="C24">
        <f t="shared" si="3"/>
        <v>-1.22514845490862E-16</v>
      </c>
      <c r="D24" s="58">
        <f t="shared" si="1"/>
        <v>-1</v>
      </c>
    </row>
    <row r="25" spans="1:4" x14ac:dyDescent="0.25">
      <c r="A25">
        <f t="shared" si="2"/>
        <v>-170</v>
      </c>
      <c r="B25">
        <f t="shared" si="0"/>
        <v>-2.9670597283903604</v>
      </c>
      <c r="C25">
        <f t="shared" si="3"/>
        <v>-0.17364817766693028</v>
      </c>
      <c r="D25" s="58">
        <f t="shared" si="1"/>
        <v>-0.98480775301220802</v>
      </c>
    </row>
    <row r="26" spans="1:4" x14ac:dyDescent="0.25">
      <c r="A26">
        <f t="shared" si="2"/>
        <v>-160</v>
      </c>
      <c r="B26">
        <f t="shared" si="0"/>
        <v>-2.7925268031909272</v>
      </c>
      <c r="C26">
        <f t="shared" si="3"/>
        <v>-0.34202014332566888</v>
      </c>
      <c r="D26" s="58">
        <f t="shared" si="1"/>
        <v>-0.93969262078590832</v>
      </c>
    </row>
    <row r="27" spans="1:4" x14ac:dyDescent="0.25">
      <c r="A27">
        <f t="shared" si="2"/>
        <v>-150</v>
      </c>
      <c r="B27">
        <f t="shared" si="0"/>
        <v>-2.6179938779914944</v>
      </c>
      <c r="C27">
        <f t="shared" si="3"/>
        <v>-0.49999999999999994</v>
      </c>
      <c r="D27" s="58">
        <f t="shared" si="1"/>
        <v>-0.86602540378443871</v>
      </c>
    </row>
    <row r="28" spans="1:4" x14ac:dyDescent="0.25">
      <c r="A28">
        <f t="shared" si="2"/>
        <v>-140</v>
      </c>
      <c r="B28">
        <f t="shared" si="0"/>
        <v>-2.4434609527920612</v>
      </c>
      <c r="C28">
        <f t="shared" si="3"/>
        <v>-0.64278760968653947</v>
      </c>
      <c r="D28" s="58">
        <f t="shared" si="1"/>
        <v>-0.7660444431189779</v>
      </c>
    </row>
    <row r="29" spans="1:4" x14ac:dyDescent="0.25">
      <c r="A29">
        <f t="shared" si="2"/>
        <v>-130</v>
      </c>
      <c r="B29">
        <f t="shared" si="0"/>
        <v>-2.2689280275926285</v>
      </c>
      <c r="C29">
        <f t="shared" si="3"/>
        <v>-0.76604444311897801</v>
      </c>
      <c r="D29" s="58">
        <f t="shared" si="1"/>
        <v>-0.64278760968653936</v>
      </c>
    </row>
    <row r="30" spans="1:4" x14ac:dyDescent="0.25">
      <c r="A30">
        <f t="shared" si="2"/>
        <v>-120</v>
      </c>
      <c r="B30">
        <f t="shared" si="0"/>
        <v>-2.0943951023931953</v>
      </c>
      <c r="C30">
        <f t="shared" si="3"/>
        <v>-0.86602540378443871</v>
      </c>
      <c r="D30" s="58">
        <f t="shared" si="1"/>
        <v>-0.49999999999999978</v>
      </c>
    </row>
    <row r="31" spans="1:4" x14ac:dyDescent="0.25">
      <c r="A31">
        <f t="shared" si="2"/>
        <v>-110</v>
      </c>
      <c r="B31">
        <f t="shared" si="0"/>
        <v>-1.9198621771937625</v>
      </c>
      <c r="C31">
        <f t="shared" si="3"/>
        <v>-0.93969262078590843</v>
      </c>
      <c r="D31" s="58">
        <f t="shared" si="1"/>
        <v>-0.34202014332566871</v>
      </c>
    </row>
    <row r="32" spans="1:4" x14ac:dyDescent="0.25">
      <c r="A32">
        <f t="shared" si="2"/>
        <v>-100</v>
      </c>
      <c r="B32">
        <f t="shared" si="0"/>
        <v>-1.7453292519943295</v>
      </c>
      <c r="C32">
        <f t="shared" si="3"/>
        <v>-0.98480775301220802</v>
      </c>
      <c r="D32" s="58">
        <f t="shared" si="1"/>
        <v>-0.1736481776669303</v>
      </c>
    </row>
    <row r="33" spans="1:4" x14ac:dyDescent="0.25">
      <c r="A33">
        <f t="shared" si="2"/>
        <v>-90</v>
      </c>
      <c r="B33">
        <f t="shared" si="0"/>
        <v>-1.5707963267948966</v>
      </c>
      <c r="C33">
        <f t="shared" si="3"/>
        <v>-1</v>
      </c>
      <c r="D33" s="58">
        <f t="shared" si="1"/>
        <v>6.1257422745431001E-17</v>
      </c>
    </row>
    <row r="34" spans="1:4" x14ac:dyDescent="0.25">
      <c r="A34">
        <f t="shared" si="2"/>
        <v>-80</v>
      </c>
      <c r="B34">
        <f t="shared" si="0"/>
        <v>-1.3962634015954636</v>
      </c>
      <c r="C34">
        <f t="shared" si="3"/>
        <v>-0.98480775301220802</v>
      </c>
      <c r="D34" s="58">
        <f t="shared" si="1"/>
        <v>0.17364817766693041</v>
      </c>
    </row>
    <row r="35" spans="1:4" x14ac:dyDescent="0.25">
      <c r="A35">
        <f t="shared" si="2"/>
        <v>-70</v>
      </c>
      <c r="B35">
        <f t="shared" si="0"/>
        <v>-1.2217304763960306</v>
      </c>
      <c r="C35">
        <f t="shared" si="3"/>
        <v>-0.93969262078590832</v>
      </c>
      <c r="D35" s="58">
        <f t="shared" si="1"/>
        <v>0.34202014332566882</v>
      </c>
    </row>
    <row r="36" spans="1:4" x14ac:dyDescent="0.25">
      <c r="A36">
        <f t="shared" si="2"/>
        <v>-60</v>
      </c>
      <c r="B36">
        <f t="shared" si="0"/>
        <v>-1.0471975511965976</v>
      </c>
      <c r="C36">
        <f t="shared" si="3"/>
        <v>-0.8660254037844386</v>
      </c>
      <c r="D36" s="58">
        <f t="shared" si="1"/>
        <v>0.50000000000000011</v>
      </c>
    </row>
    <row r="37" spans="1:4" x14ac:dyDescent="0.25">
      <c r="A37">
        <f t="shared" si="2"/>
        <v>-50</v>
      </c>
      <c r="B37">
        <f t="shared" si="0"/>
        <v>-0.87266462599716477</v>
      </c>
      <c r="C37">
        <f t="shared" si="3"/>
        <v>-0.76604444311897801</v>
      </c>
      <c r="D37" s="58">
        <f t="shared" si="1"/>
        <v>0.64278760968653936</v>
      </c>
    </row>
    <row r="38" spans="1:4" x14ac:dyDescent="0.25">
      <c r="A38">
        <f t="shared" si="2"/>
        <v>-40</v>
      </c>
      <c r="B38">
        <f t="shared" si="0"/>
        <v>-0.69813170079773179</v>
      </c>
      <c r="C38">
        <f t="shared" si="3"/>
        <v>-0.64278760968653925</v>
      </c>
      <c r="D38" s="58">
        <f t="shared" si="1"/>
        <v>0.76604444311897801</v>
      </c>
    </row>
    <row r="39" spans="1:4" x14ac:dyDescent="0.25">
      <c r="A39">
        <f t="shared" si="2"/>
        <v>-30</v>
      </c>
      <c r="B39">
        <f t="shared" si="0"/>
        <v>-0.52359877559829882</v>
      </c>
      <c r="C39">
        <f t="shared" si="3"/>
        <v>-0.49999999999999994</v>
      </c>
      <c r="D39" s="58">
        <f t="shared" si="1"/>
        <v>0.86602540378443871</v>
      </c>
    </row>
    <row r="40" spans="1:4" x14ac:dyDescent="0.25">
      <c r="A40">
        <f t="shared" si="2"/>
        <v>-20</v>
      </c>
      <c r="B40">
        <f t="shared" si="0"/>
        <v>-0.3490658503988659</v>
      </c>
      <c r="C40">
        <f t="shared" si="3"/>
        <v>-0.34202014332566871</v>
      </c>
      <c r="D40" s="58">
        <f t="shared" si="1"/>
        <v>0.93969262078590843</v>
      </c>
    </row>
    <row r="41" spans="1:4" x14ac:dyDescent="0.25">
      <c r="A41">
        <f t="shared" si="2"/>
        <v>-10</v>
      </c>
      <c r="B41">
        <f t="shared" si="0"/>
        <v>-0.17453292519943295</v>
      </c>
      <c r="C41">
        <f t="shared" si="3"/>
        <v>-0.17364817766693033</v>
      </c>
      <c r="D41" s="58">
        <f t="shared" si="1"/>
        <v>0.98480775301220802</v>
      </c>
    </row>
    <row r="42" spans="1:4" x14ac:dyDescent="0.25">
      <c r="A42">
        <f t="shared" si="2"/>
        <v>0</v>
      </c>
      <c r="B42">
        <f t="shared" si="0"/>
        <v>0</v>
      </c>
      <c r="C42">
        <f t="shared" si="3"/>
        <v>0</v>
      </c>
      <c r="D42" s="58">
        <f t="shared" si="1"/>
        <v>1</v>
      </c>
    </row>
    <row r="43" spans="1:4" x14ac:dyDescent="0.25">
      <c r="A43">
        <f t="shared" si="2"/>
        <v>10</v>
      </c>
      <c r="B43">
        <f t="shared" si="0"/>
        <v>0.17453292519943295</v>
      </c>
      <c r="C43">
        <f t="shared" si="3"/>
        <v>0.17364817766693033</v>
      </c>
      <c r="D43" s="58">
        <f t="shared" si="1"/>
        <v>0.98480775301220802</v>
      </c>
    </row>
    <row r="44" spans="1:4" x14ac:dyDescent="0.25">
      <c r="A44">
        <f t="shared" si="2"/>
        <v>20</v>
      </c>
      <c r="B44">
        <f t="shared" si="0"/>
        <v>0.3490658503988659</v>
      </c>
      <c r="C44">
        <f t="shared" si="3"/>
        <v>0.34202014332566871</v>
      </c>
      <c r="D44" s="58">
        <f t="shared" si="1"/>
        <v>0.93969262078590843</v>
      </c>
    </row>
    <row r="45" spans="1:4" x14ac:dyDescent="0.25">
      <c r="A45">
        <f t="shared" si="2"/>
        <v>30</v>
      </c>
      <c r="B45">
        <f t="shared" si="0"/>
        <v>0.52359877559829882</v>
      </c>
      <c r="C45">
        <f t="shared" si="3"/>
        <v>0.49999999999999994</v>
      </c>
      <c r="D45" s="58">
        <f t="shared" si="1"/>
        <v>0.86602540378443871</v>
      </c>
    </row>
    <row r="46" spans="1:4" x14ac:dyDescent="0.25">
      <c r="A46">
        <f t="shared" si="2"/>
        <v>40</v>
      </c>
      <c r="B46">
        <f t="shared" si="0"/>
        <v>0.69813170079773179</v>
      </c>
      <c r="C46">
        <f t="shared" si="3"/>
        <v>0.64278760968653925</v>
      </c>
      <c r="D46" s="58">
        <f t="shared" si="1"/>
        <v>0.76604444311897801</v>
      </c>
    </row>
    <row r="47" spans="1:4" x14ac:dyDescent="0.25">
      <c r="A47">
        <f t="shared" si="2"/>
        <v>50</v>
      </c>
      <c r="B47">
        <f t="shared" si="0"/>
        <v>0.87266462599716477</v>
      </c>
      <c r="C47">
        <f t="shared" si="3"/>
        <v>0.76604444311897801</v>
      </c>
      <c r="D47" s="58">
        <f t="shared" si="1"/>
        <v>0.64278760968653936</v>
      </c>
    </row>
    <row r="48" spans="1:4" x14ac:dyDescent="0.25">
      <c r="A48">
        <f t="shared" si="2"/>
        <v>60</v>
      </c>
      <c r="B48">
        <f t="shared" si="0"/>
        <v>1.0471975511965976</v>
      </c>
      <c r="C48">
        <f t="shared" si="3"/>
        <v>0.8660254037844386</v>
      </c>
      <c r="D48" s="58">
        <f t="shared" si="1"/>
        <v>0.50000000000000011</v>
      </c>
    </row>
    <row r="49" spans="1:4" x14ac:dyDescent="0.25">
      <c r="A49">
        <f t="shared" si="2"/>
        <v>70</v>
      </c>
      <c r="B49">
        <f t="shared" si="0"/>
        <v>1.2217304763960306</v>
      </c>
      <c r="C49">
        <f t="shared" si="3"/>
        <v>0.93969262078590832</v>
      </c>
      <c r="D49" s="58">
        <f t="shared" si="1"/>
        <v>0.34202014332566882</v>
      </c>
    </row>
    <row r="50" spans="1:4" x14ac:dyDescent="0.25">
      <c r="A50">
        <f t="shared" si="2"/>
        <v>80</v>
      </c>
      <c r="B50">
        <f t="shared" si="0"/>
        <v>1.3962634015954636</v>
      </c>
      <c r="C50">
        <f t="shared" si="3"/>
        <v>0.98480775301220802</v>
      </c>
      <c r="D50" s="58">
        <f t="shared" si="1"/>
        <v>0.17364817766693041</v>
      </c>
    </row>
    <row r="51" spans="1:4" x14ac:dyDescent="0.25">
      <c r="A51">
        <f t="shared" si="2"/>
        <v>90</v>
      </c>
      <c r="B51">
        <f t="shared" si="0"/>
        <v>1.5707963267948966</v>
      </c>
      <c r="C51">
        <f t="shared" si="3"/>
        <v>1</v>
      </c>
      <c r="D51" s="58">
        <f t="shared" si="1"/>
        <v>6.1257422745431001E-17</v>
      </c>
    </row>
    <row r="52" spans="1:4" x14ac:dyDescent="0.25">
      <c r="A52">
        <f t="shared" si="2"/>
        <v>100</v>
      </c>
      <c r="B52">
        <f t="shared" si="0"/>
        <v>1.7453292519943295</v>
      </c>
      <c r="C52">
        <f t="shared" si="3"/>
        <v>0.98480775301220802</v>
      </c>
      <c r="D52" s="58">
        <f t="shared" si="1"/>
        <v>-0.1736481776669303</v>
      </c>
    </row>
    <row r="53" spans="1:4" x14ac:dyDescent="0.25">
      <c r="A53">
        <f t="shared" si="2"/>
        <v>110</v>
      </c>
      <c r="B53">
        <f t="shared" si="0"/>
        <v>1.9198621771937625</v>
      </c>
      <c r="C53">
        <f t="shared" si="3"/>
        <v>0.93969262078590843</v>
      </c>
      <c r="D53" s="58">
        <f t="shared" si="1"/>
        <v>-0.34202014332566871</v>
      </c>
    </row>
    <row r="54" spans="1:4" x14ac:dyDescent="0.25">
      <c r="A54">
        <f t="shared" si="2"/>
        <v>120</v>
      </c>
      <c r="B54">
        <f t="shared" si="0"/>
        <v>2.0943951023931953</v>
      </c>
      <c r="C54">
        <f t="shared" si="3"/>
        <v>0.86602540378443871</v>
      </c>
      <c r="D54" s="58">
        <f t="shared" si="1"/>
        <v>-0.49999999999999978</v>
      </c>
    </row>
    <row r="55" spans="1:4" x14ac:dyDescent="0.25">
      <c r="A55">
        <f t="shared" si="2"/>
        <v>130</v>
      </c>
      <c r="B55">
        <f t="shared" si="0"/>
        <v>2.2689280275926285</v>
      </c>
      <c r="C55">
        <f t="shared" si="3"/>
        <v>0.76604444311897801</v>
      </c>
      <c r="D55" s="58">
        <f t="shared" si="1"/>
        <v>-0.64278760968653936</v>
      </c>
    </row>
    <row r="56" spans="1:4" x14ac:dyDescent="0.25">
      <c r="A56">
        <f t="shared" si="2"/>
        <v>140</v>
      </c>
      <c r="B56">
        <f t="shared" si="0"/>
        <v>2.4434609527920612</v>
      </c>
      <c r="C56">
        <f t="shared" si="3"/>
        <v>0.64278760968653947</v>
      </c>
      <c r="D56" s="58">
        <f t="shared" si="1"/>
        <v>-0.7660444431189779</v>
      </c>
    </row>
    <row r="57" spans="1:4" x14ac:dyDescent="0.25">
      <c r="A57">
        <f t="shared" si="2"/>
        <v>150</v>
      </c>
      <c r="B57">
        <f t="shared" si="0"/>
        <v>2.6179938779914944</v>
      </c>
      <c r="C57">
        <f t="shared" si="3"/>
        <v>0.49999999999999994</v>
      </c>
      <c r="D57" s="58">
        <f t="shared" si="1"/>
        <v>-0.86602540378443871</v>
      </c>
    </row>
    <row r="58" spans="1:4" x14ac:dyDescent="0.25">
      <c r="A58">
        <f t="shared" si="2"/>
        <v>160</v>
      </c>
      <c r="B58">
        <f t="shared" si="0"/>
        <v>2.7925268031909272</v>
      </c>
      <c r="C58">
        <f t="shared" si="3"/>
        <v>0.34202014332566888</v>
      </c>
      <c r="D58" s="58">
        <f t="shared" si="1"/>
        <v>-0.93969262078590832</v>
      </c>
    </row>
    <row r="59" spans="1:4" x14ac:dyDescent="0.25">
      <c r="A59">
        <f t="shared" si="2"/>
        <v>170</v>
      </c>
      <c r="B59">
        <f t="shared" si="0"/>
        <v>2.9670597283903604</v>
      </c>
      <c r="C59">
        <f t="shared" si="3"/>
        <v>0.17364817766693028</v>
      </c>
      <c r="D59" s="58">
        <f t="shared" si="1"/>
        <v>-0.98480775301220802</v>
      </c>
    </row>
    <row r="60" spans="1:4" x14ac:dyDescent="0.25">
      <c r="A60">
        <f t="shared" si="2"/>
        <v>180</v>
      </c>
      <c r="B60">
        <f t="shared" si="0"/>
        <v>3.1415926535897931</v>
      </c>
      <c r="C60">
        <f t="shared" si="3"/>
        <v>1.22514845490862E-16</v>
      </c>
      <c r="D60" s="58">
        <f t="shared" si="1"/>
        <v>-1</v>
      </c>
    </row>
    <row r="61" spans="1:4" x14ac:dyDescent="0.25">
      <c r="A61">
        <f t="shared" si="2"/>
        <v>190</v>
      </c>
      <c r="B61">
        <f t="shared" si="0"/>
        <v>3.3161255787892263</v>
      </c>
      <c r="C61">
        <f t="shared" si="3"/>
        <v>-0.17364817766693047</v>
      </c>
      <c r="D61" s="58">
        <f t="shared" si="1"/>
        <v>-0.98480775301220802</v>
      </c>
    </row>
    <row r="62" spans="1:4" x14ac:dyDescent="0.25">
      <c r="A62">
        <f t="shared" si="2"/>
        <v>200</v>
      </c>
      <c r="B62">
        <f t="shared" si="0"/>
        <v>3.4906585039886591</v>
      </c>
      <c r="C62">
        <f t="shared" si="3"/>
        <v>-0.34202014332566866</v>
      </c>
      <c r="D62" s="58">
        <f t="shared" si="1"/>
        <v>-0.93969262078590843</v>
      </c>
    </row>
    <row r="63" spans="1:4" x14ac:dyDescent="0.25">
      <c r="A63">
        <f t="shared" si="2"/>
        <v>210</v>
      </c>
      <c r="B63">
        <f t="shared" si="0"/>
        <v>3.6651914291880923</v>
      </c>
      <c r="C63">
        <f t="shared" si="3"/>
        <v>-0.50000000000000011</v>
      </c>
      <c r="D63" s="58">
        <f t="shared" si="1"/>
        <v>-0.8660254037844386</v>
      </c>
    </row>
    <row r="64" spans="1:4" x14ac:dyDescent="0.25">
      <c r="A64">
        <f t="shared" si="2"/>
        <v>220</v>
      </c>
      <c r="B64">
        <f t="shared" si="0"/>
        <v>3.839724354387525</v>
      </c>
      <c r="C64">
        <f t="shared" si="3"/>
        <v>-0.64278760968653925</v>
      </c>
      <c r="D64" s="58">
        <f t="shared" si="1"/>
        <v>-0.76604444311897801</v>
      </c>
    </row>
    <row r="65" spans="1:4" x14ac:dyDescent="0.25">
      <c r="A65">
        <f t="shared" si="2"/>
        <v>230</v>
      </c>
      <c r="B65">
        <f t="shared" si="0"/>
        <v>4.0142572795869578</v>
      </c>
      <c r="C65">
        <f t="shared" si="3"/>
        <v>-0.7660444431189779</v>
      </c>
      <c r="D65" s="58">
        <f t="shared" si="1"/>
        <v>-0.64278760968653947</v>
      </c>
    </row>
    <row r="66" spans="1:4" x14ac:dyDescent="0.25">
      <c r="A66">
        <f t="shared" si="2"/>
        <v>240</v>
      </c>
      <c r="B66">
        <f t="shared" si="0"/>
        <v>4.1887902047863905</v>
      </c>
      <c r="C66">
        <f t="shared" si="3"/>
        <v>-0.86602540378443837</v>
      </c>
      <c r="D66" s="58">
        <f t="shared" si="1"/>
        <v>-0.50000000000000044</v>
      </c>
    </row>
    <row r="67" spans="1:4" x14ac:dyDescent="0.25">
      <c r="A67">
        <f t="shared" si="2"/>
        <v>250</v>
      </c>
      <c r="B67">
        <f t="shared" si="0"/>
        <v>4.3633231299858242</v>
      </c>
      <c r="C67">
        <f t="shared" si="3"/>
        <v>-0.93969262078590843</v>
      </c>
      <c r="D67" s="58">
        <f t="shared" si="1"/>
        <v>-0.34202014332566855</v>
      </c>
    </row>
    <row r="68" spans="1:4" x14ac:dyDescent="0.25">
      <c r="A68">
        <f t="shared" si="2"/>
        <v>260</v>
      </c>
      <c r="B68">
        <f t="shared" si="0"/>
        <v>4.5378560551852569</v>
      </c>
      <c r="C68">
        <f t="shared" si="3"/>
        <v>-0.98480775301220802</v>
      </c>
      <c r="D68" s="58">
        <f t="shared" si="1"/>
        <v>-0.17364817766693033</v>
      </c>
    </row>
    <row r="69" spans="1:4" x14ac:dyDescent="0.25">
      <c r="A69">
        <f t="shared" si="2"/>
        <v>270</v>
      </c>
      <c r="B69">
        <f t="shared" si="0"/>
        <v>4.7123889803846897</v>
      </c>
      <c r="C69">
        <f t="shared" si="3"/>
        <v>-1</v>
      </c>
      <c r="D69" s="58">
        <f t="shared" si="1"/>
        <v>-1.83772268236293E-16</v>
      </c>
    </row>
    <row r="70" spans="1:4" x14ac:dyDescent="0.25">
      <c r="A70">
        <f t="shared" si="2"/>
        <v>280</v>
      </c>
      <c r="B70">
        <f t="shared" si="0"/>
        <v>4.8869219055841224</v>
      </c>
      <c r="C70">
        <f t="shared" si="3"/>
        <v>-0.98480775301220813</v>
      </c>
      <c r="D70" s="58">
        <f t="shared" si="1"/>
        <v>0.17364817766692997</v>
      </c>
    </row>
    <row r="71" spans="1:4" x14ac:dyDescent="0.25">
      <c r="A71">
        <f t="shared" si="2"/>
        <v>290</v>
      </c>
      <c r="B71">
        <f t="shared" ref="B71:B78" si="4">RADIANS(A71)</f>
        <v>5.0614548307835561</v>
      </c>
      <c r="C71">
        <f t="shared" si="3"/>
        <v>-0.93969262078590832</v>
      </c>
      <c r="D71" s="58">
        <f t="shared" ref="D71:D78" si="5">COS(B71)</f>
        <v>0.34202014332566899</v>
      </c>
    </row>
    <row r="72" spans="1:4" x14ac:dyDescent="0.25">
      <c r="A72">
        <f t="shared" ref="A72" si="6">A71+10</f>
        <v>300</v>
      </c>
      <c r="B72">
        <f t="shared" si="4"/>
        <v>5.2359877559829888</v>
      </c>
      <c r="C72">
        <f t="shared" si="3"/>
        <v>-0.8660254037844386</v>
      </c>
      <c r="D72" s="58">
        <f t="shared" si="5"/>
        <v>0.50000000000000011</v>
      </c>
    </row>
    <row r="73" spans="1:4" x14ac:dyDescent="0.25">
      <c r="A73">
        <f>A72+10</f>
        <v>310</v>
      </c>
      <c r="B73">
        <f t="shared" si="4"/>
        <v>5.4105206811824216</v>
      </c>
      <c r="C73">
        <f t="shared" ref="C73:C78" si="7">SIN(B73)</f>
        <v>-0.76604444311897812</v>
      </c>
      <c r="D73" s="58">
        <f t="shared" si="5"/>
        <v>0.64278760968653925</v>
      </c>
    </row>
    <row r="74" spans="1:4" x14ac:dyDescent="0.25">
      <c r="A74">
        <f t="shared" ref="A74:A78" si="8">A73+10</f>
        <v>320</v>
      </c>
      <c r="B74">
        <f t="shared" si="4"/>
        <v>5.5850536063818543</v>
      </c>
      <c r="C74">
        <f t="shared" si="7"/>
        <v>-0.64278760968653958</v>
      </c>
      <c r="D74" s="58">
        <f t="shared" si="5"/>
        <v>0.76604444311897779</v>
      </c>
    </row>
    <row r="75" spans="1:4" x14ac:dyDescent="0.25">
      <c r="A75">
        <f t="shared" si="8"/>
        <v>330</v>
      </c>
      <c r="B75">
        <f t="shared" si="4"/>
        <v>5.7595865315812871</v>
      </c>
      <c r="C75">
        <f t="shared" si="7"/>
        <v>-0.50000000000000044</v>
      </c>
      <c r="D75" s="58">
        <f t="shared" si="5"/>
        <v>0.86602540378443837</v>
      </c>
    </row>
    <row r="76" spans="1:4" x14ac:dyDescent="0.25">
      <c r="A76">
        <f t="shared" si="8"/>
        <v>340</v>
      </c>
      <c r="B76">
        <f t="shared" si="4"/>
        <v>5.9341194567807207</v>
      </c>
      <c r="C76">
        <f t="shared" si="7"/>
        <v>-0.3420201433256686</v>
      </c>
      <c r="D76" s="58">
        <f t="shared" si="5"/>
        <v>0.93969262078590843</v>
      </c>
    </row>
    <row r="77" spans="1:4" x14ac:dyDescent="0.25">
      <c r="A77">
        <f t="shared" si="8"/>
        <v>350</v>
      </c>
      <c r="B77">
        <f t="shared" si="4"/>
        <v>6.1086523819801535</v>
      </c>
      <c r="C77">
        <f t="shared" si="7"/>
        <v>-0.17364817766693039</v>
      </c>
      <c r="D77" s="58">
        <f t="shared" si="5"/>
        <v>0.98480775301220802</v>
      </c>
    </row>
    <row r="78" spans="1:4" x14ac:dyDescent="0.25">
      <c r="A78">
        <f t="shared" si="8"/>
        <v>360</v>
      </c>
      <c r="B78">
        <f t="shared" si="4"/>
        <v>6.2831853071795862</v>
      </c>
      <c r="C78">
        <f t="shared" si="7"/>
        <v>-2.45029690981724E-16</v>
      </c>
      <c r="D78" s="58">
        <f t="shared" si="5"/>
        <v>1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4" sqref="G4"/>
    </sheetView>
  </sheetViews>
  <sheetFormatPr baseColWidth="10" defaultRowHeight="15" x14ac:dyDescent="0.25"/>
  <sheetData>
    <row r="1" spans="1:5" x14ac:dyDescent="0.25">
      <c r="A1" s="62" t="s">
        <v>147</v>
      </c>
      <c r="B1" s="61"/>
      <c r="C1" s="61"/>
      <c r="D1" s="61"/>
      <c r="E1" s="61"/>
    </row>
    <row r="2" spans="1:5" x14ac:dyDescent="0.25">
      <c r="A2" s="61"/>
      <c r="B2" s="61"/>
      <c r="C2" s="67">
        <v>45785</v>
      </c>
      <c r="D2" s="61"/>
      <c r="E2" s="61"/>
    </row>
    <row r="4" spans="1:5" x14ac:dyDescent="0.25">
      <c r="A4" s="61"/>
      <c r="B4" s="146" t="s">
        <v>148</v>
      </c>
      <c r="C4" s="146"/>
      <c r="D4" s="146"/>
      <c r="E4" s="146"/>
    </row>
    <row r="5" spans="1:5" ht="30" x14ac:dyDescent="0.25">
      <c r="A5" s="61"/>
      <c r="B5" s="64" t="s">
        <v>149</v>
      </c>
      <c r="C5" s="65" t="s">
        <v>150</v>
      </c>
      <c r="D5" s="65" t="s">
        <v>151</v>
      </c>
      <c r="E5" s="65" t="s">
        <v>152</v>
      </c>
    </row>
    <row r="6" spans="1:5" x14ac:dyDescent="0.25">
      <c r="A6" s="61"/>
      <c r="B6" s="63" t="s">
        <v>153</v>
      </c>
      <c r="C6" s="63">
        <v>7</v>
      </c>
      <c r="D6" s="63">
        <v>7</v>
      </c>
      <c r="E6" s="66">
        <v>7</v>
      </c>
    </row>
    <row r="7" spans="1:5" x14ac:dyDescent="0.25">
      <c r="A7" s="61"/>
      <c r="B7" s="63" t="s">
        <v>154</v>
      </c>
      <c r="C7" s="63">
        <v>8</v>
      </c>
      <c r="D7" s="63">
        <v>7</v>
      </c>
      <c r="E7" s="63">
        <v>7.5</v>
      </c>
    </row>
    <row r="8" spans="1:5" x14ac:dyDescent="0.25">
      <c r="A8" s="61"/>
      <c r="B8" s="63" t="s">
        <v>155</v>
      </c>
      <c r="C8" s="63">
        <v>8</v>
      </c>
      <c r="D8" s="63">
        <v>4</v>
      </c>
      <c r="E8" s="63">
        <v>6</v>
      </c>
    </row>
    <row r="9" spans="1:5" x14ac:dyDescent="0.25">
      <c r="A9" s="61"/>
      <c r="B9" s="63" t="s">
        <v>156</v>
      </c>
      <c r="C9" s="63">
        <v>6</v>
      </c>
      <c r="D9" s="63">
        <v>4</v>
      </c>
      <c r="E9" s="63">
        <v>5</v>
      </c>
    </row>
    <row r="10" spans="1:5" x14ac:dyDescent="0.25">
      <c r="A10" s="61"/>
      <c r="B10" s="63" t="s">
        <v>157</v>
      </c>
      <c r="C10" s="63">
        <v>9</v>
      </c>
      <c r="D10" s="63">
        <v>8</v>
      </c>
      <c r="E10" s="63">
        <v>8.5</v>
      </c>
    </row>
    <row r="12" spans="1:5" x14ac:dyDescent="0.25">
      <c r="A12" s="61"/>
      <c r="B12" s="63" t="s">
        <v>158</v>
      </c>
      <c r="C12" s="63">
        <v>8.5</v>
      </c>
      <c r="D12" s="61"/>
      <c r="E12" s="61"/>
    </row>
    <row r="13" spans="1:5" x14ac:dyDescent="0.25">
      <c r="A13" s="61"/>
      <c r="B13" s="63" t="s">
        <v>159</v>
      </c>
      <c r="C13" s="63">
        <v>5</v>
      </c>
      <c r="D13" s="61"/>
      <c r="E13" s="61"/>
    </row>
  </sheetData>
  <mergeCells count="1">
    <mergeCell ref="B4:E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K12" sqref="K12"/>
    </sheetView>
  </sheetViews>
  <sheetFormatPr baseColWidth="10" defaultRowHeight="15" x14ac:dyDescent="0.25"/>
  <sheetData>
    <row r="2" spans="2:9" ht="21" x14ac:dyDescent="0.25">
      <c r="B2" s="147" t="s">
        <v>160</v>
      </c>
      <c r="C2" s="148"/>
      <c r="D2" s="148"/>
      <c r="E2" s="148"/>
      <c r="F2" s="148"/>
      <c r="G2" s="148"/>
      <c r="H2" s="148"/>
      <c r="I2" s="149"/>
    </row>
    <row r="3" spans="2:9" ht="45" x14ac:dyDescent="0.25">
      <c r="B3" s="70" t="s">
        <v>161</v>
      </c>
      <c r="C3" s="70" t="s">
        <v>162</v>
      </c>
      <c r="D3" s="70" t="s">
        <v>163</v>
      </c>
      <c r="E3" s="70" t="s">
        <v>164</v>
      </c>
      <c r="F3" s="70" t="s">
        <v>165</v>
      </c>
      <c r="G3" s="70" t="s">
        <v>166</v>
      </c>
      <c r="H3" s="70" t="s">
        <v>167</v>
      </c>
      <c r="I3" s="70" t="s">
        <v>168</v>
      </c>
    </row>
    <row r="4" spans="2:9" x14ac:dyDescent="0.25">
      <c r="B4" s="68" t="s">
        <v>169</v>
      </c>
      <c r="C4" s="75">
        <v>39450</v>
      </c>
      <c r="D4" s="74">
        <v>8284.5</v>
      </c>
      <c r="E4" s="74">
        <v>47734.5</v>
      </c>
      <c r="F4" s="74">
        <v>4773.45</v>
      </c>
      <c r="G4" s="74">
        <v>52507.95</v>
      </c>
      <c r="H4" s="74">
        <v>2187.8312499999997</v>
      </c>
      <c r="I4" s="74">
        <v>1458.5541666666666</v>
      </c>
    </row>
    <row r="5" spans="2:9" x14ac:dyDescent="0.25">
      <c r="B5" s="68" t="s">
        <v>170</v>
      </c>
      <c r="C5" s="75">
        <v>63000</v>
      </c>
      <c r="D5" s="74">
        <v>13230</v>
      </c>
      <c r="E5" s="74">
        <v>76230</v>
      </c>
      <c r="F5" s="74">
        <v>7623</v>
      </c>
      <c r="G5" s="74">
        <v>83853</v>
      </c>
      <c r="H5" s="74">
        <v>3493.875</v>
      </c>
      <c r="I5" s="74">
        <v>2329.25</v>
      </c>
    </row>
    <row r="6" spans="2:9" x14ac:dyDescent="0.25">
      <c r="B6" s="68" t="s">
        <v>171</v>
      </c>
      <c r="C6" s="75">
        <v>54400</v>
      </c>
      <c r="D6" s="74">
        <v>11424</v>
      </c>
      <c r="E6" s="74">
        <v>65824</v>
      </c>
      <c r="F6" s="74">
        <v>6582.4000000000005</v>
      </c>
      <c r="G6" s="74">
        <v>72406.399999999994</v>
      </c>
      <c r="H6" s="74">
        <v>3016.9333333333329</v>
      </c>
      <c r="I6" s="74">
        <v>2011.2888888888888</v>
      </c>
    </row>
    <row r="7" spans="2:9" x14ac:dyDescent="0.25">
      <c r="B7" s="68" t="s">
        <v>172</v>
      </c>
      <c r="C7" s="75">
        <v>37200</v>
      </c>
      <c r="D7" s="74">
        <v>7812</v>
      </c>
      <c r="E7" s="74">
        <v>45012</v>
      </c>
      <c r="F7" s="74">
        <v>4501.2</v>
      </c>
      <c r="G7" s="74">
        <v>49513.2</v>
      </c>
      <c r="H7" s="74">
        <v>2063.0499999999997</v>
      </c>
      <c r="I7" s="74">
        <v>1375.3666666666666</v>
      </c>
    </row>
    <row r="8" spans="2:9" x14ac:dyDescent="0.25">
      <c r="B8" s="68" t="s">
        <v>173</v>
      </c>
      <c r="C8" s="75">
        <v>42900</v>
      </c>
      <c r="D8" s="74">
        <v>9009</v>
      </c>
      <c r="E8" s="74">
        <v>51909</v>
      </c>
      <c r="F8" s="74">
        <v>5190.9000000000005</v>
      </c>
      <c r="G8" s="74">
        <v>57099.9</v>
      </c>
      <c r="H8" s="74">
        <v>2379.1624999999999</v>
      </c>
      <c r="I8" s="74">
        <v>1586.1083333333333</v>
      </c>
    </row>
    <row r="9" spans="2:9" x14ac:dyDescent="0.25">
      <c r="B9" s="68" t="s">
        <v>174</v>
      </c>
      <c r="C9" s="75">
        <v>66600</v>
      </c>
      <c r="D9" s="74">
        <v>13986</v>
      </c>
      <c r="E9" s="74">
        <v>80586</v>
      </c>
      <c r="F9" s="74">
        <v>8058.6</v>
      </c>
      <c r="G9" s="74">
        <v>88644.6</v>
      </c>
      <c r="H9" s="74">
        <v>3693.5250000000001</v>
      </c>
      <c r="I9" s="74">
        <v>2462.3500000000004</v>
      </c>
    </row>
    <row r="10" spans="2:9" x14ac:dyDescent="0.25">
      <c r="B10" s="68" t="s">
        <v>175</v>
      </c>
      <c r="C10" s="75">
        <v>25000</v>
      </c>
      <c r="D10" s="74">
        <v>5250</v>
      </c>
      <c r="E10" s="74">
        <v>30250</v>
      </c>
      <c r="F10" s="74">
        <v>3025</v>
      </c>
      <c r="G10" s="74">
        <v>33275</v>
      </c>
      <c r="H10" s="74">
        <v>1386.4583333333333</v>
      </c>
      <c r="I10" s="74">
        <v>924.30555555555554</v>
      </c>
    </row>
    <row r="11" spans="2:9" x14ac:dyDescent="0.25">
      <c r="B11" s="68" t="s">
        <v>176</v>
      </c>
      <c r="C11" s="75">
        <v>29500</v>
      </c>
      <c r="D11" s="74">
        <v>6195</v>
      </c>
      <c r="E11" s="74">
        <v>35695</v>
      </c>
      <c r="F11" s="74">
        <v>3569.5</v>
      </c>
      <c r="G11" s="74">
        <v>39264.5</v>
      </c>
      <c r="H11" s="74">
        <v>1636.0208333333333</v>
      </c>
      <c r="I11" s="74">
        <v>1090.6805555555557</v>
      </c>
    </row>
    <row r="12" spans="2:9" x14ac:dyDescent="0.25">
      <c r="B12" s="68" t="s">
        <v>177</v>
      </c>
      <c r="C12" s="75">
        <v>32590</v>
      </c>
      <c r="D12" s="74">
        <v>6843.9</v>
      </c>
      <c r="E12" s="74">
        <v>39433.9</v>
      </c>
      <c r="F12" s="74">
        <v>3943.3900000000003</v>
      </c>
      <c r="G12" s="74">
        <v>43377.29</v>
      </c>
      <c r="H12" s="74">
        <v>1807.3870833333333</v>
      </c>
      <c r="I12" s="74">
        <v>1204.9247222222223</v>
      </c>
    </row>
    <row r="13" spans="2:9" x14ac:dyDescent="0.25">
      <c r="B13" s="68" t="s">
        <v>178</v>
      </c>
      <c r="C13" s="75">
        <v>39800</v>
      </c>
      <c r="D13" s="74">
        <v>8358</v>
      </c>
      <c r="E13" s="74">
        <v>48158</v>
      </c>
      <c r="F13" s="74">
        <v>4815.8</v>
      </c>
      <c r="G13" s="74">
        <v>52973.8</v>
      </c>
      <c r="H13" s="74">
        <v>2207.2416666666668</v>
      </c>
      <c r="I13" s="74">
        <v>1471.4944444444445</v>
      </c>
    </row>
    <row r="14" spans="2:9" x14ac:dyDescent="0.25">
      <c r="B14" s="68" t="s">
        <v>179</v>
      </c>
      <c r="C14" s="75">
        <v>13320</v>
      </c>
      <c r="D14" s="74">
        <v>2797.2</v>
      </c>
      <c r="E14" s="74">
        <v>16117.2</v>
      </c>
      <c r="F14" s="74">
        <v>1611.7200000000003</v>
      </c>
      <c r="G14" s="74">
        <v>17728.920000000002</v>
      </c>
      <c r="H14" s="74">
        <v>738.70500000000004</v>
      </c>
      <c r="I14" s="74">
        <v>492.47</v>
      </c>
    </row>
    <row r="15" spans="2:9" x14ac:dyDescent="0.25">
      <c r="B15" s="71" t="s">
        <v>180</v>
      </c>
      <c r="C15" s="73">
        <v>443760</v>
      </c>
      <c r="D15" s="72">
        <v>93189.599999999991</v>
      </c>
      <c r="E15" s="69"/>
      <c r="F15" s="69"/>
      <c r="G15" s="69"/>
      <c r="H15" s="69"/>
      <c r="I15" s="69"/>
    </row>
    <row r="17" spans="2:3" ht="45" x14ac:dyDescent="0.25">
      <c r="B17" s="78" t="s">
        <v>181</v>
      </c>
      <c r="C17" s="80">
        <v>88644.6</v>
      </c>
    </row>
    <row r="18" spans="2:3" ht="45" x14ac:dyDescent="0.25">
      <c r="B18" s="79" t="s">
        <v>182</v>
      </c>
      <c r="C18" s="77">
        <v>2237.2900000000004</v>
      </c>
    </row>
    <row r="19" spans="2:3" ht="45" x14ac:dyDescent="0.25">
      <c r="B19" s="79" t="s">
        <v>183</v>
      </c>
      <c r="C19" s="77">
        <v>1491.5266666666669</v>
      </c>
    </row>
  </sheetData>
  <mergeCells count="1">
    <mergeCell ref="B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opLeftCell="A6" workbookViewId="0">
      <selection activeCell="I22" sqref="I22"/>
    </sheetView>
  </sheetViews>
  <sheetFormatPr baseColWidth="10" defaultRowHeight="15" x14ac:dyDescent="0.25"/>
  <cols>
    <col min="3" max="3" width="24.28515625" bestFit="1" customWidth="1"/>
  </cols>
  <sheetData>
    <row r="3" spans="2:7" x14ac:dyDescent="0.25">
      <c r="B3" s="81"/>
      <c r="C3" s="84">
        <v>45785</v>
      </c>
      <c r="D3" s="81"/>
      <c r="E3" s="81"/>
      <c r="F3" s="81"/>
      <c r="G3" s="81"/>
    </row>
    <row r="5" spans="2:7" x14ac:dyDescent="0.25">
      <c r="B5" s="81"/>
      <c r="C5" s="81"/>
      <c r="D5" s="81"/>
      <c r="E5" s="81"/>
      <c r="F5" s="81"/>
      <c r="G5" s="81"/>
    </row>
    <row r="6" spans="2:7" x14ac:dyDescent="0.25">
      <c r="B6" s="150" t="s">
        <v>184</v>
      </c>
      <c r="C6" s="150"/>
      <c r="D6" s="150"/>
      <c r="E6" s="150"/>
      <c r="F6" s="150"/>
      <c r="G6" s="150"/>
    </row>
    <row r="7" spans="2:7" ht="45" x14ac:dyDescent="0.25">
      <c r="B7" s="86" t="s">
        <v>185</v>
      </c>
      <c r="C7" s="86" t="s">
        <v>186</v>
      </c>
      <c r="D7" s="86" t="s">
        <v>187</v>
      </c>
      <c r="E7" s="86" t="s">
        <v>188</v>
      </c>
      <c r="F7" s="86" t="s">
        <v>189</v>
      </c>
      <c r="G7" s="86" t="s">
        <v>190</v>
      </c>
    </row>
    <row r="8" spans="2:7" x14ac:dyDescent="0.25">
      <c r="B8" s="82" t="s">
        <v>191</v>
      </c>
      <c r="C8" s="82">
        <v>1370500</v>
      </c>
      <c r="D8" s="82">
        <v>1100600</v>
      </c>
      <c r="E8" s="82">
        <v>8000670</v>
      </c>
      <c r="F8" s="82">
        <v>10471770</v>
      </c>
      <c r="G8" s="82">
        <v>3490590</v>
      </c>
    </row>
    <row r="9" spans="2:7" x14ac:dyDescent="0.25">
      <c r="B9" s="82" t="s">
        <v>192</v>
      </c>
      <c r="C9" s="82">
        <v>650460</v>
      </c>
      <c r="D9" s="82">
        <v>550340</v>
      </c>
      <c r="E9" s="82">
        <v>300420</v>
      </c>
      <c r="F9" s="82">
        <v>1501220</v>
      </c>
      <c r="G9" s="82">
        <v>500406.66666666669</v>
      </c>
    </row>
    <row r="10" spans="2:7" x14ac:dyDescent="0.25">
      <c r="B10" s="82" t="s">
        <v>193</v>
      </c>
      <c r="C10" s="82">
        <v>200320</v>
      </c>
      <c r="D10" s="82">
        <v>290760</v>
      </c>
      <c r="E10" s="82">
        <v>50600</v>
      </c>
      <c r="F10" s="82">
        <v>541680</v>
      </c>
      <c r="G10" s="82">
        <v>180560</v>
      </c>
    </row>
    <row r="11" spans="2:7" x14ac:dyDescent="0.25">
      <c r="B11" s="82" t="s">
        <v>194</v>
      </c>
      <c r="C11" s="82">
        <v>1100530</v>
      </c>
      <c r="D11" s="82">
        <v>1000800</v>
      </c>
      <c r="E11" s="82">
        <v>500880</v>
      </c>
      <c r="F11" s="82">
        <v>2602210</v>
      </c>
      <c r="G11" s="82">
        <v>867403.33333333337</v>
      </c>
    </row>
    <row r="12" spans="2:7" x14ac:dyDescent="0.25">
      <c r="B12" s="82" t="s">
        <v>195</v>
      </c>
      <c r="C12" s="82">
        <v>650880</v>
      </c>
      <c r="D12" s="82">
        <v>490850</v>
      </c>
      <c r="E12" s="82">
        <v>100950</v>
      </c>
      <c r="F12" s="82">
        <v>1242680</v>
      </c>
      <c r="G12" s="82">
        <v>414226.66666666669</v>
      </c>
    </row>
    <row r="13" spans="2:7" x14ac:dyDescent="0.25">
      <c r="B13" s="82" t="s">
        <v>196</v>
      </c>
      <c r="C13" s="82">
        <v>1210300</v>
      </c>
      <c r="D13" s="82">
        <v>1150150</v>
      </c>
      <c r="E13" s="82">
        <v>1090850</v>
      </c>
      <c r="F13" s="82">
        <v>3451300</v>
      </c>
      <c r="G13" s="82">
        <v>1150433.3333333333</v>
      </c>
    </row>
    <row r="14" spans="2:7" x14ac:dyDescent="0.25">
      <c r="B14" s="82" t="s">
        <v>197</v>
      </c>
      <c r="C14" s="82">
        <v>1120890</v>
      </c>
      <c r="D14" s="82">
        <v>9000740</v>
      </c>
      <c r="E14" s="82">
        <v>600980</v>
      </c>
      <c r="F14" s="82">
        <v>10722610</v>
      </c>
      <c r="G14" s="82">
        <v>3574203.3333333335</v>
      </c>
    </row>
    <row r="16" spans="2:7" x14ac:dyDescent="0.25">
      <c r="B16" s="82" t="s">
        <v>198</v>
      </c>
      <c r="C16" s="85">
        <v>6303880</v>
      </c>
      <c r="D16" s="85">
        <v>13584240</v>
      </c>
      <c r="E16" s="85">
        <v>10645350</v>
      </c>
      <c r="F16" s="81"/>
      <c r="G16" s="81"/>
    </row>
    <row r="17" spans="2:5" x14ac:dyDescent="0.25">
      <c r="B17" s="82" t="s">
        <v>152</v>
      </c>
      <c r="C17" s="85">
        <v>900554.28571428568</v>
      </c>
      <c r="D17" s="85">
        <v>1940605.7142857143</v>
      </c>
      <c r="E17" s="85">
        <v>1520764.2857142857</v>
      </c>
    </row>
    <row r="18" spans="2:5" x14ac:dyDescent="0.25">
      <c r="B18" s="82" t="s">
        <v>199</v>
      </c>
      <c r="C18" s="85">
        <v>1370500</v>
      </c>
      <c r="D18" s="85">
        <v>9000740</v>
      </c>
      <c r="E18" s="85">
        <v>8000670</v>
      </c>
    </row>
    <row r="19" spans="2:5" x14ac:dyDescent="0.25">
      <c r="B19" s="82" t="s">
        <v>200</v>
      </c>
      <c r="C19" s="85">
        <v>200320</v>
      </c>
      <c r="D19" s="85">
        <v>290760</v>
      </c>
      <c r="E19" s="85">
        <v>50600</v>
      </c>
    </row>
    <row r="22" spans="2:5" ht="60" x14ac:dyDescent="0.25">
      <c r="B22" s="83" t="s">
        <v>201</v>
      </c>
      <c r="C22" s="85">
        <v>12514670</v>
      </c>
      <c r="D22" s="83" t="s">
        <v>202</v>
      </c>
      <c r="E22" s="85">
        <v>4171556.6666666665</v>
      </c>
    </row>
    <row r="23" spans="2:5" ht="60" x14ac:dyDescent="0.25">
      <c r="B23" s="83" t="s">
        <v>203</v>
      </c>
      <c r="C23" s="85">
        <v>3844890</v>
      </c>
      <c r="D23" s="83" t="s">
        <v>204</v>
      </c>
      <c r="E23" s="85">
        <v>1922445</v>
      </c>
    </row>
    <row r="24" spans="2:5" ht="45" x14ac:dyDescent="0.25">
      <c r="B24" s="83" t="s">
        <v>205</v>
      </c>
      <c r="C24" s="85">
        <v>14173910</v>
      </c>
      <c r="D24" s="83" t="s">
        <v>206</v>
      </c>
      <c r="E24" s="85">
        <v>7086955</v>
      </c>
    </row>
  </sheetData>
  <mergeCells count="1">
    <mergeCell ref="B6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J5" sqref="J5"/>
    </sheetView>
  </sheetViews>
  <sheetFormatPr baseColWidth="10" defaultRowHeight="15" x14ac:dyDescent="0.25"/>
  <sheetData>
    <row r="1" spans="2:8" ht="15.75" thickBot="1" x14ac:dyDescent="0.3"/>
    <row r="2" spans="2:8" x14ac:dyDescent="0.25">
      <c r="B2" s="76"/>
      <c r="C2" s="87" t="s">
        <v>207</v>
      </c>
      <c r="D2" s="87" t="s">
        <v>208</v>
      </c>
      <c r="E2" s="87" t="s">
        <v>209</v>
      </c>
      <c r="F2" s="87" t="s">
        <v>210</v>
      </c>
      <c r="G2" s="87" t="s">
        <v>211</v>
      </c>
      <c r="H2" s="88" t="s">
        <v>212</v>
      </c>
    </row>
    <row r="3" spans="2:8" x14ac:dyDescent="0.25">
      <c r="B3" s="89" t="s">
        <v>213</v>
      </c>
      <c r="C3" s="90">
        <v>130</v>
      </c>
      <c r="D3" s="91">
        <f>C3+(C3*15%)</f>
        <v>149.5</v>
      </c>
      <c r="E3" s="91">
        <f t="shared" ref="E3:H3" si="0">D3+(D3*15%)</f>
        <v>171.92500000000001</v>
      </c>
      <c r="F3" s="91">
        <f t="shared" si="0"/>
        <v>197.71375</v>
      </c>
      <c r="G3" s="91">
        <f t="shared" si="0"/>
        <v>227.3708125</v>
      </c>
      <c r="H3" s="92">
        <f t="shared" si="0"/>
        <v>261.476434375</v>
      </c>
    </row>
    <row r="4" spans="2:8" x14ac:dyDescent="0.25">
      <c r="B4" s="93" t="s">
        <v>214</v>
      </c>
      <c r="C4" s="90">
        <f>C3*60%</f>
        <v>78</v>
      </c>
      <c r="D4" s="91">
        <f t="shared" ref="D4:H8" si="1">C4+(C4*15%)</f>
        <v>89.7</v>
      </c>
      <c r="E4" s="91">
        <f t="shared" si="1"/>
        <v>103.155</v>
      </c>
      <c r="F4" s="91">
        <f t="shared" si="1"/>
        <v>118.62825000000001</v>
      </c>
      <c r="G4" s="91">
        <f t="shared" si="1"/>
        <v>136.42248750000002</v>
      </c>
      <c r="H4" s="92">
        <f t="shared" si="1"/>
        <v>156.88586062500002</v>
      </c>
    </row>
    <row r="5" spans="2:8" x14ac:dyDescent="0.25">
      <c r="B5" s="93" t="s">
        <v>215</v>
      </c>
      <c r="C5" s="90">
        <f>C3-C4</f>
        <v>52</v>
      </c>
      <c r="D5" s="91">
        <f t="shared" si="1"/>
        <v>59.8</v>
      </c>
      <c r="E5" s="91">
        <f t="shared" si="1"/>
        <v>68.77</v>
      </c>
      <c r="F5" s="91">
        <f t="shared" si="1"/>
        <v>79.085499999999996</v>
      </c>
      <c r="G5" s="91">
        <f t="shared" si="1"/>
        <v>90.948324999999997</v>
      </c>
      <c r="H5" s="92">
        <f t="shared" si="1"/>
        <v>104.59057374999999</v>
      </c>
    </row>
    <row r="6" spans="2:8" x14ac:dyDescent="0.25">
      <c r="B6" s="93"/>
      <c r="C6" s="90"/>
      <c r="D6" s="91"/>
      <c r="E6" s="91"/>
      <c r="F6" s="91"/>
      <c r="G6" s="91"/>
      <c r="H6" s="92">
        <f t="shared" si="1"/>
        <v>0</v>
      </c>
    </row>
    <row r="7" spans="2:8" x14ac:dyDescent="0.25">
      <c r="B7" s="93" t="s">
        <v>216</v>
      </c>
      <c r="C7" s="90">
        <v>10</v>
      </c>
      <c r="D7" s="91">
        <v>10</v>
      </c>
      <c r="E7" s="91">
        <v>10</v>
      </c>
      <c r="F7" s="91">
        <v>10</v>
      </c>
      <c r="G7" s="91">
        <v>10</v>
      </c>
      <c r="H7" s="92">
        <v>10</v>
      </c>
    </row>
    <row r="8" spans="2:8" x14ac:dyDescent="0.25">
      <c r="B8" s="93" t="s">
        <v>217</v>
      </c>
      <c r="C8" s="90">
        <f>C3*12%</f>
        <v>15.6</v>
      </c>
      <c r="D8" s="91">
        <f t="shared" si="1"/>
        <v>17.939999999999998</v>
      </c>
      <c r="E8" s="91">
        <f t="shared" si="1"/>
        <v>20.630999999999997</v>
      </c>
      <c r="F8" s="91">
        <f t="shared" si="1"/>
        <v>23.725649999999995</v>
      </c>
      <c r="G8" s="91">
        <f t="shared" si="1"/>
        <v>27.284497499999993</v>
      </c>
      <c r="H8" s="92">
        <f t="shared" si="1"/>
        <v>31.377172124999994</v>
      </c>
    </row>
    <row r="9" spans="2:8" x14ac:dyDescent="0.25">
      <c r="B9" s="93" t="s">
        <v>218</v>
      </c>
      <c r="C9" s="90">
        <f>C7+C8</f>
        <v>25.6</v>
      </c>
      <c r="D9" s="90">
        <f t="shared" ref="D9:H9" si="2">D7+D8</f>
        <v>27.939999999999998</v>
      </c>
      <c r="E9" s="90">
        <f t="shared" si="2"/>
        <v>30.630999999999997</v>
      </c>
      <c r="F9" s="90">
        <f t="shared" si="2"/>
        <v>33.725649999999995</v>
      </c>
      <c r="G9" s="90">
        <f t="shared" si="2"/>
        <v>37.284497499999993</v>
      </c>
      <c r="H9" s="94">
        <f t="shared" si="2"/>
        <v>41.377172124999994</v>
      </c>
    </row>
    <row r="10" spans="2:8" x14ac:dyDescent="0.25">
      <c r="B10" s="93"/>
      <c r="C10" s="90"/>
      <c r="D10" s="91"/>
      <c r="E10" s="91"/>
      <c r="F10" s="91"/>
      <c r="G10" s="91"/>
      <c r="H10" s="92"/>
    </row>
    <row r="11" spans="2:8" ht="15.75" thickBot="1" x14ac:dyDescent="0.3">
      <c r="B11" s="95" t="s">
        <v>219</v>
      </c>
      <c r="C11" s="96">
        <f>C5-C9</f>
        <v>26.4</v>
      </c>
      <c r="D11" s="96">
        <f t="shared" ref="D11:H11" si="3">D5-D9</f>
        <v>31.86</v>
      </c>
      <c r="E11" s="96">
        <f t="shared" si="3"/>
        <v>38.138999999999996</v>
      </c>
      <c r="F11" s="96">
        <f t="shared" si="3"/>
        <v>45.359850000000002</v>
      </c>
      <c r="G11" s="96">
        <f t="shared" si="3"/>
        <v>53.663827500000004</v>
      </c>
      <c r="H11" s="97">
        <f t="shared" si="3"/>
        <v>63.213401624999996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opLeftCell="A3" workbookViewId="0">
      <selection activeCell="I2" sqref="I2"/>
    </sheetView>
  </sheetViews>
  <sheetFormatPr baseColWidth="10" defaultRowHeight="15" x14ac:dyDescent="0.25"/>
  <sheetData>
    <row r="2" spans="2:6" x14ac:dyDescent="0.25">
      <c r="B2" s="81"/>
      <c r="C2" s="82" t="s">
        <v>220</v>
      </c>
      <c r="D2" s="82" t="s">
        <v>221</v>
      </c>
      <c r="E2" s="82" t="s">
        <v>222</v>
      </c>
      <c r="F2" s="82" t="s">
        <v>223</v>
      </c>
    </row>
    <row r="3" spans="2:6" x14ac:dyDescent="0.25">
      <c r="B3" s="82" t="s">
        <v>224</v>
      </c>
      <c r="C3" s="98">
        <v>150</v>
      </c>
      <c r="D3" s="98">
        <v>350</v>
      </c>
      <c r="E3" s="98">
        <v>525</v>
      </c>
      <c r="F3" s="98">
        <f>SUM(C3:E3)</f>
        <v>1025</v>
      </c>
    </row>
    <row r="4" spans="2:6" x14ac:dyDescent="0.25">
      <c r="B4" s="82" t="s">
        <v>225</v>
      </c>
      <c r="C4" s="98">
        <v>267</v>
      </c>
      <c r="D4" s="98">
        <v>225</v>
      </c>
      <c r="E4" s="98">
        <v>427</v>
      </c>
      <c r="F4" s="98">
        <f t="shared" ref="F4:F8" si="0">SUM(C4:E4)</f>
        <v>919</v>
      </c>
    </row>
    <row r="5" spans="2:6" x14ac:dyDescent="0.25">
      <c r="B5" s="82" t="s">
        <v>226</v>
      </c>
      <c r="C5" s="98">
        <v>345</v>
      </c>
      <c r="D5" s="98">
        <v>300</v>
      </c>
      <c r="E5" s="98">
        <v>312</v>
      </c>
      <c r="F5" s="98">
        <f t="shared" si="0"/>
        <v>957</v>
      </c>
    </row>
    <row r="6" spans="2:6" x14ac:dyDescent="0.25">
      <c r="B6" s="82" t="s">
        <v>227</v>
      </c>
      <c r="C6" s="98">
        <v>200</v>
      </c>
      <c r="D6" s="98">
        <v>340</v>
      </c>
      <c r="E6" s="98">
        <v>387</v>
      </c>
      <c r="F6" s="98">
        <f t="shared" si="0"/>
        <v>927</v>
      </c>
    </row>
    <row r="7" spans="2:6" x14ac:dyDescent="0.25">
      <c r="B7" s="82" t="s">
        <v>228</v>
      </c>
      <c r="C7" s="98">
        <v>110</v>
      </c>
      <c r="D7" s="98">
        <v>460</v>
      </c>
      <c r="E7" s="98">
        <v>237</v>
      </c>
      <c r="F7" s="98">
        <f t="shared" si="0"/>
        <v>807</v>
      </c>
    </row>
    <row r="8" spans="2:6" x14ac:dyDescent="0.25">
      <c r="B8" s="82" t="s">
        <v>229</v>
      </c>
      <c r="C8" s="98">
        <f>SUM(C3:C7)</f>
        <v>1072</v>
      </c>
      <c r="D8" s="98">
        <f t="shared" ref="D8:E8" si="1">SUM(D3:D7)</f>
        <v>1675</v>
      </c>
      <c r="E8" s="98">
        <f t="shared" si="1"/>
        <v>1888</v>
      </c>
      <c r="F8" s="98">
        <f t="shared" si="0"/>
        <v>4635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" sqref="B1"/>
    </sheetView>
  </sheetViews>
  <sheetFormatPr baseColWidth="10" defaultRowHeight="15" x14ac:dyDescent="0.25"/>
  <sheetData>
    <row r="1" spans="1:10" x14ac:dyDescent="0.25">
      <c r="A1" s="99"/>
      <c r="B1" s="99"/>
      <c r="C1" s="99"/>
      <c r="D1" s="99"/>
      <c r="E1" s="99"/>
      <c r="F1" s="100">
        <v>2016</v>
      </c>
      <c r="G1" s="100">
        <v>2017</v>
      </c>
      <c r="H1" s="100">
        <v>2018</v>
      </c>
      <c r="I1" s="100">
        <v>2019</v>
      </c>
      <c r="J1" s="100">
        <v>2020</v>
      </c>
    </row>
    <row r="2" spans="1:10" x14ac:dyDescent="0.25">
      <c r="A2" s="152" t="s">
        <v>230</v>
      </c>
      <c r="B2" s="152"/>
      <c r="C2" s="99"/>
      <c r="D2" s="99"/>
      <c r="E2" s="99"/>
      <c r="F2" s="101">
        <v>10000</v>
      </c>
      <c r="G2" s="101">
        <v>12000</v>
      </c>
      <c r="H2" s="101">
        <v>15600</v>
      </c>
      <c r="I2" s="101">
        <v>18720</v>
      </c>
      <c r="J2" s="101">
        <v>20592</v>
      </c>
    </row>
    <row r="3" spans="1:10" x14ac:dyDescent="0.25">
      <c r="A3" s="99"/>
      <c r="B3" s="99" t="s">
        <v>231</v>
      </c>
      <c r="C3" s="99"/>
      <c r="D3" s="99"/>
      <c r="E3" s="99"/>
      <c r="F3" s="99"/>
      <c r="G3" s="102">
        <v>0.2</v>
      </c>
      <c r="H3" s="102">
        <v>0.3</v>
      </c>
      <c r="I3" s="102">
        <v>0.2</v>
      </c>
      <c r="J3" s="102">
        <v>0.1</v>
      </c>
    </row>
    <row r="4" spans="1:10" x14ac:dyDescent="0.25">
      <c r="A4" s="153" t="s">
        <v>232</v>
      </c>
      <c r="B4" s="153"/>
      <c r="C4" s="153"/>
      <c r="D4" s="153"/>
      <c r="E4" s="99"/>
      <c r="F4" s="81"/>
      <c r="G4" s="101"/>
      <c r="H4" s="101"/>
      <c r="I4" s="101"/>
      <c r="J4" s="101"/>
    </row>
    <row r="5" spans="1:10" x14ac:dyDescent="0.25">
      <c r="A5" s="99"/>
      <c r="B5" s="99" t="s">
        <v>233</v>
      </c>
      <c r="C5" s="99"/>
      <c r="D5" s="102">
        <v>0.17</v>
      </c>
      <c r="E5" s="99" t="s">
        <v>234</v>
      </c>
      <c r="F5" s="101">
        <f>F2*$D$5</f>
        <v>1700.0000000000002</v>
      </c>
      <c r="G5" s="101">
        <f t="shared" ref="G5:J5" si="0">G2*$D$5</f>
        <v>2040.0000000000002</v>
      </c>
      <c r="H5" s="101">
        <f t="shared" si="0"/>
        <v>2652</v>
      </c>
      <c r="I5" s="101">
        <f t="shared" si="0"/>
        <v>3182.4</v>
      </c>
      <c r="J5" s="101">
        <f t="shared" si="0"/>
        <v>3500.6400000000003</v>
      </c>
    </row>
    <row r="6" spans="1:10" x14ac:dyDescent="0.25">
      <c r="A6" s="99"/>
      <c r="B6" s="99" t="s">
        <v>235</v>
      </c>
      <c r="C6" s="99"/>
      <c r="D6" s="102">
        <v>0.14000000000000001</v>
      </c>
      <c r="E6" s="99" t="s">
        <v>234</v>
      </c>
      <c r="F6" s="101">
        <f>F2*$D$6</f>
        <v>1400.0000000000002</v>
      </c>
      <c r="G6" s="101">
        <f t="shared" ref="G6:J6" si="1">G2*$D$6</f>
        <v>1680.0000000000002</v>
      </c>
      <c r="H6" s="101">
        <f t="shared" si="1"/>
        <v>2184</v>
      </c>
      <c r="I6" s="101">
        <f t="shared" si="1"/>
        <v>2620.8000000000002</v>
      </c>
      <c r="J6" s="101">
        <f t="shared" si="1"/>
        <v>2882.88</v>
      </c>
    </row>
    <row r="7" spans="1:10" x14ac:dyDescent="0.25">
      <c r="A7" s="99"/>
      <c r="B7" s="99" t="s">
        <v>236</v>
      </c>
      <c r="C7" s="99"/>
      <c r="D7" s="102">
        <v>0.15</v>
      </c>
      <c r="E7" s="99" t="s">
        <v>237</v>
      </c>
      <c r="F7" s="101">
        <f>F6*$D$7</f>
        <v>210.00000000000003</v>
      </c>
      <c r="G7" s="101">
        <f t="shared" ref="G7:J7" si="2">G6*$D$7</f>
        <v>252.00000000000003</v>
      </c>
      <c r="H7" s="101">
        <f t="shared" si="2"/>
        <v>327.59999999999997</v>
      </c>
      <c r="I7" s="101">
        <f t="shared" si="2"/>
        <v>393.12</v>
      </c>
      <c r="J7" s="101">
        <f t="shared" si="2"/>
        <v>432.43200000000002</v>
      </c>
    </row>
    <row r="8" spans="1:10" x14ac:dyDescent="0.25">
      <c r="A8" s="99"/>
      <c r="B8" s="99" t="s">
        <v>238</v>
      </c>
      <c r="C8" s="99"/>
      <c r="D8" s="102">
        <v>0.08</v>
      </c>
      <c r="E8" s="99" t="s">
        <v>239</v>
      </c>
      <c r="F8" s="101">
        <v>100</v>
      </c>
      <c r="G8" s="101">
        <v>108</v>
      </c>
      <c r="H8" s="101">
        <v>116.64</v>
      </c>
      <c r="I8" s="101">
        <v>125.97</v>
      </c>
      <c r="J8" s="101">
        <v>136.05000000000001</v>
      </c>
    </row>
    <row r="9" spans="1:10" x14ac:dyDescent="0.25">
      <c r="A9" s="103"/>
      <c r="B9" s="103" t="s">
        <v>240</v>
      </c>
      <c r="C9" s="103"/>
      <c r="D9" s="99"/>
      <c r="E9" s="99"/>
      <c r="F9" s="99"/>
      <c r="G9" s="99"/>
      <c r="H9" s="99"/>
      <c r="I9" s="99"/>
      <c r="J9" s="99"/>
    </row>
    <row r="10" spans="1:10" x14ac:dyDescent="0.25">
      <c r="A10" s="99"/>
      <c r="B10" s="99" t="s">
        <v>241</v>
      </c>
      <c r="C10" s="99"/>
      <c r="D10" s="102">
        <v>0.1</v>
      </c>
      <c r="E10" s="99" t="s">
        <v>239</v>
      </c>
      <c r="F10" s="101">
        <v>1000</v>
      </c>
      <c r="G10" s="101">
        <v>1100</v>
      </c>
      <c r="H10" s="101">
        <v>1210</v>
      </c>
      <c r="I10" s="101">
        <v>1331</v>
      </c>
      <c r="J10" s="101">
        <v>1464</v>
      </c>
    </row>
    <row r="11" spans="1:10" x14ac:dyDescent="0.25">
      <c r="A11" s="99"/>
      <c r="B11" s="99" t="s">
        <v>242</v>
      </c>
      <c r="C11" s="99"/>
      <c r="D11" s="102">
        <v>0.08</v>
      </c>
      <c r="E11" s="99" t="s">
        <v>234</v>
      </c>
      <c r="F11" s="101">
        <v>800</v>
      </c>
      <c r="G11" s="101">
        <v>960</v>
      </c>
      <c r="H11" s="101">
        <v>1248</v>
      </c>
      <c r="I11" s="101">
        <v>1497</v>
      </c>
      <c r="J11" s="101">
        <v>1647</v>
      </c>
    </row>
    <row r="12" spans="1:10" x14ac:dyDescent="0.25">
      <c r="A12" s="99"/>
      <c r="B12" s="99" t="s">
        <v>236</v>
      </c>
      <c r="C12" s="99"/>
      <c r="D12" s="102">
        <v>0.17</v>
      </c>
      <c r="E12" s="99" t="s">
        <v>243</v>
      </c>
      <c r="F12" s="101">
        <v>306</v>
      </c>
      <c r="G12" s="101">
        <v>350.2</v>
      </c>
      <c r="H12" s="101">
        <v>417.86</v>
      </c>
      <c r="I12" s="101">
        <v>480.86</v>
      </c>
      <c r="J12" s="101">
        <v>528.95000000000005</v>
      </c>
    </row>
    <row r="13" spans="1:10" x14ac:dyDescent="0.25">
      <c r="A13" s="99"/>
      <c r="B13" s="99" t="s">
        <v>244</v>
      </c>
      <c r="C13" s="99"/>
      <c r="D13" s="102">
        <v>0.25</v>
      </c>
      <c r="E13" s="99" t="s">
        <v>234</v>
      </c>
      <c r="F13" s="101">
        <v>2500</v>
      </c>
      <c r="G13" s="101">
        <v>3000</v>
      </c>
      <c r="H13" s="101">
        <v>3900</v>
      </c>
      <c r="I13" s="101">
        <v>4680</v>
      </c>
      <c r="J13" s="101">
        <v>5148</v>
      </c>
    </row>
    <row r="14" spans="1:10" x14ac:dyDescent="0.25">
      <c r="A14" s="99"/>
      <c r="B14" s="99" t="s">
        <v>245</v>
      </c>
      <c r="C14" s="99"/>
      <c r="D14" s="99"/>
      <c r="E14" s="99"/>
      <c r="F14" s="99"/>
      <c r="G14" s="101">
        <v>20</v>
      </c>
      <c r="H14" s="101">
        <v>20</v>
      </c>
      <c r="I14" s="101">
        <v>20</v>
      </c>
      <c r="J14" s="101">
        <v>20</v>
      </c>
    </row>
    <row r="15" spans="1:10" x14ac:dyDescent="0.25">
      <c r="A15" s="99"/>
      <c r="B15" s="99" t="s">
        <v>246</v>
      </c>
      <c r="C15" s="99"/>
      <c r="D15" s="99"/>
      <c r="E15" s="99" t="s">
        <v>247</v>
      </c>
      <c r="F15" s="99">
        <v>0</v>
      </c>
      <c r="G15" s="99">
        <v>10</v>
      </c>
      <c r="H15" s="99">
        <v>20</v>
      </c>
      <c r="I15" s="99">
        <v>30</v>
      </c>
      <c r="J15" s="99">
        <v>40</v>
      </c>
    </row>
    <row r="16" spans="1:10" ht="75" x14ac:dyDescent="0.25">
      <c r="A16" s="154" t="s">
        <v>248</v>
      </c>
      <c r="B16" s="154"/>
      <c r="C16" s="154"/>
      <c r="D16" s="154"/>
      <c r="E16" s="104" t="s">
        <v>249</v>
      </c>
      <c r="F16" s="101">
        <v>8016</v>
      </c>
      <c r="G16" s="101">
        <v>9520.2000000000007</v>
      </c>
      <c r="H16" s="101">
        <v>12096.1</v>
      </c>
      <c r="I16" s="101">
        <v>14361.75</v>
      </c>
      <c r="J16" s="101">
        <v>15800.41</v>
      </c>
    </row>
    <row r="17" spans="1:10" x14ac:dyDescent="0.25">
      <c r="A17" s="151" t="s">
        <v>250</v>
      </c>
      <c r="B17" s="151"/>
      <c r="C17" s="151"/>
      <c r="D17" s="151"/>
      <c r="E17" s="99"/>
      <c r="F17" s="99">
        <v>10</v>
      </c>
      <c r="G17" s="99">
        <v>10</v>
      </c>
      <c r="H17" s="99">
        <v>10</v>
      </c>
      <c r="I17" s="99">
        <v>10</v>
      </c>
      <c r="J17" s="99">
        <v>10</v>
      </c>
    </row>
    <row r="18" spans="1:10" ht="75" x14ac:dyDescent="0.25">
      <c r="A18" s="155" t="s">
        <v>251</v>
      </c>
      <c r="B18" s="155"/>
      <c r="C18" s="99"/>
      <c r="D18" s="99"/>
      <c r="E18" s="104" t="s">
        <v>252</v>
      </c>
      <c r="F18" s="101">
        <v>1974</v>
      </c>
      <c r="G18" s="101">
        <v>2469.8000000000002</v>
      </c>
      <c r="H18" s="101">
        <v>3493.9</v>
      </c>
      <c r="I18" s="101">
        <v>4348.25</v>
      </c>
      <c r="J18" s="101">
        <v>4781.59</v>
      </c>
    </row>
    <row r="19" spans="1:10" x14ac:dyDescent="0.25">
      <c r="A19" s="151" t="s">
        <v>253</v>
      </c>
      <c r="B19" s="151"/>
      <c r="C19" s="102">
        <v>0.52</v>
      </c>
      <c r="D19" s="99"/>
      <c r="E19" s="99" t="s">
        <v>254</v>
      </c>
      <c r="F19" s="101">
        <v>1026.48</v>
      </c>
      <c r="G19" s="101">
        <v>1284.3</v>
      </c>
      <c r="H19" s="101">
        <v>1316.83</v>
      </c>
      <c r="I19" s="101">
        <v>2261.09</v>
      </c>
      <c r="J19" s="101">
        <v>2486.4299999999998</v>
      </c>
    </row>
    <row r="20" spans="1:10" x14ac:dyDescent="0.25">
      <c r="A20" s="99"/>
      <c r="B20" s="99"/>
      <c r="C20" s="99"/>
      <c r="D20" s="99"/>
      <c r="E20" s="99"/>
      <c r="F20" s="99"/>
      <c r="G20" s="99"/>
      <c r="H20" s="99"/>
      <c r="I20" s="99"/>
      <c r="J20" s="99"/>
    </row>
    <row r="21" spans="1:10" x14ac:dyDescent="0.25">
      <c r="A21" s="151" t="s">
        <v>255</v>
      </c>
      <c r="B21" s="151"/>
      <c r="C21" s="99"/>
      <c r="D21" s="99"/>
      <c r="E21" s="99" t="s">
        <v>256</v>
      </c>
      <c r="F21" s="101">
        <v>947.52</v>
      </c>
      <c r="G21" s="101">
        <v>1185.5</v>
      </c>
      <c r="H21" s="101">
        <v>1677.07</v>
      </c>
      <c r="I21" s="101">
        <v>2087.16</v>
      </c>
      <c r="J21" s="101">
        <v>2295.16</v>
      </c>
    </row>
  </sheetData>
  <mergeCells count="7">
    <mergeCell ref="A21:B21"/>
    <mergeCell ref="A2:B2"/>
    <mergeCell ref="A4:D4"/>
    <mergeCell ref="A16:D16"/>
    <mergeCell ref="A17:D17"/>
    <mergeCell ref="A18:B18"/>
    <mergeCell ref="A19:B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workbookViewId="0">
      <selection activeCell="E2" sqref="E2"/>
    </sheetView>
  </sheetViews>
  <sheetFormatPr baseColWidth="10" defaultRowHeight="15" x14ac:dyDescent="0.25"/>
  <sheetData>
    <row r="1" spans="1:3" x14ac:dyDescent="0.25">
      <c r="A1" s="105" t="s">
        <v>257</v>
      </c>
      <c r="B1" s="106">
        <v>8</v>
      </c>
      <c r="C1" s="99"/>
    </row>
    <row r="2" spans="1:3" x14ac:dyDescent="0.25">
      <c r="A2" s="105" t="s">
        <v>258</v>
      </c>
      <c r="B2" s="106">
        <v>0.5</v>
      </c>
      <c r="C2" s="99"/>
    </row>
    <row r="3" spans="1:3" x14ac:dyDescent="0.25">
      <c r="A3" s="105" t="s">
        <v>259</v>
      </c>
      <c r="B3" s="106">
        <v>2</v>
      </c>
      <c r="C3" s="99"/>
    </row>
    <row r="4" spans="1:3" x14ac:dyDescent="0.25">
      <c r="A4" s="105" t="s">
        <v>260</v>
      </c>
      <c r="B4" s="106">
        <v>1</v>
      </c>
      <c r="C4" s="99"/>
    </row>
    <row r="5" spans="1:3" x14ac:dyDescent="0.25">
      <c r="A5" s="106"/>
      <c r="B5" s="106"/>
      <c r="C5" s="99"/>
    </row>
    <row r="6" spans="1:3" x14ac:dyDescent="0.25">
      <c r="A6" s="106">
        <v>0.36</v>
      </c>
      <c r="B6" s="106"/>
      <c r="C6" s="99"/>
    </row>
    <row r="7" spans="1:3" x14ac:dyDescent="0.25">
      <c r="A7" s="105" t="s">
        <v>261</v>
      </c>
      <c r="B7" s="105" t="s">
        <v>262</v>
      </c>
      <c r="C7" s="100" t="s">
        <v>263</v>
      </c>
    </row>
    <row r="8" spans="1:3" x14ac:dyDescent="0.25">
      <c r="A8" s="106">
        <v>0</v>
      </c>
      <c r="B8" s="107">
        <f>$B$1*SIN($B$2*A8+$B$4)*COS($B$3*A8)</f>
        <v>6.731767878463172</v>
      </c>
      <c r="C8" s="104">
        <f>$B$1*SIN($B$2*A8+$B$4)*SIN($B$3*A8)</f>
        <v>0</v>
      </c>
    </row>
    <row r="9" spans="1:3" x14ac:dyDescent="0.25">
      <c r="A9" s="106">
        <v>1</v>
      </c>
      <c r="B9" s="107">
        <f t="shared" ref="B9:B72" si="0">$B$1*SIN($B$2*A9+$B$4)*COS($B$3*A9)</f>
        <v>-3.3208350651752916</v>
      </c>
      <c r="C9" s="104">
        <f t="shared" ref="C9:C72" si="1">$B$1*SIN($B$2*A9+$B$4)*SIN($B$3*A9)</f>
        <v>7.2561569967246768</v>
      </c>
    </row>
    <row r="10" spans="1:3" x14ac:dyDescent="0.25">
      <c r="A10" s="106">
        <v>2</v>
      </c>
      <c r="B10" s="107">
        <f t="shared" si="0"/>
        <v>-4.7548517000984303</v>
      </c>
      <c r="C10" s="104">
        <f t="shared" si="1"/>
        <v>-5.5052684927900337</v>
      </c>
    </row>
    <row r="11" spans="1:3" x14ac:dyDescent="0.25">
      <c r="A11" s="106">
        <v>3</v>
      </c>
      <c r="B11" s="107">
        <f t="shared" si="0"/>
        <v>4.5970813612524406</v>
      </c>
      <c r="C11" s="104">
        <f t="shared" si="1"/>
        <v>-1.3377791384238908</v>
      </c>
    </row>
    <row r="12" spans="1:3" x14ac:dyDescent="0.25">
      <c r="A12" s="106">
        <v>4</v>
      </c>
      <c r="B12" s="107">
        <f t="shared" si="0"/>
        <v>-0.16426372755025995</v>
      </c>
      <c r="C12" s="104">
        <f t="shared" si="1"/>
        <v>1.116945949900702</v>
      </c>
    </row>
    <row r="13" spans="1:3" x14ac:dyDescent="0.25">
      <c r="A13" s="106">
        <v>5</v>
      </c>
      <c r="B13" s="107">
        <f t="shared" si="0"/>
        <v>2.3546577538552214</v>
      </c>
      <c r="C13" s="104">
        <f t="shared" si="1"/>
        <v>1.5266678496725257</v>
      </c>
    </row>
    <row r="14" spans="1:3" x14ac:dyDescent="0.25">
      <c r="A14" s="106">
        <v>6</v>
      </c>
      <c r="B14" s="107">
        <f t="shared" si="0"/>
        <v>-5.1090462531537879</v>
      </c>
      <c r="C14" s="104">
        <f t="shared" si="1"/>
        <v>3.248637786059084</v>
      </c>
    </row>
    <row r="15" spans="1:3" x14ac:dyDescent="0.25">
      <c r="A15" s="106">
        <v>7</v>
      </c>
      <c r="B15" s="107">
        <f t="shared" si="0"/>
        <v>-1.069317992031213</v>
      </c>
      <c r="C15" s="104">
        <f t="shared" si="1"/>
        <v>-7.7467881997785382</v>
      </c>
    </row>
    <row r="16" spans="1:3" x14ac:dyDescent="0.25">
      <c r="A16" s="106">
        <v>8</v>
      </c>
      <c r="B16" s="107">
        <f t="shared" si="0"/>
        <v>7.3465833803470382</v>
      </c>
      <c r="C16" s="104">
        <f t="shared" si="1"/>
        <v>2.2086198328492768</v>
      </c>
    </row>
    <row r="17" spans="1:3" x14ac:dyDescent="0.25">
      <c r="A17" s="106">
        <v>9</v>
      </c>
      <c r="B17" s="107">
        <f t="shared" si="0"/>
        <v>-3.7270405225127825</v>
      </c>
      <c r="C17" s="104">
        <f t="shared" si="1"/>
        <v>4.2388142926920045</v>
      </c>
    </row>
    <row r="18" spans="1:3" x14ac:dyDescent="0.25">
      <c r="A18" s="106">
        <v>10</v>
      </c>
      <c r="B18" s="107">
        <f t="shared" si="0"/>
        <v>-0.9121956208610702</v>
      </c>
      <c r="C18" s="104">
        <f t="shared" si="1"/>
        <v>-2.0407284164832271</v>
      </c>
    </row>
    <row r="19" spans="1:3" x14ac:dyDescent="0.25">
      <c r="A19" s="106">
        <v>11</v>
      </c>
      <c r="B19" s="107">
        <f t="shared" si="0"/>
        <v>-1.7208924884983721</v>
      </c>
      <c r="C19" s="104">
        <f t="shared" si="1"/>
        <v>-1.5232748392906021E-2</v>
      </c>
    </row>
    <row r="20" spans="1:3" x14ac:dyDescent="0.25">
      <c r="A20" s="106">
        <v>12</v>
      </c>
      <c r="B20" s="107">
        <f t="shared" si="0"/>
        <v>2.2294393862259674</v>
      </c>
      <c r="C20" s="104">
        <f t="shared" si="1"/>
        <v>-4.7596227834245131</v>
      </c>
    </row>
    <row r="21" spans="1:3" x14ac:dyDescent="0.25">
      <c r="A21" s="106">
        <v>13</v>
      </c>
      <c r="B21" s="107">
        <f t="shared" si="0"/>
        <v>4.854482474555156</v>
      </c>
      <c r="C21" s="104">
        <f t="shared" si="1"/>
        <v>5.7222384707139859</v>
      </c>
    </row>
    <row r="22" spans="1:3" x14ac:dyDescent="0.25">
      <c r="A22" s="106">
        <v>14</v>
      </c>
      <c r="B22" s="107">
        <f t="shared" si="0"/>
        <v>-7.6188964166829738</v>
      </c>
      <c r="C22" s="104">
        <f t="shared" si="1"/>
        <v>2.1441830057631868</v>
      </c>
    </row>
    <row r="23" spans="1:3" x14ac:dyDescent="0.25">
      <c r="A23" s="106">
        <v>15</v>
      </c>
      <c r="B23" s="107">
        <f t="shared" si="0"/>
        <v>0.98534235870979192</v>
      </c>
      <c r="C23" s="104">
        <f t="shared" si="1"/>
        <v>-6.311444149620856</v>
      </c>
    </row>
    <row r="24" spans="1:3" x14ac:dyDescent="0.25">
      <c r="A24" s="106">
        <v>16</v>
      </c>
      <c r="B24" s="107">
        <f t="shared" si="0"/>
        <v>2.7503909414818466</v>
      </c>
      <c r="C24" s="104">
        <f t="shared" si="1"/>
        <v>1.8180250287617159</v>
      </c>
    </row>
    <row r="25" spans="1:3" x14ac:dyDescent="0.25">
      <c r="A25" s="106">
        <v>17</v>
      </c>
      <c r="B25" s="107">
        <f t="shared" si="0"/>
        <v>0.51016805552518785</v>
      </c>
      <c r="C25" s="104">
        <f t="shared" si="1"/>
        <v>-0.31808925343090844</v>
      </c>
    </row>
    <row r="26" spans="1:3" x14ac:dyDescent="0.25">
      <c r="A26" s="106">
        <v>18</v>
      </c>
      <c r="B26" s="107">
        <f t="shared" si="0"/>
        <v>0.55691958867682567</v>
      </c>
      <c r="C26" s="104">
        <f t="shared" si="1"/>
        <v>4.3163890688536748</v>
      </c>
    </row>
    <row r="27" spans="1:3" x14ac:dyDescent="0.25">
      <c r="A27" s="106">
        <v>19</v>
      </c>
      <c r="B27" s="107">
        <f t="shared" si="0"/>
        <v>-6.7213938810327791</v>
      </c>
      <c r="C27" s="104">
        <f t="shared" si="1"/>
        <v>-2.0857134566358115</v>
      </c>
    </row>
    <row r="28" spans="1:3" x14ac:dyDescent="0.25">
      <c r="A28" s="106">
        <v>20</v>
      </c>
      <c r="B28" s="107">
        <f t="shared" si="0"/>
        <v>5.3354522402253695</v>
      </c>
      <c r="C28" s="104">
        <f t="shared" si="1"/>
        <v>-5.960846906011132</v>
      </c>
    </row>
    <row r="29" spans="1:3" x14ac:dyDescent="0.25">
      <c r="A29" s="106">
        <v>21</v>
      </c>
      <c r="B29" s="107">
        <f t="shared" si="0"/>
        <v>2.8013441107999055</v>
      </c>
      <c r="C29" s="104">
        <f t="shared" si="1"/>
        <v>6.4189662581723708</v>
      </c>
    </row>
    <row r="30" spans="1:3" x14ac:dyDescent="0.25">
      <c r="A30" s="106">
        <v>22</v>
      </c>
      <c r="B30" s="107">
        <f t="shared" si="0"/>
        <v>-4.2919107333144098</v>
      </c>
      <c r="C30" s="104">
        <f t="shared" si="1"/>
        <v>-7.5986988864295363E-2</v>
      </c>
    </row>
    <row r="31" spans="1:3" x14ac:dyDescent="0.25">
      <c r="A31" s="106">
        <v>23</v>
      </c>
      <c r="B31" s="107">
        <f t="shared" si="0"/>
        <v>0.22930289038480905</v>
      </c>
      <c r="C31" s="104">
        <f t="shared" si="1"/>
        <v>-0.47846651380218563</v>
      </c>
    </row>
    <row r="32" spans="1:3" x14ac:dyDescent="0.25">
      <c r="A32" s="106">
        <v>24</v>
      </c>
      <c r="B32" s="107">
        <f t="shared" si="0"/>
        <v>-2.1517404020489677</v>
      </c>
      <c r="C32" s="104">
        <f t="shared" si="1"/>
        <v>-2.5823622766129573</v>
      </c>
    </row>
    <row r="33" spans="1:3" x14ac:dyDescent="0.25">
      <c r="A33" s="106">
        <v>25</v>
      </c>
      <c r="B33" s="107">
        <f t="shared" si="0"/>
        <v>6.2049973268266276</v>
      </c>
      <c r="C33" s="104">
        <f t="shared" si="1"/>
        <v>-1.6871425706078227</v>
      </c>
    </row>
    <row r="34" spans="1:3" x14ac:dyDescent="0.25">
      <c r="A34" s="106">
        <v>26</v>
      </c>
      <c r="B34" s="107">
        <f t="shared" si="0"/>
        <v>-1.2916789309334085</v>
      </c>
      <c r="C34" s="104">
        <f t="shared" si="1"/>
        <v>7.8188844000545803</v>
      </c>
    </row>
    <row r="35" spans="1:3" x14ac:dyDescent="0.25">
      <c r="A35" s="106">
        <v>27</v>
      </c>
      <c r="B35" s="107">
        <f t="shared" si="0"/>
        <v>-6.2025412979340828</v>
      </c>
      <c r="C35" s="104">
        <f t="shared" si="1"/>
        <v>-4.1792729508217326</v>
      </c>
    </row>
    <row r="36" spans="1:3" x14ac:dyDescent="0.25">
      <c r="A36" s="106">
        <v>28</v>
      </c>
      <c r="B36" s="107">
        <f t="shared" si="0"/>
        <v>4.4387092882363346</v>
      </c>
      <c r="C36" s="104">
        <f t="shared" si="1"/>
        <v>-2.7132661974310226</v>
      </c>
    </row>
    <row r="37" spans="1:3" x14ac:dyDescent="0.25">
      <c r="A37" s="106">
        <v>29</v>
      </c>
      <c r="B37" s="107">
        <f t="shared" si="0"/>
        <v>0.19685457970498599</v>
      </c>
      <c r="C37" s="104">
        <f t="shared" si="1"/>
        <v>1.6399673242794115</v>
      </c>
    </row>
    <row r="38" spans="1:3" x14ac:dyDescent="0.25">
      <c r="A38" s="106">
        <v>30</v>
      </c>
      <c r="B38" s="107">
        <f t="shared" si="0"/>
        <v>2.193622847171067</v>
      </c>
      <c r="C38" s="104">
        <f t="shared" si="1"/>
        <v>0.70204791016053381</v>
      </c>
    </row>
    <row r="39" spans="1:3" x14ac:dyDescent="0.25">
      <c r="A39" s="106">
        <v>31</v>
      </c>
      <c r="B39" s="107">
        <f t="shared" si="0"/>
        <v>-3.8351402089804028</v>
      </c>
      <c r="C39" s="104">
        <f t="shared" si="1"/>
        <v>4.2091038818969118</v>
      </c>
    </row>
    <row r="40" spans="1:3" x14ac:dyDescent="0.25">
      <c r="A40" s="106">
        <v>32</v>
      </c>
      <c r="B40" s="107">
        <f t="shared" si="0"/>
        <v>-3.0138444680787115</v>
      </c>
      <c r="C40" s="104">
        <f t="shared" si="1"/>
        <v>-7.0760858046902388</v>
      </c>
    </row>
    <row r="41" spans="1:3" x14ac:dyDescent="0.25">
      <c r="A41" s="106">
        <v>33</v>
      </c>
      <c r="B41" s="107">
        <f t="shared" si="0"/>
        <v>7.8022564347268482</v>
      </c>
      <c r="C41" s="104">
        <f t="shared" si="1"/>
        <v>0.20723197072778018</v>
      </c>
    </row>
    <row r="42" spans="1:3" x14ac:dyDescent="0.25">
      <c r="A42" s="106">
        <v>34</v>
      </c>
      <c r="B42" s="107">
        <f t="shared" si="0"/>
        <v>-2.644334373200524</v>
      </c>
      <c r="C42" s="104">
        <f t="shared" si="1"/>
        <v>5.3946578937674206</v>
      </c>
    </row>
    <row r="43" spans="1:3" x14ac:dyDescent="0.25">
      <c r="A43" s="106">
        <v>35</v>
      </c>
      <c r="B43" s="107">
        <f t="shared" si="0"/>
        <v>-1.735196418893425</v>
      </c>
      <c r="C43" s="104">
        <f t="shared" si="1"/>
        <v>-2.1203404739825267</v>
      </c>
    </row>
    <row r="44" spans="1:3" x14ac:dyDescent="0.25">
      <c r="A44" s="106">
        <v>36</v>
      </c>
      <c r="B44" s="107">
        <f t="shared" si="0"/>
        <v>-1.1597505537227093</v>
      </c>
      <c r="C44" s="104">
        <f t="shared" si="1"/>
        <v>0.30433869886433057</v>
      </c>
    </row>
    <row r="45" spans="1:3" x14ac:dyDescent="0.25">
      <c r="A45" s="106">
        <v>37</v>
      </c>
      <c r="B45" s="107">
        <f t="shared" si="0"/>
        <v>0.83185357440644192</v>
      </c>
      <c r="C45" s="104">
        <f t="shared" si="1"/>
        <v>-4.7723627057495577</v>
      </c>
    </row>
    <row r="46" spans="1:3" x14ac:dyDescent="0.25">
      <c r="A46" s="106">
        <v>38</v>
      </c>
      <c r="B46" s="107">
        <f t="shared" si="0"/>
        <v>6.020554990085027</v>
      </c>
      <c r="C46" s="104">
        <f t="shared" si="1"/>
        <v>4.1346022280546721</v>
      </c>
    </row>
    <row r="47" spans="1:3" x14ac:dyDescent="0.25">
      <c r="A47" s="106">
        <v>39</v>
      </c>
      <c r="B47" s="107">
        <f t="shared" si="0"/>
        <v>-6.8406694477689509</v>
      </c>
      <c r="C47" s="104">
        <f t="shared" si="1"/>
        <v>4.0987923083663169</v>
      </c>
    </row>
    <row r="48" spans="1:3" x14ac:dyDescent="0.25">
      <c r="A48" s="106">
        <v>40</v>
      </c>
      <c r="B48" s="107">
        <f t="shared" si="0"/>
        <v>-0.73884887984314929</v>
      </c>
      <c r="C48" s="104">
        <f t="shared" si="1"/>
        <v>-6.6523403710560221</v>
      </c>
    </row>
    <row r="49" spans="1:3" x14ac:dyDescent="0.25">
      <c r="A49" s="106">
        <v>41</v>
      </c>
      <c r="B49" s="107">
        <f t="shared" si="0"/>
        <v>3.5832403415209111</v>
      </c>
      <c r="C49" s="104">
        <f t="shared" si="1"/>
        <v>1.1818472854971931</v>
      </c>
    </row>
    <row r="50" spans="1:3" x14ac:dyDescent="0.25">
      <c r="A50" s="106">
        <v>42</v>
      </c>
      <c r="B50" s="107">
        <f t="shared" si="0"/>
        <v>4.8152786273481046E-2</v>
      </c>
      <c r="C50" s="104">
        <f t="shared" si="1"/>
        <v>-5.1917554333591381E-2</v>
      </c>
    </row>
    <row r="51" spans="1:3" x14ac:dyDescent="0.25">
      <c r="A51" s="106">
        <v>43</v>
      </c>
      <c r="B51" s="107">
        <f t="shared" si="0"/>
        <v>1.4954248228019691</v>
      </c>
      <c r="C51" s="104">
        <f t="shared" si="1"/>
        <v>3.5990833495739367</v>
      </c>
    </row>
    <row r="52" spans="1:3" x14ac:dyDescent="0.25">
      <c r="A52" s="106">
        <v>44</v>
      </c>
      <c r="B52" s="107">
        <f t="shared" si="0"/>
        <v>-6.7655205124028468</v>
      </c>
      <c r="C52" s="104">
        <f t="shared" si="1"/>
        <v>-0.23963812837114712</v>
      </c>
    </row>
    <row r="53" spans="1:3" x14ac:dyDescent="0.25">
      <c r="A53" s="106">
        <v>45</v>
      </c>
      <c r="B53" s="107">
        <f t="shared" si="0"/>
        <v>3.577713787762109</v>
      </c>
      <c r="C53" s="104">
        <f t="shared" si="1"/>
        <v>-7.1382560241060711</v>
      </c>
    </row>
    <row r="54" spans="1:3" x14ac:dyDescent="0.25">
      <c r="A54" s="106">
        <v>46</v>
      </c>
      <c r="B54" s="107">
        <f t="shared" si="0"/>
        <v>4.5383562962143094</v>
      </c>
      <c r="C54" s="104">
        <f t="shared" si="1"/>
        <v>5.6469408524993714</v>
      </c>
    </row>
    <row r="55" spans="1:3" x14ac:dyDescent="0.25">
      <c r="A55" s="106">
        <v>47</v>
      </c>
      <c r="B55" s="107">
        <f t="shared" si="0"/>
        <v>-4.5863767710285739</v>
      </c>
      <c r="C55" s="104">
        <f t="shared" si="1"/>
        <v>1.1602528665653555</v>
      </c>
    </row>
    <row r="56" spans="1:3" x14ac:dyDescent="0.25">
      <c r="A56" s="106">
        <v>48</v>
      </c>
      <c r="B56" s="107">
        <f t="shared" si="0"/>
        <v>0.19104228587681962</v>
      </c>
      <c r="C56" s="104">
        <f t="shared" si="1"/>
        <v>-1.0414364758636674</v>
      </c>
    </row>
    <row r="57" spans="1:3" x14ac:dyDescent="0.25">
      <c r="A57" s="106">
        <v>49</v>
      </c>
      <c r="B57" s="107">
        <f t="shared" si="0"/>
        <v>-2.3533783105924946</v>
      </c>
      <c r="C57" s="104">
        <f t="shared" si="1"/>
        <v>-1.6470204094642467</v>
      </c>
    </row>
    <row r="58" spans="1:3" x14ac:dyDescent="0.25">
      <c r="A58" s="106">
        <v>50</v>
      </c>
      <c r="B58" s="107">
        <f t="shared" si="0"/>
        <v>5.2605483445681172</v>
      </c>
      <c r="C58" s="104">
        <f t="shared" si="1"/>
        <v>-3.0890671892861463</v>
      </c>
    </row>
    <row r="59" spans="1:3" x14ac:dyDescent="0.25">
      <c r="A59" s="106">
        <v>51</v>
      </c>
      <c r="B59" s="107">
        <f t="shared" si="0"/>
        <v>0.79590988276300756</v>
      </c>
      <c r="C59" s="104">
        <f t="shared" si="1"/>
        <v>7.7943297734512083</v>
      </c>
    </row>
    <row r="60" spans="1:3" x14ac:dyDescent="0.25">
      <c r="A60" s="106">
        <v>52</v>
      </c>
      <c r="B60" s="107">
        <f t="shared" si="0"/>
        <v>-7.2444941828697269</v>
      </c>
      <c r="C60" s="104">
        <f t="shared" si="1"/>
        <v>-2.4607353953620232</v>
      </c>
    </row>
    <row r="61" spans="1:3" x14ac:dyDescent="0.25">
      <c r="A61" s="106">
        <v>53</v>
      </c>
      <c r="B61" s="107">
        <f t="shared" si="0"/>
        <v>3.8401510206959872</v>
      </c>
      <c r="C61" s="104">
        <f t="shared" si="1"/>
        <v>-4.0675771581944185</v>
      </c>
    </row>
    <row r="62" spans="1:3" x14ac:dyDescent="0.25">
      <c r="A62" s="106">
        <v>54</v>
      </c>
      <c r="B62" s="107">
        <f t="shared" si="0"/>
        <v>0.81382178880194589</v>
      </c>
      <c r="C62" s="104">
        <f t="shared" si="1"/>
        <v>2.0086439826282083</v>
      </c>
    </row>
    <row r="63" spans="1:3" x14ac:dyDescent="0.25">
      <c r="A63" s="106">
        <v>55</v>
      </c>
      <c r="B63" s="107">
        <f t="shared" si="0"/>
        <v>1.7882923331452247</v>
      </c>
      <c r="C63" s="104">
        <f t="shared" si="1"/>
        <v>7.9196390068027214E-2</v>
      </c>
    </row>
    <row r="64" spans="1:3" x14ac:dyDescent="0.25">
      <c r="A64" s="106">
        <v>56</v>
      </c>
      <c r="B64" s="107">
        <f t="shared" si="0"/>
        <v>-2.4207723829077059</v>
      </c>
      <c r="C64" s="104">
        <f t="shared" si="1"/>
        <v>4.7250499188674331</v>
      </c>
    </row>
    <row r="65" spans="1:3" x14ac:dyDescent="0.25">
      <c r="A65" s="106">
        <v>57</v>
      </c>
      <c r="B65" s="107">
        <f t="shared" si="0"/>
        <v>-4.6639068362726599</v>
      </c>
      <c r="C65" s="104">
        <f t="shared" si="1"/>
        <v>-5.9095296054589808</v>
      </c>
    </row>
    <row r="66" spans="1:3" x14ac:dyDescent="0.25">
      <c r="A66" s="106">
        <v>58</v>
      </c>
      <c r="B66" s="107">
        <f t="shared" si="0"/>
        <v>7.6797104805033349</v>
      </c>
      <c r="C66" s="104">
        <f t="shared" si="1"/>
        <v>-1.8706315267663614</v>
      </c>
    </row>
    <row r="67" spans="1:3" x14ac:dyDescent="0.25">
      <c r="A67" s="106">
        <v>59</v>
      </c>
      <c r="B67" s="107">
        <f t="shared" si="0"/>
        <v>-1.2000295616343102</v>
      </c>
      <c r="C67" s="104">
        <f t="shared" si="1"/>
        <v>6.2305041049042194</v>
      </c>
    </row>
    <row r="68" spans="1:3" x14ac:dyDescent="0.25">
      <c r="A68" s="106">
        <v>60</v>
      </c>
      <c r="B68" s="107">
        <f t="shared" si="0"/>
        <v>-2.6316780975871987</v>
      </c>
      <c r="C68" s="104">
        <f t="shared" si="1"/>
        <v>-1.8767102057390384</v>
      </c>
    </row>
    <row r="69" spans="1:3" x14ac:dyDescent="0.25">
      <c r="A69" s="106">
        <v>61</v>
      </c>
      <c r="B69" s="107">
        <f t="shared" si="0"/>
        <v>-0.58229035746087032</v>
      </c>
      <c r="C69" s="104">
        <f t="shared" si="1"/>
        <v>0.33503332515811252</v>
      </c>
    </row>
    <row r="70" spans="1:3" x14ac:dyDescent="0.25">
      <c r="A70" s="106">
        <v>62</v>
      </c>
      <c r="B70" s="107">
        <f t="shared" si="0"/>
        <v>-0.40927419679590571</v>
      </c>
      <c r="C70" s="104">
        <f t="shared" si="1"/>
        <v>-4.3923869658867112</v>
      </c>
    </row>
    <row r="71" spans="1:3" x14ac:dyDescent="0.25">
      <c r="A71" s="106">
        <v>63</v>
      </c>
      <c r="B71" s="107">
        <f t="shared" si="0"/>
        <v>6.6748772871448185</v>
      </c>
      <c r="C71" s="104">
        <f t="shared" si="1"/>
        <v>2.3333530468361925</v>
      </c>
    </row>
    <row r="72" spans="1:3" x14ac:dyDescent="0.25">
      <c r="A72" s="106">
        <v>64</v>
      </c>
      <c r="B72" s="107">
        <f t="shared" si="0"/>
        <v>-5.542678001253968</v>
      </c>
      <c r="C72" s="104">
        <f t="shared" si="1"/>
        <v>5.7677932665221734</v>
      </c>
    </row>
    <row r="73" spans="1:3" x14ac:dyDescent="0.25">
      <c r="A73" s="106">
        <v>65</v>
      </c>
      <c r="B73" s="107">
        <f t="shared" ref="B73:B136" si="2">$B$1*SIN($B$2*A73+$B$4)*COS($B$3*A73)</f>
        <v>-2.5596973573955304</v>
      </c>
      <c r="C73" s="104">
        <f t="shared" ref="C73:C136" si="3">$B$1*SIN($B$2*A73+$B$4)*SIN($B$3*A73)</f>
        <v>-6.482019980824381</v>
      </c>
    </row>
    <row r="74" spans="1:3" x14ac:dyDescent="0.25">
      <c r="A74" s="106">
        <v>66</v>
      </c>
      <c r="B74" s="107">
        <f t="shared" si="2"/>
        <v>4.2266937428747182</v>
      </c>
      <c r="C74" s="104">
        <f t="shared" si="3"/>
        <v>0.22468485500898294</v>
      </c>
    </row>
    <row r="75" spans="1:3" x14ac:dyDescent="0.25">
      <c r="A75" s="106">
        <v>67</v>
      </c>
      <c r="B75" s="107">
        <f t="shared" si="2"/>
        <v>-0.21331481554043122</v>
      </c>
      <c r="C75" s="104">
        <f t="shared" si="3"/>
        <v>0.40743666791080474</v>
      </c>
    </row>
    <row r="76" spans="1:3" x14ac:dyDescent="0.25">
      <c r="A76" s="106">
        <v>68</v>
      </c>
      <c r="B76" s="107">
        <f t="shared" si="2"/>
        <v>2.0982603230608605</v>
      </c>
      <c r="C76" s="104">
        <f t="shared" si="3"/>
        <v>2.7075984041040759</v>
      </c>
    </row>
    <row r="77" spans="1:3" x14ac:dyDescent="0.25">
      <c r="A77" s="106">
        <v>69</v>
      </c>
      <c r="B77" s="107">
        <f t="shared" si="2"/>
        <v>-6.3016018094280772</v>
      </c>
      <c r="C77" s="104">
        <f t="shared" si="3"/>
        <v>1.4759884609057941</v>
      </c>
    </row>
    <row r="78" spans="1:3" x14ac:dyDescent="0.25">
      <c r="A78" s="106">
        <v>70</v>
      </c>
      <c r="B78" s="107">
        <f t="shared" si="2"/>
        <v>1.5694985569715045</v>
      </c>
      <c r="C78" s="104">
        <f t="shared" si="3"/>
        <v>-7.7774477243134594</v>
      </c>
    </row>
    <row r="79" spans="1:3" x14ac:dyDescent="0.25">
      <c r="A79" s="106">
        <v>71</v>
      </c>
      <c r="B79" s="107">
        <f t="shared" si="2"/>
        <v>6.0301455420034467</v>
      </c>
      <c r="C79" s="104">
        <f t="shared" si="3"/>
        <v>4.3812682781964023</v>
      </c>
    </row>
    <row r="80" spans="1:3" x14ac:dyDescent="0.25">
      <c r="A80" s="106">
        <v>72</v>
      </c>
      <c r="B80" s="107">
        <f t="shared" si="2"/>
        <v>-4.4849325787132459</v>
      </c>
      <c r="C80" s="104">
        <f t="shared" si="3"/>
        <v>2.5279289598031967</v>
      </c>
    </row>
    <row r="81" spans="1:3" x14ac:dyDescent="0.25">
      <c r="A81" s="106">
        <v>73</v>
      </c>
      <c r="B81" s="107">
        <f t="shared" si="2"/>
        <v>-0.13285660644552891</v>
      </c>
      <c r="C81" s="104">
        <f t="shared" si="3"/>
        <v>-1.5768032505457996</v>
      </c>
    </row>
    <row r="82" spans="1:3" x14ac:dyDescent="0.25">
      <c r="A82" s="106">
        <v>74</v>
      </c>
      <c r="B82" s="107">
        <f t="shared" si="2"/>
        <v>-2.2311250378808491</v>
      </c>
      <c r="C82" s="104">
        <f t="shared" si="3"/>
        <v>-0.80217109764646277</v>
      </c>
    </row>
    <row r="83" spans="1:3" x14ac:dyDescent="0.25">
      <c r="A83" s="106">
        <v>75</v>
      </c>
      <c r="B83" s="107">
        <f t="shared" si="2"/>
        <v>4.0163545042124404</v>
      </c>
      <c r="C83" s="104">
        <f t="shared" si="3"/>
        <v>-4.1061049075603711</v>
      </c>
    </row>
    <row r="84" spans="1:3" x14ac:dyDescent="0.25">
      <c r="A84" s="106">
        <v>76</v>
      </c>
      <c r="B84" s="107">
        <f t="shared" si="2"/>
        <v>2.7683618174185445</v>
      </c>
      <c r="C84" s="104">
        <f t="shared" si="3"/>
        <v>7.1962401177072124</v>
      </c>
    </row>
    <row r="85" spans="1:3" x14ac:dyDescent="0.25">
      <c r="A85" s="106">
        <v>77</v>
      </c>
      <c r="B85" s="107">
        <f t="shared" si="2"/>
        <v>-7.7742169790808102</v>
      </c>
      <c r="C85" s="104">
        <f t="shared" si="3"/>
        <v>-0.48230763987568515</v>
      </c>
    </row>
    <row r="86" spans="1:3" x14ac:dyDescent="0.25">
      <c r="A86" s="106">
        <v>78</v>
      </c>
      <c r="B86" s="107">
        <f t="shared" si="2"/>
        <v>2.8114746488225815</v>
      </c>
      <c r="C86" s="104">
        <f t="shared" si="3"/>
        <v>-5.2562345934972754</v>
      </c>
    </row>
    <row r="87" spans="1:3" x14ac:dyDescent="0.25">
      <c r="A87" s="106">
        <v>79</v>
      </c>
      <c r="B87" s="107">
        <f t="shared" si="2"/>
        <v>1.6187028163314072</v>
      </c>
      <c r="C87" s="104">
        <f t="shared" si="3"/>
        <v>2.1274044673518415</v>
      </c>
    </row>
    <row r="88" spans="1:3" x14ac:dyDescent="0.25">
      <c r="A88" s="106">
        <v>80</v>
      </c>
      <c r="B88" s="107">
        <f t="shared" si="2"/>
        <v>1.2380554028774782</v>
      </c>
      <c r="C88" s="104">
        <f t="shared" si="3"/>
        <v>-0.27844656069792451</v>
      </c>
    </row>
    <row r="89" spans="1:3" x14ac:dyDescent="0.25">
      <c r="A89" s="106">
        <v>81</v>
      </c>
      <c r="B89" s="107">
        <f t="shared" si="2"/>
        <v>-1.0118622879190848</v>
      </c>
      <c r="C89" s="104">
        <f t="shared" si="3"/>
        <v>4.7948775724871568</v>
      </c>
    </row>
    <row r="90" spans="1:3" x14ac:dyDescent="0.25">
      <c r="A90" s="106">
        <v>82</v>
      </c>
      <c r="B90" s="107">
        <f t="shared" si="2"/>
        <v>-5.8934202280872157</v>
      </c>
      <c r="C90" s="104">
        <f t="shared" si="3"/>
        <v>-4.3621496849566341</v>
      </c>
    </row>
    <row r="91" spans="1:3" x14ac:dyDescent="0.25">
      <c r="A91" s="106">
        <v>83</v>
      </c>
      <c r="B91" s="107">
        <f t="shared" si="2"/>
        <v>6.9762668094545246</v>
      </c>
      <c r="C91" s="104">
        <f t="shared" si="3"/>
        <v>-3.851201629610236</v>
      </c>
    </row>
    <row r="92" spans="1:3" x14ac:dyDescent="0.25">
      <c r="A92" s="106">
        <v>84</v>
      </c>
      <c r="B92" s="107">
        <f t="shared" si="2"/>
        <v>0.49997042135277381</v>
      </c>
      <c r="C92" s="104">
        <f t="shared" si="3"/>
        <v>6.6353884450093856</v>
      </c>
    </row>
    <row r="93" spans="1:3" x14ac:dyDescent="0.25">
      <c r="A93" s="106">
        <v>85</v>
      </c>
      <c r="B93" s="107">
        <f t="shared" si="2"/>
        <v>-3.4804521595552083</v>
      </c>
      <c r="C93" s="104">
        <f t="shared" si="3"/>
        <v>-1.2862511685349434</v>
      </c>
    </row>
    <row r="94" spans="1:3" x14ac:dyDescent="0.25">
      <c r="A94" s="106">
        <v>86</v>
      </c>
      <c r="B94" s="107">
        <f t="shared" si="2"/>
        <v>-9.9916888627280279E-2</v>
      </c>
      <c r="C94" s="104">
        <f t="shared" si="3"/>
        <v>0.10035704819819406</v>
      </c>
    </row>
    <row r="95" spans="1:3" x14ac:dyDescent="0.25">
      <c r="A95" s="106">
        <v>87</v>
      </c>
      <c r="B95" s="107">
        <f t="shared" si="2"/>
        <v>-1.388723871825235</v>
      </c>
      <c r="C95" s="104">
        <f t="shared" si="3"/>
        <v>-3.7075302520261815</v>
      </c>
    </row>
    <row r="96" spans="1:3" x14ac:dyDescent="0.25">
      <c r="A96" s="106">
        <v>88</v>
      </c>
      <c r="B96" s="107">
        <f t="shared" si="2"/>
        <v>6.7901687400618318</v>
      </c>
      <c r="C96" s="104">
        <f t="shared" si="3"/>
        <v>0.48162661639548582</v>
      </c>
    </row>
    <row r="97" spans="1:3" x14ac:dyDescent="0.25">
      <c r="A97" s="106">
        <v>89</v>
      </c>
      <c r="B97" s="107">
        <f t="shared" si="2"/>
        <v>-3.8301054019012635</v>
      </c>
      <c r="C97" s="104">
        <f t="shared" si="3"/>
        <v>7.0107097615026976</v>
      </c>
    </row>
    <row r="98" spans="1:3" x14ac:dyDescent="0.25">
      <c r="A98" s="106">
        <v>90</v>
      </c>
      <c r="B98" s="107">
        <f t="shared" si="2"/>
        <v>-4.3174745344758252</v>
      </c>
      <c r="C98" s="104">
        <f t="shared" si="3"/>
        <v>-5.7797608927431945</v>
      </c>
    </row>
    <row r="99" spans="1:3" x14ac:dyDescent="0.25">
      <c r="A99" s="106">
        <v>91</v>
      </c>
      <c r="B99" s="107">
        <f t="shared" si="2"/>
        <v>4.5685728953382032</v>
      </c>
      <c r="C99" s="104">
        <f t="shared" si="3"/>
        <v>-0.98510063006306836</v>
      </c>
    </row>
    <row r="100" spans="1:3" x14ac:dyDescent="0.25">
      <c r="A100" s="106">
        <v>92</v>
      </c>
      <c r="B100" s="107">
        <f t="shared" si="2"/>
        <v>-0.21267894079940922</v>
      </c>
      <c r="C100" s="104">
        <f t="shared" si="3"/>
        <v>0.96543665493953457</v>
      </c>
    </row>
    <row r="101" spans="1:3" x14ac:dyDescent="0.25">
      <c r="A101" s="106">
        <v>93</v>
      </c>
      <c r="B101" s="107">
        <f t="shared" si="2"/>
        <v>2.3462820388421015</v>
      </c>
      <c r="C101" s="104">
        <f t="shared" si="3"/>
        <v>1.7690129005670714</v>
      </c>
    </row>
    <row r="102" spans="1:3" x14ac:dyDescent="0.25">
      <c r="A102" s="106">
        <v>94</v>
      </c>
      <c r="B102" s="107">
        <f t="shared" si="2"/>
        <v>-5.4066869955089372</v>
      </c>
      <c r="C102" s="104">
        <f t="shared" si="3"/>
        <v>2.9225862023059705</v>
      </c>
    </row>
    <row r="103" spans="1:3" x14ac:dyDescent="0.25">
      <c r="A103" s="106">
        <v>95</v>
      </c>
      <c r="B103" s="107">
        <f t="shared" si="2"/>
        <v>-0.52043374612899329</v>
      </c>
      <c r="C103" s="104">
        <f t="shared" si="3"/>
        <v>-7.8315943387649618</v>
      </c>
    </row>
    <row r="104" spans="1:3" x14ac:dyDescent="0.25">
      <c r="A104" s="106">
        <v>96</v>
      </c>
      <c r="B104" s="107">
        <f t="shared" si="2"/>
        <v>7.1332282966012848</v>
      </c>
      <c r="C104" s="104">
        <f t="shared" si="3"/>
        <v>2.7081872014123087</v>
      </c>
    </row>
    <row r="105" spans="1:3" x14ac:dyDescent="0.25">
      <c r="A105" s="106">
        <v>97</v>
      </c>
      <c r="B105" s="107">
        <f t="shared" si="2"/>
        <v>-3.9455415171831607</v>
      </c>
      <c r="C105" s="104">
        <f t="shared" si="3"/>
        <v>3.8933833568765812</v>
      </c>
    </row>
    <row r="106" spans="1:3" x14ac:dyDescent="0.25">
      <c r="A106" s="106">
        <v>98</v>
      </c>
      <c r="B106" s="107">
        <f t="shared" si="2"/>
        <v>-0.71883669399586092</v>
      </c>
      <c r="C106" s="104">
        <f t="shared" si="3"/>
        <v>-1.9720724870448383</v>
      </c>
    </row>
    <row r="107" spans="1:3" x14ac:dyDescent="0.25">
      <c r="A107" s="106">
        <v>99</v>
      </c>
      <c r="B107" s="107">
        <f t="shared" si="2"/>
        <v>-1.8530944827103841</v>
      </c>
      <c r="C107" s="104">
        <f t="shared" si="3"/>
        <v>-0.14793581353820279</v>
      </c>
    </row>
    <row r="108" spans="1:3" x14ac:dyDescent="0.25">
      <c r="A108" s="106">
        <v>100</v>
      </c>
      <c r="B108" s="107">
        <f t="shared" si="2"/>
        <v>2.6122191512079636</v>
      </c>
      <c r="C108" s="104">
        <f t="shared" si="3"/>
        <v>-4.6824746222238582</v>
      </c>
    </row>
    <row r="109" spans="1:3" x14ac:dyDescent="0.25">
      <c r="A109" s="106">
        <v>101</v>
      </c>
      <c r="B109" s="107">
        <f t="shared" si="2"/>
        <v>4.4657887702931545</v>
      </c>
      <c r="C109" s="104">
        <f t="shared" si="3"/>
        <v>6.0900015710598359</v>
      </c>
    </row>
    <row r="110" spans="1:3" x14ac:dyDescent="0.25">
      <c r="A110" s="106">
        <v>102</v>
      </c>
      <c r="B110" s="107">
        <f t="shared" si="2"/>
        <v>-7.7301142314236992</v>
      </c>
      <c r="C110" s="104">
        <f t="shared" si="3"/>
        <v>1.5953401872890951</v>
      </c>
    </row>
    <row r="111" spans="1:3" x14ac:dyDescent="0.25">
      <c r="A111" s="106">
        <v>103</v>
      </c>
      <c r="B111" s="107">
        <f t="shared" si="2"/>
        <v>1.4101204698592196</v>
      </c>
      <c r="C111" s="104">
        <f t="shared" si="3"/>
        <v>-6.1418441722370698</v>
      </c>
    </row>
    <row r="112" spans="1:3" x14ac:dyDescent="0.25">
      <c r="A112" s="106">
        <v>104</v>
      </c>
      <c r="B112" s="107">
        <f t="shared" si="2"/>
        <v>2.5121230947708186</v>
      </c>
      <c r="C112" s="104">
        <f t="shared" si="3"/>
        <v>1.9291624938546754</v>
      </c>
    </row>
    <row r="113" spans="1:3" x14ac:dyDescent="0.25">
      <c r="A113" s="106">
        <v>105</v>
      </c>
      <c r="B113" s="107">
        <f t="shared" si="2"/>
        <v>0.65612849425264308</v>
      </c>
      <c r="C113" s="104">
        <f t="shared" si="3"/>
        <v>-0.34720134462686092</v>
      </c>
    </row>
    <row r="114" spans="1:3" x14ac:dyDescent="0.25">
      <c r="A114" s="106">
        <v>106</v>
      </c>
      <c r="B114" s="107">
        <f t="shared" si="2"/>
        <v>0.25691971974845823</v>
      </c>
      <c r="C114" s="104">
        <f t="shared" si="3"/>
        <v>4.4629233837317877</v>
      </c>
    </row>
    <row r="115" spans="1:3" x14ac:dyDescent="0.25">
      <c r="A115" s="106">
        <v>107</v>
      </c>
      <c r="B115" s="107">
        <f t="shared" si="2"/>
        <v>-6.6186977897374728</v>
      </c>
      <c r="C115" s="104">
        <f t="shared" si="3"/>
        <v>-2.580098698557626</v>
      </c>
    </row>
    <row r="116" spans="1:3" x14ac:dyDescent="0.25">
      <c r="A116" s="106">
        <v>108</v>
      </c>
      <c r="B116" s="107">
        <f t="shared" si="2"/>
        <v>5.7424744167443542</v>
      </c>
      <c r="C116" s="104">
        <f t="shared" si="3"/>
        <v>-5.5671045974640467</v>
      </c>
    </row>
    <row r="117" spans="1:3" x14ac:dyDescent="0.25">
      <c r="A117" s="106">
        <v>109</v>
      </c>
      <c r="B117" s="107">
        <f t="shared" si="2"/>
        <v>2.316931349761763</v>
      </c>
      <c r="C117" s="104">
        <f t="shared" si="3"/>
        <v>6.5355372643068499</v>
      </c>
    </row>
    <row r="118" spans="1:3" x14ac:dyDescent="0.25">
      <c r="A118" s="106">
        <v>110</v>
      </c>
      <c r="B118" s="107">
        <f t="shared" si="2"/>
        <v>-4.1560737522564732</v>
      </c>
      <c r="C118" s="104">
        <f t="shared" si="3"/>
        <v>-0.36883549664851889</v>
      </c>
    </row>
    <row r="119" spans="1:3" x14ac:dyDescent="0.25">
      <c r="A119" s="106">
        <v>111</v>
      </c>
      <c r="B119" s="107">
        <f t="shared" si="2"/>
        <v>0.19260874143796983</v>
      </c>
      <c r="C119" s="104">
        <f t="shared" si="3"/>
        <v>-0.33818562029376914</v>
      </c>
    </row>
    <row r="120" spans="1:3" x14ac:dyDescent="0.25">
      <c r="A120" s="106">
        <v>112</v>
      </c>
      <c r="B120" s="107">
        <f t="shared" si="2"/>
        <v>-2.0384049978279455</v>
      </c>
      <c r="C120" s="104">
        <f t="shared" si="3"/>
        <v>-2.832003789357517</v>
      </c>
    </row>
    <row r="121" spans="1:3" x14ac:dyDescent="0.25">
      <c r="A121" s="106">
        <v>113</v>
      </c>
      <c r="B121" s="107">
        <f t="shared" si="2"/>
        <v>6.3904862428312237</v>
      </c>
      <c r="C121" s="104">
        <f t="shared" si="3"/>
        <v>-1.2599997409617691</v>
      </c>
    </row>
    <row r="122" spans="1:3" x14ac:dyDescent="0.25">
      <c r="A122" s="106">
        <v>114</v>
      </c>
      <c r="B122" s="107">
        <f t="shared" si="2"/>
        <v>-1.8458568573547851</v>
      </c>
      <c r="C122" s="104">
        <f t="shared" si="3"/>
        <v>7.7255266851055522</v>
      </c>
    </row>
    <row r="123" spans="1:3" x14ac:dyDescent="0.25">
      <c r="A123" s="106">
        <v>115</v>
      </c>
      <c r="B123" s="107">
        <f t="shared" si="2"/>
        <v>-5.8507894542306742</v>
      </c>
      <c r="C123" s="104">
        <f t="shared" si="3"/>
        <v>-4.575955971890278</v>
      </c>
    </row>
    <row r="124" spans="1:3" x14ac:dyDescent="0.25">
      <c r="A124" s="106">
        <v>116</v>
      </c>
      <c r="B124" s="107">
        <f t="shared" si="2"/>
        <v>4.5232990336377839</v>
      </c>
      <c r="C124" s="104">
        <f t="shared" si="3"/>
        <v>-2.3425679062440912</v>
      </c>
    </row>
    <row r="125" spans="1:3" x14ac:dyDescent="0.25">
      <c r="A125" s="106">
        <v>117</v>
      </c>
      <c r="B125" s="107">
        <f t="shared" si="2"/>
        <v>7.3578447926096177E-2</v>
      </c>
      <c r="C125" s="104">
        <f t="shared" si="3"/>
        <v>1.5111267148556218</v>
      </c>
    </row>
    <row r="126" spans="1:3" x14ac:dyDescent="0.25">
      <c r="A126" s="106">
        <v>118</v>
      </c>
      <c r="B126" s="107">
        <f t="shared" si="2"/>
        <v>2.2640360579368255</v>
      </c>
      <c r="C126" s="104">
        <f t="shared" si="3"/>
        <v>0.90573156702849988</v>
      </c>
    </row>
    <row r="127" spans="1:3" x14ac:dyDescent="0.25">
      <c r="A127" s="106">
        <v>119</v>
      </c>
      <c r="B127" s="107">
        <f t="shared" si="2"/>
        <v>-4.194714653602321</v>
      </c>
      <c r="C127" s="104">
        <f t="shared" si="3"/>
        <v>3.9951976758677263</v>
      </c>
    </row>
    <row r="128" spans="1:3" x14ac:dyDescent="0.25">
      <c r="A128" s="106">
        <v>120</v>
      </c>
      <c r="B128" s="107">
        <f t="shared" si="2"/>
        <v>-2.5179448673123219</v>
      </c>
      <c r="C128" s="104">
        <f t="shared" si="3"/>
        <v>-7.3072909179010317</v>
      </c>
    </row>
    <row r="129" spans="1:3" x14ac:dyDescent="0.25">
      <c r="A129" s="106">
        <v>121</v>
      </c>
      <c r="B129" s="107">
        <f t="shared" si="2"/>
        <v>7.7358951553550215</v>
      </c>
      <c r="C129" s="104">
        <f t="shared" si="3"/>
        <v>0.75559986732005502</v>
      </c>
    </row>
    <row r="130" spans="1:3" x14ac:dyDescent="0.25">
      <c r="A130" s="106">
        <v>122</v>
      </c>
      <c r="B130" s="107">
        <f t="shared" si="2"/>
        <v>-2.9719225903752284</v>
      </c>
      <c r="C130" s="104">
        <f t="shared" si="3"/>
        <v>5.1123883522227196</v>
      </c>
    </row>
    <row r="131" spans="1:3" x14ac:dyDescent="0.25">
      <c r="A131" s="106">
        <v>123</v>
      </c>
      <c r="B131" s="107">
        <f t="shared" si="2"/>
        <v>-1.5038137930739328</v>
      </c>
      <c r="C131" s="104">
        <f t="shared" si="3"/>
        <v>-2.1287742217400809</v>
      </c>
    </row>
    <row r="132" spans="1:3" x14ac:dyDescent="0.25">
      <c r="A132" s="106">
        <v>124</v>
      </c>
      <c r="B132" s="107">
        <f t="shared" si="2"/>
        <v>-1.3157975785076206</v>
      </c>
      <c r="C132" s="104">
        <f t="shared" si="3"/>
        <v>0.24735456235822631</v>
      </c>
    </row>
    <row r="133" spans="1:3" x14ac:dyDescent="0.25">
      <c r="A133" s="106">
        <v>125</v>
      </c>
      <c r="B133" s="107">
        <f t="shared" si="2"/>
        <v>1.1944005897049308</v>
      </c>
      <c r="C133" s="104">
        <f t="shared" si="3"/>
        <v>-4.8101887661882312</v>
      </c>
    </row>
    <row r="134" spans="1:3" x14ac:dyDescent="0.25">
      <c r="A134" s="106">
        <v>126</v>
      </c>
      <c r="B134" s="107">
        <f t="shared" si="2"/>
        <v>5.7572440683179211</v>
      </c>
      <c r="C134" s="104">
        <f t="shared" si="3"/>
        <v>4.5854996499033112</v>
      </c>
    </row>
    <row r="135" spans="1:3" x14ac:dyDescent="0.25">
      <c r="A135" s="106">
        <v>127</v>
      </c>
      <c r="B135" s="107">
        <f t="shared" si="2"/>
        <v>-7.102359525516559</v>
      </c>
      <c r="C135" s="104">
        <f t="shared" si="3"/>
        <v>3.5988700858859306</v>
      </c>
    </row>
    <row r="136" spans="1:3" x14ac:dyDescent="0.25">
      <c r="A136" s="106">
        <v>128</v>
      </c>
      <c r="B136" s="107">
        <f t="shared" si="2"/>
        <v>-0.26320113191829481</v>
      </c>
      <c r="C136" s="104">
        <f t="shared" si="3"/>
        <v>-6.6093908750131591</v>
      </c>
    </row>
    <row r="137" spans="1:3" x14ac:dyDescent="0.25">
      <c r="A137" s="106">
        <v>129</v>
      </c>
      <c r="B137" s="107">
        <f t="shared" ref="B137:B200" si="4">$B$1*SIN($B$2*A137+$B$4)*COS($B$3*A137)</f>
        <v>3.3745685271945183</v>
      </c>
      <c r="C137" s="104">
        <f t="shared" ref="C137:C200" si="5">$B$1*SIN($B$2*A137+$B$4)*SIN($B$3*A137)</f>
        <v>1.3847761941089831</v>
      </c>
    </row>
    <row r="138" spans="1:3" x14ac:dyDescent="0.25">
      <c r="A138" s="106">
        <v>130</v>
      </c>
      <c r="B138" s="107">
        <f t="shared" si="4"/>
        <v>0.15509998027019556</v>
      </c>
      <c r="C138" s="104">
        <f t="shared" si="5"/>
        <v>-0.14512642089043284</v>
      </c>
    </row>
    <row r="139" spans="1:3" x14ac:dyDescent="0.25">
      <c r="A139" s="106">
        <v>131</v>
      </c>
      <c r="B139" s="107">
        <f t="shared" si="4"/>
        <v>1.2760940889796506</v>
      </c>
      <c r="C139" s="104">
        <f t="shared" si="5"/>
        <v>3.8125677466979413</v>
      </c>
    </row>
    <row r="140" spans="1:3" x14ac:dyDescent="0.25">
      <c r="A140" s="106">
        <v>132</v>
      </c>
      <c r="B140" s="107">
        <f t="shared" si="4"/>
        <v>-6.8055879644668575</v>
      </c>
      <c r="C140" s="104">
        <f t="shared" si="5"/>
        <v>-0.72560062097806155</v>
      </c>
    </row>
    <row r="141" spans="1:3" x14ac:dyDescent="0.25">
      <c r="A141" s="106">
        <v>133</v>
      </c>
      <c r="B141" s="107">
        <f t="shared" si="4"/>
        <v>4.0776298172199832</v>
      </c>
      <c r="C141" s="104">
        <f t="shared" si="5"/>
        <v>-6.8736995714270526</v>
      </c>
    </row>
    <row r="142" spans="1:3" x14ac:dyDescent="0.25">
      <c r="A142" s="106">
        <v>134</v>
      </c>
      <c r="B142" s="107">
        <f t="shared" si="4"/>
        <v>4.0925788117898918</v>
      </c>
      <c r="C142" s="104">
        <f t="shared" si="5"/>
        <v>5.9035872427841385</v>
      </c>
    </row>
    <row r="143" spans="1:3" x14ac:dyDescent="0.25">
      <c r="A143" s="106">
        <v>135</v>
      </c>
      <c r="B143" s="107">
        <f t="shared" si="4"/>
        <v>-4.5438273002660692</v>
      </c>
      <c r="C143" s="104">
        <f t="shared" si="5"/>
        <v>0.8126138204414326</v>
      </c>
    </row>
    <row r="144" spans="1:3" x14ac:dyDescent="0.25">
      <c r="A144" s="106">
        <v>136</v>
      </c>
      <c r="B144" s="107">
        <f t="shared" si="4"/>
        <v>0.22917413289125327</v>
      </c>
      <c r="C144" s="104">
        <f t="shared" si="5"/>
        <v>-0.88922136683109687</v>
      </c>
    </row>
    <row r="145" spans="1:3" x14ac:dyDescent="0.25">
      <c r="A145" s="106">
        <v>137</v>
      </c>
      <c r="B145" s="107">
        <f t="shared" si="4"/>
        <v>-2.3332540793299303</v>
      </c>
      <c r="C145" s="104">
        <f t="shared" si="5"/>
        <v>-1.8923726261376581</v>
      </c>
    </row>
    <row r="146" spans="1:3" x14ac:dyDescent="0.25">
      <c r="A146" s="106">
        <v>138</v>
      </c>
      <c r="B146" s="107">
        <f t="shared" si="4"/>
        <v>5.5471514144499796</v>
      </c>
      <c r="C146" s="104">
        <f t="shared" si="5"/>
        <v>-2.7493900329531584</v>
      </c>
    </row>
    <row r="147" spans="1:3" x14ac:dyDescent="0.25">
      <c r="A147" s="106">
        <v>139</v>
      </c>
      <c r="B147" s="107">
        <f t="shared" si="4"/>
        <v>0.24329683092133078</v>
      </c>
      <c r="C147" s="104">
        <f t="shared" si="5"/>
        <v>7.8584936360511399</v>
      </c>
    </row>
    <row r="148" spans="1:3" x14ac:dyDescent="0.25">
      <c r="A148" s="106">
        <v>140</v>
      </c>
      <c r="B148" s="107">
        <f t="shared" si="4"/>
        <v>-7.0129977322636448</v>
      </c>
      <c r="C148" s="104">
        <f t="shared" si="5"/>
        <v>-2.9506236340441818</v>
      </c>
    </row>
    <row r="149" spans="1:3" x14ac:dyDescent="0.25">
      <c r="A149" s="106">
        <v>141</v>
      </c>
      <c r="B149" s="107">
        <f t="shared" si="4"/>
        <v>4.0431386875736868</v>
      </c>
      <c r="C149" s="104">
        <f t="shared" si="5"/>
        <v>-3.71657755762919</v>
      </c>
    </row>
    <row r="150" spans="1:3" x14ac:dyDescent="0.25">
      <c r="A150" s="106">
        <v>142</v>
      </c>
      <c r="B150" s="107">
        <f t="shared" si="4"/>
        <v>0.62743928923024417</v>
      </c>
      <c r="C150" s="104">
        <f t="shared" si="5"/>
        <v>1.9312180367051397</v>
      </c>
    </row>
    <row r="151" spans="1:3" x14ac:dyDescent="0.25">
      <c r="A151" s="106">
        <v>143</v>
      </c>
      <c r="B151" s="107">
        <f t="shared" si="4"/>
        <v>1.9150407910331764</v>
      </c>
      <c r="C151" s="104">
        <f t="shared" si="5"/>
        <v>0.22133867716018227</v>
      </c>
    </row>
    <row r="152" spans="1:3" x14ac:dyDescent="0.25">
      <c r="A152" s="106">
        <v>144</v>
      </c>
      <c r="B152" s="107">
        <f t="shared" si="4"/>
        <v>-2.8034362703906104</v>
      </c>
      <c r="C152" s="104">
        <f t="shared" si="5"/>
        <v>4.6318509369494212</v>
      </c>
    </row>
    <row r="153" spans="1:3" x14ac:dyDescent="0.25">
      <c r="A153" s="106">
        <v>145</v>
      </c>
      <c r="B153" s="107">
        <f t="shared" si="4"/>
        <v>-4.260389483345949</v>
      </c>
      <c r="C153" s="104">
        <f t="shared" si="5"/>
        <v>-6.2633415094119327</v>
      </c>
    </row>
    <row r="154" spans="1:3" x14ac:dyDescent="0.25">
      <c r="A154" s="106">
        <v>146</v>
      </c>
      <c r="B154" s="107">
        <f t="shared" si="4"/>
        <v>7.7700584000638617</v>
      </c>
      <c r="C154" s="104">
        <f t="shared" si="5"/>
        <v>-1.3187245157839551</v>
      </c>
    </row>
    <row r="155" spans="1:3" x14ac:dyDescent="0.25">
      <c r="A155" s="106">
        <v>147</v>
      </c>
      <c r="B155" s="107">
        <f t="shared" si="4"/>
        <v>-1.6153234348676324</v>
      </c>
      <c r="C155" s="104">
        <f t="shared" si="5"/>
        <v>6.0456960397547377</v>
      </c>
    </row>
    <row r="156" spans="1:3" x14ac:dyDescent="0.25">
      <c r="A156" s="106">
        <v>148</v>
      </c>
      <c r="B156" s="107">
        <f t="shared" si="4"/>
        <v>-2.392026453274902</v>
      </c>
      <c r="C156" s="104">
        <f t="shared" si="5"/>
        <v>-1.9753945528742074</v>
      </c>
    </row>
    <row r="157" spans="1:3" x14ac:dyDescent="0.25">
      <c r="A157" s="106">
        <v>149</v>
      </c>
      <c r="B157" s="107">
        <f t="shared" si="4"/>
        <v>-0.73142746738471143</v>
      </c>
      <c r="C157" s="104">
        <f t="shared" si="5"/>
        <v>0.35449509997949902</v>
      </c>
    </row>
    <row r="158" spans="1:3" x14ac:dyDescent="0.25">
      <c r="A158" s="106">
        <v>150</v>
      </c>
      <c r="B158" s="107">
        <f t="shared" si="4"/>
        <v>-0.10007251938635635</v>
      </c>
      <c r="C158" s="104">
        <f t="shared" si="5"/>
        <v>-4.5277553280127618</v>
      </c>
    </row>
    <row r="159" spans="1:3" x14ac:dyDescent="0.25">
      <c r="A159" s="106">
        <v>151</v>
      </c>
      <c r="B159" s="107">
        <f t="shared" si="4"/>
        <v>6.552866614989922</v>
      </c>
      <c r="C159" s="104">
        <f t="shared" si="5"/>
        <v>2.825556408704117</v>
      </c>
    </row>
    <row r="160" spans="1:3" x14ac:dyDescent="0.25">
      <c r="A160" s="106">
        <v>152</v>
      </c>
      <c r="B160" s="107">
        <f t="shared" si="4"/>
        <v>-5.9345461926736816</v>
      </c>
      <c r="C160" s="104">
        <f t="shared" si="5"/>
        <v>5.3590816863726127</v>
      </c>
    </row>
    <row r="161" spans="1:3" x14ac:dyDescent="0.25">
      <c r="A161" s="106">
        <v>153</v>
      </c>
      <c r="B161" s="107">
        <f t="shared" si="4"/>
        <v>-2.0734362991208113</v>
      </c>
      <c r="C161" s="104">
        <f t="shared" si="5"/>
        <v>-6.5795155678207129</v>
      </c>
    </row>
    <row r="162" spans="1:3" x14ac:dyDescent="0.25">
      <c r="A162" s="106">
        <v>154</v>
      </c>
      <c r="B162" s="107">
        <f t="shared" si="4"/>
        <v>4.0802970995039685</v>
      </c>
      <c r="C162" s="104">
        <f t="shared" si="5"/>
        <v>0.50823438078967809</v>
      </c>
    </row>
    <row r="163" spans="1:3" x14ac:dyDescent="0.25">
      <c r="A163" s="106">
        <v>155</v>
      </c>
      <c r="B163" s="107">
        <f t="shared" si="4"/>
        <v>-0.16729514898988374</v>
      </c>
      <c r="C163" s="104">
        <f t="shared" si="5"/>
        <v>0.27096225853334677</v>
      </c>
    </row>
    <row r="164" spans="1:3" x14ac:dyDescent="0.25">
      <c r="A164" s="106">
        <v>156</v>
      </c>
      <c r="B164" s="107">
        <f t="shared" si="4"/>
        <v>1.9721737142876241</v>
      </c>
      <c r="C164" s="104">
        <f t="shared" si="5"/>
        <v>2.9552730569423331</v>
      </c>
    </row>
    <row r="165" spans="1:3" x14ac:dyDescent="0.25">
      <c r="A165" s="106">
        <v>157</v>
      </c>
      <c r="B165" s="107">
        <f t="shared" si="4"/>
        <v>-6.4714233116776283</v>
      </c>
      <c r="C165" s="104">
        <f t="shared" si="5"/>
        <v>1.0394773940708815</v>
      </c>
    </row>
    <row r="166" spans="1:3" x14ac:dyDescent="0.25">
      <c r="A166" s="106">
        <v>158</v>
      </c>
      <c r="B166" s="107">
        <f t="shared" si="4"/>
        <v>2.1203380834945209</v>
      </c>
      <c r="C166" s="104">
        <f t="shared" si="5"/>
        <v>-7.6631784803128769</v>
      </c>
    </row>
    <row r="167" spans="1:3" x14ac:dyDescent="0.25">
      <c r="A167" s="106">
        <v>159</v>
      </c>
      <c r="B167" s="107">
        <f t="shared" si="4"/>
        <v>5.6647887843163467</v>
      </c>
      <c r="C167" s="104">
        <f t="shared" si="5"/>
        <v>4.7630830571623326</v>
      </c>
    </row>
    <row r="168" spans="1:3" x14ac:dyDescent="0.25">
      <c r="A168" s="106">
        <v>160</v>
      </c>
      <c r="B168" s="107">
        <f t="shared" si="4"/>
        <v>-4.5538640031579263</v>
      </c>
      <c r="C168" s="104">
        <f t="shared" si="5"/>
        <v>2.1575197106706829</v>
      </c>
    </row>
    <row r="169" spans="1:3" x14ac:dyDescent="0.25">
      <c r="A169" s="106">
        <v>161</v>
      </c>
      <c r="B169" s="107">
        <f t="shared" si="4"/>
        <v>-1.9119156856021859E-2</v>
      </c>
      <c r="C169" s="104">
        <f t="shared" si="5"/>
        <v>-1.4431983581784953</v>
      </c>
    </row>
    <row r="170" spans="1:3" x14ac:dyDescent="0.25">
      <c r="A170" s="106">
        <v>162</v>
      </c>
      <c r="B170" s="107">
        <f t="shared" si="4"/>
        <v>-2.292158559115975</v>
      </c>
      <c r="C170" s="104">
        <f t="shared" si="5"/>
        <v>-1.0125188537109857</v>
      </c>
    </row>
    <row r="171" spans="1:3" x14ac:dyDescent="0.25">
      <c r="A171" s="106">
        <v>163</v>
      </c>
      <c r="B171" s="107">
        <f t="shared" si="4"/>
        <v>4.3698731267299307</v>
      </c>
      <c r="C171" s="104">
        <f t="shared" si="5"/>
        <v>-3.8764662798770133</v>
      </c>
    </row>
    <row r="172" spans="1:3" x14ac:dyDescent="0.25">
      <c r="A172" s="106">
        <v>164</v>
      </c>
      <c r="B172" s="107">
        <f t="shared" si="4"/>
        <v>2.2629513812403559</v>
      </c>
      <c r="C172" s="104">
        <f t="shared" si="5"/>
        <v>7.4090319027212264</v>
      </c>
    </row>
    <row r="173" spans="1:3" x14ac:dyDescent="0.25">
      <c r="A173" s="106">
        <v>165</v>
      </c>
      <c r="B173" s="107">
        <f t="shared" si="4"/>
        <v>-7.6873865434066202</v>
      </c>
      <c r="C173" s="104">
        <f t="shared" si="5"/>
        <v>-1.0267049683797611</v>
      </c>
    </row>
    <row r="174" spans="1:3" x14ac:dyDescent="0.25">
      <c r="A174" s="106">
        <v>166</v>
      </c>
      <c r="B174" s="107">
        <f t="shared" si="4"/>
        <v>3.1254937226185775</v>
      </c>
      <c r="C174" s="104">
        <f t="shared" si="5"/>
        <v>-4.9634306581858452</v>
      </c>
    </row>
    <row r="175" spans="1:3" x14ac:dyDescent="0.25">
      <c r="A175" s="106">
        <v>167</v>
      </c>
      <c r="B175" s="107">
        <f t="shared" si="4"/>
        <v>1.3907932312774962</v>
      </c>
      <c r="C175" s="104">
        <f t="shared" si="5"/>
        <v>2.1245743645800976</v>
      </c>
    </row>
    <row r="176" spans="1:3" x14ac:dyDescent="0.25">
      <c r="A176" s="106">
        <v>168</v>
      </c>
      <c r="B176" s="107">
        <f t="shared" si="4"/>
        <v>1.3927005921222197</v>
      </c>
      <c r="C176" s="104">
        <f t="shared" si="5"/>
        <v>-0.21107579889767708</v>
      </c>
    </row>
    <row r="177" spans="1:3" x14ac:dyDescent="0.25">
      <c r="A177" s="106">
        <v>169</v>
      </c>
      <c r="B177" s="107">
        <f t="shared" si="4"/>
        <v>-1.3791674649874932</v>
      </c>
      <c r="C177" s="104">
        <f t="shared" si="5"/>
        <v>4.8181457536205201</v>
      </c>
    </row>
    <row r="178" spans="1:3" x14ac:dyDescent="0.25">
      <c r="A178" s="106">
        <v>170</v>
      </c>
      <c r="B178" s="107">
        <f t="shared" si="4"/>
        <v>-5.6121769423797634</v>
      </c>
      <c r="C178" s="104">
        <f t="shared" si="5"/>
        <v>-4.8042795694445708</v>
      </c>
    </row>
    <row r="179" spans="1:3" x14ac:dyDescent="0.25">
      <c r="A179" s="106">
        <v>171</v>
      </c>
      <c r="B179" s="107">
        <f t="shared" si="4"/>
        <v>7.2187735694158581</v>
      </c>
      <c r="C179" s="104">
        <f t="shared" si="5"/>
        <v>-3.3421804628691172</v>
      </c>
    </row>
    <row r="180" spans="1:3" x14ac:dyDescent="0.25">
      <c r="A180" s="106">
        <v>172</v>
      </c>
      <c r="B180" s="107">
        <f t="shared" si="4"/>
        <v>2.8898756958552169E-2</v>
      </c>
      <c r="C180" s="104">
        <f t="shared" si="5"/>
        <v>6.5744791797174651</v>
      </c>
    </row>
    <row r="181" spans="1:3" x14ac:dyDescent="0.25">
      <c r="A181" s="106">
        <v>173</v>
      </c>
      <c r="B181" s="107">
        <f t="shared" si="4"/>
        <v>-3.2658847016126269</v>
      </c>
      <c r="C181" s="104">
        <f t="shared" si="5"/>
        <v>-1.4773293834894821</v>
      </c>
    </row>
    <row r="182" spans="1:3" x14ac:dyDescent="0.25">
      <c r="A182" s="106">
        <v>174</v>
      </c>
      <c r="B182" s="107">
        <f t="shared" si="4"/>
        <v>-0.21350049009708907</v>
      </c>
      <c r="C182" s="104">
        <f t="shared" si="5"/>
        <v>0.18604324835755714</v>
      </c>
    </row>
    <row r="183" spans="1:3" x14ac:dyDescent="0.25">
      <c r="A183" s="106">
        <v>175</v>
      </c>
      <c r="B183" s="107">
        <f t="shared" si="4"/>
        <v>-1.1576549198041264</v>
      </c>
      <c r="C183" s="104">
        <f t="shared" si="5"/>
        <v>-3.9139035654449894</v>
      </c>
    </row>
    <row r="184" spans="1:3" x14ac:dyDescent="0.25">
      <c r="A184" s="106">
        <v>176</v>
      </c>
      <c r="B184" s="107">
        <f t="shared" si="4"/>
        <v>6.8116687936994653</v>
      </c>
      <c r="C184" s="104">
        <f t="shared" si="5"/>
        <v>0.97118934563472514</v>
      </c>
    </row>
    <row r="185" spans="1:3" x14ac:dyDescent="0.25">
      <c r="A185" s="106">
        <v>177</v>
      </c>
      <c r="B185" s="107">
        <f t="shared" si="4"/>
        <v>-4.3199146182339137</v>
      </c>
      <c r="C185" s="104">
        <f t="shared" si="5"/>
        <v>6.7274223426293309</v>
      </c>
    </row>
    <row r="186" spans="1:3" x14ac:dyDescent="0.25">
      <c r="A186" s="106">
        <v>178</v>
      </c>
      <c r="B186" s="107">
        <f t="shared" si="4"/>
        <v>-3.864046254413843</v>
      </c>
      <c r="C186" s="104">
        <f t="shared" si="5"/>
        <v>-6.0182945053895303</v>
      </c>
    </row>
    <row r="187" spans="1:3" x14ac:dyDescent="0.25">
      <c r="A187" s="106">
        <v>179</v>
      </c>
      <c r="B187" s="107">
        <f t="shared" si="4"/>
        <v>4.5123097324959573</v>
      </c>
      <c r="C187" s="104">
        <f t="shared" si="5"/>
        <v>-0.64307536971087598</v>
      </c>
    </row>
    <row r="188" spans="1:3" x14ac:dyDescent="0.25">
      <c r="A188" s="106">
        <v>180</v>
      </c>
      <c r="B188" s="107">
        <f t="shared" si="4"/>
        <v>-0.24054170314101464</v>
      </c>
      <c r="C188" s="104">
        <f t="shared" si="5"/>
        <v>0.81306473202994312</v>
      </c>
    </row>
    <row r="189" spans="1:3" x14ac:dyDescent="0.25">
      <c r="A189" s="106">
        <v>181</v>
      </c>
      <c r="B189" s="107">
        <f t="shared" si="4"/>
        <v>2.3141921317969576</v>
      </c>
      <c r="C189" s="104">
        <f t="shared" si="5"/>
        <v>2.0168208050579159</v>
      </c>
    </row>
    <row r="190" spans="1:3" x14ac:dyDescent="0.25">
      <c r="A190" s="106">
        <v>182</v>
      </c>
      <c r="B190" s="107">
        <f t="shared" si="4"/>
        <v>-5.6816384572707763</v>
      </c>
      <c r="C190" s="104">
        <f t="shared" si="5"/>
        <v>2.5696877391094857</v>
      </c>
    </row>
    <row r="191" spans="1:3" x14ac:dyDescent="0.25">
      <c r="A191" s="106">
        <v>183</v>
      </c>
      <c r="B191" s="107">
        <f t="shared" si="4"/>
        <v>3.5089909276420542E-2</v>
      </c>
      <c r="C191" s="104">
        <f t="shared" si="5"/>
        <v>-7.8749561990660872</v>
      </c>
    </row>
    <row r="192" spans="1:3" x14ac:dyDescent="0.25">
      <c r="A192" s="106">
        <v>184</v>
      </c>
      <c r="B192" s="107">
        <f t="shared" si="4"/>
        <v>6.8840285279081641</v>
      </c>
      <c r="C192" s="104">
        <f t="shared" si="5"/>
        <v>3.1877026950209126</v>
      </c>
    </row>
    <row r="193" spans="1:3" x14ac:dyDescent="0.25">
      <c r="A193" s="106">
        <v>185</v>
      </c>
      <c r="B193" s="107">
        <f t="shared" si="4"/>
        <v>-4.1328845165853743</v>
      </c>
      <c r="C193" s="104">
        <f t="shared" si="5"/>
        <v>3.5375060102149205</v>
      </c>
    </row>
    <row r="194" spans="1:3" x14ac:dyDescent="0.25">
      <c r="A194" s="106">
        <v>186</v>
      </c>
      <c r="B194" s="107">
        <f t="shared" si="4"/>
        <v>-0.53981797903027151</v>
      </c>
      <c r="C194" s="104">
        <f t="shared" si="5"/>
        <v>-1.8862934229776054</v>
      </c>
    </row>
    <row r="195" spans="1:3" x14ac:dyDescent="0.25">
      <c r="A195" s="106">
        <v>187</v>
      </c>
      <c r="B195" s="107">
        <f t="shared" si="4"/>
        <v>-1.9738781595754729</v>
      </c>
      <c r="C195" s="104">
        <f t="shared" si="5"/>
        <v>-0.29928001412412986</v>
      </c>
    </row>
    <row r="196" spans="1:3" x14ac:dyDescent="0.25">
      <c r="A196" s="106">
        <v>188</v>
      </c>
      <c r="B196" s="107">
        <f t="shared" si="4"/>
        <v>2.9940773243617582</v>
      </c>
      <c r="C196" s="104">
        <f t="shared" si="5"/>
        <v>-4.5731478773912366</v>
      </c>
    </row>
    <row r="197" spans="1:3" x14ac:dyDescent="0.25">
      <c r="A197" s="106">
        <v>189</v>
      </c>
      <c r="B197" s="107">
        <f t="shared" si="4"/>
        <v>4.047983408935746</v>
      </c>
      <c r="C197" s="104">
        <f t="shared" si="5"/>
        <v>6.429247149059556</v>
      </c>
    </row>
    <row r="198" spans="1:3" x14ac:dyDescent="0.25">
      <c r="A198" s="106">
        <v>190</v>
      </c>
      <c r="B198" s="107">
        <f t="shared" si="4"/>
        <v>-7.7995109017973236</v>
      </c>
      <c r="C198" s="104">
        <f t="shared" si="5"/>
        <v>1.0412013651240728</v>
      </c>
    </row>
    <row r="199" spans="1:3" x14ac:dyDescent="0.25">
      <c r="A199" s="106">
        <v>191</v>
      </c>
      <c r="B199" s="107">
        <f t="shared" si="4"/>
        <v>1.8153578798603505</v>
      </c>
      <c r="C199" s="104">
        <f t="shared" si="5"/>
        <v>-5.9423028593077492</v>
      </c>
    </row>
    <row r="200" spans="1:3" x14ac:dyDescent="0.25">
      <c r="A200" s="106">
        <v>192</v>
      </c>
      <c r="B200" s="107">
        <f t="shared" si="4"/>
        <v>2.271686667171259</v>
      </c>
      <c r="C200" s="104">
        <f t="shared" si="5"/>
        <v>2.0154329460664049</v>
      </c>
    </row>
    <row r="201" spans="1:3" x14ac:dyDescent="0.25">
      <c r="A201" s="106">
        <v>193</v>
      </c>
      <c r="B201" s="107">
        <f t="shared" ref="B201:B264" si="6">$B$1*SIN($B$2*A201+$B$4)*COS($B$3*A201)</f>
        <v>0.80792748146093651</v>
      </c>
      <c r="C201" s="104">
        <f t="shared" ref="C201:C264" si="7">$B$1*SIN($B$2*A201+$B$4)*SIN($B$3*A201)</f>
        <v>-0.35682888234834598</v>
      </c>
    </row>
    <row r="202" spans="1:3" x14ac:dyDescent="0.25">
      <c r="A202" s="106">
        <v>194</v>
      </c>
      <c r="B202" s="107">
        <f t="shared" si="6"/>
        <v>-6.1039431004577212E-2</v>
      </c>
      <c r="C202" s="104">
        <f t="shared" si="7"/>
        <v>4.5866488354795711</v>
      </c>
    </row>
    <row r="203" spans="1:3" x14ac:dyDescent="0.25">
      <c r="A203" s="106">
        <v>195</v>
      </c>
      <c r="B203" s="107">
        <f t="shared" si="6"/>
        <v>-6.4774115566837764</v>
      </c>
      <c r="C203" s="104">
        <f t="shared" si="7"/>
        <v>-3.0693320418958105</v>
      </c>
    </row>
    <row r="204" spans="1:3" x14ac:dyDescent="0.25">
      <c r="A204" s="106">
        <v>196</v>
      </c>
      <c r="B204" s="107">
        <f t="shared" si="6"/>
        <v>6.1186106799424707</v>
      </c>
      <c r="C204" s="104">
        <f t="shared" si="7"/>
        <v>-5.1440371680534858</v>
      </c>
    </row>
    <row r="205" spans="1:3" x14ac:dyDescent="0.25">
      <c r="A205" s="106">
        <v>197</v>
      </c>
      <c r="B205" s="107">
        <f t="shared" si="6"/>
        <v>1.8296011591944807</v>
      </c>
      <c r="C205" s="104">
        <f t="shared" si="7"/>
        <v>6.6139687328344223</v>
      </c>
    </row>
    <row r="206" spans="1:3" x14ac:dyDescent="0.25">
      <c r="A206" s="106">
        <v>198</v>
      </c>
      <c r="B206" s="107">
        <f t="shared" si="6"/>
        <v>-3.9996181184188062</v>
      </c>
      <c r="C206" s="104">
        <f t="shared" si="7"/>
        <v>-0.64268912126456379</v>
      </c>
    </row>
    <row r="207" spans="1:3" x14ac:dyDescent="0.25">
      <c r="A207" s="106">
        <v>199</v>
      </c>
      <c r="B207" s="107">
        <f t="shared" si="6"/>
        <v>0.13749652509697102</v>
      </c>
      <c r="C207" s="104">
        <f t="shared" si="7"/>
        <v>-0.20600960257332418</v>
      </c>
    </row>
    <row r="208" spans="1:3" x14ac:dyDescent="0.25">
      <c r="A208" s="106">
        <v>200</v>
      </c>
      <c r="B208" s="107">
        <f t="shared" si="6"/>
        <v>-1.8995799278143819</v>
      </c>
      <c r="C208" s="104">
        <f t="shared" si="7"/>
        <v>-3.0770999469295739</v>
      </c>
    </row>
    <row r="209" spans="1:3" x14ac:dyDescent="0.25">
      <c r="A209" s="106">
        <v>201</v>
      </c>
      <c r="B209" s="107">
        <f t="shared" si="6"/>
        <v>6.5441980439602707</v>
      </c>
      <c r="C209" s="104">
        <f t="shared" si="7"/>
        <v>-0.8147327388287926</v>
      </c>
    </row>
    <row r="210" spans="1:3" x14ac:dyDescent="0.25">
      <c r="A210" s="106">
        <v>202</v>
      </c>
      <c r="B210" s="107">
        <f t="shared" si="6"/>
        <v>-2.3925289375102667</v>
      </c>
      <c r="C210" s="104">
        <f t="shared" si="7"/>
        <v>7.5904774125651393</v>
      </c>
    </row>
    <row r="211" spans="1:3" x14ac:dyDescent="0.25">
      <c r="A211" s="106">
        <v>203</v>
      </c>
      <c r="B211" s="107">
        <f t="shared" si="6"/>
        <v>-5.4724689006289422</v>
      </c>
      <c r="C211" s="104">
        <f t="shared" si="7"/>
        <v>-4.9424103780629371</v>
      </c>
    </row>
    <row r="212" spans="1:3" x14ac:dyDescent="0.25">
      <c r="A212" s="106">
        <v>204</v>
      </c>
      <c r="B212" s="107">
        <f t="shared" si="6"/>
        <v>4.576697370489657</v>
      </c>
      <c r="C212" s="104">
        <f t="shared" si="7"/>
        <v>-1.973116979036811</v>
      </c>
    </row>
    <row r="213" spans="1:3" x14ac:dyDescent="0.25">
      <c r="A213" s="106">
        <v>205</v>
      </c>
      <c r="B213" s="107">
        <f t="shared" si="6"/>
        <v>-3.043515052199771E-2</v>
      </c>
      <c r="C213" s="104">
        <f t="shared" si="7"/>
        <v>1.3732827325198051</v>
      </c>
    </row>
    <row r="214" spans="1:3" x14ac:dyDescent="0.25">
      <c r="A214" s="106">
        <v>206</v>
      </c>
      <c r="B214" s="107">
        <f t="shared" si="6"/>
        <v>2.3153048209914866</v>
      </c>
      <c r="C214" s="104">
        <f t="shared" si="7"/>
        <v>1.1223126479373922</v>
      </c>
    </row>
    <row r="215" spans="1:3" x14ac:dyDescent="0.25">
      <c r="A215" s="106">
        <v>207</v>
      </c>
      <c r="B215" s="107">
        <f t="shared" si="6"/>
        <v>-4.5414851285466424</v>
      </c>
      <c r="C215" s="104">
        <f t="shared" si="7"/>
        <v>3.7500101353345539</v>
      </c>
    </row>
    <row r="216" spans="1:3" x14ac:dyDescent="0.25">
      <c r="A216" s="106">
        <v>208</v>
      </c>
      <c r="B216" s="107">
        <f t="shared" si="6"/>
        <v>-2.0037478352670517</v>
      </c>
      <c r="C216" s="104">
        <f t="shared" si="7"/>
        <v>-7.5012714758565098</v>
      </c>
    </row>
    <row r="217" spans="1:3" x14ac:dyDescent="0.25">
      <c r="A217" s="106">
        <v>209</v>
      </c>
      <c r="B217" s="107">
        <f t="shared" si="6"/>
        <v>7.6288031732875536</v>
      </c>
      <c r="C217" s="104">
        <f t="shared" si="7"/>
        <v>1.2952240403487485</v>
      </c>
    </row>
    <row r="218" spans="1:3" x14ac:dyDescent="0.25">
      <c r="A218" s="106">
        <v>210</v>
      </c>
      <c r="B218" s="107">
        <f t="shared" si="6"/>
        <v>-3.2720177827220747</v>
      </c>
      <c r="C218" s="104">
        <f t="shared" si="7"/>
        <v>4.8096795544688637</v>
      </c>
    </row>
    <row r="219" spans="1:3" x14ac:dyDescent="0.25">
      <c r="A219" s="106">
        <v>211</v>
      </c>
      <c r="B219" s="107">
        <f t="shared" si="6"/>
        <v>-1.2798979600188158</v>
      </c>
      <c r="C219" s="104">
        <f t="shared" si="7"/>
        <v>-2.1149414182841824</v>
      </c>
    </row>
    <row r="220" spans="1:3" x14ac:dyDescent="0.25">
      <c r="A220" s="106">
        <v>212</v>
      </c>
      <c r="B220" s="107">
        <f t="shared" si="6"/>
        <v>-1.4684883734189209</v>
      </c>
      <c r="C220" s="104">
        <f t="shared" si="7"/>
        <v>0.1696368385640698</v>
      </c>
    </row>
    <row r="221" spans="1:3" x14ac:dyDescent="0.25">
      <c r="A221" s="106">
        <v>213</v>
      </c>
      <c r="B221" s="107">
        <f t="shared" si="6"/>
        <v>1.5658543140116914</v>
      </c>
      <c r="C221" s="104">
        <f t="shared" si="7"/>
        <v>-4.8186109471643244</v>
      </c>
    </row>
    <row r="222" spans="1:3" x14ac:dyDescent="0.25">
      <c r="A222" s="106">
        <v>214</v>
      </c>
      <c r="B222" s="107">
        <f t="shared" si="6"/>
        <v>5.4583850128703588</v>
      </c>
      <c r="C222" s="104">
        <f t="shared" si="7"/>
        <v>5.0181227304942517</v>
      </c>
    </row>
    <row r="223" spans="1:3" x14ac:dyDescent="0.25">
      <c r="A223" s="106">
        <v>215</v>
      </c>
      <c r="B223" s="107">
        <f t="shared" si="6"/>
        <v>-7.3253508862627692</v>
      </c>
      <c r="C223" s="104">
        <f t="shared" si="7"/>
        <v>3.0815221843993612</v>
      </c>
    </row>
    <row r="224" spans="1:3" x14ac:dyDescent="0.25">
      <c r="A224" s="106">
        <v>216</v>
      </c>
      <c r="B224" s="107">
        <f t="shared" si="6"/>
        <v>0.20258589207407451</v>
      </c>
      <c r="C224" s="104">
        <f t="shared" si="7"/>
        <v>-6.5307994937846638</v>
      </c>
    </row>
    <row r="225" spans="1:3" x14ac:dyDescent="0.25">
      <c r="A225" s="106">
        <v>217</v>
      </c>
      <c r="B225" s="107">
        <f t="shared" si="6"/>
        <v>3.1546987384990519</v>
      </c>
      <c r="C225" s="104">
        <f t="shared" si="7"/>
        <v>1.5638317515674738</v>
      </c>
    </row>
    <row r="226" spans="1:3" x14ac:dyDescent="0.25">
      <c r="A226" s="106">
        <v>218</v>
      </c>
      <c r="B226" s="107">
        <f t="shared" si="6"/>
        <v>0.27490806336752205</v>
      </c>
      <c r="C226" s="104">
        <f t="shared" si="7"/>
        <v>-0.22293516725817056</v>
      </c>
    </row>
    <row r="227" spans="1:3" x14ac:dyDescent="0.25">
      <c r="A227" s="106">
        <v>219</v>
      </c>
      <c r="B227" s="107">
        <f t="shared" si="6"/>
        <v>1.0335395208505338</v>
      </c>
      <c r="C227" s="104">
        <f t="shared" si="7"/>
        <v>4.0112500349026705</v>
      </c>
    </row>
    <row r="228" spans="1:3" x14ac:dyDescent="0.25">
      <c r="A228" s="106">
        <v>220</v>
      </c>
      <c r="B228" s="107">
        <f t="shared" si="6"/>
        <v>-6.8083173109658963</v>
      </c>
      <c r="C228" s="104">
        <f t="shared" si="7"/>
        <v>-1.2180166912086952</v>
      </c>
    </row>
    <row r="229" spans="1:3" x14ac:dyDescent="0.25">
      <c r="A229" s="106">
        <v>221</v>
      </c>
      <c r="B229" s="107">
        <f t="shared" si="6"/>
        <v>4.5565957144733247</v>
      </c>
      <c r="C229" s="104">
        <f t="shared" si="7"/>
        <v>-6.5720901548790174</v>
      </c>
    </row>
    <row r="230" spans="1:3" x14ac:dyDescent="0.25">
      <c r="A230" s="106">
        <v>222</v>
      </c>
      <c r="B230" s="107">
        <f t="shared" si="6"/>
        <v>3.6322580240359881</v>
      </c>
      <c r="C230" s="104">
        <f t="shared" si="7"/>
        <v>6.1237734198394715</v>
      </c>
    </row>
    <row r="231" spans="1:3" x14ac:dyDescent="0.25">
      <c r="A231" s="106">
        <v>223</v>
      </c>
      <c r="B231" s="107">
        <f t="shared" si="6"/>
        <v>-4.4742017013663018</v>
      </c>
      <c r="C231" s="104">
        <f t="shared" si="7"/>
        <v>0.47675923496357181</v>
      </c>
    </row>
    <row r="232" spans="1:3" x14ac:dyDescent="0.25">
      <c r="A232" s="106">
        <v>224</v>
      </c>
      <c r="B232" s="107">
        <f t="shared" si="6"/>
        <v>0.24680883331086989</v>
      </c>
      <c r="C232" s="104">
        <f t="shared" si="7"/>
        <v>-0.7372394869471286</v>
      </c>
    </row>
    <row r="233" spans="1:3" x14ac:dyDescent="0.25">
      <c r="A233" s="106">
        <v>225</v>
      </c>
      <c r="B233" s="107">
        <f t="shared" si="6"/>
        <v>-2.2890067454613865</v>
      </c>
      <c r="C233" s="104">
        <f t="shared" si="7"/>
        <v>-2.1420731441194834</v>
      </c>
    </row>
    <row r="234" spans="1:3" x14ac:dyDescent="0.25">
      <c r="A234" s="106">
        <v>226</v>
      </c>
      <c r="B234" s="107">
        <f t="shared" si="6"/>
        <v>5.8098532407124432</v>
      </c>
      <c r="C234" s="104">
        <f t="shared" si="7"/>
        <v>-2.3837019110400184</v>
      </c>
    </row>
    <row r="235" spans="1:3" x14ac:dyDescent="0.25">
      <c r="A235" s="106">
        <v>227</v>
      </c>
      <c r="B235" s="107">
        <f t="shared" si="6"/>
        <v>-0.31431252797055148</v>
      </c>
      <c r="C235" s="104">
        <f t="shared" si="7"/>
        <v>7.8809275081954704</v>
      </c>
    </row>
    <row r="236" spans="1:3" x14ac:dyDescent="0.25">
      <c r="A236" s="106">
        <v>228</v>
      </c>
      <c r="B236" s="107">
        <f t="shared" si="6"/>
        <v>-6.7465603128894376</v>
      </c>
      <c r="C236" s="104">
        <f t="shared" si="7"/>
        <v>-3.4190925809616557</v>
      </c>
    </row>
    <row r="237" spans="1:3" x14ac:dyDescent="0.25">
      <c r="A237" s="106">
        <v>229</v>
      </c>
      <c r="B237" s="107">
        <f t="shared" si="6"/>
        <v>4.2147363178112451</v>
      </c>
      <c r="C237" s="104">
        <f t="shared" si="7"/>
        <v>-3.3565158671835356</v>
      </c>
    </row>
    <row r="238" spans="1:3" x14ac:dyDescent="0.25">
      <c r="A238" s="106">
        <v>230</v>
      </c>
      <c r="B238" s="107">
        <f t="shared" si="6"/>
        <v>0.45615024405456467</v>
      </c>
      <c r="C238" s="104">
        <f t="shared" si="7"/>
        <v>1.8375196112784709</v>
      </c>
    </row>
    <row r="239" spans="1:3" x14ac:dyDescent="0.25">
      <c r="A239" s="106">
        <v>231</v>
      </c>
      <c r="B239" s="107">
        <f t="shared" si="6"/>
        <v>2.0293591260028325</v>
      </c>
      <c r="C239" s="104">
        <f t="shared" si="7"/>
        <v>0.38162246394134336</v>
      </c>
    </row>
    <row r="240" spans="1:3" x14ac:dyDescent="0.25">
      <c r="A240" s="106">
        <v>232</v>
      </c>
      <c r="B240" s="107">
        <f t="shared" si="6"/>
        <v>-3.1837935602981609</v>
      </c>
      <c r="C240" s="104">
        <f t="shared" si="7"/>
        <v>4.5063495812194754</v>
      </c>
    </row>
    <row r="241" spans="1:3" x14ac:dyDescent="0.25">
      <c r="A241" s="106">
        <v>233</v>
      </c>
      <c r="B241" s="107">
        <f t="shared" si="6"/>
        <v>-3.8288577600201879</v>
      </c>
      <c r="C241" s="104">
        <f t="shared" si="7"/>
        <v>-6.5874273709320175</v>
      </c>
    </row>
    <row r="242" spans="1:3" x14ac:dyDescent="0.25">
      <c r="A242" s="106">
        <v>234</v>
      </c>
      <c r="B242" s="107">
        <f t="shared" si="6"/>
        <v>7.8184568670515189</v>
      </c>
      <c r="C242" s="104">
        <f t="shared" si="7"/>
        <v>-0.76318818428961821</v>
      </c>
    </row>
    <row r="243" spans="1:3" x14ac:dyDescent="0.25">
      <c r="A243" s="106">
        <v>235</v>
      </c>
      <c r="B243" s="107">
        <f t="shared" si="6"/>
        <v>-2.0099547637118254</v>
      </c>
      <c r="C243" s="104">
        <f t="shared" si="7"/>
        <v>5.8319187316000693</v>
      </c>
    </row>
    <row r="244" spans="1:3" x14ac:dyDescent="0.25">
      <c r="A244" s="106">
        <v>236</v>
      </c>
      <c r="B244" s="107">
        <f t="shared" si="6"/>
        <v>-2.1513995751663977</v>
      </c>
      <c r="C244" s="104">
        <f t="shared" si="7"/>
        <v>-2.0493180056145741</v>
      </c>
    </row>
    <row r="245" spans="1:3" x14ac:dyDescent="0.25">
      <c r="A245" s="106">
        <v>237</v>
      </c>
      <c r="B245" s="107">
        <f t="shared" si="6"/>
        <v>-0.88536453218509892</v>
      </c>
      <c r="C245" s="104">
        <f t="shared" si="7"/>
        <v>0.35412970406655403</v>
      </c>
    </row>
    <row r="246" spans="1:3" x14ac:dyDescent="0.25">
      <c r="A246" s="106">
        <v>238</v>
      </c>
      <c r="B246" s="107">
        <f t="shared" si="6"/>
        <v>0.22617693732398145</v>
      </c>
      <c r="C246" s="104">
        <f t="shared" si="7"/>
        <v>-4.6393795076387105</v>
      </c>
    </row>
    <row r="247" spans="1:3" x14ac:dyDescent="0.25">
      <c r="A247" s="106">
        <v>239</v>
      </c>
      <c r="B247" s="107">
        <f t="shared" si="6"/>
        <v>6.3923769930767884</v>
      </c>
      <c r="C247" s="104">
        <f t="shared" si="7"/>
        <v>3.3110320412990646</v>
      </c>
    </row>
    <row r="248" spans="1:3" x14ac:dyDescent="0.25">
      <c r="A248" s="106">
        <v>240</v>
      </c>
      <c r="B248" s="107">
        <f t="shared" si="6"/>
        <v>-6.2943983619819415</v>
      </c>
      <c r="C248" s="104">
        <f t="shared" si="7"/>
        <v>4.922294979134672</v>
      </c>
    </row>
    <row r="249" spans="1:3" x14ac:dyDescent="0.25">
      <c r="A249" s="106">
        <v>241</v>
      </c>
      <c r="B249" s="107">
        <f t="shared" si="6"/>
        <v>-1.5858129264651522</v>
      </c>
      <c r="C249" s="104">
        <f t="shared" si="7"/>
        <v>-6.6389268854913599</v>
      </c>
    </row>
    <row r="250" spans="1:3" x14ac:dyDescent="0.25">
      <c r="A250" s="106">
        <v>242</v>
      </c>
      <c r="B250" s="107">
        <f t="shared" si="6"/>
        <v>3.914298565785987</v>
      </c>
      <c r="C250" s="104">
        <f t="shared" si="7"/>
        <v>0.77201979865818671</v>
      </c>
    </row>
    <row r="251" spans="1:3" x14ac:dyDescent="0.25">
      <c r="A251" s="106">
        <v>243</v>
      </c>
      <c r="B251" s="107">
        <f t="shared" si="6"/>
        <v>-0.10334707136289085</v>
      </c>
      <c r="C251" s="104">
        <f t="shared" si="7"/>
        <v>0.14356425026850234</v>
      </c>
    </row>
    <row r="252" spans="1:3" x14ac:dyDescent="0.25">
      <c r="A252" s="106">
        <v>244</v>
      </c>
      <c r="B252" s="107">
        <f t="shared" si="6"/>
        <v>1.820651316835777</v>
      </c>
      <c r="C252" s="104">
        <f t="shared" si="7"/>
        <v>3.1971779603904271</v>
      </c>
    </row>
    <row r="253" spans="1:3" x14ac:dyDescent="0.25">
      <c r="A253" s="106">
        <v>245</v>
      </c>
      <c r="B253" s="107">
        <f t="shared" si="6"/>
        <v>-6.6086082718332237</v>
      </c>
      <c r="C253" s="104">
        <f t="shared" si="7"/>
        <v>0.58608690444954259</v>
      </c>
    </row>
    <row r="254" spans="1:3" x14ac:dyDescent="0.25">
      <c r="A254" s="106">
        <v>246</v>
      </c>
      <c r="B254" s="107">
        <f t="shared" si="6"/>
        <v>2.6620192940221021</v>
      </c>
      <c r="C254" s="104">
        <f t="shared" si="7"/>
        <v>-7.5075147774295496</v>
      </c>
    </row>
    <row r="255" spans="1:3" x14ac:dyDescent="0.25">
      <c r="A255" s="106">
        <v>247</v>
      </c>
      <c r="B255" s="107">
        <f t="shared" si="6"/>
        <v>5.2741641804332255</v>
      </c>
      <c r="C255" s="104">
        <f t="shared" si="7"/>
        <v>5.1137129760266129</v>
      </c>
    </row>
    <row r="256" spans="1:3" x14ac:dyDescent="0.25">
      <c r="A256" s="106">
        <v>248</v>
      </c>
      <c r="B256" s="107">
        <f t="shared" si="6"/>
        <v>-4.5918833235808112</v>
      </c>
      <c r="C256" s="104">
        <f t="shared" si="7"/>
        <v>1.7896876189693476</v>
      </c>
    </row>
    <row r="257" spans="1:3" x14ac:dyDescent="0.25">
      <c r="A257" s="106">
        <v>249</v>
      </c>
      <c r="B257" s="107">
        <f t="shared" si="6"/>
        <v>7.501144860040708E-2</v>
      </c>
      <c r="C257" s="104">
        <f t="shared" si="7"/>
        <v>-1.3016476900938598</v>
      </c>
    </row>
    <row r="258" spans="1:3" x14ac:dyDescent="0.25">
      <c r="A258" s="106">
        <v>250</v>
      </c>
      <c r="B258" s="107">
        <f t="shared" si="6"/>
        <v>-2.333297212086606</v>
      </c>
      <c r="C258" s="104">
        <f t="shared" si="7"/>
        <v>-1.2348832341222362</v>
      </c>
    </row>
    <row r="259" spans="1:3" x14ac:dyDescent="0.25">
      <c r="A259" s="106">
        <v>251</v>
      </c>
      <c r="B259" s="107">
        <f t="shared" si="6"/>
        <v>4.7092092758603084</v>
      </c>
      <c r="C259" s="104">
        <f t="shared" si="7"/>
        <v>-3.6159438798323098</v>
      </c>
    </row>
    <row r="260" spans="1:3" x14ac:dyDescent="0.25">
      <c r="A260" s="106">
        <v>252</v>
      </c>
      <c r="B260" s="107">
        <f t="shared" si="6"/>
        <v>1.7407087940475994</v>
      </c>
      <c r="C260" s="104">
        <f t="shared" si="7"/>
        <v>7.5838331170575932</v>
      </c>
    </row>
    <row r="261" spans="1:3" x14ac:dyDescent="0.25">
      <c r="A261" s="106">
        <v>253</v>
      </c>
      <c r="B261" s="107">
        <f t="shared" si="6"/>
        <v>-7.5602732938387831</v>
      </c>
      <c r="C261" s="104">
        <f t="shared" si="7"/>
        <v>-1.5607636506091216</v>
      </c>
    </row>
    <row r="262" spans="1:3" x14ac:dyDescent="0.25">
      <c r="A262" s="106">
        <v>254</v>
      </c>
      <c r="B262" s="107">
        <f t="shared" si="6"/>
        <v>3.4113389616980196</v>
      </c>
      <c r="C262" s="104">
        <f t="shared" si="7"/>
        <v>-4.6514589975832443</v>
      </c>
    </row>
    <row r="263" spans="1:3" x14ac:dyDescent="0.25">
      <c r="A263" s="106">
        <v>255</v>
      </c>
      <c r="B263" s="107">
        <f t="shared" si="6"/>
        <v>1.171377227302189</v>
      </c>
      <c r="C263" s="104">
        <f t="shared" si="7"/>
        <v>2.1000234424211568</v>
      </c>
    </row>
    <row r="264" spans="1:3" x14ac:dyDescent="0.25">
      <c r="A264" s="106">
        <v>256</v>
      </c>
      <c r="B264" s="107">
        <f t="shared" si="6"/>
        <v>1.5428858993968804</v>
      </c>
      <c r="C264" s="104">
        <f t="shared" si="7"/>
        <v>-0.12307770213169469</v>
      </c>
    </row>
    <row r="265" spans="1:3" x14ac:dyDescent="0.25">
      <c r="A265" s="106">
        <v>257</v>
      </c>
      <c r="B265" s="107">
        <f t="shared" ref="B265:B328" si="8">$B$1*SIN($B$2*A265+$B$4)*COS($B$3*A265)</f>
        <v>-1.7541455188565469</v>
      </c>
      <c r="C265" s="104">
        <f t="shared" ref="C265:C328" si="9">$B$1*SIN($B$2*A265+$B$4)*SIN($B$3*A265)</f>
        <v>4.8114600602846052</v>
      </c>
    </row>
    <row r="266" spans="1:3" x14ac:dyDescent="0.25">
      <c r="A266" s="106">
        <v>258</v>
      </c>
      <c r="B266" s="107">
        <f t="shared" si="8"/>
        <v>-5.2960499311270626</v>
      </c>
      <c r="C266" s="104">
        <f t="shared" si="9"/>
        <v>-5.226668934959382</v>
      </c>
    </row>
    <row r="267" spans="1:3" x14ac:dyDescent="0.25">
      <c r="A267" s="106">
        <v>259</v>
      </c>
      <c r="B267" s="107">
        <f t="shared" si="8"/>
        <v>7.4219496530427893</v>
      </c>
      <c r="C267" s="104">
        <f t="shared" si="9"/>
        <v>-2.8172906297083289</v>
      </c>
    </row>
    <row r="268" spans="1:3" x14ac:dyDescent="0.25">
      <c r="A268" s="106">
        <v>260</v>
      </c>
      <c r="B268" s="107">
        <f t="shared" si="8"/>
        <v>-0.43090954853570146</v>
      </c>
      <c r="C268" s="104">
        <f t="shared" si="9"/>
        <v>6.4785122268722866</v>
      </c>
    </row>
    <row r="269" spans="1:3" x14ac:dyDescent="0.25">
      <c r="A269" s="106">
        <v>261</v>
      </c>
      <c r="B269" s="107">
        <f t="shared" si="8"/>
        <v>-3.0413108482726248</v>
      </c>
      <c r="C269" s="104">
        <f t="shared" si="9"/>
        <v>-1.6442183894288263</v>
      </c>
    </row>
    <row r="270" spans="1:3" x14ac:dyDescent="0.25">
      <c r="A270" s="106">
        <v>262</v>
      </c>
      <c r="B270" s="107">
        <f t="shared" si="8"/>
        <v>-0.33910404133656946</v>
      </c>
      <c r="C270" s="104">
        <f t="shared" si="9"/>
        <v>0.25564027754633745</v>
      </c>
    </row>
    <row r="271" spans="1:3" x14ac:dyDescent="0.25">
      <c r="A271" s="106">
        <v>263</v>
      </c>
      <c r="B271" s="107">
        <f t="shared" si="8"/>
        <v>-0.90389456857021222</v>
      </c>
      <c r="C271" s="104">
        <f t="shared" si="9"/>
        <v>-4.1043247027657159</v>
      </c>
    </row>
    <row r="272" spans="1:3" x14ac:dyDescent="0.25">
      <c r="A272" s="106">
        <v>264</v>
      </c>
      <c r="B272" s="107">
        <f t="shared" si="8"/>
        <v>6.7954553163442935</v>
      </c>
      <c r="C272" s="104">
        <f t="shared" si="9"/>
        <v>1.4657019184809372</v>
      </c>
    </row>
    <row r="273" spans="1:3" x14ac:dyDescent="0.25">
      <c r="A273" s="106">
        <v>265</v>
      </c>
      <c r="B273" s="107">
        <f t="shared" si="8"/>
        <v>-4.787317975670959</v>
      </c>
      <c r="C273" s="104">
        <f t="shared" si="9"/>
        <v>6.4079299160819607</v>
      </c>
    </row>
    <row r="274" spans="1:3" x14ac:dyDescent="0.25">
      <c r="A274" s="106">
        <v>266</v>
      </c>
      <c r="B274" s="107">
        <f t="shared" si="8"/>
        <v>-3.3975986181297739</v>
      </c>
      <c r="C274" s="104">
        <f t="shared" si="9"/>
        <v>-6.2199309945478181</v>
      </c>
    </row>
    <row r="275" spans="1:3" x14ac:dyDescent="0.25">
      <c r="A275" s="106">
        <v>267</v>
      </c>
      <c r="B275" s="107">
        <f t="shared" si="8"/>
        <v>4.4296960389473314</v>
      </c>
      <c r="C275" s="104">
        <f t="shared" si="9"/>
        <v>-0.31392990280233629</v>
      </c>
    </row>
    <row r="276" spans="1:3" x14ac:dyDescent="0.25">
      <c r="A276" s="106">
        <v>268</v>
      </c>
      <c r="B276" s="107">
        <f t="shared" si="8"/>
        <v>-0.24801595784230099</v>
      </c>
      <c r="C276" s="104">
        <f t="shared" si="9"/>
        <v>0.66201636264929908</v>
      </c>
    </row>
    <row r="277" spans="1:3" x14ac:dyDescent="0.25">
      <c r="A277" s="106">
        <v>269</v>
      </c>
      <c r="B277" s="107">
        <f t="shared" si="8"/>
        <v>2.2576215835885782</v>
      </c>
      <c r="C277" s="104">
        <f t="shared" si="9"/>
        <v>2.2678404233864824</v>
      </c>
    </row>
    <row r="278" spans="1:3" x14ac:dyDescent="0.25">
      <c r="A278" s="106">
        <v>270</v>
      </c>
      <c r="B278" s="107">
        <f t="shared" si="8"/>
        <v>-5.9315097420847147</v>
      </c>
      <c r="C278" s="104">
        <f t="shared" si="9"/>
        <v>2.1916683266700683</v>
      </c>
    </row>
    <row r="279" spans="1:3" x14ac:dyDescent="0.25">
      <c r="A279" s="106">
        <v>271</v>
      </c>
      <c r="B279" s="107">
        <f t="shared" si="8"/>
        <v>0.59395480388416244</v>
      </c>
      <c r="C279" s="104">
        <f t="shared" si="9"/>
        <v>-7.8763701129332562</v>
      </c>
    </row>
    <row r="280" spans="1:3" x14ac:dyDescent="0.25">
      <c r="A280" s="106">
        <v>272</v>
      </c>
      <c r="B280" s="107">
        <f t="shared" si="8"/>
        <v>6.6008458477057461</v>
      </c>
      <c r="C280" s="104">
        <f t="shared" si="9"/>
        <v>3.6444722397220963</v>
      </c>
    </row>
    <row r="281" spans="1:3" x14ac:dyDescent="0.25">
      <c r="A281" s="106">
        <v>273</v>
      </c>
      <c r="B281" s="107">
        <f t="shared" si="8"/>
        <v>-4.2886667234897802</v>
      </c>
      <c r="C281" s="104">
        <f t="shared" si="9"/>
        <v>3.1739545065110391</v>
      </c>
    </row>
    <row r="282" spans="1:3" x14ac:dyDescent="0.25">
      <c r="A282" s="106">
        <v>274</v>
      </c>
      <c r="B282" s="107">
        <f t="shared" si="8"/>
        <v>-0.37660228937205709</v>
      </c>
      <c r="C282" s="104">
        <f t="shared" si="9"/>
        <v>-1.7851252145719094</v>
      </c>
    </row>
    <row r="283" spans="1:3" x14ac:dyDescent="0.25">
      <c r="A283" s="106">
        <v>275</v>
      </c>
      <c r="B283" s="107">
        <f t="shared" si="8"/>
        <v>-2.0812424420467361</v>
      </c>
      <c r="C283" s="104">
        <f t="shared" si="9"/>
        <v>-0.46821653067521807</v>
      </c>
    </row>
    <row r="284" spans="1:3" x14ac:dyDescent="0.25">
      <c r="A284" s="106">
        <v>276</v>
      </c>
      <c r="B284" s="107">
        <f t="shared" si="8"/>
        <v>3.3722345542948413</v>
      </c>
      <c r="C284" s="104">
        <f t="shared" si="9"/>
        <v>-4.4314554327347686</v>
      </c>
    </row>
    <row r="285" spans="1:3" x14ac:dyDescent="0.25">
      <c r="A285" s="106">
        <v>277</v>
      </c>
      <c r="B285" s="107">
        <f t="shared" si="8"/>
        <v>3.6033120573249855</v>
      </c>
      <c r="C285" s="104">
        <f t="shared" si="9"/>
        <v>6.7376027546412987</v>
      </c>
    </row>
    <row r="286" spans="1:3" x14ac:dyDescent="0.25">
      <c r="A286" s="106">
        <v>278</v>
      </c>
      <c r="B286" s="107">
        <f t="shared" si="8"/>
        <v>-7.8268986402435843</v>
      </c>
      <c r="C286" s="104">
        <f t="shared" si="9"/>
        <v>0.48510228971963598</v>
      </c>
    </row>
    <row r="287" spans="1:3" x14ac:dyDescent="0.25">
      <c r="A287" s="106">
        <v>279</v>
      </c>
      <c r="B287" s="107">
        <f t="shared" si="8"/>
        <v>2.1988570213381191</v>
      </c>
      <c r="C287" s="104">
        <f t="shared" si="9"/>
        <v>-5.7148081721696311</v>
      </c>
    </row>
    <row r="288" spans="1:3" x14ac:dyDescent="0.25">
      <c r="A288" s="106">
        <v>280</v>
      </c>
      <c r="B288" s="107">
        <f t="shared" si="8"/>
        <v>2.0314577388148072</v>
      </c>
      <c r="C288" s="104">
        <f t="shared" si="9"/>
        <v>2.0771036699072991</v>
      </c>
    </row>
    <row r="289" spans="1:3" x14ac:dyDescent="0.25">
      <c r="A289" s="106">
        <v>281</v>
      </c>
      <c r="B289" s="107">
        <f t="shared" si="8"/>
        <v>0.96347100389297491</v>
      </c>
      <c r="C289" s="104">
        <f t="shared" si="9"/>
        <v>-0.34633748984539803</v>
      </c>
    </row>
    <row r="290" spans="1:3" x14ac:dyDescent="0.25">
      <c r="A290" s="106">
        <v>282</v>
      </c>
      <c r="B290" s="107">
        <f t="shared" si="8"/>
        <v>-0.39508999927369859</v>
      </c>
      <c r="C290" s="104">
        <f t="shared" si="9"/>
        <v>4.6857330271083013</v>
      </c>
    </row>
    <row r="291" spans="1:3" x14ac:dyDescent="0.25">
      <c r="A291" s="106">
        <v>283</v>
      </c>
      <c r="B291" s="107">
        <f t="shared" si="8"/>
        <v>-6.2978238728933622</v>
      </c>
      <c r="C291" s="104">
        <f t="shared" si="9"/>
        <v>-3.550264140238244</v>
      </c>
    </row>
    <row r="292" spans="1:3" x14ac:dyDescent="0.25">
      <c r="A292" s="106">
        <v>284</v>
      </c>
      <c r="B292" s="107">
        <f t="shared" si="8"/>
        <v>6.4616533184400264</v>
      </c>
      <c r="C292" s="104">
        <f t="shared" si="9"/>
        <v>-4.694189792212847</v>
      </c>
    </row>
    <row r="293" spans="1:3" x14ac:dyDescent="0.25">
      <c r="A293" s="106">
        <v>285</v>
      </c>
      <c r="B293" s="107">
        <f t="shared" si="8"/>
        <v>1.3424559461194057</v>
      </c>
      <c r="C293" s="104">
        <f t="shared" si="9"/>
        <v>6.6544363087962015</v>
      </c>
    </row>
    <row r="294" spans="1:3" x14ac:dyDescent="0.25">
      <c r="A294" s="106">
        <v>286</v>
      </c>
      <c r="B294" s="107">
        <f t="shared" si="8"/>
        <v>-3.8246070355984068</v>
      </c>
      <c r="C294" s="104">
        <f t="shared" si="9"/>
        <v>-0.89605925385832719</v>
      </c>
    </row>
    <row r="295" spans="1:3" x14ac:dyDescent="0.25">
      <c r="A295" s="106">
        <v>287</v>
      </c>
      <c r="B295" s="107">
        <f t="shared" si="8"/>
        <v>6.4992387800072868E-2</v>
      </c>
      <c r="C295" s="104">
        <f t="shared" si="9"/>
        <v>-8.3855836903730649E-2</v>
      </c>
    </row>
    <row r="296" spans="1:3" x14ac:dyDescent="0.25">
      <c r="A296" s="106">
        <v>288</v>
      </c>
      <c r="B296" s="107">
        <f t="shared" si="8"/>
        <v>-1.7354298093513785</v>
      </c>
      <c r="C296" s="104">
        <f t="shared" si="9"/>
        <v>-3.3152010075225955</v>
      </c>
    </row>
    <row r="297" spans="1:3" x14ac:dyDescent="0.25">
      <c r="A297" s="106">
        <v>289</v>
      </c>
      <c r="B297" s="107">
        <f t="shared" si="8"/>
        <v>6.6644650695886911</v>
      </c>
      <c r="C297" s="104">
        <f t="shared" si="9"/>
        <v>-0.35387028578346558</v>
      </c>
    </row>
    <row r="298" spans="1:3" x14ac:dyDescent="0.25">
      <c r="A298" s="106">
        <v>290</v>
      </c>
      <c r="B298" s="107">
        <f t="shared" si="8"/>
        <v>-2.9284029166556378</v>
      </c>
      <c r="C298" s="104">
        <f t="shared" si="9"/>
        <v>7.4143987206360986</v>
      </c>
    </row>
    <row r="299" spans="1:3" x14ac:dyDescent="0.25">
      <c r="A299" s="106">
        <v>291</v>
      </c>
      <c r="B299" s="107">
        <f t="shared" si="8"/>
        <v>-5.0702173848495447</v>
      </c>
      <c r="C299" s="104">
        <f t="shared" si="9"/>
        <v>-5.2767804414207369</v>
      </c>
    </row>
    <row r="300" spans="1:3" x14ac:dyDescent="0.25">
      <c r="A300" s="106">
        <v>292</v>
      </c>
      <c r="B300" s="107">
        <f t="shared" si="8"/>
        <v>4.5995200993508289</v>
      </c>
      <c r="C300" s="104">
        <f t="shared" si="9"/>
        <v>-1.6075542210269087</v>
      </c>
    </row>
    <row r="301" spans="1:3" x14ac:dyDescent="0.25">
      <c r="A301" s="106">
        <v>293</v>
      </c>
      <c r="B301" s="107">
        <f t="shared" si="8"/>
        <v>-0.11454992848182043</v>
      </c>
      <c r="C301" s="104">
        <f t="shared" si="9"/>
        <v>1.2285637664511395</v>
      </c>
    </row>
    <row r="302" spans="1:3" x14ac:dyDescent="0.25">
      <c r="A302" s="106">
        <v>294</v>
      </c>
      <c r="B302" s="107">
        <f t="shared" si="8"/>
        <v>2.3459686310282692</v>
      </c>
      <c r="C302" s="104">
        <f t="shared" si="9"/>
        <v>1.3499919510835889</v>
      </c>
    </row>
    <row r="303" spans="1:3" x14ac:dyDescent="0.25">
      <c r="A303" s="106">
        <v>295</v>
      </c>
      <c r="B303" s="107">
        <f t="shared" si="8"/>
        <v>-4.8727082696299657</v>
      </c>
      <c r="C303" s="104">
        <f t="shared" si="9"/>
        <v>3.4743972420889708</v>
      </c>
    </row>
    <row r="304" spans="1:3" x14ac:dyDescent="0.25">
      <c r="A304" s="106">
        <v>296</v>
      </c>
      <c r="B304" s="107">
        <f t="shared" si="8"/>
        <v>-1.4742162711043756</v>
      </c>
      <c r="C304" s="104">
        <f t="shared" si="9"/>
        <v>-7.6565557249252993</v>
      </c>
    </row>
    <row r="305" spans="1:3" x14ac:dyDescent="0.25">
      <c r="A305" s="106">
        <v>297</v>
      </c>
      <c r="B305" s="107">
        <f t="shared" si="8"/>
        <v>7.4819411119978714</v>
      </c>
      <c r="C305" s="104">
        <f t="shared" si="9"/>
        <v>1.8229365137457159</v>
      </c>
    </row>
    <row r="306" spans="1:3" x14ac:dyDescent="0.25">
      <c r="A306" s="106">
        <v>298</v>
      </c>
      <c r="B306" s="107">
        <f t="shared" si="8"/>
        <v>-3.5433161170686103</v>
      </c>
      <c r="C306" s="104">
        <f t="shared" si="9"/>
        <v>4.4890982069275012</v>
      </c>
    </row>
    <row r="307" spans="1:3" x14ac:dyDescent="0.25">
      <c r="A307" s="106">
        <v>299</v>
      </c>
      <c r="B307" s="107">
        <f t="shared" si="8"/>
        <v>-1.0654721893240826</v>
      </c>
      <c r="C307" s="104">
        <f t="shared" si="9"/>
        <v>-2.0799796526668382</v>
      </c>
    </row>
    <row r="308" spans="1:3" x14ac:dyDescent="0.25">
      <c r="A308" s="106">
        <v>300</v>
      </c>
      <c r="B308" s="107">
        <f t="shared" si="8"/>
        <v>-1.6156198222202049</v>
      </c>
      <c r="C308" s="104">
        <f t="shared" si="9"/>
        <v>7.1451813527531285E-2</v>
      </c>
    </row>
    <row r="309" spans="1:3" x14ac:dyDescent="0.25">
      <c r="A309" s="106">
        <v>301</v>
      </c>
      <c r="B309" s="107">
        <f t="shared" si="8"/>
        <v>1.9437190262893507</v>
      </c>
      <c r="C309" s="104">
        <f t="shared" si="9"/>
        <v>-4.7965824379210362</v>
      </c>
    </row>
    <row r="310" spans="1:3" x14ac:dyDescent="0.25">
      <c r="A310" s="106">
        <v>302</v>
      </c>
      <c r="B310" s="107">
        <f t="shared" si="8"/>
        <v>5.1253685657654851</v>
      </c>
      <c r="C310" s="104">
        <f t="shared" si="9"/>
        <v>5.4295651638337903</v>
      </c>
    </row>
    <row r="311" spans="1:3" x14ac:dyDescent="0.25">
      <c r="A311" s="106">
        <v>303</v>
      </c>
      <c r="B311" s="107">
        <f t="shared" si="8"/>
        <v>-7.5084445091919978</v>
      </c>
      <c r="C311" s="104">
        <f t="shared" si="9"/>
        <v>2.5498864402660968</v>
      </c>
    </row>
    <row r="312" spans="1:3" x14ac:dyDescent="0.25">
      <c r="A312" s="106">
        <v>304</v>
      </c>
      <c r="B312" s="107">
        <f t="shared" si="8"/>
        <v>0.65573708522845842</v>
      </c>
      <c r="C312" s="104">
        <f t="shared" si="9"/>
        <v>-6.4177916967021247</v>
      </c>
    </row>
    <row r="313" spans="1:3" x14ac:dyDescent="0.25">
      <c r="A313" s="106">
        <v>305</v>
      </c>
      <c r="B313" s="107">
        <f t="shared" si="8"/>
        <v>2.9260227500110547</v>
      </c>
      <c r="C313" s="104">
        <f t="shared" si="9"/>
        <v>1.7184385177919415</v>
      </c>
    </row>
    <row r="314" spans="1:3" x14ac:dyDescent="0.25">
      <c r="A314" s="106">
        <v>306</v>
      </c>
      <c r="B314" s="107">
        <f t="shared" si="8"/>
        <v>0.4058619588508004</v>
      </c>
      <c r="C314" s="104">
        <f t="shared" si="9"/>
        <v>-0.28400752274480234</v>
      </c>
    </row>
    <row r="315" spans="1:3" x14ac:dyDescent="0.25">
      <c r="A315" s="106">
        <v>307</v>
      </c>
      <c r="B315" s="107">
        <f t="shared" si="8"/>
        <v>0.7688800400286292</v>
      </c>
      <c r="C315" s="104">
        <f t="shared" si="9"/>
        <v>4.1928509556705551</v>
      </c>
    </row>
    <row r="316" spans="1:3" x14ac:dyDescent="0.25">
      <c r="A316" s="106">
        <v>308</v>
      </c>
      <c r="B316" s="107">
        <f t="shared" si="8"/>
        <v>-6.7730205396949827</v>
      </c>
      <c r="C316" s="104">
        <f t="shared" si="9"/>
        <v>-1.7138603214288519</v>
      </c>
    </row>
    <row r="317" spans="1:3" x14ac:dyDescent="0.25">
      <c r="A317" s="106">
        <v>309</v>
      </c>
      <c r="B317" s="107">
        <f t="shared" si="8"/>
        <v>5.011735850822463</v>
      </c>
      <c r="C317" s="104">
        <f t="shared" si="9"/>
        <v>-6.2351829724065881</v>
      </c>
    </row>
    <row r="318" spans="1:3" x14ac:dyDescent="0.25">
      <c r="A318" s="106">
        <v>310</v>
      </c>
      <c r="B318" s="107">
        <f t="shared" si="8"/>
        <v>3.1604551659187381</v>
      </c>
      <c r="C318" s="104">
        <f t="shared" si="9"/>
        <v>6.3066906090936952</v>
      </c>
    </row>
    <row r="319" spans="1:3" x14ac:dyDescent="0.25">
      <c r="A319" s="106">
        <v>311</v>
      </c>
      <c r="B319" s="107">
        <f t="shared" si="8"/>
        <v>-4.3789964390608365</v>
      </c>
      <c r="C319" s="104">
        <f t="shared" si="9"/>
        <v>0.15484191454435386</v>
      </c>
    </row>
    <row r="320" spans="1:3" x14ac:dyDescent="0.25">
      <c r="A320" s="106">
        <v>312</v>
      </c>
      <c r="B320" s="107">
        <f t="shared" si="8"/>
        <v>0.24421664750670491</v>
      </c>
      <c r="C320" s="104">
        <f t="shared" si="9"/>
        <v>-0.58766346847838169</v>
      </c>
    </row>
    <row r="321" spans="1:3" x14ac:dyDescent="0.25">
      <c r="A321" s="106">
        <v>313</v>
      </c>
      <c r="B321" s="107">
        <f t="shared" si="8"/>
        <v>-2.2199736615876322</v>
      </c>
      <c r="C321" s="104">
        <f t="shared" si="9"/>
        <v>-2.3938290935700173</v>
      </c>
    </row>
    <row r="322" spans="1:3" x14ac:dyDescent="0.25">
      <c r="A322" s="106">
        <v>314</v>
      </c>
      <c r="B322" s="107">
        <f t="shared" si="8"/>
        <v>6.0463313840340724</v>
      </c>
      <c r="C322" s="104">
        <f t="shared" si="9"/>
        <v>-1.9938355804137917</v>
      </c>
    </row>
    <row r="323" spans="1:3" x14ac:dyDescent="0.25">
      <c r="A323" s="106">
        <v>315</v>
      </c>
      <c r="B323" s="107">
        <f t="shared" si="8"/>
        <v>-0.87359896398871806</v>
      </c>
      <c r="C323" s="104">
        <f t="shared" si="9"/>
        <v>7.8612637233843454</v>
      </c>
    </row>
    <row r="324" spans="1:3" x14ac:dyDescent="0.25">
      <c r="A324" s="106">
        <v>316</v>
      </c>
      <c r="B324" s="107">
        <f t="shared" si="8"/>
        <v>-6.4471505406008633</v>
      </c>
      <c r="C324" s="104">
        <f t="shared" si="9"/>
        <v>-3.863531905995361</v>
      </c>
    </row>
    <row r="325" spans="1:3" x14ac:dyDescent="0.25">
      <c r="A325" s="106">
        <v>317</v>
      </c>
      <c r="B325" s="107">
        <f t="shared" si="8"/>
        <v>4.3546636443748366</v>
      </c>
      <c r="C325" s="104">
        <f t="shared" si="9"/>
        <v>-2.99016885628768</v>
      </c>
    </row>
    <row r="326" spans="1:3" x14ac:dyDescent="0.25">
      <c r="A326" s="106">
        <v>318</v>
      </c>
      <c r="B326" s="107">
        <f t="shared" si="8"/>
        <v>0.30132871731176059</v>
      </c>
      <c r="C326" s="104">
        <f t="shared" si="9"/>
        <v>1.7293459518163508</v>
      </c>
    </row>
    <row r="327" spans="1:3" x14ac:dyDescent="0.25">
      <c r="A327" s="106">
        <v>319</v>
      </c>
      <c r="B327" s="107">
        <f t="shared" si="8"/>
        <v>2.1292936394505029</v>
      </c>
      <c r="C327" s="104">
        <f t="shared" si="9"/>
        <v>0.55890086741733858</v>
      </c>
    </row>
    <row r="328" spans="1:3" x14ac:dyDescent="0.25">
      <c r="A328" s="106">
        <v>320</v>
      </c>
      <c r="B328" s="107">
        <f t="shared" si="8"/>
        <v>-3.5590488827405973</v>
      </c>
      <c r="C328" s="104">
        <f t="shared" si="9"/>
        <v>4.3484801567448939</v>
      </c>
    </row>
    <row r="329" spans="1:3" x14ac:dyDescent="0.25">
      <c r="A329" s="106">
        <v>321</v>
      </c>
      <c r="B329" s="107">
        <f t="shared" ref="B329:B368" si="10">$B$1*SIN($B$2*A329+$B$4)*COS($B$3*A329)</f>
        <v>-3.3716576341563491</v>
      </c>
      <c r="C329" s="104">
        <f t="shared" ref="C329:C368" si="11">$B$1*SIN($B$2*A329+$B$4)*SIN($B$3*A329)</f>
        <v>-6.8795061042881729</v>
      </c>
    </row>
    <row r="330" spans="1:3" x14ac:dyDescent="0.25">
      <c r="A330" s="106">
        <v>322</v>
      </c>
      <c r="B330" s="107">
        <f t="shared" si="10"/>
        <v>7.8248557473750093</v>
      </c>
      <c r="C330" s="104">
        <f t="shared" si="11"/>
        <v>-0.20736013769354641</v>
      </c>
    </row>
    <row r="331" spans="1:3" x14ac:dyDescent="0.25">
      <c r="A331" s="106">
        <v>323</v>
      </c>
      <c r="B331" s="107">
        <f t="shared" si="10"/>
        <v>-2.3818199796754635</v>
      </c>
      <c r="C331" s="104">
        <f t="shared" si="11"/>
        <v>5.591245559282636</v>
      </c>
    </row>
    <row r="332" spans="1:3" x14ac:dyDescent="0.25">
      <c r="A332" s="106">
        <v>324</v>
      </c>
      <c r="B332" s="107">
        <f t="shared" si="10"/>
        <v>-1.9121498293880415</v>
      </c>
      <c r="C332" s="104">
        <f t="shared" si="11"/>
        <v>-2.0988572930862621</v>
      </c>
    </row>
    <row r="333" spans="1:3" x14ac:dyDescent="0.25">
      <c r="A333" s="106">
        <v>325</v>
      </c>
      <c r="B333" s="107">
        <f t="shared" si="10"/>
        <v>-1.0419762754092694</v>
      </c>
      <c r="C333" s="104">
        <f t="shared" si="11"/>
        <v>0.33340524050958475</v>
      </c>
    </row>
    <row r="334" spans="1:3" x14ac:dyDescent="0.25">
      <c r="A334" s="106">
        <v>326</v>
      </c>
      <c r="B334" s="107">
        <f t="shared" si="10"/>
        <v>0.56751824819781571</v>
      </c>
      <c r="C334" s="104">
        <f t="shared" si="11"/>
        <v>-4.7255056556323023</v>
      </c>
    </row>
    <row r="335" spans="1:3" x14ac:dyDescent="0.25">
      <c r="A335" s="106">
        <v>327</v>
      </c>
      <c r="B335" s="107">
        <f t="shared" si="10"/>
        <v>6.1938296704078848</v>
      </c>
      <c r="C335" s="104">
        <f t="shared" si="11"/>
        <v>3.7866380732373104</v>
      </c>
    </row>
    <row r="336" spans="1:3" x14ac:dyDescent="0.25">
      <c r="A336" s="106">
        <v>328</v>
      </c>
      <c r="B336" s="107">
        <f t="shared" si="10"/>
        <v>-6.6201336640832142</v>
      </c>
      <c r="C336" s="104">
        <f t="shared" si="11"/>
        <v>4.4600664306531099</v>
      </c>
    </row>
    <row r="337" spans="1:3" x14ac:dyDescent="0.25">
      <c r="A337" s="106">
        <v>329</v>
      </c>
      <c r="B337" s="107">
        <f t="shared" si="10"/>
        <v>-1.0999112249884906</v>
      </c>
      <c r="C337" s="104">
        <f t="shared" si="11"/>
        <v>-6.6605592848790609</v>
      </c>
    </row>
    <row r="338" spans="1:3" x14ac:dyDescent="0.25">
      <c r="A338" s="106">
        <v>330</v>
      </c>
      <c r="B338" s="107">
        <f t="shared" si="10"/>
        <v>3.7308183614785504</v>
      </c>
      <c r="C338" s="104">
        <f t="shared" si="11"/>
        <v>1.0146533546942635</v>
      </c>
    </row>
    <row r="339" spans="1:3" x14ac:dyDescent="0.25">
      <c r="A339" s="106">
        <v>331</v>
      </c>
      <c r="B339" s="107">
        <f t="shared" si="10"/>
        <v>-2.2589132184141849E-2</v>
      </c>
      <c r="C339" s="104">
        <f t="shared" si="11"/>
        <v>2.710650979532786E-2</v>
      </c>
    </row>
    <row r="340" spans="1:3" x14ac:dyDescent="0.25">
      <c r="A340" s="106">
        <v>332</v>
      </c>
      <c r="B340" s="107">
        <f t="shared" si="10"/>
        <v>1.6439715802458135</v>
      </c>
      <c r="C340" s="104">
        <f t="shared" si="11"/>
        <v>3.4308640571018758</v>
      </c>
    </row>
    <row r="341" spans="1:3" x14ac:dyDescent="0.25">
      <c r="A341" s="106">
        <v>333</v>
      </c>
      <c r="B341" s="107">
        <f t="shared" si="10"/>
        <v>-6.711593167914045</v>
      </c>
      <c r="C341" s="104">
        <f t="shared" si="11"/>
        <v>0.11842197904328959</v>
      </c>
    </row>
    <row r="342" spans="1:3" x14ac:dyDescent="0.25">
      <c r="A342" s="106">
        <v>334</v>
      </c>
      <c r="B342" s="107">
        <f t="shared" si="10"/>
        <v>3.1912781679177264</v>
      </c>
      <c r="C342" s="104">
        <f t="shared" si="11"/>
        <v>-7.311254064592517</v>
      </c>
    </row>
    <row r="343" spans="1:3" x14ac:dyDescent="0.25">
      <c r="A343" s="106">
        <v>335</v>
      </c>
      <c r="B343" s="107">
        <f t="shared" si="10"/>
        <v>4.8609790197470533</v>
      </c>
      <c r="C343" s="104">
        <f t="shared" si="11"/>
        <v>5.4314172374244398</v>
      </c>
    </row>
    <row r="344" spans="1:3" x14ac:dyDescent="0.25">
      <c r="A344" s="106">
        <v>336</v>
      </c>
      <c r="B344" s="107">
        <f t="shared" si="10"/>
        <v>-4.5997197010713524</v>
      </c>
      <c r="C344" s="104">
        <f t="shared" si="11"/>
        <v>1.4270334527763155</v>
      </c>
    </row>
    <row r="345" spans="1:3" x14ac:dyDescent="0.25">
      <c r="A345" s="106">
        <v>337</v>
      </c>
      <c r="B345" s="107">
        <f t="shared" si="10"/>
        <v>0.14900409572561571</v>
      </c>
      <c r="C345" s="104">
        <f t="shared" si="11"/>
        <v>-1.1543035588327972</v>
      </c>
    </row>
    <row r="346" spans="1:3" x14ac:dyDescent="0.25">
      <c r="A346" s="106">
        <v>338</v>
      </c>
      <c r="B346" s="107">
        <f t="shared" si="10"/>
        <v>-2.3531629267708127</v>
      </c>
      <c r="C346" s="104">
        <f t="shared" si="11"/>
        <v>-1.4673916722675742</v>
      </c>
    </row>
    <row r="347" spans="1:3" x14ac:dyDescent="0.25">
      <c r="A347" s="106">
        <v>339</v>
      </c>
      <c r="B347" s="107">
        <f t="shared" si="10"/>
        <v>5.0316495617510171</v>
      </c>
      <c r="C347" s="104">
        <f t="shared" si="11"/>
        <v>-3.3255148815446485</v>
      </c>
    </row>
    <row r="348" spans="1:3" x14ac:dyDescent="0.25">
      <c r="A348" s="106">
        <v>340</v>
      </c>
      <c r="B348" s="107">
        <f t="shared" si="10"/>
        <v>1.2046590745597252</v>
      </c>
      <c r="C348" s="104">
        <f t="shared" si="11"/>
        <v>7.7192939319946881</v>
      </c>
    </row>
    <row r="349" spans="1:3" x14ac:dyDescent="0.25">
      <c r="A349" s="106">
        <v>341</v>
      </c>
      <c r="B349" s="107">
        <f t="shared" si="10"/>
        <v>-7.3939665033371806</v>
      </c>
      <c r="C349" s="104">
        <f t="shared" si="11"/>
        <v>-2.08136215640195</v>
      </c>
    </row>
    <row r="350" spans="1:3" x14ac:dyDescent="0.25">
      <c r="A350" s="106">
        <v>342</v>
      </c>
      <c r="B350" s="107">
        <f t="shared" si="10"/>
        <v>3.6678229564152232</v>
      </c>
      <c r="C350" s="104">
        <f t="shared" si="11"/>
        <v>-4.32293100639904</v>
      </c>
    </row>
    <row r="351" spans="1:3" x14ac:dyDescent="0.25">
      <c r="A351" s="106">
        <v>343</v>
      </c>
      <c r="B351" s="107">
        <f t="shared" si="10"/>
        <v>0.96241541801111985</v>
      </c>
      <c r="C351" s="104">
        <f t="shared" si="11"/>
        <v>2.054980017338353</v>
      </c>
    </row>
    <row r="352" spans="1:3" x14ac:dyDescent="0.25">
      <c r="A352" s="106">
        <v>344</v>
      </c>
      <c r="B352" s="107">
        <f t="shared" si="10"/>
        <v>1.6864190945393591</v>
      </c>
      <c r="C352" s="104">
        <f t="shared" si="11"/>
        <v>-1.4825921828731058E-2</v>
      </c>
    </row>
    <row r="353" spans="1:3" x14ac:dyDescent="0.25">
      <c r="A353" s="106">
        <v>345</v>
      </c>
      <c r="B353" s="107">
        <f t="shared" si="10"/>
        <v>-2.134246945544692</v>
      </c>
      <c r="C353" s="104">
        <f t="shared" si="11"/>
        <v>4.7738813610876072</v>
      </c>
    </row>
    <row r="354" spans="1:3" x14ac:dyDescent="0.25">
      <c r="A354" s="106">
        <v>346</v>
      </c>
      <c r="B354" s="107">
        <f t="shared" si="10"/>
        <v>-4.9465527024839764</v>
      </c>
      <c r="C354" s="104">
        <f t="shared" si="11"/>
        <v>-5.626466229484647</v>
      </c>
    </row>
    <row r="355" spans="1:3" x14ac:dyDescent="0.25">
      <c r="A355" s="106">
        <v>347</v>
      </c>
      <c r="B355" s="107">
        <f t="shared" si="10"/>
        <v>7.5847267571040273</v>
      </c>
      <c r="C355" s="104">
        <f t="shared" si="11"/>
        <v>-2.2797148175457673</v>
      </c>
    </row>
    <row r="356" spans="1:3" x14ac:dyDescent="0.25">
      <c r="A356" s="106">
        <v>348</v>
      </c>
      <c r="B356" s="107">
        <f t="shared" si="10"/>
        <v>-0.87674209172368534</v>
      </c>
      <c r="C356" s="104">
        <f t="shared" si="11"/>
        <v>6.3488257369713104</v>
      </c>
    </row>
    <row r="357" spans="1:3" x14ac:dyDescent="0.25">
      <c r="A357" s="106">
        <v>349</v>
      </c>
      <c r="B357" s="107">
        <f t="shared" si="10"/>
        <v>-2.8091370244027103</v>
      </c>
      <c r="C357" s="104">
        <f t="shared" si="11"/>
        <v>-1.7864555112564746</v>
      </c>
    </row>
    <row r="358" spans="1:3" x14ac:dyDescent="0.25">
      <c r="A358" s="106">
        <v>350</v>
      </c>
      <c r="B358" s="107">
        <f t="shared" si="10"/>
        <v>-0.47494805888602543</v>
      </c>
      <c r="C358" s="104">
        <f t="shared" si="11"/>
        <v>0.30789704711803578</v>
      </c>
    </row>
    <row r="359" spans="1:3" x14ac:dyDescent="0.25">
      <c r="A359" s="106">
        <v>351</v>
      </c>
      <c r="B359" s="107">
        <f t="shared" si="10"/>
        <v>-0.62866896582971643</v>
      </c>
      <c r="C359" s="104">
        <f t="shared" si="11"/>
        <v>-4.2765586274244551</v>
      </c>
    </row>
    <row r="360" spans="1:3" x14ac:dyDescent="0.25">
      <c r="A360" s="106">
        <v>352</v>
      </c>
      <c r="B360" s="107">
        <f t="shared" si="10"/>
        <v>6.7409668242747669</v>
      </c>
      <c r="C360" s="104">
        <f t="shared" si="11"/>
        <v>1.9621039098658029</v>
      </c>
    </row>
    <row r="361" spans="1:3" x14ac:dyDescent="0.25">
      <c r="A361" s="106">
        <v>353</v>
      </c>
      <c r="B361" s="107">
        <f t="shared" si="10"/>
        <v>-5.2295139699609363</v>
      </c>
      <c r="C361" s="104">
        <f t="shared" si="11"/>
        <v>6.0541046921443709</v>
      </c>
    </row>
    <row r="362" spans="1:3" x14ac:dyDescent="0.25">
      <c r="A362" s="106">
        <v>354</v>
      </c>
      <c r="B362" s="107">
        <f t="shared" si="10"/>
        <v>-2.9212167212964903</v>
      </c>
      <c r="C362" s="104">
        <f t="shared" si="11"/>
        <v>-6.3839920855201724</v>
      </c>
    </row>
    <row r="363" spans="1:3" x14ac:dyDescent="0.25">
      <c r="A363" s="106">
        <v>355</v>
      </c>
      <c r="B363" s="107">
        <f t="shared" si="10"/>
        <v>4.3223169762040889</v>
      </c>
      <c r="C363" s="104">
        <f t="shared" si="11"/>
        <v>2.605869008799603E-4</v>
      </c>
    </row>
    <row r="364" spans="1:3" x14ac:dyDescent="0.25">
      <c r="A364" s="106">
        <v>356</v>
      </c>
      <c r="B364" s="107">
        <f t="shared" si="10"/>
        <v>-0.23547746505488173</v>
      </c>
      <c r="C364" s="104">
        <f t="shared" si="11"/>
        <v>0.51444568182271411</v>
      </c>
    </row>
    <row r="365" spans="1:3" x14ac:dyDescent="0.25">
      <c r="A365" s="106">
        <v>357</v>
      </c>
      <c r="B365" s="107">
        <f t="shared" si="10"/>
        <v>2.1760135581058528</v>
      </c>
      <c r="C365" s="104">
        <f t="shared" si="11"/>
        <v>2.5197418842226944</v>
      </c>
    </row>
    <row r="366" spans="1:3" x14ac:dyDescent="0.25">
      <c r="A366" s="106">
        <v>358</v>
      </c>
      <c r="B366" s="107">
        <f t="shared" si="10"/>
        <v>-6.1540516032104478</v>
      </c>
      <c r="C366" s="104">
        <f t="shared" si="11"/>
        <v>1.790464686217462</v>
      </c>
    </row>
    <row r="367" spans="1:3" x14ac:dyDescent="0.25">
      <c r="A367" s="106">
        <v>359</v>
      </c>
      <c r="B367" s="107">
        <f t="shared" si="10"/>
        <v>1.1528264100891574</v>
      </c>
      <c r="C367" s="104">
        <f t="shared" si="11"/>
        <v>-7.8356052705988972</v>
      </c>
    </row>
    <row r="368" spans="1:3" x14ac:dyDescent="0.25">
      <c r="A368" s="106">
        <v>360</v>
      </c>
      <c r="B368" s="107">
        <f t="shared" si="10"/>
        <v>6.285751941865704</v>
      </c>
      <c r="C368" s="104">
        <f t="shared" si="11"/>
        <v>4.0759736151499393</v>
      </c>
    </row>
    <row r="369" spans="1:3" x14ac:dyDescent="0.25">
      <c r="A369" s="106"/>
      <c r="B369" s="106"/>
      <c r="C369" s="99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M8" sqref="M8"/>
    </sheetView>
  </sheetViews>
  <sheetFormatPr baseColWidth="10" defaultRowHeight="15" x14ac:dyDescent="0.25"/>
  <sheetData>
    <row r="1" spans="1:4" x14ac:dyDescent="0.25">
      <c r="A1" s="105" t="s">
        <v>264</v>
      </c>
      <c r="B1" s="105" t="s">
        <v>265</v>
      </c>
      <c r="C1" s="105" t="s">
        <v>266</v>
      </c>
      <c r="D1" s="100" t="s">
        <v>267</v>
      </c>
    </row>
    <row r="2" spans="1:4" x14ac:dyDescent="0.25">
      <c r="A2" s="106">
        <v>1</v>
      </c>
      <c r="B2" s="106">
        <f>-PI()+PI()*2*(A2-1)/100</f>
        <v>-3.1415926535897931</v>
      </c>
      <c r="C2" s="106">
        <f>12*SIN(B2)-4*SIN(3*B2)</f>
        <v>0</v>
      </c>
      <c r="D2" s="104">
        <f>13*COS(B2)-5*COS(2*B2)-2*COS(3*B2)-COS(4*B2)</f>
        <v>-17</v>
      </c>
    </row>
    <row r="3" spans="1:4" x14ac:dyDescent="0.25">
      <c r="A3" s="106">
        <v>2</v>
      </c>
      <c r="B3" s="106">
        <f t="shared" ref="B3:B66" si="0">-PI()+PI()*2*(A3-1)/100</f>
        <v>-3.0787608005179972</v>
      </c>
      <c r="C3" s="106">
        <f t="shared" ref="C3:C66" si="1">12*SIN(B3)-4*SIN(3*B3)</f>
        <v>-3.9609760088602508E-3</v>
      </c>
      <c r="D3" s="104">
        <f t="shared" ref="D3:D66" si="2">13*COS(B3)-5*COS(2*B3)-2*COS(3*B3)-COS(4*B3)</f>
        <v>-16.938929635811171</v>
      </c>
    </row>
    <row r="4" spans="1:4" x14ac:dyDescent="0.25">
      <c r="A4" s="106">
        <v>3</v>
      </c>
      <c r="B4" s="106">
        <f t="shared" si="0"/>
        <v>-3.0159289474462012</v>
      </c>
      <c r="C4" s="106">
        <f t="shared" si="1"/>
        <v>-3.1500592032936092E-2</v>
      </c>
      <c r="D4" s="104">
        <f t="shared" si="2"/>
        <v>-16.75716063099873</v>
      </c>
    </row>
    <row r="5" spans="1:4" x14ac:dyDescent="0.25">
      <c r="A5" s="106">
        <v>4</v>
      </c>
      <c r="B5" s="106">
        <f t="shared" si="0"/>
        <v>-2.9530970943744057</v>
      </c>
      <c r="C5" s="106">
        <f t="shared" si="1"/>
        <v>-0.10526859511270592</v>
      </c>
      <c r="D5" s="104">
        <f t="shared" si="2"/>
        <v>-16.458929465331593</v>
      </c>
    </row>
    <row r="6" spans="1:4" x14ac:dyDescent="0.25">
      <c r="A6" s="106">
        <v>5</v>
      </c>
      <c r="B6" s="106">
        <f t="shared" si="0"/>
        <v>-2.8902652413026098</v>
      </c>
      <c r="C6" s="106">
        <f t="shared" si="1"/>
        <v>-0.24609022226350419</v>
      </c>
      <c r="D6" s="104">
        <f t="shared" si="2"/>
        <v>-16.051004035027695</v>
      </c>
    </row>
    <row r="7" spans="1:4" x14ac:dyDescent="0.25">
      <c r="A7" s="106">
        <v>6</v>
      </c>
      <c r="B7" s="106">
        <f t="shared" si="0"/>
        <v>-2.8274333882308138</v>
      </c>
      <c r="C7" s="106">
        <f t="shared" si="1"/>
        <v>-0.47213595499957961</v>
      </c>
      <c r="D7" s="104">
        <f t="shared" si="2"/>
        <v>-15.542266173501734</v>
      </c>
    </row>
    <row r="8" spans="1:4" x14ac:dyDescent="0.25">
      <c r="A8" s="106">
        <v>7</v>
      </c>
      <c r="B8" s="106">
        <f t="shared" si="0"/>
        <v>-2.7646015351590179</v>
      </c>
      <c r="C8" s="106">
        <f t="shared" si="1"/>
        <v>-0.79818642235205761</v>
      </c>
      <c r="D8" s="104">
        <f t="shared" si="2"/>
        <v>-14.943169390053493</v>
      </c>
    </row>
    <row r="9" spans="1:4" x14ac:dyDescent="0.25">
      <c r="A9" s="106">
        <v>8</v>
      </c>
      <c r="B9" s="106">
        <f t="shared" si="0"/>
        <v>-2.7017696820872219</v>
      </c>
      <c r="C9" s="106">
        <f t="shared" si="1"/>
        <v>-1.2350188542663503</v>
      </c>
      <c r="D9" s="104">
        <f t="shared" si="2"/>
        <v>-14.265110541886262</v>
      </c>
    </row>
    <row r="10" spans="1:4" x14ac:dyDescent="0.25">
      <c r="A10" s="106">
        <v>9</v>
      </c>
      <c r="B10" s="106">
        <f t="shared" si="0"/>
        <v>-2.6389378290154264</v>
      </c>
      <c r="C10" s="106">
        <f t="shared" si="1"/>
        <v>-1.7889371755074963</v>
      </c>
      <c r="D10" s="104">
        <f t="shared" si="2"/>
        <v>-13.519760484841511</v>
      </c>
    </row>
    <row r="11" spans="1:4" x14ac:dyDescent="0.25">
      <c r="A11" s="106">
        <v>10</v>
      </c>
      <c r="B11" s="106">
        <f t="shared" si="0"/>
        <v>-2.5761059759436304</v>
      </c>
      <c r="C11" s="106">
        <f t="shared" si="1"/>
        <v>-2.4614627344900488</v>
      </c>
      <c r="D11" s="104">
        <f t="shared" si="2"/>
        <v>-12.718401966731477</v>
      </c>
    </row>
    <row r="12" spans="1:4" x14ac:dyDescent="0.25">
      <c r="A12" s="106">
        <v>11</v>
      </c>
      <c r="B12" s="106">
        <f t="shared" si="0"/>
        <v>-2.5132741228718345</v>
      </c>
      <c r="C12" s="106">
        <f t="shared" si="1"/>
        <v>-3.2491969623290644</v>
      </c>
      <c r="D12" s="104">
        <f t="shared" si="2"/>
        <v>-11.871322893123999</v>
      </c>
    </row>
    <row r="13" spans="1:4" x14ac:dyDescent="0.25">
      <c r="A13" s="106">
        <v>12</v>
      </c>
      <c r="B13" s="106">
        <f t="shared" si="0"/>
        <v>-2.4504422698000385</v>
      </c>
      <c r="C13" s="106">
        <f t="shared" si="1"/>
        <v>-4.1438611568088266</v>
      </c>
      <c r="D13" s="104">
        <f t="shared" si="2"/>
        <v>-10.98730959132906</v>
      </c>
    </row>
    <row r="14" spans="1:4" x14ac:dyDescent="0.25">
      <c r="A14" s="106">
        <v>13</v>
      </c>
      <c r="B14" s="106">
        <f t="shared" si="0"/>
        <v>-2.3876104167282426</v>
      </c>
      <c r="C14" s="106">
        <f t="shared" si="1"/>
        <v>-5.1325123000411121</v>
      </c>
      <c r="D14" s="104">
        <f t="shared" si="2"/>
        <v>-10.073278032307813</v>
      </c>
    </row>
    <row r="15" spans="1:4" x14ac:dyDescent="0.25">
      <c r="A15" s="106">
        <v>14</v>
      </c>
      <c r="B15" s="106">
        <f t="shared" si="0"/>
        <v>-2.3247785636564471</v>
      </c>
      <c r="C15" s="106">
        <f t="shared" si="1"/>
        <v>-6.1979275700621788</v>
      </c>
      <c r="D15" s="104">
        <f t="shared" si="2"/>
        <v>-9.1340715636634879</v>
      </c>
    </row>
    <row r="16" spans="1:4" x14ac:dyDescent="0.25">
      <c r="A16" s="106">
        <v>15</v>
      </c>
      <c r="B16" s="106">
        <f t="shared" si="0"/>
        <v>-2.2619467105846511</v>
      </c>
      <c r="C16" s="106">
        <f t="shared" si="1"/>
        <v>-7.3191442169026093</v>
      </c>
      <c r="D16" s="104">
        <f t="shared" si="2"/>
        <v>-8.1724421680038191</v>
      </c>
    </row>
    <row r="17" spans="1:4" x14ac:dyDescent="0.25">
      <c r="A17" s="106">
        <v>16</v>
      </c>
      <c r="B17" s="106">
        <f t="shared" si="0"/>
        <v>-2.1991148575128552</v>
      </c>
      <c r="C17" s="106">
        <f t="shared" si="1"/>
        <v>-8.4721359549995814</v>
      </c>
      <c r="D17" s="104">
        <f t="shared" si="2"/>
        <v>-7.1892193461427718</v>
      </c>
    </row>
    <row r="18" spans="1:4" x14ac:dyDescent="0.25">
      <c r="A18" s="106">
        <v>17</v>
      </c>
      <c r="B18" s="106">
        <f t="shared" si="0"/>
        <v>-2.1362830044410592</v>
      </c>
      <c r="C18" s="106">
        <f t="shared" si="1"/>
        <v>-9.6306021717669683</v>
      </c>
      <c r="D18" s="104">
        <f t="shared" si="2"/>
        <v>-6.1836572897818556</v>
      </c>
    </row>
    <row r="19" spans="1:4" x14ac:dyDescent="0.25">
      <c r="A19" s="106">
        <v>18</v>
      </c>
      <c r="B19" s="106">
        <f t="shared" si="0"/>
        <v>-2.0734511513692633</v>
      </c>
      <c r="C19" s="106">
        <f t="shared" si="1"/>
        <v>-10.766842238643623</v>
      </c>
      <c r="D19" s="104">
        <f t="shared" si="2"/>
        <v>-5.1539379537187822</v>
      </c>
    </row>
    <row r="20" spans="1:4" x14ac:dyDescent="0.25">
      <c r="A20" s="106">
        <v>19</v>
      </c>
      <c r="B20" s="106">
        <f t="shared" si="0"/>
        <v>-2.0106192982974678</v>
      </c>
      <c r="C20" s="106">
        <f t="shared" si="1"/>
        <v>-11.852684178251652</v>
      </c>
      <c r="D20" s="104">
        <f t="shared" si="2"/>
        <v>-4.0977958492740356</v>
      </c>
    </row>
    <row r="21" spans="1:4" x14ac:dyDescent="0.25">
      <c r="A21" s="106">
        <v>20</v>
      </c>
      <c r="B21" s="106">
        <f t="shared" si="0"/>
        <v>-1.9477874452256718</v>
      </c>
      <c r="C21" s="106">
        <f t="shared" si="1"/>
        <v>-12.860434996919306</v>
      </c>
      <c r="D21" s="104">
        <f t="shared" si="2"/>
        <v>-3.013220672255108</v>
      </c>
    </row>
    <row r="22" spans="1:4" x14ac:dyDescent="0.25">
      <c r="A22" s="106">
        <v>21</v>
      </c>
      <c r="B22" s="106">
        <f t="shared" si="0"/>
        <v>-1.8849555921538759</v>
      </c>
      <c r="C22" s="106">
        <f t="shared" si="1"/>
        <v>-13.763819204711737</v>
      </c>
      <c r="D22" s="104">
        <f t="shared" si="2"/>
        <v>-1.8991869381244193</v>
      </c>
    </row>
    <row r="23" spans="1:4" x14ac:dyDescent="0.25">
      <c r="A23" s="106">
        <v>22</v>
      </c>
      <c r="B23" s="106">
        <f t="shared" si="0"/>
        <v>-1.8221237390820799</v>
      </c>
      <c r="C23" s="106">
        <f t="shared" si="1"/>
        <v>-14.538872443229224</v>
      </c>
      <c r="D23" s="104">
        <f t="shared" si="2"/>
        <v>-0.75635613976016502</v>
      </c>
    </row>
    <row r="24" spans="1:4" x14ac:dyDescent="0.25">
      <c r="A24" s="106">
        <v>23</v>
      </c>
      <c r="B24" s="106">
        <f t="shared" si="0"/>
        <v>-1.7592918860102842</v>
      </c>
      <c r="C24" s="106">
        <f t="shared" si="1"/>
        <v>-15.164758710752324</v>
      </c>
      <c r="D24" s="104">
        <f t="shared" si="2"/>
        <v>0.41230312244743206</v>
      </c>
    </row>
    <row r="25" spans="1:4" x14ac:dyDescent="0.25">
      <c r="A25" s="106">
        <v>24</v>
      </c>
      <c r="B25" s="106">
        <f t="shared" si="0"/>
        <v>-1.6964600329384885</v>
      </c>
      <c r="C25" s="106">
        <f t="shared" si="1"/>
        <v>-15.624482359326739</v>
      </c>
      <c r="D25" s="104">
        <f t="shared" si="2"/>
        <v>1.6010279838939789</v>
      </c>
    </row>
    <row r="26" spans="1:4" x14ac:dyDescent="0.25">
      <c r="A26" s="106">
        <v>25</v>
      </c>
      <c r="B26" s="106">
        <f t="shared" si="0"/>
        <v>-1.6336281798666925</v>
      </c>
      <c r="C26" s="106">
        <f t="shared" si="1"/>
        <v>-15.905469744054013</v>
      </c>
      <c r="D26" s="104">
        <f t="shared" si="2"/>
        <v>2.8009509623912341</v>
      </c>
    </row>
    <row r="27" spans="1:4" x14ac:dyDescent="0.25">
      <c r="A27" s="106">
        <v>26</v>
      </c>
      <c r="B27" s="106">
        <f t="shared" si="0"/>
        <v>-1.5707963267948966</v>
      </c>
      <c r="C27" s="106">
        <f t="shared" si="1"/>
        <v>-16</v>
      </c>
      <c r="D27" s="104">
        <f t="shared" si="2"/>
        <v>4.0000000000000009</v>
      </c>
    </row>
    <row r="28" spans="1:4" x14ac:dyDescent="0.25">
      <c r="A28" s="106">
        <v>27</v>
      </c>
      <c r="B28" s="106">
        <f t="shared" si="0"/>
        <v>-1.5079644737231006</v>
      </c>
      <c r="C28" s="106">
        <f t="shared" si="1"/>
        <v>-15.905469744054011</v>
      </c>
      <c r="D28" s="104">
        <f t="shared" si="2"/>
        <v>5.183029728496285</v>
      </c>
    </row>
    <row r="29" spans="1:4" x14ac:dyDescent="0.25">
      <c r="A29" s="106">
        <v>28</v>
      </c>
      <c r="B29" s="106">
        <f t="shared" si="0"/>
        <v>-1.4451326206513049</v>
      </c>
      <c r="C29" s="106">
        <f t="shared" si="1"/>
        <v>-15.624482359326739</v>
      </c>
      <c r="D29" s="104">
        <f t="shared" si="2"/>
        <v>6.3321902673046031</v>
      </c>
    </row>
    <row r="30" spans="1:4" x14ac:dyDescent="0.25">
      <c r="A30" s="106">
        <v>29</v>
      </c>
      <c r="B30" s="106">
        <f t="shared" si="0"/>
        <v>-1.3823007675795089</v>
      </c>
      <c r="C30" s="106">
        <f t="shared" si="1"/>
        <v>-15.164758710752322</v>
      </c>
      <c r="D30" s="104">
        <f t="shared" si="2"/>
        <v>7.4275244815922612</v>
      </c>
    </row>
    <row r="31" spans="1:4" x14ac:dyDescent="0.25">
      <c r="A31" s="106">
        <v>30</v>
      </c>
      <c r="B31" s="106">
        <f t="shared" si="0"/>
        <v>-1.319468914507713</v>
      </c>
      <c r="C31" s="106">
        <f t="shared" si="1"/>
        <v>-14.538872443229218</v>
      </c>
      <c r="D31" s="104">
        <f t="shared" si="2"/>
        <v>8.4477693502408133</v>
      </c>
    </row>
    <row r="32" spans="1:4" x14ac:dyDescent="0.25">
      <c r="A32" s="106">
        <v>31</v>
      </c>
      <c r="B32" s="106">
        <f t="shared" si="0"/>
        <v>-1.2566370614359175</v>
      </c>
      <c r="C32" s="106">
        <f t="shared" si="1"/>
        <v>-13.763819204711739</v>
      </c>
      <c r="D32" s="104">
        <f t="shared" si="2"/>
        <v>9.3713228931239971</v>
      </c>
    </row>
    <row r="33" spans="1:4" x14ac:dyDescent="0.25">
      <c r="A33" s="106">
        <v>32</v>
      </c>
      <c r="B33" s="106">
        <f t="shared" si="0"/>
        <v>-1.1938052083641215</v>
      </c>
      <c r="C33" s="106">
        <f t="shared" si="1"/>
        <v>-12.860434996919309</v>
      </c>
      <c r="D33" s="104">
        <f t="shared" si="2"/>
        <v>10.177325907410596</v>
      </c>
    </row>
    <row r="34" spans="1:4" x14ac:dyDescent="0.25">
      <c r="A34" s="106">
        <v>33</v>
      </c>
      <c r="B34" s="106">
        <f t="shared" si="0"/>
        <v>-1.1309733552923253</v>
      </c>
      <c r="C34" s="106">
        <f t="shared" si="1"/>
        <v>-11.85268417825165</v>
      </c>
      <c r="D34" s="104">
        <f t="shared" si="2"/>
        <v>10.84679837593238</v>
      </c>
    </row>
    <row r="35" spans="1:4" x14ac:dyDescent="0.25">
      <c r="A35" s="106">
        <v>34</v>
      </c>
      <c r="B35" s="106">
        <f t="shared" si="0"/>
        <v>-1.0681415022205294</v>
      </c>
      <c r="C35" s="106">
        <f t="shared" si="1"/>
        <v>-10.766842238643612</v>
      </c>
      <c r="D35" s="104">
        <f t="shared" si="2"/>
        <v>11.3637644866389</v>
      </c>
    </row>
    <row r="36" spans="1:4" x14ac:dyDescent="0.25">
      <c r="A36" s="106">
        <v>35</v>
      </c>
      <c r="B36" s="106">
        <f t="shared" si="0"/>
        <v>-1.0053096491487334</v>
      </c>
      <c r="C36" s="106">
        <f t="shared" si="1"/>
        <v>-9.6306021717669559</v>
      </c>
      <c r="D36" s="104">
        <f t="shared" si="2"/>
        <v>11.716298184929965</v>
      </c>
    </row>
    <row r="37" spans="1:4" x14ac:dyDescent="0.25">
      <c r="A37" s="106">
        <v>36</v>
      </c>
      <c r="B37" s="106">
        <f t="shared" si="0"/>
        <v>-0.94247779607693793</v>
      </c>
      <c r="C37" s="106">
        <f t="shared" si="1"/>
        <v>-8.4721359549995796</v>
      </c>
      <c r="D37" s="104">
        <f t="shared" si="2"/>
        <v>11.897423278642144</v>
      </c>
    </row>
    <row r="38" spans="1:4" x14ac:dyDescent="0.25">
      <c r="A38" s="106">
        <v>37</v>
      </c>
      <c r="B38" s="106">
        <f t="shared" si="0"/>
        <v>-0.87964594300514198</v>
      </c>
      <c r="C38" s="106">
        <f t="shared" si="1"/>
        <v>-7.3191442169026075</v>
      </c>
      <c r="D38" s="104">
        <f t="shared" si="2"/>
        <v>11.905808285637569</v>
      </c>
    </row>
    <row r="39" spans="1:4" x14ac:dyDescent="0.25">
      <c r="A39" s="106">
        <v>38</v>
      </c>
      <c r="B39" s="106">
        <f t="shared" si="0"/>
        <v>-0.81681408993334603</v>
      </c>
      <c r="C39" s="106">
        <f t="shared" si="1"/>
        <v>-6.1979275700621752</v>
      </c>
      <c r="D39" s="104">
        <f t="shared" si="2"/>
        <v>11.746206161585576</v>
      </c>
    </row>
    <row r="40" spans="1:4" x14ac:dyDescent="0.25">
      <c r="A40" s="106">
        <v>39</v>
      </c>
      <c r="B40" s="106">
        <f t="shared" si="0"/>
        <v>-0.75398223686155053</v>
      </c>
      <c r="C40" s="106">
        <f t="shared" si="1"/>
        <v>-5.1325123000411104</v>
      </c>
      <c r="D40" s="104">
        <f t="shared" si="2"/>
        <v>11.429602239643641</v>
      </c>
    </row>
    <row r="41" spans="1:4" x14ac:dyDescent="0.25">
      <c r="A41" s="106">
        <v>40</v>
      </c>
      <c r="B41" s="106">
        <f t="shared" si="0"/>
        <v>-0.69115038378975457</v>
      </c>
      <c r="C41" s="106">
        <f t="shared" si="1"/>
        <v>-4.1438611568088231</v>
      </c>
      <c r="D41" s="104">
        <f t="shared" si="2"/>
        <v>10.973049417248317</v>
      </c>
    </row>
    <row r="42" spans="1:4" x14ac:dyDescent="0.25">
      <c r="A42" s="106">
        <v>41</v>
      </c>
      <c r="B42" s="106">
        <f t="shared" si="0"/>
        <v>-0.62831853071795862</v>
      </c>
      <c r="C42" s="106">
        <f t="shared" si="1"/>
        <v>-3.2491969623290631</v>
      </c>
      <c r="D42" s="104">
        <f t="shared" si="2"/>
        <v>10.399186938124421</v>
      </c>
    </row>
    <row r="43" spans="1:4" x14ac:dyDescent="0.25">
      <c r="A43" s="106">
        <v>42</v>
      </c>
      <c r="B43" s="106">
        <f t="shared" si="0"/>
        <v>-0.56548667764616312</v>
      </c>
      <c r="C43" s="106">
        <f t="shared" si="1"/>
        <v>-2.4614627344900515</v>
      </c>
      <c r="D43" s="104">
        <f t="shared" si="2"/>
        <v>9.7354570305781323</v>
      </c>
    </row>
    <row r="44" spans="1:4" x14ac:dyDescent="0.25">
      <c r="A44" s="106">
        <v>43</v>
      </c>
      <c r="B44" s="106">
        <f t="shared" si="0"/>
        <v>-0.50265482457436672</v>
      </c>
      <c r="C44" s="106">
        <f t="shared" si="1"/>
        <v>-1.7889371755074945</v>
      </c>
      <c r="D44" s="104">
        <f t="shared" si="2"/>
        <v>9.0130511181816857</v>
      </c>
    </row>
    <row r="45" spans="1:4" x14ac:dyDescent="0.25">
      <c r="A45" s="106">
        <v>44</v>
      </c>
      <c r="B45" s="106">
        <f t="shared" si="0"/>
        <v>-0.43982297150257121</v>
      </c>
      <c r="C45" s="106">
        <f t="shared" si="1"/>
        <v>-1.2350188542663481</v>
      </c>
      <c r="D45" s="104">
        <f t="shared" si="2"/>
        <v>8.2656332735708222</v>
      </c>
    </row>
    <row r="46" spans="1:4" x14ac:dyDescent="0.25">
      <c r="A46" s="106">
        <v>45</v>
      </c>
      <c r="B46" s="106">
        <f t="shared" si="0"/>
        <v>-0.37699111843077526</v>
      </c>
      <c r="C46" s="106">
        <f t="shared" si="1"/>
        <v>-0.7981864223520585</v>
      </c>
      <c r="D46" s="104">
        <f t="shared" si="2"/>
        <v>7.5279020767807507</v>
      </c>
    </row>
    <row r="47" spans="1:4" x14ac:dyDescent="0.25">
      <c r="A47" s="106">
        <v>46</v>
      </c>
      <c r="B47" s="106">
        <f t="shared" si="0"/>
        <v>-0.31415926535897931</v>
      </c>
      <c r="C47" s="106">
        <f t="shared" si="1"/>
        <v>-0.47213595499957872</v>
      </c>
      <c r="D47" s="104">
        <f t="shared" si="2"/>
        <v>6.8340622410023633</v>
      </c>
    </row>
    <row r="48" spans="1:4" x14ac:dyDescent="0.25">
      <c r="A48" s="106">
        <v>47</v>
      </c>
      <c r="B48" s="106">
        <f t="shared" si="0"/>
        <v>-0.2513274122871838</v>
      </c>
      <c r="C48" s="106">
        <f t="shared" si="1"/>
        <v>-0.24609022226350419</v>
      </c>
      <c r="D48" s="104">
        <f t="shared" si="2"/>
        <v>6.2162836446310701</v>
      </c>
    </row>
    <row r="49" spans="1:4" x14ac:dyDescent="0.25">
      <c r="A49" s="106">
        <v>48</v>
      </c>
      <c r="B49" s="106">
        <f t="shared" si="0"/>
        <v>-0.18849555921538741</v>
      </c>
      <c r="C49" s="106">
        <f t="shared" si="1"/>
        <v>-0.10526859511270903</v>
      </c>
      <c r="D49" s="104">
        <f t="shared" si="2"/>
        <v>5.7032273516062526</v>
      </c>
    </row>
    <row r="50" spans="1:4" x14ac:dyDescent="0.25">
      <c r="A50" s="106">
        <v>49</v>
      </c>
      <c r="B50" s="106">
        <f t="shared" si="0"/>
        <v>-0.1256637061435919</v>
      </c>
      <c r="C50" s="106">
        <f t="shared" si="1"/>
        <v>-3.1500592032939423E-2</v>
      </c>
      <c r="D50" s="104">
        <f t="shared" si="2"/>
        <v>5.3187156596246901</v>
      </c>
    </row>
    <row r="51" spans="1:4" x14ac:dyDescent="0.25">
      <c r="A51" s="106">
        <v>50</v>
      </c>
      <c r="B51" s="106">
        <f t="shared" si="0"/>
        <v>-6.2831853071795951E-2</v>
      </c>
      <c r="C51" s="106">
        <f t="shared" si="1"/>
        <v>-3.9609760088619161E-3</v>
      </c>
      <c r="D51" s="104">
        <f t="shared" si="2"/>
        <v>5.0806163004091331</v>
      </c>
    </row>
    <row r="52" spans="1:4" x14ac:dyDescent="0.25">
      <c r="A52" s="106">
        <v>51</v>
      </c>
      <c r="B52" s="106">
        <f t="shared" si="0"/>
        <v>0</v>
      </c>
      <c r="C52" s="106">
        <f t="shared" si="1"/>
        <v>0</v>
      </c>
      <c r="D52" s="104">
        <f t="shared" si="2"/>
        <v>5</v>
      </c>
    </row>
    <row r="53" spans="1:4" x14ac:dyDescent="0.25">
      <c r="A53" s="106">
        <v>52</v>
      </c>
      <c r="B53" s="106">
        <f t="shared" si="0"/>
        <v>6.2831853071795951E-2</v>
      </c>
      <c r="C53" s="106">
        <f t="shared" si="1"/>
        <v>3.9609760088619161E-3</v>
      </c>
      <c r="D53" s="104">
        <f t="shared" si="2"/>
        <v>5.0806163004091331</v>
      </c>
    </row>
    <row r="54" spans="1:4" x14ac:dyDescent="0.25">
      <c r="A54" s="106">
        <v>53</v>
      </c>
      <c r="B54" s="106">
        <f t="shared" si="0"/>
        <v>0.1256637061435919</v>
      </c>
      <c r="C54" s="106">
        <f t="shared" si="1"/>
        <v>3.1500592032939423E-2</v>
      </c>
      <c r="D54" s="104">
        <f t="shared" si="2"/>
        <v>5.3187156596246901</v>
      </c>
    </row>
    <row r="55" spans="1:4" x14ac:dyDescent="0.25">
      <c r="A55" s="106">
        <v>54</v>
      </c>
      <c r="B55" s="106">
        <f t="shared" si="0"/>
        <v>0.18849555921538785</v>
      </c>
      <c r="C55" s="106">
        <f t="shared" si="1"/>
        <v>0.10526859511270947</v>
      </c>
      <c r="D55" s="104">
        <f t="shared" si="2"/>
        <v>5.7032273516062553</v>
      </c>
    </row>
    <row r="56" spans="1:4" x14ac:dyDescent="0.25">
      <c r="A56" s="106">
        <v>55</v>
      </c>
      <c r="B56" s="106">
        <f t="shared" si="0"/>
        <v>0.25132741228718336</v>
      </c>
      <c r="C56" s="106">
        <f t="shared" si="1"/>
        <v>0.24609022226350241</v>
      </c>
      <c r="D56" s="104">
        <f t="shared" si="2"/>
        <v>6.2162836446310674</v>
      </c>
    </row>
    <row r="57" spans="1:4" x14ac:dyDescent="0.25">
      <c r="A57" s="106">
        <v>56</v>
      </c>
      <c r="B57" s="106">
        <f t="shared" si="0"/>
        <v>0.31415926535897931</v>
      </c>
      <c r="C57" s="106">
        <f t="shared" si="1"/>
        <v>0.47213595499957872</v>
      </c>
      <c r="D57" s="104">
        <f t="shared" si="2"/>
        <v>6.8340622410023633</v>
      </c>
    </row>
    <row r="58" spans="1:4" x14ac:dyDescent="0.25">
      <c r="A58" s="106">
        <v>57</v>
      </c>
      <c r="B58" s="106">
        <f t="shared" si="0"/>
        <v>0.37699111843077526</v>
      </c>
      <c r="C58" s="106">
        <f t="shared" si="1"/>
        <v>0.7981864223520585</v>
      </c>
      <c r="D58" s="104">
        <f t="shared" si="2"/>
        <v>7.5279020767807507</v>
      </c>
    </row>
    <row r="59" spans="1:4" x14ac:dyDescent="0.25">
      <c r="A59" s="106">
        <v>58</v>
      </c>
      <c r="B59" s="106">
        <f t="shared" si="0"/>
        <v>0.43982297150257077</v>
      </c>
      <c r="C59" s="106">
        <f t="shared" si="1"/>
        <v>1.2350188542663449</v>
      </c>
      <c r="D59" s="104">
        <f t="shared" si="2"/>
        <v>8.2656332735708169</v>
      </c>
    </row>
    <row r="60" spans="1:4" x14ac:dyDescent="0.25">
      <c r="A60" s="106">
        <v>59</v>
      </c>
      <c r="B60" s="106">
        <f t="shared" si="0"/>
        <v>0.50265482457436717</v>
      </c>
      <c r="C60" s="106">
        <f t="shared" si="1"/>
        <v>1.7889371755074999</v>
      </c>
      <c r="D60" s="104">
        <f t="shared" si="2"/>
        <v>9.0130511181816928</v>
      </c>
    </row>
    <row r="61" spans="1:4" x14ac:dyDescent="0.25">
      <c r="A61" s="106">
        <v>60</v>
      </c>
      <c r="B61" s="106">
        <f t="shared" si="0"/>
        <v>0.56548667764616267</v>
      </c>
      <c r="C61" s="106">
        <f t="shared" si="1"/>
        <v>2.461462734490047</v>
      </c>
      <c r="D61" s="104">
        <f t="shared" si="2"/>
        <v>9.7354570305781323</v>
      </c>
    </row>
    <row r="62" spans="1:4" x14ac:dyDescent="0.25">
      <c r="A62" s="106">
        <v>61</v>
      </c>
      <c r="B62" s="106">
        <f t="shared" si="0"/>
        <v>0.62831853071795818</v>
      </c>
      <c r="C62" s="106">
        <f t="shared" si="1"/>
        <v>3.2491969623290573</v>
      </c>
      <c r="D62" s="104">
        <f t="shared" si="2"/>
        <v>10.399186938124416</v>
      </c>
    </row>
    <row r="63" spans="1:4" x14ac:dyDescent="0.25">
      <c r="A63" s="106">
        <v>62</v>
      </c>
      <c r="B63" s="106">
        <f t="shared" si="0"/>
        <v>0.69115038378975457</v>
      </c>
      <c r="C63" s="106">
        <f t="shared" si="1"/>
        <v>4.1438611568088231</v>
      </c>
      <c r="D63" s="104">
        <f t="shared" si="2"/>
        <v>10.973049417248317</v>
      </c>
    </row>
    <row r="64" spans="1:4" x14ac:dyDescent="0.25">
      <c r="A64" s="106">
        <v>63</v>
      </c>
      <c r="B64" s="106">
        <f t="shared" si="0"/>
        <v>0.75398223686155008</v>
      </c>
      <c r="C64" s="106">
        <f t="shared" si="1"/>
        <v>5.1325123000411033</v>
      </c>
      <c r="D64" s="104">
        <f t="shared" si="2"/>
        <v>11.429602239643641</v>
      </c>
    </row>
    <row r="65" spans="1:4" x14ac:dyDescent="0.25">
      <c r="A65" s="106">
        <v>64</v>
      </c>
      <c r="B65" s="106">
        <f t="shared" si="0"/>
        <v>0.81681408993334648</v>
      </c>
      <c r="C65" s="106">
        <f t="shared" si="1"/>
        <v>6.1979275700621823</v>
      </c>
      <c r="D65" s="104">
        <f t="shared" si="2"/>
        <v>11.746206161585578</v>
      </c>
    </row>
    <row r="66" spans="1:4" x14ac:dyDescent="0.25">
      <c r="A66" s="106">
        <v>65</v>
      </c>
      <c r="B66" s="106">
        <f t="shared" si="0"/>
        <v>0.87964594300514243</v>
      </c>
      <c r="C66" s="106">
        <f t="shared" si="1"/>
        <v>7.3191442169026164</v>
      </c>
      <c r="D66" s="104">
        <f t="shared" si="2"/>
        <v>11.905808285637567</v>
      </c>
    </row>
    <row r="67" spans="1:4" x14ac:dyDescent="0.25">
      <c r="A67" s="106">
        <v>66</v>
      </c>
      <c r="B67" s="106">
        <f t="shared" ref="B67:B101" si="3">-PI()+PI()*2*(A67-1)/100</f>
        <v>0.94247779607693793</v>
      </c>
      <c r="C67" s="106">
        <f t="shared" ref="C67:C101" si="4">12*SIN(B67)-4*SIN(3*B67)</f>
        <v>8.4721359549995796</v>
      </c>
      <c r="D67" s="104">
        <f t="shared" ref="D67:D101" si="5">13*COS(B67)-5*COS(2*B67)-2*COS(3*B67)-COS(4*B67)</f>
        <v>11.897423278642144</v>
      </c>
    </row>
    <row r="68" spans="1:4" x14ac:dyDescent="0.25">
      <c r="A68" s="106">
        <v>67</v>
      </c>
      <c r="B68" s="106">
        <f t="shared" si="3"/>
        <v>1.0053096491487343</v>
      </c>
      <c r="C68" s="106">
        <f t="shared" si="4"/>
        <v>9.6306021717669719</v>
      </c>
      <c r="D68" s="104">
        <f t="shared" si="5"/>
        <v>11.716298184929963</v>
      </c>
    </row>
    <row r="69" spans="1:4" x14ac:dyDescent="0.25">
      <c r="A69" s="106">
        <v>68</v>
      </c>
      <c r="B69" s="106">
        <f t="shared" si="3"/>
        <v>1.0681415022205298</v>
      </c>
      <c r="C69" s="106">
        <f t="shared" si="4"/>
        <v>10.766842238643621</v>
      </c>
      <c r="D69" s="104">
        <f t="shared" si="5"/>
        <v>11.363764486638898</v>
      </c>
    </row>
    <row r="70" spans="1:4" x14ac:dyDescent="0.25">
      <c r="A70" s="106">
        <v>69</v>
      </c>
      <c r="B70" s="106">
        <f t="shared" si="3"/>
        <v>1.1309733552923262</v>
      </c>
      <c r="C70" s="106">
        <f t="shared" si="4"/>
        <v>11.852684178251664</v>
      </c>
      <c r="D70" s="104">
        <f t="shared" si="5"/>
        <v>10.846798375932373</v>
      </c>
    </row>
    <row r="71" spans="1:4" x14ac:dyDescent="0.25">
      <c r="A71" s="106">
        <v>70</v>
      </c>
      <c r="B71" s="106">
        <f t="shared" si="3"/>
        <v>1.1938052083641217</v>
      </c>
      <c r="C71" s="106">
        <f t="shared" si="4"/>
        <v>12.860434996919311</v>
      </c>
      <c r="D71" s="104">
        <f t="shared" si="5"/>
        <v>10.177325907410593</v>
      </c>
    </row>
    <row r="72" spans="1:4" x14ac:dyDescent="0.25">
      <c r="A72" s="106">
        <v>71</v>
      </c>
      <c r="B72" s="106">
        <f t="shared" si="3"/>
        <v>1.2566370614359172</v>
      </c>
      <c r="C72" s="106">
        <f t="shared" si="4"/>
        <v>13.763819204711734</v>
      </c>
      <c r="D72" s="104">
        <f t="shared" si="5"/>
        <v>9.3713228931240007</v>
      </c>
    </row>
    <row r="73" spans="1:4" x14ac:dyDescent="0.25">
      <c r="A73" s="106">
        <v>72</v>
      </c>
      <c r="B73" s="106">
        <f t="shared" si="3"/>
        <v>1.3194689145077136</v>
      </c>
      <c r="C73" s="106">
        <f t="shared" si="4"/>
        <v>14.538872443229225</v>
      </c>
      <c r="D73" s="104">
        <f t="shared" si="5"/>
        <v>8.4477693502408027</v>
      </c>
    </row>
    <row r="74" spans="1:4" x14ac:dyDescent="0.25">
      <c r="A74" s="106">
        <v>73</v>
      </c>
      <c r="B74" s="106">
        <f t="shared" si="3"/>
        <v>1.3823007675795091</v>
      </c>
      <c r="C74" s="106">
        <f t="shared" si="4"/>
        <v>15.164758710752325</v>
      </c>
      <c r="D74" s="104">
        <f t="shared" si="5"/>
        <v>7.4275244815922568</v>
      </c>
    </row>
    <row r="75" spans="1:4" x14ac:dyDescent="0.25">
      <c r="A75" s="106">
        <v>74</v>
      </c>
      <c r="B75" s="106">
        <f t="shared" si="3"/>
        <v>1.4451326206513047</v>
      </c>
      <c r="C75" s="106">
        <f t="shared" si="4"/>
        <v>15.624482359326738</v>
      </c>
      <c r="D75" s="104">
        <f t="shared" si="5"/>
        <v>6.3321902673046067</v>
      </c>
    </row>
    <row r="76" spans="1:4" x14ac:dyDescent="0.25">
      <c r="A76" s="106">
        <v>75</v>
      </c>
      <c r="B76" s="106">
        <f t="shared" si="3"/>
        <v>1.5079644737231011</v>
      </c>
      <c r="C76" s="106">
        <f t="shared" si="4"/>
        <v>15.905469744054013</v>
      </c>
      <c r="D76" s="104">
        <f t="shared" si="5"/>
        <v>5.1830297284962761</v>
      </c>
    </row>
    <row r="77" spans="1:4" x14ac:dyDescent="0.25">
      <c r="A77" s="106">
        <v>76</v>
      </c>
      <c r="B77" s="106">
        <f t="shared" si="3"/>
        <v>1.5707963267948966</v>
      </c>
      <c r="C77" s="106">
        <f t="shared" si="4"/>
        <v>16</v>
      </c>
      <c r="D77" s="104">
        <f t="shared" si="5"/>
        <v>4.0000000000000009</v>
      </c>
    </row>
    <row r="78" spans="1:4" x14ac:dyDescent="0.25">
      <c r="A78" s="106">
        <v>77</v>
      </c>
      <c r="B78" s="106">
        <f t="shared" si="3"/>
        <v>1.6336281798666921</v>
      </c>
      <c r="C78" s="106">
        <f t="shared" si="4"/>
        <v>15.905469744054013</v>
      </c>
      <c r="D78" s="104">
        <f t="shared" si="5"/>
        <v>2.800950962391243</v>
      </c>
    </row>
    <row r="79" spans="1:4" x14ac:dyDescent="0.25">
      <c r="A79" s="106">
        <v>78</v>
      </c>
      <c r="B79" s="106">
        <f t="shared" si="3"/>
        <v>1.6964600329384885</v>
      </c>
      <c r="C79" s="106">
        <f t="shared" si="4"/>
        <v>15.624482359326739</v>
      </c>
      <c r="D79" s="104">
        <f t="shared" si="5"/>
        <v>1.6010279838939789</v>
      </c>
    </row>
    <row r="80" spans="1:4" x14ac:dyDescent="0.25">
      <c r="A80" s="106">
        <v>79</v>
      </c>
      <c r="B80" s="106">
        <f t="shared" si="3"/>
        <v>1.759291886010284</v>
      </c>
      <c r="C80" s="106">
        <f t="shared" si="4"/>
        <v>15.164758710752327</v>
      </c>
      <c r="D80" s="104">
        <f t="shared" si="5"/>
        <v>0.41230312244743694</v>
      </c>
    </row>
    <row r="81" spans="1:4" x14ac:dyDescent="0.25">
      <c r="A81" s="106">
        <v>80</v>
      </c>
      <c r="B81" s="106">
        <f t="shared" si="3"/>
        <v>1.8221237390820804</v>
      </c>
      <c r="C81" s="106">
        <f t="shared" si="4"/>
        <v>14.538872443229216</v>
      </c>
      <c r="D81" s="104">
        <f t="shared" si="5"/>
        <v>-0.75635613976017368</v>
      </c>
    </row>
    <row r="82" spans="1:4" x14ac:dyDescent="0.25">
      <c r="A82" s="106">
        <v>81</v>
      </c>
      <c r="B82" s="106">
        <f t="shared" si="3"/>
        <v>1.8849555921538759</v>
      </c>
      <c r="C82" s="106">
        <f t="shared" si="4"/>
        <v>13.763819204711737</v>
      </c>
      <c r="D82" s="104">
        <f t="shared" si="5"/>
        <v>-1.8991869381244193</v>
      </c>
    </row>
    <row r="83" spans="1:4" x14ac:dyDescent="0.25">
      <c r="A83" s="106">
        <v>82</v>
      </c>
      <c r="B83" s="106">
        <f t="shared" si="3"/>
        <v>1.9477874452256714</v>
      </c>
      <c r="C83" s="106">
        <f t="shared" si="4"/>
        <v>12.860434996919313</v>
      </c>
      <c r="D83" s="104">
        <f t="shared" si="5"/>
        <v>-3.0132206722551009</v>
      </c>
    </row>
    <row r="84" spans="1:4" x14ac:dyDescent="0.25">
      <c r="A84" s="106">
        <v>83</v>
      </c>
      <c r="B84" s="106">
        <f t="shared" si="3"/>
        <v>2.0106192982974669</v>
      </c>
      <c r="C84" s="106">
        <f t="shared" si="4"/>
        <v>11.852684178251668</v>
      </c>
      <c r="D84" s="104">
        <f t="shared" si="5"/>
        <v>-4.0977958492740196</v>
      </c>
    </row>
    <row r="85" spans="1:4" x14ac:dyDescent="0.25">
      <c r="A85" s="106">
        <v>84</v>
      </c>
      <c r="B85" s="106">
        <f t="shared" si="3"/>
        <v>2.0734511513692642</v>
      </c>
      <c r="C85" s="106">
        <f t="shared" si="4"/>
        <v>10.766842238643605</v>
      </c>
      <c r="D85" s="104">
        <f t="shared" si="5"/>
        <v>-5.1539379537187964</v>
      </c>
    </row>
    <row r="86" spans="1:4" x14ac:dyDescent="0.25">
      <c r="A86" s="106">
        <v>85</v>
      </c>
      <c r="B86" s="106">
        <f t="shared" si="3"/>
        <v>2.1362830044410597</v>
      </c>
      <c r="C86" s="106">
        <f t="shared" si="4"/>
        <v>9.6306021717669594</v>
      </c>
      <c r="D86" s="104">
        <f t="shared" si="5"/>
        <v>-6.1836572897818645</v>
      </c>
    </row>
    <row r="87" spans="1:4" x14ac:dyDescent="0.25">
      <c r="A87" s="106">
        <v>86</v>
      </c>
      <c r="B87" s="106">
        <f t="shared" si="3"/>
        <v>2.1991148575128552</v>
      </c>
      <c r="C87" s="106">
        <f t="shared" si="4"/>
        <v>8.4721359549995814</v>
      </c>
      <c r="D87" s="104">
        <f t="shared" si="5"/>
        <v>-7.1892193461427718</v>
      </c>
    </row>
    <row r="88" spans="1:4" x14ac:dyDescent="0.25">
      <c r="A88" s="106">
        <v>87</v>
      </c>
      <c r="B88" s="106">
        <f t="shared" si="3"/>
        <v>2.2619467105846507</v>
      </c>
      <c r="C88" s="106">
        <f t="shared" si="4"/>
        <v>7.3191442169026173</v>
      </c>
      <c r="D88" s="104">
        <f t="shared" si="5"/>
        <v>-8.172442168003812</v>
      </c>
    </row>
    <row r="89" spans="1:4" x14ac:dyDescent="0.25">
      <c r="A89" s="106">
        <v>88</v>
      </c>
      <c r="B89" s="106">
        <f t="shared" si="3"/>
        <v>2.3247785636564462</v>
      </c>
      <c r="C89" s="106">
        <f t="shared" si="4"/>
        <v>6.197927570062193</v>
      </c>
      <c r="D89" s="104">
        <f t="shared" si="5"/>
        <v>-9.1340715636634737</v>
      </c>
    </row>
    <row r="90" spans="1:4" x14ac:dyDescent="0.25">
      <c r="A90" s="106">
        <v>89</v>
      </c>
      <c r="B90" s="106">
        <f t="shared" si="3"/>
        <v>2.3876104167282426</v>
      </c>
      <c r="C90" s="106">
        <f t="shared" si="4"/>
        <v>5.1325123000411121</v>
      </c>
      <c r="D90" s="104">
        <f t="shared" si="5"/>
        <v>-10.073278032307813</v>
      </c>
    </row>
    <row r="91" spans="1:4" x14ac:dyDescent="0.25">
      <c r="A91" s="106">
        <v>90</v>
      </c>
      <c r="B91" s="106">
        <f t="shared" si="3"/>
        <v>2.450442269800039</v>
      </c>
      <c r="C91" s="106">
        <f t="shared" si="4"/>
        <v>4.1438611568088186</v>
      </c>
      <c r="D91" s="104">
        <f t="shared" si="5"/>
        <v>-10.987309591329065</v>
      </c>
    </row>
    <row r="92" spans="1:4" x14ac:dyDescent="0.25">
      <c r="A92" s="106">
        <v>91</v>
      </c>
      <c r="B92" s="106">
        <f t="shared" si="3"/>
        <v>2.5132741228718345</v>
      </c>
      <c r="C92" s="106">
        <f t="shared" si="4"/>
        <v>3.2491969623290644</v>
      </c>
      <c r="D92" s="104">
        <f t="shared" si="5"/>
        <v>-11.871322893123999</v>
      </c>
    </row>
    <row r="93" spans="1:4" x14ac:dyDescent="0.25">
      <c r="A93" s="106">
        <v>92</v>
      </c>
      <c r="B93" s="106">
        <f t="shared" si="3"/>
        <v>2.57610597594363</v>
      </c>
      <c r="C93" s="106">
        <f t="shared" si="4"/>
        <v>2.4614627344900533</v>
      </c>
      <c r="D93" s="104">
        <f t="shared" si="5"/>
        <v>-12.718401966731474</v>
      </c>
    </row>
    <row r="94" spans="1:4" x14ac:dyDescent="0.25">
      <c r="A94" s="106">
        <v>93</v>
      </c>
      <c r="B94" s="106">
        <f t="shared" si="3"/>
        <v>2.6389378290154255</v>
      </c>
      <c r="C94" s="106">
        <f t="shared" si="4"/>
        <v>1.7889371755075048</v>
      </c>
      <c r="D94" s="104">
        <f t="shared" si="5"/>
        <v>-13.5197604848415</v>
      </c>
    </row>
    <row r="95" spans="1:4" x14ac:dyDescent="0.25">
      <c r="A95" s="106">
        <v>94</v>
      </c>
      <c r="B95" s="106">
        <f t="shared" si="3"/>
        <v>2.7017696820872219</v>
      </c>
      <c r="C95" s="106">
        <f t="shared" si="4"/>
        <v>1.2350188542663503</v>
      </c>
      <c r="D95" s="104">
        <f t="shared" si="5"/>
        <v>-14.265110541886262</v>
      </c>
    </row>
    <row r="96" spans="1:4" x14ac:dyDescent="0.25">
      <c r="A96" s="106">
        <v>95</v>
      </c>
      <c r="B96" s="106">
        <f t="shared" si="3"/>
        <v>2.7646015351590183</v>
      </c>
      <c r="C96" s="106">
        <f t="shared" si="4"/>
        <v>0.79818642235205628</v>
      </c>
      <c r="D96" s="104">
        <f t="shared" si="5"/>
        <v>-14.943169390053498</v>
      </c>
    </row>
    <row r="97" spans="1:4" x14ac:dyDescent="0.25">
      <c r="A97" s="106">
        <v>96</v>
      </c>
      <c r="B97" s="106">
        <f t="shared" si="3"/>
        <v>2.8274333882308138</v>
      </c>
      <c r="C97" s="106">
        <f t="shared" si="4"/>
        <v>0.47213595499957961</v>
      </c>
      <c r="D97" s="104">
        <f t="shared" si="5"/>
        <v>-15.542266173501734</v>
      </c>
    </row>
    <row r="98" spans="1:4" x14ac:dyDescent="0.25">
      <c r="A98" s="106">
        <v>97</v>
      </c>
      <c r="B98" s="106">
        <f t="shared" si="3"/>
        <v>2.8902652413026093</v>
      </c>
      <c r="C98" s="106">
        <f t="shared" si="4"/>
        <v>0.24609022226350374</v>
      </c>
      <c r="D98" s="104">
        <f t="shared" si="5"/>
        <v>-16.051004035027692</v>
      </c>
    </row>
    <row r="99" spans="1:4" x14ac:dyDescent="0.25">
      <c r="A99" s="106">
        <v>98</v>
      </c>
      <c r="B99" s="106">
        <f t="shared" si="3"/>
        <v>2.9530970943744057</v>
      </c>
      <c r="C99" s="106">
        <f t="shared" si="4"/>
        <v>0.10526859511270592</v>
      </c>
      <c r="D99" s="104">
        <f t="shared" si="5"/>
        <v>-16.458929465331593</v>
      </c>
    </row>
    <row r="100" spans="1:4" x14ac:dyDescent="0.25">
      <c r="A100" s="106">
        <v>99</v>
      </c>
      <c r="B100" s="106">
        <f t="shared" si="3"/>
        <v>3.0159289474462012</v>
      </c>
      <c r="C100" s="106">
        <f t="shared" si="4"/>
        <v>3.1500592032936092E-2</v>
      </c>
      <c r="D100" s="104">
        <f t="shared" si="5"/>
        <v>-16.75716063099873</v>
      </c>
    </row>
    <row r="101" spans="1:4" x14ac:dyDescent="0.25">
      <c r="A101" s="106">
        <v>100</v>
      </c>
      <c r="B101" s="106">
        <f t="shared" si="3"/>
        <v>3.0787608005179976</v>
      </c>
      <c r="C101" s="106">
        <f t="shared" si="4"/>
        <v>3.9609760088619161E-3</v>
      </c>
      <c r="D101" s="104">
        <f t="shared" si="5"/>
        <v>-16.938929635811174</v>
      </c>
    </row>
    <row r="102" spans="1:4" x14ac:dyDescent="0.25">
      <c r="A102" s="106"/>
      <c r="B102" s="106"/>
      <c r="C102" s="106"/>
      <c r="D102" s="99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2" zoomScale="61" zoomScaleNormal="115" workbookViewId="0">
      <selection activeCell="H57" sqref="H57"/>
    </sheetView>
  </sheetViews>
  <sheetFormatPr baseColWidth="10" defaultRowHeight="15" x14ac:dyDescent="0.25"/>
  <cols>
    <col min="1" max="1" width="23" bestFit="1" customWidth="1"/>
    <col min="2" max="2" width="15.7109375" customWidth="1"/>
    <col min="3" max="3" width="15.28515625" customWidth="1"/>
    <col min="4" max="4" width="16.28515625" customWidth="1"/>
    <col min="5" max="5" width="15.7109375" customWidth="1"/>
    <col min="6" max="6" width="16.28515625" customWidth="1"/>
  </cols>
  <sheetData>
    <row r="1" spans="1:6" x14ac:dyDescent="0.25">
      <c r="A1" s="108" t="s">
        <v>268</v>
      </c>
      <c r="B1" s="108">
        <v>1</v>
      </c>
      <c r="C1" s="108">
        <v>2</v>
      </c>
      <c r="D1" s="108">
        <v>3</v>
      </c>
      <c r="E1" s="108">
        <v>4</v>
      </c>
      <c r="F1" s="108" t="s">
        <v>269</v>
      </c>
    </row>
    <row r="2" spans="1:6" x14ac:dyDescent="0.25">
      <c r="A2" s="99"/>
      <c r="B2" s="99"/>
      <c r="C2" s="99"/>
      <c r="D2" s="99"/>
      <c r="E2" s="99"/>
      <c r="F2" s="99"/>
    </row>
    <row r="3" spans="1:6" x14ac:dyDescent="0.25">
      <c r="A3" s="109" t="s">
        <v>270</v>
      </c>
      <c r="B3" s="99"/>
      <c r="C3" s="99"/>
      <c r="D3" s="99"/>
      <c r="E3" s="99"/>
      <c r="F3" s="99"/>
    </row>
    <row r="4" spans="1:6" x14ac:dyDescent="0.25">
      <c r="A4" s="109" t="s">
        <v>271</v>
      </c>
      <c r="B4" s="99">
        <v>49</v>
      </c>
      <c r="C4" s="99">
        <v>32</v>
      </c>
      <c r="D4" s="99">
        <v>44</v>
      </c>
      <c r="E4" s="99">
        <v>37</v>
      </c>
      <c r="F4" s="99">
        <f>SUM(B4:E4)</f>
        <v>162</v>
      </c>
    </row>
    <row r="5" spans="1:6" x14ac:dyDescent="0.25">
      <c r="A5" s="109" t="s">
        <v>272</v>
      </c>
      <c r="B5" s="99">
        <v>38</v>
      </c>
      <c r="C5" s="99">
        <v>25</v>
      </c>
      <c r="D5" s="99">
        <v>35</v>
      </c>
      <c r="E5" s="99">
        <v>28</v>
      </c>
      <c r="F5" s="99">
        <f t="shared" ref="F5:F6" si="0">SUM(B5:E5)</f>
        <v>126</v>
      </c>
    </row>
    <row r="6" spans="1:6" x14ac:dyDescent="0.25">
      <c r="A6" s="109" t="s">
        <v>273</v>
      </c>
      <c r="B6" s="99">
        <v>21</v>
      </c>
      <c r="C6" s="99">
        <v>15</v>
      </c>
      <c r="D6" s="99">
        <v>20</v>
      </c>
      <c r="E6" s="99">
        <v>16</v>
      </c>
      <c r="F6" s="99">
        <f t="shared" si="0"/>
        <v>72</v>
      </c>
    </row>
    <row r="7" spans="1:6" x14ac:dyDescent="0.25">
      <c r="A7" s="109"/>
      <c r="B7" s="99"/>
      <c r="C7" s="99"/>
      <c r="D7" s="99"/>
      <c r="E7" s="99"/>
      <c r="F7" s="99"/>
    </row>
    <row r="8" spans="1:6" x14ac:dyDescent="0.25">
      <c r="A8" s="109" t="s">
        <v>274</v>
      </c>
      <c r="B8" s="110">
        <f>B4*D22+B5*D23+B6*D24</f>
        <v>1445820</v>
      </c>
      <c r="C8" s="110">
        <f>C4*D22+C5*D23+C6*D24</f>
        <v>969780</v>
      </c>
      <c r="D8" s="110">
        <f>D4*$D$22+D5*$D$23+D6*$D$24</f>
        <v>1331510</v>
      </c>
      <c r="E8" s="110">
        <f t="shared" ref="E8:F8" si="1">E4*$D$22+E5*$D$23+E6*$D$24</f>
        <v>1084090</v>
      </c>
      <c r="F8" s="110">
        <f t="shared" si="1"/>
        <v>4831200</v>
      </c>
    </row>
    <row r="9" spans="1:6" x14ac:dyDescent="0.25">
      <c r="A9" s="109" t="s">
        <v>275</v>
      </c>
      <c r="B9" s="110">
        <f>B4*$F$22+B5*$F$23+B6*$F$24</f>
        <v>1074570.2</v>
      </c>
      <c r="C9" s="110">
        <f t="shared" ref="C9:F9" si="2">C4*$F$22+C5*$F$23+C6*$F$24</f>
        <v>721597.6</v>
      </c>
      <c r="D9" s="110">
        <f t="shared" si="2"/>
        <v>990318.2</v>
      </c>
      <c r="E9" s="110">
        <f t="shared" si="2"/>
        <v>805849.60000000009</v>
      </c>
      <c r="F9" s="110">
        <f t="shared" si="2"/>
        <v>3592335.6</v>
      </c>
    </row>
    <row r="10" spans="1:6" x14ac:dyDescent="0.25">
      <c r="A10" s="109" t="s">
        <v>276</v>
      </c>
      <c r="B10" s="110">
        <f>B8-B9</f>
        <v>371249.80000000005</v>
      </c>
      <c r="C10" s="110">
        <f t="shared" ref="C10:F10" si="3">C8-C9</f>
        <v>248182.40000000002</v>
      </c>
      <c r="D10" s="110">
        <f t="shared" si="3"/>
        <v>341191.80000000005</v>
      </c>
      <c r="E10" s="110">
        <f t="shared" si="3"/>
        <v>278240.39999999991</v>
      </c>
      <c r="F10" s="110">
        <f t="shared" si="3"/>
        <v>1238864.3999999999</v>
      </c>
    </row>
    <row r="11" spans="1:6" x14ac:dyDescent="0.25">
      <c r="A11" s="109"/>
      <c r="B11" s="99"/>
      <c r="C11" s="99"/>
      <c r="D11" s="99"/>
      <c r="E11" s="99"/>
      <c r="F11" s="99"/>
    </row>
    <row r="12" spans="1:6" x14ac:dyDescent="0.25">
      <c r="A12" s="109" t="s">
        <v>277</v>
      </c>
      <c r="B12" s="110">
        <v>10000</v>
      </c>
      <c r="C12" s="110">
        <v>10001</v>
      </c>
      <c r="D12" s="110">
        <v>10002</v>
      </c>
      <c r="E12" s="110">
        <v>10003</v>
      </c>
      <c r="F12" s="110">
        <f>SUM(B12:E12)</f>
        <v>40006</v>
      </c>
    </row>
    <row r="13" spans="1:6" x14ac:dyDescent="0.25">
      <c r="A13" s="109" t="s">
        <v>278</v>
      </c>
      <c r="B13" s="110">
        <f>B8*$A$22</f>
        <v>3614.55</v>
      </c>
      <c r="C13" s="110">
        <f t="shared" ref="C13:F13" si="4">C8*$A$22</f>
        <v>2424.4500000000003</v>
      </c>
      <c r="D13" s="110">
        <f t="shared" si="4"/>
        <v>3328.7750000000001</v>
      </c>
      <c r="E13" s="110">
        <f t="shared" si="4"/>
        <v>2710.2249999999999</v>
      </c>
      <c r="F13" s="110">
        <f t="shared" si="4"/>
        <v>12078</v>
      </c>
    </row>
    <row r="14" spans="1:6" x14ac:dyDescent="0.25">
      <c r="A14" s="109" t="s">
        <v>279</v>
      </c>
      <c r="B14" s="110">
        <v>22000</v>
      </c>
      <c r="C14" s="110">
        <v>22001</v>
      </c>
      <c r="D14" s="110">
        <v>22002</v>
      </c>
      <c r="E14" s="110">
        <v>22003</v>
      </c>
      <c r="F14" s="110">
        <f>SUM(B14:E14)</f>
        <v>88006</v>
      </c>
    </row>
    <row r="15" spans="1:6" x14ac:dyDescent="0.25">
      <c r="A15" s="109" t="s">
        <v>280</v>
      </c>
      <c r="B15" s="110">
        <f>B8*$A$24</f>
        <v>260247.59999999998</v>
      </c>
      <c r="C15" s="110">
        <f t="shared" ref="C15:F15" si="5">C8*$A$24</f>
        <v>174560.4</v>
      </c>
      <c r="D15" s="110">
        <f t="shared" si="5"/>
        <v>239671.8</v>
      </c>
      <c r="E15" s="110">
        <f t="shared" si="5"/>
        <v>195136.19999999998</v>
      </c>
      <c r="F15" s="110">
        <f t="shared" si="5"/>
        <v>869616</v>
      </c>
    </row>
    <row r="16" spans="1:6" x14ac:dyDescent="0.25">
      <c r="A16" s="109" t="s">
        <v>281</v>
      </c>
      <c r="B16" s="110">
        <f>SUM(B12:B15)</f>
        <v>295862.14999999997</v>
      </c>
      <c r="C16" s="110">
        <f>SUM(C12:C15)</f>
        <v>208986.84999999998</v>
      </c>
      <c r="D16" s="110">
        <f>SUM(D12:D15)</f>
        <v>275004.57500000001</v>
      </c>
      <c r="E16" s="110">
        <f>SUM(E12:E15)</f>
        <v>229852.42499999999</v>
      </c>
      <c r="F16" s="110">
        <f>SUM(F12:F15)</f>
        <v>1009706</v>
      </c>
    </row>
    <row r="17" spans="1:6" x14ac:dyDescent="0.25">
      <c r="A17" s="109"/>
      <c r="B17" s="99"/>
      <c r="C17" s="99"/>
      <c r="D17" s="99"/>
      <c r="E17" s="99"/>
      <c r="F17" s="99"/>
    </row>
    <row r="18" spans="1:6" x14ac:dyDescent="0.25">
      <c r="A18" s="109" t="s">
        <v>282</v>
      </c>
      <c r="B18" s="110">
        <f>B10-B16</f>
        <v>75387.650000000081</v>
      </c>
      <c r="C18" s="110">
        <f t="shared" ref="C18:F18" si="6">C10-C16</f>
        <v>39195.550000000047</v>
      </c>
      <c r="D18" s="110">
        <f t="shared" si="6"/>
        <v>66187.225000000035</v>
      </c>
      <c r="E18" s="110">
        <f t="shared" si="6"/>
        <v>48387.974999999919</v>
      </c>
      <c r="F18" s="110">
        <f t="shared" si="6"/>
        <v>229158.39999999991</v>
      </c>
    </row>
    <row r="19" spans="1:6" x14ac:dyDescent="0.25">
      <c r="A19" s="109" t="s">
        <v>283</v>
      </c>
      <c r="B19" s="111">
        <f>B18/B8</f>
        <v>5.2141794967561717E-2</v>
      </c>
      <c r="C19" s="111">
        <f t="shared" ref="C19:F19" si="7">C18/C8</f>
        <v>4.0416950236136076E-2</v>
      </c>
      <c r="D19" s="111">
        <f t="shared" si="7"/>
        <v>4.9708394980135365E-2</v>
      </c>
      <c r="E19" s="111">
        <f t="shared" si="7"/>
        <v>4.4634647492366793E-2</v>
      </c>
      <c r="F19" s="111">
        <f t="shared" si="7"/>
        <v>4.7433018711707214E-2</v>
      </c>
    </row>
    <row r="20" spans="1:6" x14ac:dyDescent="0.25">
      <c r="A20" s="99"/>
      <c r="B20" s="99"/>
      <c r="C20" s="99"/>
      <c r="D20" s="99"/>
      <c r="E20" s="99"/>
      <c r="F20" s="99"/>
    </row>
    <row r="21" spans="1:6" x14ac:dyDescent="0.25">
      <c r="A21" s="103" t="s">
        <v>284</v>
      </c>
      <c r="B21" s="103"/>
      <c r="C21" s="103" t="s">
        <v>285</v>
      </c>
      <c r="D21" s="103"/>
      <c r="E21" s="103" t="s">
        <v>286</v>
      </c>
      <c r="F21" s="103"/>
    </row>
    <row r="22" spans="1:6" x14ac:dyDescent="0.25">
      <c r="A22" s="112">
        <v>2.5000000000000001E-3</v>
      </c>
      <c r="B22" s="99"/>
      <c r="C22" s="99" t="s">
        <v>271</v>
      </c>
      <c r="D22" s="99">
        <v>10490</v>
      </c>
      <c r="E22" s="99" t="s">
        <v>271</v>
      </c>
      <c r="F22" s="110">
        <v>7552.8</v>
      </c>
    </row>
    <row r="23" spans="1:6" x14ac:dyDescent="0.25">
      <c r="A23" s="103" t="s">
        <v>287</v>
      </c>
      <c r="B23" s="99"/>
      <c r="C23" s="99" t="s">
        <v>272</v>
      </c>
      <c r="D23" s="99">
        <v>14690</v>
      </c>
      <c r="E23" s="99" t="s">
        <v>272</v>
      </c>
      <c r="F23" s="110">
        <v>10870.6</v>
      </c>
    </row>
    <row r="24" spans="1:6" x14ac:dyDescent="0.25">
      <c r="A24" s="112">
        <v>0.18</v>
      </c>
      <c r="B24" s="99"/>
      <c r="C24" s="99" t="s">
        <v>273</v>
      </c>
      <c r="D24" s="99">
        <v>17790</v>
      </c>
      <c r="E24" s="99" t="s">
        <v>273</v>
      </c>
      <c r="F24" s="110">
        <v>13876.2</v>
      </c>
    </row>
    <row r="25" spans="1:6" x14ac:dyDescent="0.25">
      <c r="A25" s="81"/>
      <c r="B25" s="81"/>
      <c r="C25" s="81"/>
      <c r="D25" s="81"/>
      <c r="E25" s="81"/>
      <c r="F25" s="81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12" sqref="J12"/>
    </sheetView>
  </sheetViews>
  <sheetFormatPr baseColWidth="10" defaultRowHeight="15" x14ac:dyDescent="0.25"/>
  <sheetData>
    <row r="1" spans="1:12" x14ac:dyDescent="0.25">
      <c r="A1" s="81"/>
      <c r="B1" s="156" t="s">
        <v>288</v>
      </c>
      <c r="C1" s="156"/>
      <c r="D1" s="156"/>
      <c r="E1" s="156"/>
      <c r="F1" s="156"/>
      <c r="G1" s="156"/>
      <c r="H1" s="81"/>
      <c r="I1" s="81"/>
      <c r="J1" s="81"/>
      <c r="K1" s="81"/>
      <c r="L1" s="81"/>
    </row>
    <row r="2" spans="1:12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30" x14ac:dyDescent="0.25">
      <c r="A3" s="81"/>
      <c r="B3" s="157" t="s">
        <v>289</v>
      </c>
      <c r="C3" s="157" t="s">
        <v>290</v>
      </c>
      <c r="D3" s="158" t="s">
        <v>291</v>
      </c>
      <c r="E3" s="157" t="s">
        <v>292</v>
      </c>
      <c r="F3" s="157" t="s">
        <v>293</v>
      </c>
      <c r="G3" s="157" t="s">
        <v>294</v>
      </c>
      <c r="H3" s="157" t="s">
        <v>295</v>
      </c>
      <c r="I3" s="157" t="s">
        <v>296</v>
      </c>
      <c r="J3" s="157" t="s">
        <v>297</v>
      </c>
      <c r="K3" s="157" t="s">
        <v>298</v>
      </c>
      <c r="L3" s="157" t="s">
        <v>299</v>
      </c>
    </row>
    <row r="4" spans="1:12" x14ac:dyDescent="0.25">
      <c r="A4" s="81"/>
      <c r="B4" s="82" t="s">
        <v>300</v>
      </c>
      <c r="C4" s="159">
        <v>64848</v>
      </c>
      <c r="D4" s="160">
        <v>250000</v>
      </c>
      <c r="E4" s="82">
        <f>20%*D4</f>
        <v>50000</v>
      </c>
      <c r="F4" s="82">
        <f>35%*(D4-E4)</f>
        <v>70000</v>
      </c>
      <c r="G4" s="82">
        <f>(D4-(E4+F4))*0.17</f>
        <v>22100</v>
      </c>
      <c r="H4" s="82">
        <f>E4+F4+G4</f>
        <v>142100</v>
      </c>
      <c r="I4" s="82">
        <f>H4/C4</f>
        <v>2.1912780656303972</v>
      </c>
      <c r="J4" s="82">
        <f>(I4*40%)+I4</f>
        <v>3.0677892918825562</v>
      </c>
      <c r="K4" s="160">
        <f>D4-H4</f>
        <v>107900</v>
      </c>
      <c r="L4" s="82">
        <f>J4*C4-H4</f>
        <v>56840</v>
      </c>
    </row>
    <row r="5" spans="1:12" x14ac:dyDescent="0.25">
      <c r="A5" s="81"/>
      <c r="B5" s="82" t="s">
        <v>301</v>
      </c>
      <c r="C5" s="159">
        <v>23006</v>
      </c>
      <c r="D5" s="160">
        <v>160000</v>
      </c>
      <c r="E5" s="82">
        <f t="shared" ref="E5:E10" si="0">20%*D5</f>
        <v>32000</v>
      </c>
      <c r="F5" s="82">
        <f t="shared" ref="F5:F10" si="1">35%*(D5-E5)</f>
        <v>44800</v>
      </c>
      <c r="G5" s="82">
        <f t="shared" ref="G5:G10" si="2">(D5-(E5+F5))*0.17</f>
        <v>14144.000000000002</v>
      </c>
      <c r="H5" s="82">
        <f t="shared" ref="H5:H10" si="3">E5+F5+G5</f>
        <v>90944</v>
      </c>
      <c r="I5" s="82">
        <f>H5/C5</f>
        <v>3.9530557245935842</v>
      </c>
      <c r="J5" s="82">
        <f t="shared" ref="J5:J10" si="4">(I5*40%)+I5</f>
        <v>5.5342780144310177</v>
      </c>
      <c r="K5" s="160">
        <f t="shared" ref="K5:K10" si="5">D5-H5</f>
        <v>69056</v>
      </c>
      <c r="L5" s="82">
        <f t="shared" ref="L5:L10" si="6">J5*C5-H5</f>
        <v>36377.599999999991</v>
      </c>
    </row>
    <row r="6" spans="1:12" x14ac:dyDescent="0.25">
      <c r="A6" s="81"/>
      <c r="B6" s="82" t="s">
        <v>302</v>
      </c>
      <c r="C6" s="159">
        <v>42880</v>
      </c>
      <c r="D6" s="160">
        <v>230000</v>
      </c>
      <c r="E6" s="82">
        <f t="shared" si="0"/>
        <v>46000</v>
      </c>
      <c r="F6" s="82">
        <f t="shared" si="1"/>
        <v>64399.999999999993</v>
      </c>
      <c r="G6" s="82">
        <f t="shared" si="2"/>
        <v>20332</v>
      </c>
      <c r="H6" s="82">
        <f t="shared" si="3"/>
        <v>130732</v>
      </c>
      <c r="I6" s="82">
        <f t="shared" ref="I6:I10" si="7">H6/C6</f>
        <v>3.0487873134328356</v>
      </c>
      <c r="J6" s="82">
        <f t="shared" si="4"/>
        <v>4.2683022388059699</v>
      </c>
      <c r="K6" s="160">
        <f t="shared" si="5"/>
        <v>99268</v>
      </c>
      <c r="L6" s="82">
        <f t="shared" si="6"/>
        <v>52292.799999999988</v>
      </c>
    </row>
    <row r="7" spans="1:12" x14ac:dyDescent="0.25">
      <c r="A7" s="81"/>
      <c r="B7" s="82" t="s">
        <v>303</v>
      </c>
      <c r="C7" s="159">
        <v>23456</v>
      </c>
      <c r="D7" s="160">
        <v>140000</v>
      </c>
      <c r="E7" s="82">
        <f t="shared" si="0"/>
        <v>28000</v>
      </c>
      <c r="F7" s="82">
        <f t="shared" si="1"/>
        <v>39200</v>
      </c>
      <c r="G7" s="82">
        <f t="shared" si="2"/>
        <v>12376</v>
      </c>
      <c r="H7" s="82">
        <f t="shared" si="3"/>
        <v>79576</v>
      </c>
      <c r="I7" s="82">
        <f t="shared" si="7"/>
        <v>3.3925648021828105</v>
      </c>
      <c r="J7" s="82">
        <f t="shared" si="4"/>
        <v>4.7495907230559347</v>
      </c>
      <c r="K7" s="160">
        <f t="shared" si="5"/>
        <v>60424</v>
      </c>
      <c r="L7" s="82">
        <f t="shared" si="6"/>
        <v>31830.400000000009</v>
      </c>
    </row>
    <row r="8" spans="1:12" x14ac:dyDescent="0.25">
      <c r="A8" s="81"/>
      <c r="B8" s="82" t="s">
        <v>304</v>
      </c>
      <c r="C8" s="159">
        <v>23432</v>
      </c>
      <c r="D8" s="160">
        <v>200000</v>
      </c>
      <c r="E8" s="82">
        <f t="shared" si="0"/>
        <v>40000</v>
      </c>
      <c r="F8" s="82">
        <f t="shared" si="1"/>
        <v>56000</v>
      </c>
      <c r="G8" s="82">
        <f t="shared" si="2"/>
        <v>17680</v>
      </c>
      <c r="H8" s="82">
        <f t="shared" si="3"/>
        <v>113680</v>
      </c>
      <c r="I8" s="82">
        <f t="shared" si="7"/>
        <v>4.8514851485148514</v>
      </c>
      <c r="J8" s="82">
        <f t="shared" si="4"/>
        <v>6.7920792079207919</v>
      </c>
      <c r="K8" s="160">
        <f t="shared" si="5"/>
        <v>86320</v>
      </c>
      <c r="L8" s="82">
        <f t="shared" si="6"/>
        <v>45472</v>
      </c>
    </row>
    <row r="9" spans="1:12" x14ac:dyDescent="0.25">
      <c r="A9" s="81"/>
      <c r="B9" s="82" t="s">
        <v>305</v>
      </c>
      <c r="C9" s="159">
        <v>7558</v>
      </c>
      <c r="D9" s="160">
        <v>190000</v>
      </c>
      <c r="E9" s="82">
        <f t="shared" si="0"/>
        <v>38000</v>
      </c>
      <c r="F9" s="82">
        <f t="shared" si="1"/>
        <v>53200</v>
      </c>
      <c r="G9" s="82">
        <f t="shared" si="2"/>
        <v>16796</v>
      </c>
      <c r="H9" s="82">
        <f t="shared" si="3"/>
        <v>107996</v>
      </c>
      <c r="I9" s="82">
        <f t="shared" si="7"/>
        <v>14.288965334744642</v>
      </c>
      <c r="J9" s="82">
        <f t="shared" si="4"/>
        <v>20.0045514686425</v>
      </c>
      <c r="K9" s="160">
        <f t="shared" si="5"/>
        <v>82004</v>
      </c>
      <c r="L9" s="82">
        <f t="shared" si="6"/>
        <v>43198.400000000023</v>
      </c>
    </row>
    <row r="10" spans="1:12" x14ac:dyDescent="0.25">
      <c r="A10" s="81"/>
      <c r="B10" s="82" t="s">
        <v>306</v>
      </c>
      <c r="C10" s="159">
        <v>14585</v>
      </c>
      <c r="D10" s="160">
        <v>220000</v>
      </c>
      <c r="E10" s="82">
        <f t="shared" si="0"/>
        <v>44000</v>
      </c>
      <c r="F10" s="82">
        <f t="shared" si="1"/>
        <v>61599.999999999993</v>
      </c>
      <c r="G10" s="82">
        <f t="shared" si="2"/>
        <v>19448</v>
      </c>
      <c r="H10" s="82">
        <f t="shared" si="3"/>
        <v>125048</v>
      </c>
      <c r="I10" s="82">
        <f t="shared" si="7"/>
        <v>8.5737401439835441</v>
      </c>
      <c r="J10" s="82">
        <f t="shared" si="4"/>
        <v>12.003236201576962</v>
      </c>
      <c r="K10" s="160">
        <f t="shared" si="5"/>
        <v>94952</v>
      </c>
      <c r="L10" s="82">
        <f t="shared" si="6"/>
        <v>50019.200000000012</v>
      </c>
    </row>
  </sheetData>
  <mergeCells count="1">
    <mergeCell ref="B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L10" sqref="L10"/>
    </sheetView>
  </sheetViews>
  <sheetFormatPr baseColWidth="10" defaultRowHeight="15" x14ac:dyDescent="0.25"/>
  <sheetData>
    <row r="1" spans="1:11" ht="45" x14ac:dyDescent="0.25">
      <c r="A1" s="161" t="s">
        <v>307</v>
      </c>
      <c r="B1" s="161" t="s">
        <v>308</v>
      </c>
      <c r="C1" s="161" t="s">
        <v>309</v>
      </c>
      <c r="D1" s="161" t="s">
        <v>310</v>
      </c>
      <c r="E1" s="161" t="s">
        <v>311</v>
      </c>
      <c r="F1" s="161" t="s">
        <v>312</v>
      </c>
      <c r="G1" s="161" t="s">
        <v>313</v>
      </c>
      <c r="H1" s="161" t="s">
        <v>314</v>
      </c>
      <c r="I1" s="161" t="s">
        <v>315</v>
      </c>
      <c r="J1" s="161" t="s">
        <v>316</v>
      </c>
      <c r="K1" s="161" t="s">
        <v>317</v>
      </c>
    </row>
    <row r="2" spans="1:11" x14ac:dyDescent="0.25">
      <c r="A2" s="82">
        <v>50026</v>
      </c>
      <c r="B2" s="82" t="s">
        <v>318</v>
      </c>
      <c r="C2" s="82">
        <v>57</v>
      </c>
      <c r="D2" s="82">
        <v>855</v>
      </c>
      <c r="E2" s="82">
        <v>102.6</v>
      </c>
      <c r="F2" s="82">
        <v>59.85</v>
      </c>
      <c r="G2" s="82">
        <v>1017.45</v>
      </c>
      <c r="H2" s="82">
        <v>55.575000000000003</v>
      </c>
      <c r="I2" s="82">
        <v>34.200000000000003</v>
      </c>
      <c r="J2" s="82">
        <v>89.775000000000006</v>
      </c>
      <c r="K2" s="82">
        <v>927.68</v>
      </c>
    </row>
    <row r="3" spans="1:11" x14ac:dyDescent="0.25">
      <c r="A3" s="82">
        <v>50027</v>
      </c>
      <c r="B3" s="82" t="s">
        <v>319</v>
      </c>
      <c r="C3" s="82">
        <v>80.23</v>
      </c>
      <c r="D3" s="82">
        <f>C3*15</f>
        <v>1203.45</v>
      </c>
      <c r="E3" s="82">
        <f>D3*0.12</f>
        <v>144.41399999999999</v>
      </c>
      <c r="F3" s="82">
        <f>D3*0.07</f>
        <v>84.241500000000016</v>
      </c>
      <c r="G3" s="82">
        <f>SUM(D3:F3)</f>
        <v>1432.1055000000001</v>
      </c>
      <c r="H3" s="82">
        <f>D3*0.065</f>
        <v>78.224250000000012</v>
      </c>
      <c r="I3" s="82">
        <f>D3*0.04</f>
        <v>48.138000000000005</v>
      </c>
      <c r="J3" s="82">
        <f>H3+I3</f>
        <v>126.36225000000002</v>
      </c>
      <c r="K3" s="82">
        <f>G3-J3</f>
        <v>1305.74325</v>
      </c>
    </row>
    <row r="4" spans="1:11" x14ac:dyDescent="0.25">
      <c r="A4" s="82">
        <v>50028</v>
      </c>
      <c r="B4" s="82" t="s">
        <v>320</v>
      </c>
      <c r="C4" s="82">
        <v>27.3</v>
      </c>
      <c r="D4" s="82">
        <f t="shared" ref="D4:D14" si="0">C4*15</f>
        <v>409.5</v>
      </c>
      <c r="E4" s="82">
        <f t="shared" ref="E4:E14" si="1">D4*0.12</f>
        <v>49.14</v>
      </c>
      <c r="F4" s="82">
        <f t="shared" ref="F4:F13" si="2">D4*0.07</f>
        <v>28.665000000000003</v>
      </c>
      <c r="G4" s="82">
        <f t="shared" ref="G4:G14" si="3">SUM(D4:F4)</f>
        <v>487.30500000000001</v>
      </c>
      <c r="H4" s="82">
        <f t="shared" ref="H4:H14" si="4">D4*0.065</f>
        <v>26.6175</v>
      </c>
      <c r="I4" s="82">
        <f t="shared" ref="I4:I14" si="5">D4*0.04</f>
        <v>16.38</v>
      </c>
      <c r="J4" s="82">
        <f t="shared" ref="J4:J14" si="6">H4+I4</f>
        <v>42.997500000000002</v>
      </c>
      <c r="K4" s="82">
        <f t="shared" ref="K4:K14" si="7">G4-J4</f>
        <v>444.3075</v>
      </c>
    </row>
    <row r="5" spans="1:11" x14ac:dyDescent="0.25">
      <c r="A5" s="82">
        <v>50029</v>
      </c>
      <c r="B5" s="82" t="s">
        <v>321</v>
      </c>
      <c r="C5" s="82">
        <v>45.6</v>
      </c>
      <c r="D5" s="82">
        <f t="shared" si="0"/>
        <v>684</v>
      </c>
      <c r="E5" s="82">
        <f t="shared" si="1"/>
        <v>82.08</v>
      </c>
      <c r="F5" s="82">
        <f t="shared" si="2"/>
        <v>47.88</v>
      </c>
      <c r="G5" s="82">
        <f t="shared" si="3"/>
        <v>813.96</v>
      </c>
      <c r="H5" s="82">
        <f t="shared" si="4"/>
        <v>44.46</v>
      </c>
      <c r="I5" s="82">
        <f t="shared" si="5"/>
        <v>27.36</v>
      </c>
      <c r="J5" s="82">
        <f t="shared" si="6"/>
        <v>71.819999999999993</v>
      </c>
      <c r="K5" s="82">
        <f t="shared" si="7"/>
        <v>742.1400000000001</v>
      </c>
    </row>
    <row r="6" spans="1:11" x14ac:dyDescent="0.25">
      <c r="A6" s="82">
        <v>50030</v>
      </c>
      <c r="B6" s="82" t="s">
        <v>322</v>
      </c>
      <c r="C6" s="82">
        <v>75.599999999999994</v>
      </c>
      <c r="D6" s="82">
        <f t="shared" si="0"/>
        <v>1134</v>
      </c>
      <c r="E6" s="82">
        <f t="shared" si="1"/>
        <v>136.07999999999998</v>
      </c>
      <c r="F6" s="82">
        <f t="shared" si="2"/>
        <v>79.38000000000001</v>
      </c>
      <c r="G6" s="82">
        <f t="shared" si="3"/>
        <v>1349.46</v>
      </c>
      <c r="H6" s="82">
        <f t="shared" si="4"/>
        <v>73.710000000000008</v>
      </c>
      <c r="I6" s="82">
        <f t="shared" si="5"/>
        <v>45.36</v>
      </c>
      <c r="J6" s="82">
        <f t="shared" si="6"/>
        <v>119.07000000000001</v>
      </c>
      <c r="K6" s="82">
        <f t="shared" si="7"/>
        <v>1230.3900000000001</v>
      </c>
    </row>
    <row r="7" spans="1:11" x14ac:dyDescent="0.25">
      <c r="A7" s="82">
        <v>50031</v>
      </c>
      <c r="B7" s="82" t="s">
        <v>323</v>
      </c>
      <c r="C7" s="82">
        <v>60.2</v>
      </c>
      <c r="D7" s="82">
        <f t="shared" si="0"/>
        <v>903</v>
      </c>
      <c r="E7" s="82">
        <f t="shared" si="1"/>
        <v>108.36</v>
      </c>
      <c r="F7" s="82">
        <f t="shared" si="2"/>
        <v>63.210000000000008</v>
      </c>
      <c r="G7" s="82">
        <f t="shared" si="3"/>
        <v>1074.57</v>
      </c>
      <c r="H7" s="82">
        <f t="shared" si="4"/>
        <v>58.695</v>
      </c>
      <c r="I7" s="82">
        <f t="shared" si="5"/>
        <v>36.119999999999997</v>
      </c>
      <c r="J7" s="82">
        <f t="shared" si="6"/>
        <v>94.814999999999998</v>
      </c>
      <c r="K7" s="82">
        <f t="shared" si="7"/>
        <v>979.75499999999988</v>
      </c>
    </row>
    <row r="8" spans="1:11" x14ac:dyDescent="0.25">
      <c r="A8" s="82">
        <v>50032</v>
      </c>
      <c r="B8" s="82" t="s">
        <v>324</v>
      </c>
      <c r="C8" s="82">
        <v>45.2</v>
      </c>
      <c r="D8" s="82">
        <f t="shared" si="0"/>
        <v>678</v>
      </c>
      <c r="E8" s="82">
        <f t="shared" si="1"/>
        <v>81.36</v>
      </c>
      <c r="F8" s="82">
        <f t="shared" si="2"/>
        <v>47.460000000000008</v>
      </c>
      <c r="G8" s="82">
        <f t="shared" si="3"/>
        <v>806.82</v>
      </c>
      <c r="H8" s="82">
        <f t="shared" si="4"/>
        <v>44.07</v>
      </c>
      <c r="I8" s="82">
        <f t="shared" si="5"/>
        <v>27.12</v>
      </c>
      <c r="J8" s="82">
        <f t="shared" si="6"/>
        <v>71.19</v>
      </c>
      <c r="K8" s="82">
        <f t="shared" si="7"/>
        <v>735.63000000000011</v>
      </c>
    </row>
    <row r="9" spans="1:11" x14ac:dyDescent="0.25">
      <c r="A9" s="82">
        <v>50033</v>
      </c>
      <c r="B9" s="82" t="s">
        <v>325</v>
      </c>
      <c r="C9" s="82">
        <v>25.6</v>
      </c>
      <c r="D9" s="82">
        <f t="shared" si="0"/>
        <v>384</v>
      </c>
      <c r="E9" s="82">
        <f t="shared" si="1"/>
        <v>46.08</v>
      </c>
      <c r="F9" s="82">
        <f t="shared" si="2"/>
        <v>26.880000000000003</v>
      </c>
      <c r="G9" s="82">
        <f t="shared" si="3"/>
        <v>456.96</v>
      </c>
      <c r="H9" s="82">
        <f t="shared" si="4"/>
        <v>24.96</v>
      </c>
      <c r="I9" s="82">
        <f t="shared" si="5"/>
        <v>15.36</v>
      </c>
      <c r="J9" s="82">
        <f t="shared" si="6"/>
        <v>40.32</v>
      </c>
      <c r="K9" s="82">
        <f t="shared" si="7"/>
        <v>416.64</v>
      </c>
    </row>
    <row r="10" spans="1:11" x14ac:dyDescent="0.25">
      <c r="A10" s="82">
        <v>50034</v>
      </c>
      <c r="B10" s="82" t="s">
        <v>326</v>
      </c>
      <c r="C10" s="82">
        <v>48.9</v>
      </c>
      <c r="D10" s="82">
        <f t="shared" si="0"/>
        <v>733.5</v>
      </c>
      <c r="E10" s="82">
        <f t="shared" si="1"/>
        <v>88.02</v>
      </c>
      <c r="F10" s="82">
        <f t="shared" si="2"/>
        <v>51.345000000000006</v>
      </c>
      <c r="G10" s="82">
        <f t="shared" si="3"/>
        <v>872.86500000000001</v>
      </c>
      <c r="H10" s="82">
        <f t="shared" si="4"/>
        <v>47.677500000000002</v>
      </c>
      <c r="I10" s="82">
        <f t="shared" si="5"/>
        <v>29.34</v>
      </c>
      <c r="J10" s="82">
        <f t="shared" si="6"/>
        <v>77.017499999999998</v>
      </c>
      <c r="K10" s="82">
        <f t="shared" si="7"/>
        <v>795.84749999999997</v>
      </c>
    </row>
    <row r="11" spans="1:11" x14ac:dyDescent="0.25">
      <c r="A11" s="82">
        <v>50035</v>
      </c>
      <c r="B11" s="82" t="s">
        <v>327</v>
      </c>
      <c r="C11" s="82">
        <v>78.900000000000006</v>
      </c>
      <c r="D11" s="82">
        <f t="shared" si="0"/>
        <v>1183.5</v>
      </c>
      <c r="E11" s="82">
        <f t="shared" si="1"/>
        <v>142.01999999999998</v>
      </c>
      <c r="F11" s="82">
        <f t="shared" si="2"/>
        <v>82.845000000000013</v>
      </c>
      <c r="G11" s="82">
        <f t="shared" si="3"/>
        <v>1408.365</v>
      </c>
      <c r="H11" s="82">
        <f t="shared" si="4"/>
        <v>76.927500000000009</v>
      </c>
      <c r="I11" s="82">
        <f t="shared" si="5"/>
        <v>47.34</v>
      </c>
      <c r="J11" s="82">
        <f t="shared" si="6"/>
        <v>124.26750000000001</v>
      </c>
      <c r="K11" s="82">
        <f t="shared" si="7"/>
        <v>1284.0975000000001</v>
      </c>
    </row>
    <row r="12" spans="1:11" x14ac:dyDescent="0.25">
      <c r="A12" s="82">
        <v>50036</v>
      </c>
      <c r="B12" s="82" t="s">
        <v>328</v>
      </c>
      <c r="C12" s="82">
        <v>86.3</v>
      </c>
      <c r="D12" s="82">
        <f t="shared" si="0"/>
        <v>1294.5</v>
      </c>
      <c r="E12" s="82">
        <f t="shared" si="1"/>
        <v>155.34</v>
      </c>
      <c r="F12" s="82">
        <f t="shared" si="2"/>
        <v>90.615000000000009</v>
      </c>
      <c r="G12" s="82">
        <f t="shared" si="3"/>
        <v>1540.4549999999999</v>
      </c>
      <c r="H12" s="82">
        <f t="shared" si="4"/>
        <v>84.142499999999998</v>
      </c>
      <c r="I12" s="82">
        <f t="shared" si="5"/>
        <v>51.78</v>
      </c>
      <c r="J12" s="82">
        <f t="shared" si="6"/>
        <v>135.92250000000001</v>
      </c>
      <c r="K12" s="82">
        <f t="shared" si="7"/>
        <v>1404.5324999999998</v>
      </c>
    </row>
    <row r="13" spans="1:11" x14ac:dyDescent="0.25">
      <c r="A13" s="82">
        <v>50037</v>
      </c>
      <c r="B13" s="82" t="s">
        <v>329</v>
      </c>
      <c r="C13" s="82">
        <v>78.5</v>
      </c>
      <c r="D13" s="82">
        <f t="shared" si="0"/>
        <v>1177.5</v>
      </c>
      <c r="E13" s="82">
        <f t="shared" si="1"/>
        <v>141.29999999999998</v>
      </c>
      <c r="F13" s="82">
        <f t="shared" si="2"/>
        <v>82.425000000000011</v>
      </c>
      <c r="G13" s="82">
        <f t="shared" si="3"/>
        <v>1401.2249999999999</v>
      </c>
      <c r="H13" s="82">
        <f t="shared" si="4"/>
        <v>76.537500000000009</v>
      </c>
      <c r="I13" s="82">
        <f t="shared" si="5"/>
        <v>47.1</v>
      </c>
      <c r="J13" s="82">
        <f t="shared" si="6"/>
        <v>123.63750000000002</v>
      </c>
      <c r="K13" s="82">
        <f t="shared" si="7"/>
        <v>1277.5874999999999</v>
      </c>
    </row>
    <row r="14" spans="1:11" x14ac:dyDescent="0.25">
      <c r="A14" s="82">
        <v>50038</v>
      </c>
      <c r="B14" s="82" t="s">
        <v>330</v>
      </c>
      <c r="C14" s="82">
        <v>45.8</v>
      </c>
      <c r="D14" s="82">
        <f t="shared" si="0"/>
        <v>687</v>
      </c>
      <c r="E14" s="82">
        <f t="shared" si="1"/>
        <v>82.44</v>
      </c>
      <c r="F14" s="82">
        <f>D14*0.07</f>
        <v>48.09</v>
      </c>
      <c r="G14" s="82">
        <f t="shared" si="3"/>
        <v>817.53000000000009</v>
      </c>
      <c r="H14" s="82">
        <f t="shared" si="4"/>
        <v>44.655000000000001</v>
      </c>
      <c r="I14" s="82">
        <f t="shared" si="5"/>
        <v>27.48</v>
      </c>
      <c r="J14" s="82">
        <f t="shared" si="6"/>
        <v>72.135000000000005</v>
      </c>
      <c r="K14" s="82">
        <f t="shared" si="7"/>
        <v>745.3950000000001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5" x14ac:dyDescent="0.25"/>
  <sheetData>
    <row r="1" spans="1:8" x14ac:dyDescent="0.25">
      <c r="A1" s="162" t="s">
        <v>331</v>
      </c>
      <c r="B1" s="162" t="s">
        <v>332</v>
      </c>
      <c r="C1" s="162" t="s">
        <v>333</v>
      </c>
      <c r="D1" s="162" t="s">
        <v>334</v>
      </c>
      <c r="E1" s="81"/>
      <c r="F1" s="81"/>
      <c r="G1" s="162" t="s">
        <v>335</v>
      </c>
      <c r="H1" s="163">
        <f>C3-C2</f>
        <v>9</v>
      </c>
    </row>
    <row r="2" spans="1:8" x14ac:dyDescent="0.25">
      <c r="A2" s="164" t="s">
        <v>336</v>
      </c>
      <c r="B2" s="165">
        <v>26795</v>
      </c>
      <c r="C2" s="163">
        <f>2025-1973</f>
        <v>52</v>
      </c>
      <c r="D2" s="166">
        <f>2001-1973</f>
        <v>28</v>
      </c>
      <c r="E2" s="81"/>
      <c r="F2" s="81"/>
      <c r="G2" s="163" t="s">
        <v>337</v>
      </c>
      <c r="H2" s="163">
        <f>2025-2009</f>
        <v>16</v>
      </c>
    </row>
    <row r="3" spans="1:8" x14ac:dyDescent="0.25">
      <c r="A3" s="164" t="s">
        <v>338</v>
      </c>
      <c r="B3" s="165">
        <v>23642</v>
      </c>
      <c r="C3" s="163">
        <f>2025-1964</f>
        <v>61</v>
      </c>
      <c r="D3" s="166">
        <f>2001-1964</f>
        <v>37</v>
      </c>
      <c r="E3" s="81"/>
      <c r="F3" s="81"/>
      <c r="G3" s="163" t="s">
        <v>339</v>
      </c>
      <c r="H3" s="163">
        <f>C6-C5</f>
        <v>8</v>
      </c>
    </row>
    <row r="4" spans="1:8" x14ac:dyDescent="0.25">
      <c r="A4" s="164" t="s">
        <v>340</v>
      </c>
      <c r="B4" s="165">
        <v>30290</v>
      </c>
      <c r="C4" s="163">
        <f>2025-1982</f>
        <v>43</v>
      </c>
      <c r="D4" s="166">
        <f>2001-1982</f>
        <v>19</v>
      </c>
      <c r="E4" s="81"/>
      <c r="F4" s="81"/>
      <c r="G4" s="81"/>
      <c r="H4" s="81"/>
    </row>
    <row r="5" spans="1:8" x14ac:dyDescent="0.25">
      <c r="A5" s="164" t="s">
        <v>341</v>
      </c>
      <c r="B5" s="165">
        <v>31853</v>
      </c>
      <c r="C5" s="163">
        <f>2025-1987</f>
        <v>38</v>
      </c>
      <c r="D5" s="163">
        <f>2001-1987</f>
        <v>14</v>
      </c>
      <c r="E5" s="81"/>
      <c r="F5" s="81"/>
      <c r="G5" s="81"/>
      <c r="H5" s="81"/>
    </row>
    <row r="6" spans="1:8" x14ac:dyDescent="0.25">
      <c r="A6" s="164" t="s">
        <v>342</v>
      </c>
      <c r="B6" s="165" t="s">
        <v>343</v>
      </c>
      <c r="C6" s="163">
        <f>2025-1979</f>
        <v>46</v>
      </c>
      <c r="D6" s="163">
        <f>2001-1979</f>
        <v>22</v>
      </c>
      <c r="E6" s="81"/>
      <c r="F6" s="81"/>
      <c r="G6" s="81"/>
      <c r="H6" s="81"/>
    </row>
    <row r="7" spans="1:8" x14ac:dyDescent="0.25">
      <c r="A7" s="164" t="s">
        <v>337</v>
      </c>
      <c r="B7" s="165">
        <v>35111</v>
      </c>
      <c r="C7" s="163">
        <f>2025-1996</f>
        <v>29</v>
      </c>
      <c r="D7" s="163">
        <f>2001-1996</f>
        <v>5</v>
      </c>
      <c r="E7" s="81"/>
      <c r="F7" s="81"/>
      <c r="G7" s="81"/>
      <c r="H7" s="81"/>
    </row>
    <row r="8" spans="1:8" x14ac:dyDescent="0.25">
      <c r="A8" s="81"/>
      <c r="B8" s="81"/>
      <c r="C8" s="81"/>
      <c r="D8" s="81"/>
      <c r="E8" s="81"/>
      <c r="F8" s="81"/>
      <c r="G8" s="81"/>
      <c r="H8" s="8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9" sqref="G9"/>
    </sheetView>
  </sheetViews>
  <sheetFormatPr baseColWidth="10" defaultRowHeight="15" x14ac:dyDescent="0.25"/>
  <cols>
    <col min="2" max="2" width="9.140625" bestFit="1" customWidth="1"/>
    <col min="3" max="3" width="14.5703125" bestFit="1" customWidth="1"/>
  </cols>
  <sheetData>
    <row r="1" spans="1:6" ht="45" x14ac:dyDescent="0.25">
      <c r="A1" s="167" t="s">
        <v>344</v>
      </c>
      <c r="B1" s="167" t="s">
        <v>345</v>
      </c>
      <c r="C1" s="168" t="s">
        <v>346</v>
      </c>
      <c r="D1" s="168" t="s">
        <v>347</v>
      </c>
      <c r="E1" s="169" t="s">
        <v>348</v>
      </c>
      <c r="F1" s="168" t="s">
        <v>349</v>
      </c>
    </row>
    <row r="2" spans="1:6" x14ac:dyDescent="0.25">
      <c r="A2" s="170" t="s">
        <v>350</v>
      </c>
      <c r="B2" s="170" t="s">
        <v>351</v>
      </c>
      <c r="C2" s="171">
        <v>12.2615803815</v>
      </c>
      <c r="D2" s="172">
        <f>C2</f>
        <v>12.2615803815</v>
      </c>
      <c r="E2" s="173">
        <v>12.2615803815</v>
      </c>
      <c r="F2" s="174">
        <v>12.2615803815</v>
      </c>
    </row>
    <row r="3" spans="1:6" x14ac:dyDescent="0.25">
      <c r="A3" s="170" t="s">
        <v>352</v>
      </c>
      <c r="B3" s="170" t="s">
        <v>353</v>
      </c>
      <c r="C3" s="175">
        <v>22.972972973000001</v>
      </c>
      <c r="D3" s="172">
        <f>C3</f>
        <v>22.972972973000001</v>
      </c>
      <c r="E3" s="176">
        <v>22.972972973000001</v>
      </c>
      <c r="F3" s="177">
        <v>22.972972973000001</v>
      </c>
    </row>
    <row r="4" spans="1:6" x14ac:dyDescent="0.25">
      <c r="A4" s="170" t="s">
        <v>354</v>
      </c>
      <c r="B4" s="170" t="s">
        <v>355</v>
      </c>
      <c r="C4" s="171">
        <v>10.6175514626</v>
      </c>
      <c r="D4" s="172">
        <f>C4</f>
        <v>10.6175514626</v>
      </c>
      <c r="E4" s="173">
        <v>10.6175514626</v>
      </c>
      <c r="F4" s="174">
        <v>10.6175514626</v>
      </c>
    </row>
    <row r="5" spans="1:6" x14ac:dyDescent="0.25">
      <c r="A5" s="170" t="s">
        <v>356</v>
      </c>
      <c r="B5" s="170" t="s">
        <v>357</v>
      </c>
      <c r="C5" s="171">
        <v>12.125984252</v>
      </c>
      <c r="D5" s="172">
        <v>12.125984252</v>
      </c>
      <c r="E5" s="173">
        <v>12.125984252</v>
      </c>
      <c r="F5" s="174">
        <v>12.125984252</v>
      </c>
    </row>
    <row r="6" spans="1:6" x14ac:dyDescent="0.25">
      <c r="A6" s="170" t="s">
        <v>358</v>
      </c>
      <c r="B6" s="170" t="s">
        <v>359</v>
      </c>
      <c r="C6" s="171">
        <v>6.5217391304000003</v>
      </c>
      <c r="D6" s="172">
        <v>6.5217391304000003</v>
      </c>
      <c r="E6" s="173">
        <v>6.5217391304000003</v>
      </c>
      <c r="F6" s="174">
        <v>6.5217391304000003</v>
      </c>
    </row>
    <row r="7" spans="1:6" x14ac:dyDescent="0.25">
      <c r="A7" s="170" t="s">
        <v>360</v>
      </c>
      <c r="B7" s="170" t="s">
        <v>361</v>
      </c>
      <c r="C7" s="171">
        <v>7.4626865671999996</v>
      </c>
      <c r="D7" s="172">
        <v>7.4626865671999996</v>
      </c>
      <c r="E7" s="173">
        <v>7.4626865671999996</v>
      </c>
      <c r="F7" s="174">
        <v>7.4626865671999996</v>
      </c>
    </row>
    <row r="8" spans="1:6" x14ac:dyDescent="0.25">
      <c r="A8" s="170" t="s">
        <v>362</v>
      </c>
      <c r="B8" s="170" t="s">
        <v>363</v>
      </c>
      <c r="C8" s="171">
        <v>22.661870503599999</v>
      </c>
      <c r="D8" s="172">
        <v>22.661870503599999</v>
      </c>
      <c r="E8" s="173">
        <v>22.661870503599999</v>
      </c>
      <c r="F8" s="174">
        <v>22.661870503599999</v>
      </c>
    </row>
    <row r="9" spans="1:6" ht="30" x14ac:dyDescent="0.25">
      <c r="A9" s="170" t="s">
        <v>364</v>
      </c>
      <c r="B9" s="170" t="s">
        <v>365</v>
      </c>
      <c r="C9" s="171">
        <v>7.3212034785000002</v>
      </c>
      <c r="D9" s="172">
        <v>7.3212034785000002</v>
      </c>
      <c r="E9" s="173">
        <v>7.3212034785000002</v>
      </c>
      <c r="F9" s="174">
        <v>7.3212034785000002</v>
      </c>
    </row>
    <row r="10" spans="1:6" x14ac:dyDescent="0.25">
      <c r="A10" s="178" t="s">
        <v>366</v>
      </c>
      <c r="B10" s="179"/>
      <c r="C10" s="180">
        <f>SUM(C2:C9)</f>
        <v>101.94558874879999</v>
      </c>
      <c r="D10" s="181">
        <f>SUM(D2:D9)</f>
        <v>101.94558874879999</v>
      </c>
      <c r="E10" s="182">
        <f>SUM(E2:E9)</f>
        <v>101.94558874879999</v>
      </c>
      <c r="F10" s="183">
        <f>SUM(F2:F9)</f>
        <v>101.94558874879999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HOJA1</vt:lpstr>
      <vt:lpstr>Hoja2</vt:lpstr>
      <vt:lpstr>Hoja3</vt:lpstr>
      <vt:lpstr>Hoja4.</vt:lpstr>
      <vt:lpstr>Hoja5..</vt:lpstr>
      <vt:lpstr>Hoja6.</vt:lpstr>
      <vt:lpstr>Hoja7.</vt:lpstr>
      <vt:lpstr>Hoja8.</vt:lpstr>
      <vt:lpstr>Hoja9.</vt:lpstr>
      <vt:lpstr>Hoja9.1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MARQUEZ</dc:creator>
  <cp:lastModifiedBy>DEREK MARQUEZ</cp:lastModifiedBy>
  <dcterms:created xsi:type="dcterms:W3CDTF">2025-02-25T18:15:48Z</dcterms:created>
  <dcterms:modified xsi:type="dcterms:W3CDTF">2025-05-18T16:02:23Z</dcterms:modified>
</cp:coreProperties>
</file>