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65" yWindow="405" windowWidth="21720" windowHeight="11520"/>
  </bookViews>
  <sheets>
    <sheet name="calculator" sheetId="8" r:id="rId1"/>
    <sheet name="ET" sheetId="9" r:id="rId2"/>
  </sheets>
  <definedNames>
    <definedName name="B">calculator!$B$16</definedName>
    <definedName name="d_n">calculator!$B$20</definedName>
    <definedName name="date">calculator!$B$5</definedName>
    <definedName name="DST">calculator!$B$12</definedName>
    <definedName name="DSTend">#REF!</definedName>
    <definedName name="DSTstart">#REF!</definedName>
    <definedName name="ET">calculator!$B$15</definedName>
    <definedName name="field_rotation">calculator!$B$11</definedName>
    <definedName name="Lat">#REF!</definedName>
    <definedName name="latitude">calculator!$B$7</definedName>
    <definedName name="Long">#REF!</definedName>
    <definedName name="longitude">calculator!$B$10</definedName>
    <definedName name="Rot">#REF!</definedName>
    <definedName name="time">calculator!$B$6</definedName>
    <definedName name="time_zone">calculator!$B$8</definedName>
    <definedName name="TZ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8" l="1"/>
  <c r="D9" i="8"/>
  <c r="B20" i="8"/>
  <c r="B23" i="8"/>
  <c r="B16" i="8"/>
  <c r="B15" i="8"/>
  <c r="B17" i="8"/>
  <c r="B19" i="8"/>
  <c r="B18" i="8"/>
  <c r="C4" i="9"/>
  <c r="B4" i="9"/>
  <c r="C5" i="9"/>
  <c r="B5" i="9"/>
  <c r="C6" i="9"/>
  <c r="B6" i="9"/>
  <c r="C7" i="9"/>
  <c r="B7" i="9"/>
  <c r="C8" i="9"/>
  <c r="B8" i="9"/>
  <c r="C9" i="9"/>
  <c r="B9" i="9"/>
  <c r="C10" i="9"/>
  <c r="B10" i="9"/>
  <c r="C11" i="9"/>
  <c r="B11" i="9"/>
  <c r="C12" i="9"/>
  <c r="B12" i="9"/>
  <c r="C13" i="9"/>
  <c r="B13" i="9"/>
  <c r="C14" i="9"/>
  <c r="B14" i="9"/>
  <c r="C15" i="9"/>
  <c r="B15" i="9"/>
  <c r="C16" i="9"/>
  <c r="B16" i="9"/>
  <c r="C17" i="9"/>
  <c r="B17" i="9"/>
  <c r="C18" i="9"/>
  <c r="B18" i="9"/>
  <c r="C19" i="9"/>
  <c r="B19" i="9"/>
  <c r="C20" i="9"/>
  <c r="B20" i="9"/>
  <c r="C21" i="9"/>
  <c r="B21" i="9"/>
  <c r="C22" i="9"/>
  <c r="B22" i="9"/>
  <c r="C23" i="9"/>
  <c r="B23" i="9"/>
  <c r="C24" i="9"/>
  <c r="B24" i="9"/>
  <c r="C25" i="9"/>
  <c r="B25" i="9"/>
  <c r="C26" i="9"/>
  <c r="B26" i="9"/>
  <c r="C27" i="9"/>
  <c r="B27" i="9"/>
  <c r="C28" i="9"/>
  <c r="B28" i="9"/>
  <c r="C29" i="9"/>
  <c r="B29" i="9"/>
  <c r="C30" i="9"/>
  <c r="B30" i="9"/>
  <c r="C31" i="9"/>
  <c r="B31" i="9"/>
  <c r="C32" i="9"/>
  <c r="B32" i="9"/>
  <c r="C33" i="9"/>
  <c r="B33" i="9"/>
  <c r="C34" i="9"/>
  <c r="B34" i="9"/>
  <c r="C35" i="9"/>
  <c r="B35" i="9"/>
  <c r="C36" i="9"/>
  <c r="B36" i="9"/>
  <c r="C37" i="9"/>
  <c r="B37" i="9"/>
  <c r="C38" i="9"/>
  <c r="B38" i="9"/>
  <c r="C39" i="9"/>
  <c r="B39" i="9"/>
  <c r="C40" i="9"/>
  <c r="B40" i="9"/>
  <c r="C41" i="9"/>
  <c r="B41" i="9"/>
  <c r="C42" i="9"/>
  <c r="B42" i="9"/>
  <c r="C43" i="9"/>
  <c r="B43" i="9"/>
  <c r="C44" i="9"/>
  <c r="B44" i="9"/>
  <c r="C45" i="9"/>
  <c r="B45" i="9"/>
  <c r="C46" i="9"/>
  <c r="B46" i="9"/>
  <c r="C47" i="9"/>
  <c r="B47" i="9"/>
  <c r="C48" i="9"/>
  <c r="B48" i="9"/>
  <c r="C49" i="9"/>
  <c r="B49" i="9"/>
  <c r="C50" i="9"/>
  <c r="B50" i="9"/>
  <c r="C51" i="9"/>
  <c r="B51" i="9"/>
  <c r="C52" i="9"/>
  <c r="B52" i="9"/>
  <c r="C53" i="9"/>
  <c r="B53" i="9"/>
  <c r="C54" i="9"/>
  <c r="B54" i="9"/>
  <c r="C55" i="9"/>
  <c r="B55" i="9"/>
  <c r="C56" i="9"/>
  <c r="B56" i="9"/>
  <c r="C57" i="9"/>
  <c r="B57" i="9"/>
  <c r="C58" i="9"/>
  <c r="B58" i="9"/>
  <c r="C59" i="9"/>
  <c r="B59" i="9"/>
  <c r="C60" i="9"/>
  <c r="B60" i="9"/>
  <c r="C61" i="9"/>
  <c r="B61" i="9"/>
  <c r="C62" i="9"/>
  <c r="B62" i="9"/>
  <c r="C63" i="9"/>
  <c r="B63" i="9"/>
  <c r="C64" i="9"/>
  <c r="B64" i="9"/>
  <c r="C65" i="9"/>
  <c r="B65" i="9"/>
  <c r="C66" i="9"/>
  <c r="B66" i="9"/>
  <c r="C67" i="9"/>
  <c r="B67" i="9"/>
  <c r="C68" i="9"/>
  <c r="B68" i="9"/>
  <c r="C69" i="9"/>
  <c r="B69" i="9"/>
  <c r="C70" i="9"/>
  <c r="B70" i="9"/>
  <c r="C71" i="9"/>
  <c r="B71" i="9"/>
  <c r="C72" i="9"/>
  <c r="B72" i="9"/>
  <c r="C73" i="9"/>
  <c r="B73" i="9"/>
  <c r="C74" i="9"/>
  <c r="B74" i="9"/>
  <c r="C75" i="9"/>
  <c r="B75" i="9"/>
  <c r="C76" i="9"/>
  <c r="B76" i="9"/>
  <c r="C77" i="9"/>
  <c r="B77" i="9"/>
  <c r="C78" i="9"/>
  <c r="B78" i="9"/>
  <c r="C79" i="9"/>
  <c r="B79" i="9"/>
  <c r="C80" i="9"/>
  <c r="B80" i="9"/>
  <c r="C81" i="9"/>
  <c r="B81" i="9"/>
  <c r="C82" i="9"/>
  <c r="B82" i="9"/>
  <c r="C83" i="9"/>
  <c r="B83" i="9"/>
  <c r="C84" i="9"/>
  <c r="B84" i="9"/>
  <c r="C85" i="9"/>
  <c r="B85" i="9"/>
  <c r="C86" i="9"/>
  <c r="B86" i="9"/>
  <c r="C87" i="9"/>
  <c r="B87" i="9"/>
  <c r="C88" i="9"/>
  <c r="B88" i="9"/>
  <c r="C89" i="9"/>
  <c r="B89" i="9"/>
  <c r="C90" i="9"/>
  <c r="B90" i="9"/>
  <c r="C91" i="9"/>
  <c r="B91" i="9"/>
  <c r="C92" i="9"/>
  <c r="B92" i="9"/>
  <c r="C93" i="9"/>
  <c r="B93" i="9"/>
  <c r="C94" i="9"/>
  <c r="B94" i="9"/>
  <c r="C95" i="9"/>
  <c r="B95" i="9"/>
  <c r="C96" i="9"/>
  <c r="B96" i="9"/>
  <c r="C97" i="9"/>
  <c r="B97" i="9"/>
  <c r="C98" i="9"/>
  <c r="B98" i="9"/>
  <c r="C99" i="9"/>
  <c r="B99" i="9"/>
  <c r="C100" i="9"/>
  <c r="B100" i="9"/>
  <c r="C101" i="9"/>
  <c r="B101" i="9"/>
  <c r="C102" i="9"/>
  <c r="B102" i="9"/>
  <c r="C103" i="9"/>
  <c r="B103" i="9"/>
  <c r="C104" i="9"/>
  <c r="B104" i="9"/>
  <c r="C105" i="9"/>
  <c r="B105" i="9"/>
  <c r="C106" i="9"/>
  <c r="B106" i="9"/>
  <c r="C107" i="9"/>
  <c r="B107" i="9"/>
  <c r="C108" i="9"/>
  <c r="B108" i="9"/>
  <c r="C109" i="9"/>
  <c r="B109" i="9"/>
  <c r="C110" i="9"/>
  <c r="B110" i="9"/>
  <c r="C111" i="9"/>
  <c r="B111" i="9"/>
  <c r="C112" i="9"/>
  <c r="B112" i="9"/>
  <c r="C113" i="9"/>
  <c r="B113" i="9"/>
  <c r="C114" i="9"/>
  <c r="B114" i="9"/>
  <c r="C115" i="9"/>
  <c r="B115" i="9"/>
  <c r="C116" i="9"/>
  <c r="B116" i="9"/>
  <c r="C117" i="9"/>
  <c r="B117" i="9"/>
  <c r="C118" i="9"/>
  <c r="B118" i="9"/>
  <c r="C119" i="9"/>
  <c r="B119" i="9"/>
  <c r="C120" i="9"/>
  <c r="B120" i="9"/>
  <c r="C121" i="9"/>
  <c r="B121" i="9"/>
  <c r="C122" i="9"/>
  <c r="B122" i="9"/>
  <c r="C123" i="9"/>
  <c r="B123" i="9"/>
  <c r="C124" i="9"/>
  <c r="B124" i="9"/>
  <c r="C125" i="9"/>
  <c r="B125" i="9"/>
  <c r="C126" i="9"/>
  <c r="B126" i="9"/>
  <c r="C127" i="9"/>
  <c r="B127" i="9"/>
  <c r="C128" i="9"/>
  <c r="B128" i="9"/>
  <c r="C129" i="9"/>
  <c r="B129" i="9"/>
  <c r="C130" i="9"/>
  <c r="B130" i="9"/>
  <c r="C131" i="9"/>
  <c r="B131" i="9"/>
  <c r="C132" i="9"/>
  <c r="B132" i="9"/>
  <c r="C133" i="9"/>
  <c r="B133" i="9"/>
  <c r="C134" i="9"/>
  <c r="B134" i="9"/>
  <c r="C135" i="9"/>
  <c r="B135" i="9"/>
  <c r="C136" i="9"/>
  <c r="B136" i="9"/>
  <c r="C137" i="9"/>
  <c r="B137" i="9"/>
  <c r="C138" i="9"/>
  <c r="B138" i="9"/>
  <c r="C139" i="9"/>
  <c r="B139" i="9"/>
  <c r="C140" i="9"/>
  <c r="B140" i="9"/>
  <c r="C141" i="9"/>
  <c r="B141" i="9"/>
  <c r="C142" i="9"/>
  <c r="B142" i="9"/>
  <c r="C143" i="9"/>
  <c r="B143" i="9"/>
  <c r="C144" i="9"/>
  <c r="B144" i="9"/>
  <c r="C145" i="9"/>
  <c r="B145" i="9"/>
  <c r="C146" i="9"/>
  <c r="B146" i="9"/>
  <c r="C147" i="9"/>
  <c r="B147" i="9"/>
  <c r="C148" i="9"/>
  <c r="B148" i="9"/>
  <c r="C149" i="9"/>
  <c r="B149" i="9"/>
  <c r="C150" i="9"/>
  <c r="B150" i="9"/>
  <c r="C151" i="9"/>
  <c r="B151" i="9"/>
  <c r="C152" i="9"/>
  <c r="B152" i="9"/>
  <c r="C153" i="9"/>
  <c r="B153" i="9"/>
  <c r="C154" i="9"/>
  <c r="B154" i="9"/>
  <c r="C155" i="9"/>
  <c r="B155" i="9"/>
  <c r="C156" i="9"/>
  <c r="B156" i="9"/>
  <c r="C157" i="9"/>
  <c r="B157" i="9"/>
  <c r="C158" i="9"/>
  <c r="B158" i="9"/>
  <c r="C159" i="9"/>
  <c r="B159" i="9"/>
  <c r="C160" i="9"/>
  <c r="B160" i="9"/>
  <c r="C161" i="9"/>
  <c r="B161" i="9"/>
  <c r="C162" i="9"/>
  <c r="B162" i="9"/>
  <c r="C163" i="9"/>
  <c r="B163" i="9"/>
  <c r="C164" i="9"/>
  <c r="B164" i="9"/>
  <c r="C165" i="9"/>
  <c r="B165" i="9"/>
  <c r="C166" i="9"/>
  <c r="B166" i="9"/>
  <c r="C167" i="9"/>
  <c r="B167" i="9"/>
  <c r="C168" i="9"/>
  <c r="B168" i="9"/>
  <c r="C169" i="9"/>
  <c r="B169" i="9"/>
  <c r="C170" i="9"/>
  <c r="B170" i="9"/>
  <c r="C171" i="9"/>
  <c r="B171" i="9"/>
  <c r="C172" i="9"/>
  <c r="B172" i="9"/>
  <c r="C173" i="9"/>
  <c r="B173" i="9"/>
  <c r="C174" i="9"/>
  <c r="B174" i="9"/>
  <c r="C175" i="9"/>
  <c r="B175" i="9"/>
  <c r="C176" i="9"/>
  <c r="B176" i="9"/>
  <c r="C177" i="9"/>
  <c r="B177" i="9"/>
  <c r="C178" i="9"/>
  <c r="B178" i="9"/>
  <c r="C179" i="9"/>
  <c r="B179" i="9"/>
  <c r="C180" i="9"/>
  <c r="B180" i="9"/>
  <c r="C181" i="9"/>
  <c r="B181" i="9"/>
  <c r="C182" i="9"/>
  <c r="B182" i="9"/>
  <c r="C183" i="9"/>
  <c r="B183" i="9"/>
  <c r="C184" i="9"/>
  <c r="B184" i="9"/>
  <c r="C185" i="9"/>
  <c r="B185" i="9"/>
  <c r="C186" i="9"/>
  <c r="B186" i="9"/>
  <c r="C187" i="9"/>
  <c r="B187" i="9"/>
  <c r="C188" i="9"/>
  <c r="B188" i="9"/>
  <c r="C189" i="9"/>
  <c r="B189" i="9"/>
  <c r="C190" i="9"/>
  <c r="B190" i="9"/>
  <c r="C191" i="9"/>
  <c r="B191" i="9"/>
  <c r="C192" i="9"/>
  <c r="B192" i="9"/>
  <c r="C193" i="9"/>
  <c r="B193" i="9"/>
  <c r="C194" i="9"/>
  <c r="B194" i="9"/>
  <c r="C195" i="9"/>
  <c r="B195" i="9"/>
  <c r="C196" i="9"/>
  <c r="B196" i="9"/>
  <c r="C197" i="9"/>
  <c r="B197" i="9"/>
  <c r="C198" i="9"/>
  <c r="B198" i="9"/>
  <c r="C199" i="9"/>
  <c r="B199" i="9"/>
  <c r="C200" i="9"/>
  <c r="B200" i="9"/>
  <c r="C201" i="9"/>
  <c r="B201" i="9"/>
  <c r="C202" i="9"/>
  <c r="B202" i="9"/>
  <c r="C203" i="9"/>
  <c r="B203" i="9"/>
  <c r="C204" i="9"/>
  <c r="B204" i="9"/>
  <c r="C205" i="9"/>
  <c r="B205" i="9"/>
  <c r="C206" i="9"/>
  <c r="B206" i="9"/>
  <c r="C207" i="9"/>
  <c r="B207" i="9"/>
  <c r="C208" i="9"/>
  <c r="B208" i="9"/>
  <c r="C209" i="9"/>
  <c r="B209" i="9"/>
  <c r="C210" i="9"/>
  <c r="B210" i="9"/>
  <c r="C211" i="9"/>
  <c r="B211" i="9"/>
  <c r="C212" i="9"/>
  <c r="B212" i="9"/>
  <c r="C213" i="9"/>
  <c r="B213" i="9"/>
  <c r="C214" i="9"/>
  <c r="B214" i="9"/>
  <c r="C215" i="9"/>
  <c r="B215" i="9"/>
  <c r="C216" i="9"/>
  <c r="B216" i="9"/>
  <c r="C217" i="9"/>
  <c r="B217" i="9"/>
  <c r="C218" i="9"/>
  <c r="B218" i="9"/>
  <c r="C219" i="9"/>
  <c r="B219" i="9"/>
  <c r="C220" i="9"/>
  <c r="B220" i="9"/>
  <c r="C221" i="9"/>
  <c r="B221" i="9"/>
  <c r="C222" i="9"/>
  <c r="B222" i="9"/>
  <c r="C223" i="9"/>
  <c r="B223" i="9"/>
  <c r="C224" i="9"/>
  <c r="B224" i="9"/>
  <c r="C225" i="9"/>
  <c r="B225" i="9"/>
  <c r="C226" i="9"/>
  <c r="B226" i="9"/>
  <c r="C227" i="9"/>
  <c r="B227" i="9"/>
  <c r="C228" i="9"/>
  <c r="B228" i="9"/>
  <c r="C229" i="9"/>
  <c r="B229" i="9"/>
  <c r="C230" i="9"/>
  <c r="B230" i="9"/>
  <c r="C231" i="9"/>
  <c r="B231" i="9"/>
  <c r="C232" i="9"/>
  <c r="B232" i="9"/>
  <c r="C233" i="9"/>
  <c r="B233" i="9"/>
  <c r="C234" i="9"/>
  <c r="B234" i="9"/>
  <c r="C235" i="9"/>
  <c r="B235" i="9"/>
  <c r="C236" i="9"/>
  <c r="B236" i="9"/>
  <c r="C237" i="9"/>
  <c r="B237" i="9"/>
  <c r="C238" i="9"/>
  <c r="B238" i="9"/>
  <c r="C239" i="9"/>
  <c r="B239" i="9"/>
  <c r="C240" i="9"/>
  <c r="B240" i="9"/>
  <c r="C241" i="9"/>
  <c r="B241" i="9"/>
  <c r="C242" i="9"/>
  <c r="B242" i="9"/>
  <c r="C243" i="9"/>
  <c r="B243" i="9"/>
  <c r="C244" i="9"/>
  <c r="B244" i="9"/>
  <c r="C245" i="9"/>
  <c r="B245" i="9"/>
  <c r="C246" i="9"/>
  <c r="B246" i="9"/>
  <c r="C247" i="9"/>
  <c r="B247" i="9"/>
  <c r="C248" i="9"/>
  <c r="B248" i="9"/>
  <c r="C249" i="9"/>
  <c r="B249" i="9"/>
  <c r="C250" i="9"/>
  <c r="B250" i="9"/>
  <c r="C251" i="9"/>
  <c r="B251" i="9"/>
  <c r="C252" i="9"/>
  <c r="B252" i="9"/>
  <c r="C253" i="9"/>
  <c r="B253" i="9"/>
  <c r="C254" i="9"/>
  <c r="B254" i="9"/>
  <c r="C255" i="9"/>
  <c r="B255" i="9"/>
  <c r="C256" i="9"/>
  <c r="B256" i="9"/>
  <c r="C257" i="9"/>
  <c r="B257" i="9"/>
  <c r="C258" i="9"/>
  <c r="B258" i="9"/>
  <c r="C259" i="9"/>
  <c r="B259" i="9"/>
  <c r="C260" i="9"/>
  <c r="B260" i="9"/>
  <c r="C261" i="9"/>
  <c r="B261" i="9"/>
  <c r="C262" i="9"/>
  <c r="B262" i="9"/>
  <c r="C263" i="9"/>
  <c r="B263" i="9"/>
  <c r="C264" i="9"/>
  <c r="B264" i="9"/>
  <c r="C265" i="9"/>
  <c r="B265" i="9"/>
  <c r="C266" i="9"/>
  <c r="B266" i="9"/>
  <c r="C267" i="9"/>
  <c r="B267" i="9"/>
  <c r="C268" i="9"/>
  <c r="B268" i="9"/>
  <c r="C269" i="9"/>
  <c r="B269" i="9"/>
  <c r="C270" i="9"/>
  <c r="B270" i="9"/>
  <c r="C271" i="9"/>
  <c r="B271" i="9"/>
  <c r="C272" i="9"/>
  <c r="B272" i="9"/>
  <c r="C273" i="9"/>
  <c r="B273" i="9"/>
  <c r="C274" i="9"/>
  <c r="B274" i="9"/>
  <c r="C275" i="9"/>
  <c r="B275" i="9"/>
  <c r="C276" i="9"/>
  <c r="B276" i="9"/>
  <c r="C277" i="9"/>
  <c r="B277" i="9"/>
  <c r="C278" i="9"/>
  <c r="B278" i="9"/>
  <c r="C279" i="9"/>
  <c r="B279" i="9"/>
  <c r="C280" i="9"/>
  <c r="B280" i="9"/>
  <c r="C281" i="9"/>
  <c r="B281" i="9"/>
  <c r="C282" i="9"/>
  <c r="B282" i="9"/>
  <c r="C283" i="9"/>
  <c r="B283" i="9"/>
  <c r="C284" i="9"/>
  <c r="B284" i="9"/>
  <c r="C285" i="9"/>
  <c r="B285" i="9"/>
  <c r="C286" i="9"/>
  <c r="B286" i="9"/>
  <c r="C287" i="9"/>
  <c r="B287" i="9"/>
  <c r="C288" i="9"/>
  <c r="B288" i="9"/>
  <c r="C289" i="9"/>
  <c r="B289" i="9"/>
  <c r="C290" i="9"/>
  <c r="B290" i="9"/>
  <c r="C291" i="9"/>
  <c r="B291" i="9"/>
  <c r="C292" i="9"/>
  <c r="B292" i="9"/>
  <c r="C293" i="9"/>
  <c r="B293" i="9"/>
  <c r="C294" i="9"/>
  <c r="B294" i="9"/>
  <c r="C295" i="9"/>
  <c r="B295" i="9"/>
  <c r="C296" i="9"/>
  <c r="B296" i="9"/>
  <c r="C297" i="9"/>
  <c r="B297" i="9"/>
  <c r="C298" i="9"/>
  <c r="B298" i="9"/>
  <c r="C299" i="9"/>
  <c r="B299" i="9"/>
  <c r="C300" i="9"/>
  <c r="B300" i="9"/>
  <c r="C301" i="9"/>
  <c r="B301" i="9"/>
  <c r="C302" i="9"/>
  <c r="B302" i="9"/>
  <c r="C303" i="9"/>
  <c r="B303" i="9"/>
  <c r="C304" i="9"/>
  <c r="B304" i="9"/>
  <c r="C305" i="9"/>
  <c r="B305" i="9"/>
  <c r="C306" i="9"/>
  <c r="B306" i="9"/>
  <c r="C307" i="9"/>
  <c r="B307" i="9"/>
  <c r="C308" i="9"/>
  <c r="B308" i="9"/>
  <c r="C309" i="9"/>
  <c r="B309" i="9"/>
  <c r="C310" i="9"/>
  <c r="B310" i="9"/>
  <c r="C311" i="9"/>
  <c r="B311" i="9"/>
  <c r="C312" i="9"/>
  <c r="B312" i="9"/>
  <c r="C313" i="9"/>
  <c r="B313" i="9"/>
  <c r="C314" i="9"/>
  <c r="B314" i="9"/>
  <c r="C315" i="9"/>
  <c r="B315" i="9"/>
  <c r="C316" i="9"/>
  <c r="B316" i="9"/>
  <c r="C317" i="9"/>
  <c r="B317" i="9"/>
  <c r="C318" i="9"/>
  <c r="B318" i="9"/>
  <c r="C319" i="9"/>
  <c r="B319" i="9"/>
  <c r="C320" i="9"/>
  <c r="B320" i="9"/>
  <c r="C321" i="9"/>
  <c r="B321" i="9"/>
  <c r="C322" i="9"/>
  <c r="B322" i="9"/>
  <c r="C323" i="9"/>
  <c r="B323" i="9"/>
  <c r="C324" i="9"/>
  <c r="B324" i="9"/>
  <c r="C325" i="9"/>
  <c r="B325" i="9"/>
  <c r="C326" i="9"/>
  <c r="B326" i="9"/>
  <c r="C327" i="9"/>
  <c r="B327" i="9"/>
  <c r="C328" i="9"/>
  <c r="B328" i="9"/>
  <c r="C329" i="9"/>
  <c r="B329" i="9"/>
  <c r="C330" i="9"/>
  <c r="B330" i="9"/>
  <c r="C331" i="9"/>
  <c r="B331" i="9"/>
  <c r="C332" i="9"/>
  <c r="B332" i="9"/>
  <c r="C333" i="9"/>
  <c r="B333" i="9"/>
  <c r="C334" i="9"/>
  <c r="B334" i="9"/>
  <c r="C335" i="9"/>
  <c r="B335" i="9"/>
  <c r="C336" i="9"/>
  <c r="B336" i="9"/>
  <c r="C337" i="9"/>
  <c r="B337" i="9"/>
  <c r="C338" i="9"/>
  <c r="B338" i="9"/>
  <c r="C339" i="9"/>
  <c r="B339" i="9"/>
  <c r="C340" i="9"/>
  <c r="B340" i="9"/>
  <c r="C341" i="9"/>
  <c r="B341" i="9"/>
  <c r="C342" i="9"/>
  <c r="B342" i="9"/>
  <c r="C343" i="9"/>
  <c r="B343" i="9"/>
  <c r="C344" i="9"/>
  <c r="B344" i="9"/>
  <c r="C345" i="9"/>
  <c r="B345" i="9"/>
  <c r="C346" i="9"/>
  <c r="B346" i="9"/>
  <c r="C347" i="9"/>
  <c r="B347" i="9"/>
  <c r="C348" i="9"/>
  <c r="B348" i="9"/>
  <c r="C349" i="9"/>
  <c r="B349" i="9"/>
  <c r="C350" i="9"/>
  <c r="B350" i="9"/>
  <c r="C351" i="9"/>
  <c r="B351" i="9"/>
  <c r="C352" i="9"/>
  <c r="B352" i="9"/>
  <c r="C353" i="9"/>
  <c r="B353" i="9"/>
  <c r="C354" i="9"/>
  <c r="B354" i="9"/>
  <c r="C355" i="9"/>
  <c r="B355" i="9"/>
  <c r="C356" i="9"/>
  <c r="B356" i="9"/>
  <c r="C357" i="9"/>
  <c r="B357" i="9"/>
  <c r="C358" i="9"/>
  <c r="B358" i="9"/>
  <c r="C359" i="9"/>
  <c r="B359" i="9"/>
  <c r="C360" i="9"/>
  <c r="B360" i="9"/>
  <c r="C361" i="9"/>
  <c r="B361" i="9"/>
  <c r="C362" i="9"/>
  <c r="B362" i="9"/>
  <c r="C363" i="9"/>
  <c r="B363" i="9"/>
  <c r="C364" i="9"/>
  <c r="B364" i="9"/>
  <c r="C365" i="9"/>
  <c r="B365" i="9"/>
  <c r="C2" i="9"/>
  <c r="B2" i="9"/>
  <c r="C3" i="9"/>
  <c r="B3" i="9"/>
  <c r="C1" i="9"/>
  <c r="B1" i="9"/>
  <c r="B21" i="8"/>
  <c r="B22" i="8"/>
  <c r="B24" i="8"/>
  <c r="B25" i="8"/>
  <c r="B29" i="8"/>
  <c r="B30" i="8"/>
  <c r="B26" i="8"/>
  <c r="B27" i="8"/>
  <c r="B28" i="8"/>
  <c r="B32" i="8"/>
  <c r="B31" i="8"/>
  <c r="B33" i="8"/>
  <c r="B34" i="8"/>
</calcChain>
</file>

<file path=xl/sharedStrings.xml><?xml version="1.0" encoding="utf-8"?>
<sst xmlns="http://schemas.openxmlformats.org/spreadsheetml/2006/main" count="76" uniqueCount="56">
  <si>
    <t>#</t>
  </si>
  <si>
    <t>degrees</t>
  </si>
  <si>
    <t>radians</t>
  </si>
  <si>
    <t>phi</t>
  </si>
  <si>
    <t>Analytical Solar Position Calculator</t>
  </si>
  <si>
    <t>solar time</t>
  </si>
  <si>
    <t>longitude</t>
  </si>
  <si>
    <t>time</t>
  </si>
  <si>
    <t>latitude</t>
  </si>
  <si>
    <t>t_h</t>
  </si>
  <si>
    <t>d_n</t>
  </si>
  <si>
    <t>day number</t>
  </si>
  <si>
    <t>hour angle</t>
  </si>
  <si>
    <t>delta</t>
  </si>
  <si>
    <t>declination</t>
  </si>
  <si>
    <t>zenith</t>
  </si>
  <si>
    <t>elevation</t>
  </si>
  <si>
    <t>day/night</t>
  </si>
  <si>
    <t>azimuth</t>
  </si>
  <si>
    <t>theta</t>
  </si>
  <si>
    <t>cos(phi)</t>
  </si>
  <si>
    <t>phi_x</t>
  </si>
  <si>
    <t>phi_y</t>
  </si>
  <si>
    <t>cosine of azimuth</t>
  </si>
  <si>
    <t>field rotation</t>
  </si>
  <si>
    <t>phi_rot</t>
  </si>
  <si>
    <t>time zone</t>
  </si>
  <si>
    <t>UTC</t>
  </si>
  <si>
    <t>INPUTS</t>
  </si>
  <si>
    <t>OUTPUTS</t>
  </si>
  <si>
    <t>date</t>
  </si>
  <si>
    <t>day/month/year</t>
  </si>
  <si>
    <t>hours:minutes:second am/pm</t>
  </si>
  <si>
    <t>south is negative, north is positive</t>
  </si>
  <si>
    <t>relative to Greenwich, east is positive, west is negative</t>
  </si>
  <si>
    <t>rotation of x-y coordinate system of solar array, y is north, x is east, rotation is clockwise from north</t>
  </si>
  <si>
    <t>approximate solar time</t>
  </si>
  <si>
    <t>projection of sun angle on x-z plane, measured from z-direction (up)</t>
  </si>
  <si>
    <t>projection of sun angle on y-z plane, measured from z-direction (up)</t>
  </si>
  <si>
    <t>capital_PHI</t>
  </si>
  <si>
    <t>zenith, measured from the z-axis, 0 &lt; theta &lt; 90</t>
  </si>
  <si>
    <t>elevation or altitude, measured from the ground, between 0 and 90 degrees</t>
  </si>
  <si>
    <t>azimuth [0, 180], absolute value measured from due south, so east = west = 90, south = 0, north = 180</t>
  </si>
  <si>
    <t>azimuth [0, 360], measured clockwise from due north, so east = 90, south = 180, and west = 270 degrees</t>
  </si>
  <si>
    <t>ET</t>
  </si>
  <si>
    <t>B</t>
  </si>
  <si>
    <t>equation of time parameter</t>
  </si>
  <si>
    <t>min</t>
  </si>
  <si>
    <t>daylight savings</t>
  </si>
  <si>
    <t>AU:Oct-March, USA: March-November</t>
  </si>
  <si>
    <t>equation of time</t>
  </si>
  <si>
    <t>estimated</t>
  </si>
  <si>
    <t>relative to Greenwich, east is positive, west is negative, independent of DST</t>
  </si>
  <si>
    <t>no</t>
  </si>
  <si>
    <t>estimate if time zone is correct</t>
  </si>
  <si>
    <t>Copyright © 2013 Mark Mikofski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</si>
</sst>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h:mm\ AM/P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0" fillId="0" borderId="0" xfId="0" applyFill="1"/>
    <xf numFmtId="0" fontId="3" fillId="0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0" borderId="0" xfId="0" applyFont="1"/>
    <xf numFmtId="0" fontId="1" fillId="0" borderId="0" xfId="0" applyFont="1" applyFill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applyNumberFormat="1" applyFont="1"/>
    <xf numFmtId="0" fontId="5" fillId="0" borderId="0" xfId="0" applyFont="1" applyFill="1"/>
    <xf numFmtId="0" fontId="6" fillId="0" borderId="0" xfId="0" applyFont="1" applyFill="1"/>
    <xf numFmtId="0" fontId="7" fillId="0" borderId="0" xfId="0" applyFont="1"/>
    <xf numFmtId="0" fontId="8" fillId="0" borderId="0" xfId="0" applyFont="1"/>
    <xf numFmtId="0" fontId="1" fillId="3" borderId="1" xfId="0" applyFont="1" applyFill="1" applyBorder="1"/>
    <xf numFmtId="14" fontId="1" fillId="3" borderId="1" xfId="0" applyNumberFormat="1" applyFont="1" applyFill="1" applyBorder="1"/>
    <xf numFmtId="166" fontId="1" fillId="3" borderId="1" xfId="0" applyNumberFormat="1" applyFont="1" applyFill="1" applyBorder="1"/>
    <xf numFmtId="0" fontId="5" fillId="0" borderId="1" xfId="0" applyFont="1" applyBorder="1"/>
    <xf numFmtId="0" fontId="5" fillId="0" borderId="1" xfId="0" applyNumberFormat="1" applyFont="1" applyBorder="1"/>
    <xf numFmtId="165" fontId="5" fillId="0" borderId="1" xfId="0" applyNumberFormat="1" applyFont="1" applyBorder="1"/>
    <xf numFmtId="0" fontId="1" fillId="2" borderId="1" xfId="0" applyFont="1" applyFill="1" applyBorder="1"/>
    <xf numFmtId="0" fontId="0" fillId="2" borderId="1" xfId="0" applyFill="1" applyBorder="1"/>
    <xf numFmtId="0" fontId="5" fillId="0" borderId="1" xfId="0" applyFont="1" applyFill="1" applyBorder="1"/>
    <xf numFmtId="0" fontId="1" fillId="4" borderId="1" xfId="0" applyFont="1" applyFill="1" applyBorder="1"/>
    <xf numFmtId="0" fontId="5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ET!$A$1:$A$365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ET!$B$1:$B$365</c:f>
              <c:numCache>
                <c:formatCode>General</c:formatCode>
                <c:ptCount val="365"/>
                <c:pt idx="0">
                  <c:v>-3.7051783233960691</c:v>
                </c:pt>
                <c:pt idx="1">
                  <c:v>-4.1497100853534521</c:v>
                </c:pt>
                <c:pt idx="2">
                  <c:v>-4.589420830658165</c:v>
                </c:pt>
                <c:pt idx="3">
                  <c:v>-5.02390686534617</c:v>
                </c:pt>
                <c:pt idx="4">
                  <c:v>-5.4527706241631178</c:v>
                </c:pt>
                <c:pt idx="5">
                  <c:v>-5.8756211069737718</c:v>
                </c:pt>
                <c:pt idx="6">
                  <c:v>-6.2920743074196963</c:v>
                </c:pt>
                <c:pt idx="7">
                  <c:v>-6.7017536333273355</c:v>
                </c:pt>
                <c:pt idx="8">
                  <c:v>-7.1042903183785402</c:v>
                </c:pt>
                <c:pt idx="9">
                  <c:v>-7.4993238245659928</c:v>
                </c:pt>
                <c:pt idx="10">
                  <c:v>-7.8865022349666223</c:v>
                </c:pt>
                <c:pt idx="11">
                  <c:v>-8.2654826363779055</c:v>
                </c:pt>
                <c:pt idx="12">
                  <c:v>-8.6359314913736256</c:v>
                </c:pt>
                <c:pt idx="13">
                  <c:v>-8.9975249993484212</c:v>
                </c:pt>
                <c:pt idx="14">
                  <c:v>-9.3499494461332571</c:v>
                </c:pt>
                <c:pt idx="15">
                  <c:v>-9.6929015417777098</c:v>
                </c:pt>
                <c:pt idx="16">
                  <c:v>-10.026088746108654</c:v>
                </c:pt>
                <c:pt idx="17">
                  <c:v>-10.349229581689698</c:v>
                </c:pt>
                <c:pt idx="18">
                  <c:v>-10.662053933820344</c:v>
                </c:pt>
                <c:pt idx="19">
                  <c:v>-10.9643033372293</c:v>
                </c:pt>
                <c:pt idx="20">
                  <c:v>-11.255731249132124</c:v>
                </c:pt>
                <c:pt idx="21">
                  <c:v>-11.536103308339323</c:v>
                </c:pt>
                <c:pt idx="22">
                  <c:v>-11.805197580117737</c:v>
                </c:pt>
                <c:pt idx="23">
                  <c:v>-12.062804786524666</c:v>
                </c:pt>
                <c:pt idx="24">
                  <c:v>-12.308728521951444</c:v>
                </c:pt>
                <c:pt idx="25">
                  <c:v>-12.542785453630705</c:v>
                </c:pt>
                <c:pt idx="26">
                  <c:v>-12.764805506879149</c:v>
                </c:pt>
                <c:pt idx="27">
                  <c:v>-12.974632034865841</c:v>
                </c:pt>
                <c:pt idx="28">
                  <c:v>-13.172121972714216</c:v>
                </c:pt>
                <c:pt idx="29">
                  <c:v>-13.357145975764517</c:v>
                </c:pt>
                <c:pt idx="30">
                  <c:v>-13.52958854184206</c:v>
                </c:pt>
                <c:pt idx="31">
                  <c:v>-13.689348117395623</c:v>
                </c:pt>
                <c:pt idx="32">
                  <c:v>-13.836337187389249</c:v>
                </c:pt>
                <c:pt idx="33">
                  <c:v>-13.970482348849993</c:v>
                </c:pt>
                <c:pt idx="34">
                  <c:v>-14.091724367993354</c:v>
                </c:pt>
                <c:pt idx="35">
                  <c:v>-14.200018220867548</c:v>
                </c:pt>
                <c:pt idx="36">
                  <c:v>-14.295333117477217</c:v>
                </c:pt>
                <c:pt idx="37">
                  <c:v>-14.37765250936663</c:v>
                </c:pt>
                <c:pt idx="38">
                  <c:v>-14.446974080661976</c:v>
                </c:pt>
                <c:pt idx="39">
                  <c:v>-14.503309722591807</c:v>
                </c:pt>
                <c:pt idx="40">
                  <c:v>-14.546685491524224</c:v>
                </c:pt>
                <c:pt idx="41">
                  <c:v>-14.577141550578773</c:v>
                </c:pt>
                <c:pt idx="42">
                  <c:v>-14.594732094890398</c:v>
                </c:pt>
                <c:pt idx="43">
                  <c:v>-14.599525260622107</c:v>
                </c:pt>
                <c:pt idx="44">
                  <c:v>-14.591603017842075</c:v>
                </c:pt>
                <c:pt idx="45">
                  <c:v>-14.571061047399978</c:v>
                </c:pt>
                <c:pt idx="46">
                  <c:v>-14.538008601956186</c:v>
                </c:pt>
                <c:pt idx="47">
                  <c:v>-14.492568351336082</c:v>
                </c:pt>
                <c:pt idx="48">
                  <c:v>-14.434876212400278</c:v>
                </c:pt>
                <c:pt idx="49">
                  <c:v>-14.365081163639648</c:v>
                </c:pt>
                <c:pt idx="50">
                  <c:v>-14.283345044722189</c:v>
                </c:pt>
                <c:pt idx="51">
                  <c:v>-14.189842341236306</c:v>
                </c:pt>
                <c:pt idx="52">
                  <c:v>-14.084759954892609</c:v>
                </c:pt>
                <c:pt idx="53">
                  <c:v>-13.968296959463448</c:v>
                </c:pt>
                <c:pt idx="54">
                  <c:v>-13.840664342755995</c:v>
                </c:pt>
                <c:pt idx="55">
                  <c:v>-13.702084734931393</c:v>
                </c:pt>
                <c:pt idx="56">
                  <c:v>-13.55279212349825</c:v>
                </c:pt>
                <c:pt idx="57">
                  <c:v>-13.393031555324574</c:v>
                </c:pt>
                <c:pt idx="58">
                  <c:v>-13.223058826027486</c:v>
                </c:pt>
                <c:pt idx="59">
                  <c:v>-13.043140157114735</c:v>
                </c:pt>
                <c:pt idx="60">
                  <c:v>-12.85355186126662</c:v>
                </c:pt>
                <c:pt idx="61">
                  <c:v>-12.654579996160596</c:v>
                </c:pt>
                <c:pt idx="62">
                  <c:v>-12.446520007254474</c:v>
                </c:pt>
                <c:pt idx="63">
                  <c:v>-12.229676359956938</c:v>
                </c:pt>
                <c:pt idx="64">
                  <c:v>-12.004362161626561</c:v>
                </c:pt>
                <c:pt idx="65">
                  <c:v>-11.770898773852434</c:v>
                </c:pt>
                <c:pt idx="66">
                  <c:v>-11.52961541548083</c:v>
                </c:pt>
                <c:pt idx="67">
                  <c:v>-11.280848756863184</c:v>
                </c:pt>
                <c:pt idx="68">
                  <c:v>-11.024942505810897</c:v>
                </c:pt>
                <c:pt idx="69">
                  <c:v>-10.762246985752121</c:v>
                </c:pt>
                <c:pt idx="70">
                  <c:v>-10.493118706594819</c:v>
                </c:pt>
                <c:pt idx="71">
                  <c:v>-10.217919928808794</c:v>
                </c:pt>
                <c:pt idx="72">
                  <c:v>-9.9370182212473619</c:v>
                </c:pt>
                <c:pt idx="73">
                  <c:v>-9.650786013236484</c:v>
                </c:pt>
                <c:pt idx="74">
                  <c:v>-9.359600141465874</c:v>
                </c:pt>
                <c:pt idx="75">
                  <c:v>-9.0638413922226118</c:v>
                </c:pt>
                <c:pt idx="76">
                  <c:v>-8.7638940395130334</c:v>
                </c:pt>
                <c:pt idx="77">
                  <c:v>-8.4601453796235262</c:v>
                </c:pt>
                <c:pt idx="78">
                  <c:v>-8.1529852626747559</c:v>
                </c:pt>
                <c:pt idx="79">
                  <c:v>-7.8428056217273934</c:v>
                </c:pt>
                <c:pt idx="80">
                  <c:v>-7.53</c:v>
                </c:pt>
                <c:pt idx="81">
                  <c:v>-7.2149630767618973</c:v>
                </c:pt>
                <c:pt idx="82">
                  <c:v>-6.8980901924651992</c:v>
                </c:pt>
                <c:pt idx="83">
                  <c:v>-6.579776873680923</c:v>
                </c:pt>
                <c:pt idx="84">
                  <c:v>-6.2604183584041468</c:v>
                </c:pt>
                <c:pt idx="85">
                  <c:v>-5.940409122292583</c:v>
                </c:pt>
                <c:pt idx="86">
                  <c:v>-5.6201424064016345</c:v>
                </c:pt>
                <c:pt idx="87">
                  <c:v>-5.3000097469770857</c:v>
                </c:pt>
                <c:pt idx="88">
                  <c:v>-4.980400507863914</c:v>
                </c:pt>
                <c:pt idx="89">
                  <c:v>-4.6617014160864922</c:v>
                </c:pt>
                <c:pt idx="90">
                  <c:v>-4.344296101151456</c:v>
                </c:pt>
                <c:pt idx="91">
                  <c:v>-4.0285646386199678</c:v>
                </c:pt>
                <c:pt idx="92">
                  <c:v>-3.7148830984908479</c:v>
                </c:pt>
                <c:pt idx="93">
                  <c:v>-3.4036230989301703</c:v>
                </c:pt>
                <c:pt idx="94">
                  <c:v>-3.0951513658764043</c:v>
                </c:pt>
                <c:pt idx="95">
                  <c:v>-2.7898292990430456</c:v>
                </c:pt>
                <c:pt idx="96">
                  <c:v>-2.4880125448329173</c:v>
                </c:pt>
                <c:pt idx="97">
                  <c:v>-2.1900505766699547</c:v>
                </c:pt>
                <c:pt idx="98">
                  <c:v>-1.8962862832453116</c:v>
                </c:pt>
                <c:pt idx="99">
                  <c:v>-1.6070555651651</c:v>
                </c:pt>
                <c:pt idx="100">
                  <c:v>-1.322686940476858</c:v>
                </c:pt>
                <c:pt idx="101">
                  <c:v>-1.043501159541278</c:v>
                </c:pt>
                <c:pt idx="102">
                  <c:v>-0.7698108297043208</c:v>
                </c:pt>
                <c:pt idx="103">
                  <c:v>-0.50192005021316743</c:v>
                </c:pt>
                <c:pt idx="104">
                  <c:v>-0.24012405780709589</c:v>
                </c:pt>
                <c:pt idx="105">
                  <c:v>1.5291116598477705E-2</c:v>
                </c:pt>
                <c:pt idx="106">
                  <c:v>0.26404897972981911</c:v>
                </c:pt>
                <c:pt idx="107">
                  <c:v>0.50588289588343516</c:v>
                </c:pt>
                <c:pt idx="108">
                  <c:v>0.74053639458849185</c:v>
                </c:pt>
                <c:pt idx="109">
                  <c:v>0.9677634656409293</c:v>
                </c:pt>
                <c:pt idx="110">
                  <c:v>1.1873288411622274</c:v>
                </c:pt>
                <c:pt idx="111">
                  <c:v>1.3990082643513926</c:v>
                </c:pt>
                <c:pt idx="112">
                  <c:v>1.6025887446145586</c:v>
                </c:pt>
                <c:pt idx="113">
                  <c:v>1.7978687987730522</c:v>
                </c:pt>
                <c:pt idx="114">
                  <c:v>1.9846586780673228</c:v>
                </c:pt>
                <c:pt idx="115">
                  <c:v>2.1627805806912122</c:v>
                </c:pt>
                <c:pt idx="116">
                  <c:v>2.3320688496083162</c:v>
                </c:pt>
                <c:pt idx="117">
                  <c:v>2.4923701554198168</c:v>
                </c:pt>
                <c:pt idx="118">
                  <c:v>2.6435436640710588</c:v>
                </c:pt>
                <c:pt idx="119">
                  <c:v>2.7854611892022048</c:v>
                </c:pt>
                <c:pt idx="120">
                  <c:v>2.9180073289668109</c:v>
                </c:pt>
                <c:pt idx="121">
                  <c:v>3.0410795871605392</c:v>
                </c:pt>
                <c:pt idx="122">
                  <c:v>3.154588478521172</c:v>
                </c:pt>
                <c:pt idx="123">
                  <c:v>3.2584576180798459</c:v>
                </c:pt>
                <c:pt idx="124">
                  <c:v>3.3526237944626183</c:v>
                </c:pt>
                <c:pt idx="125">
                  <c:v>3.4370370270605548</c:v>
                </c:pt>
                <c:pt idx="126">
                  <c:v>3.5116606070058483</c:v>
                </c:pt>
                <c:pt idx="127">
                  <c:v>3.5764711219108341</c:v>
                </c:pt>
                <c:pt idx="128">
                  <c:v>3.6314584643461121</c:v>
                </c:pt>
                <c:pt idx="129">
                  <c:v>3.6766258240534686</c:v>
                </c:pt>
                <c:pt idx="130">
                  <c:v>3.7119896639086498</c:v>
                </c:pt>
                <c:pt idx="131">
                  <c:v>3.7375796796685163</c:v>
                </c:pt>
                <c:pt idx="132">
                  <c:v>3.7534387435564076</c:v>
                </c:pt>
                <c:pt idx="133">
                  <c:v>3.759622831758854</c:v>
                </c:pt>
                <c:pt idx="134">
                  <c:v>3.7562009359260493</c:v>
                </c:pt>
                <c:pt idx="135">
                  <c:v>3.7432549587874764</c:v>
                </c:pt>
                <c:pt idx="136">
                  <c:v>3.7208795940131303</c:v>
                </c:pt>
                <c:pt idx="137">
                  <c:v>3.6891821904695723</c:v>
                </c:pt>
                <c:pt idx="138">
                  <c:v>3.648282601038658</c:v>
                </c:pt>
                <c:pt idx="139">
                  <c:v>3.5983130161851964</c:v>
                </c:pt>
                <c:pt idx="140">
                  <c:v>3.539417782478063</c:v>
                </c:pt>
                <c:pt idx="141">
                  <c:v>3.4717532062871586</c:v>
                </c:pt>
                <c:pt idx="142">
                  <c:v>3.3954873428963941</c:v>
                </c:pt>
                <c:pt idx="143">
                  <c:v>3.3107997712901853</c:v>
                </c:pt>
                <c:pt idx="144">
                  <c:v>3.2178813548881493</c:v>
                </c:pt>
                <c:pt idx="145">
                  <c:v>3.1169339885193859</c:v>
                </c:pt>
                <c:pt idx="146">
                  <c:v>3.0081703319441471</c:v>
                </c:pt>
                <c:pt idx="147">
                  <c:v>2.8918135302468606</c:v>
                </c:pt>
                <c:pt idx="148">
                  <c:v>2.7680969214399593</c:v>
                </c:pt>
                <c:pt idx="149">
                  <c:v>2.6372637316334417</c:v>
                </c:pt>
                <c:pt idx="150">
                  <c:v>2.4995667581397525</c:v>
                </c:pt>
                <c:pt idx="151">
                  <c:v>2.3552680408980873</c:v>
                </c:pt>
                <c:pt idx="152">
                  <c:v>2.2046385226161185</c:v>
                </c:pt>
                <c:pt idx="153">
                  <c:v>2.0479576980406256</c:v>
                </c:pt>
                <c:pt idx="154">
                  <c:v>1.88551325278147</c:v>
                </c:pt>
                <c:pt idx="155">
                  <c:v>1.7176006921258908</c:v>
                </c:pt>
                <c:pt idx="156">
                  <c:v>1.544522960291931</c:v>
                </c:pt>
                <c:pt idx="157">
                  <c:v>1.3665900505813791</c:v>
                </c:pt>
                <c:pt idx="158">
                  <c:v>1.1841186069033436</c:v>
                </c:pt>
                <c:pt idx="159">
                  <c:v>0.99743151714994216</c:v>
                </c:pt>
                <c:pt idx="160">
                  <c:v>0.80685749891536918</c:v>
                </c:pt>
                <c:pt idx="161">
                  <c:v>0.61273067805864678</c:v>
                </c:pt>
                <c:pt idx="162">
                  <c:v>0.41539016061902712</c:v>
                </c:pt>
                <c:pt idx="163">
                  <c:v>0.21517959860089753</c:v>
                </c:pt>
                <c:pt idx="164">
                  <c:v>1.2446750152412589E-2</c:v>
                </c:pt>
                <c:pt idx="165">
                  <c:v>-0.19245696533128842</c:v>
                </c:pt>
                <c:pt idx="166">
                  <c:v>-0.39917691664320798</c:v>
                </c:pt>
                <c:pt idx="167">
                  <c:v>-0.60735571419559153</c:v>
                </c:pt>
                <c:pt idx="168">
                  <c:v>-0.81663366689975991</c:v>
                </c:pt>
                <c:pt idx="169">
                  <c:v>-1.0266492419433191</c:v>
                </c:pt>
                <c:pt idx="170">
                  <c:v>-1.2370395269098728</c:v>
                </c:pt>
                <c:pt idx="171">
                  <c:v>-1.4474406936836473</c:v>
                </c:pt>
                <c:pt idx="172">
                  <c:v>-1.6574884635790872</c:v>
                </c:pt>
                <c:pt idx="173">
                  <c:v>-1.8668185731341924</c:v>
                </c:pt>
                <c:pt idx="174">
                  <c:v>-2.0750672400053958</c:v>
                </c:pt>
                <c:pt idx="175">
                  <c:v>-2.2818716284017082</c:v>
                </c:pt>
                <c:pt idx="176">
                  <c:v>-2.4868703134963317</c:v>
                </c:pt>
                <c:pt idx="177">
                  <c:v>-2.6897037442551217</c:v>
                </c:pt>
                <c:pt idx="178">
                  <c:v>-2.8900147041231432</c:v>
                </c:pt>
                <c:pt idx="179">
                  <c:v>-3.0874487690131183</c:v>
                </c:pt>
                <c:pt idx="180">
                  <c:v>-3.2816547620426237</c:v>
                </c:pt>
                <c:pt idx="181">
                  <c:v>-3.4722852044709001</c:v>
                </c:pt>
                <c:pt idx="182">
                  <c:v>-3.6589967622904469</c:v>
                </c:pt>
                <c:pt idx="183">
                  <c:v>-3.8414506879338766</c:v>
                </c:pt>
                <c:pt idx="184">
                  <c:v>-4.0193132565621656</c:v>
                </c:pt>
                <c:pt idx="185">
                  <c:v>-4.1922561964068965</c:v>
                </c:pt>
                <c:pt idx="186">
                  <c:v>-4.3599571126461782</c:v>
                </c:pt>
                <c:pt idx="187">
                  <c:v>-4.5220999043015162</c:v>
                </c:pt>
                <c:pt idx="188">
                  <c:v>-4.6783751736512107</c:v>
                </c:pt>
                <c:pt idx="189">
                  <c:v>-4.8284806276647743</c:v>
                </c:pt>
                <c:pt idx="190">
                  <c:v>-4.9721214709722741</c:v>
                </c:pt>
                <c:pt idx="191">
                  <c:v>-5.1090107898925696</c:v>
                </c:pt>
                <c:pt idx="192">
                  <c:v>-5.2388699270550658</c:v>
                </c:pt>
                <c:pt idx="193">
                  <c:v>-5.3614288461606812</c:v>
                </c:pt>
                <c:pt idx="194">
                  <c:v>-5.4764264864395393</c:v>
                </c:pt>
                <c:pt idx="195">
                  <c:v>-5.5836111063750762</c:v>
                </c:pt>
                <c:pt idx="196">
                  <c:v>-5.6827406162769769</c:v>
                </c:pt>
                <c:pt idx="197">
                  <c:v>-5.7735828992987157</c:v>
                </c:pt>
                <c:pt idx="198">
                  <c:v>-5.8559161205090398</c:v>
                </c:pt>
                <c:pt idx="199">
                  <c:v>-5.9295290236410851</c:v>
                </c:pt>
                <c:pt idx="200">
                  <c:v>-5.9942212151573599</c:v>
                </c:pt>
                <c:pt idx="201">
                  <c:v>-6.0498034352839571</c:v>
                </c:pt>
                <c:pt idx="202">
                  <c:v>-6.0960978156828229</c:v>
                </c:pt>
                <c:pt idx="203">
                  <c:v>-6.1329381234468041</c:v>
                </c:pt>
                <c:pt idx="204">
                  <c:v>-6.1601699911184564</c:v>
                </c:pt>
                <c:pt idx="205">
                  <c:v>-6.1776511324502339</c:v>
                </c:pt>
                <c:pt idx="206">
                  <c:v>-6.1852515436405824</c:v>
                </c:pt>
                <c:pt idx="207">
                  <c:v>-6.1828536897978186</c:v>
                </c:pt>
                <c:pt idx="208">
                  <c:v>-6.1703526764011691</c:v>
                </c:pt>
                <c:pt idx="209">
                  <c:v>-6.147656405546237</c:v>
                </c:pt>
                <c:pt idx="210">
                  <c:v>-6.1146857167802571</c:v>
                </c:pt>
                <c:pt idx="211">
                  <c:v>-6.071374512350812</c:v>
                </c:pt>
                <c:pt idx="212">
                  <c:v>-6.0176698667103059</c:v>
                </c:pt>
                <c:pt idx="213">
                  <c:v>-5.9535321201371012</c:v>
                </c:pt>
                <c:pt idx="214">
                  <c:v>-5.878934956353266</c:v>
                </c:pt>
                <c:pt idx="215">
                  <c:v>-5.7938654640378333</c:v>
                </c:pt>
                <c:pt idx="216">
                  <c:v>-5.6983241821537112</c:v>
                </c:pt>
                <c:pt idx="217">
                  <c:v>-5.592325129025582</c:v>
                </c:pt>
                <c:pt idx="218">
                  <c:v>-5.4758958151255683</c:v>
                </c:pt>
                <c:pt idx="219">
                  <c:v>-5.3490772395427681</c:v>
                </c:pt>
                <c:pt idx="220">
                  <c:v>-5.2119238701322583</c:v>
                </c:pt>
                <c:pt idx="221">
                  <c:v>-5.0645036073585183</c:v>
                </c:pt>
                <c:pt idx="222">
                  <c:v>-4.9068977318677991</c:v>
                </c:pt>
                <c:pt idx="223">
                  <c:v>-4.739200835843171</c:v>
                </c:pt>
                <c:pt idx="224">
                  <c:v>-4.561520738215509</c:v>
                </c:pt>
                <c:pt idx="225">
                  <c:v>-4.3739783838226636</c:v>
                </c:pt>
                <c:pt idx="226">
                  <c:v>-4.1767077266285231</c:v>
                </c:pt>
                <c:pt idx="227">
                  <c:v>-3.9698555971323497</c:v>
                </c:pt>
                <c:pt idx="228">
                  <c:v>-3.7535815541179196</c:v>
                </c:pt>
                <c:pt idx="229">
                  <c:v>-3.5280577209103767</c:v>
                </c:pt>
                <c:pt idx="230">
                  <c:v>-3.2934686063275223</c:v>
                </c:pt>
                <c:pt idx="231">
                  <c:v>-3.0500109105302213</c:v>
                </c:pt>
                <c:pt idx="232">
                  <c:v>-2.7978933159948465</c:v>
                </c:pt>
                <c:pt idx="233">
                  <c:v>-2.5373362638482941</c:v>
                </c:pt>
                <c:pt idx="234">
                  <c:v>-2.2685717158237404</c:v>
                </c:pt>
                <c:pt idx="235">
                  <c:v>-1.9918429021122266</c:v>
                </c:pt>
                <c:pt idx="236">
                  <c:v>-1.7074040554023546</c:v>
                </c:pt>
                <c:pt idx="237">
                  <c:v>-1.415520131416578</c:v>
                </c:pt>
                <c:pt idx="238">
                  <c:v>-1.116466516268853</c:v>
                </c:pt>
                <c:pt idx="239">
                  <c:v>-0.81052872098421758</c:v>
                </c:pt>
                <c:pt idx="240">
                  <c:v>-0.49800206353601495</c:v>
                </c:pt>
                <c:pt idx="241">
                  <c:v>-0.17919133877173987</c:v>
                </c:pt>
                <c:pt idx="242">
                  <c:v>0.14558952338733633</c:v>
                </c:pt>
                <c:pt idx="243">
                  <c:v>0.47601781107335894</c:v>
                </c:pt>
                <c:pt idx="244">
                  <c:v>0.81176239451299836</c:v>
                </c:pt>
                <c:pt idx="245">
                  <c:v>1.1524841005564963</c:v>
                </c:pt>
                <c:pt idx="246">
                  <c:v>1.4978360972560407</c:v>
                </c:pt>
                <c:pt idx="247">
                  <c:v>1.8474642880427852</c:v>
                </c:pt>
                <c:pt idx="248">
                  <c:v>2.2010077150405456</c:v>
                </c:pt>
                <c:pt idx="249">
                  <c:v>2.5580989710426913</c:v>
                </c:pt>
                <c:pt idx="250">
                  <c:v>2.9183646196689161</c:v>
                </c:pt>
                <c:pt idx="251">
                  <c:v>3.2814256232083188</c:v>
                </c:pt>
                <c:pt idx="252">
                  <c:v>3.6468977776461458</c:v>
                </c:pt>
                <c:pt idx="253">
                  <c:v>4.0143921543627581</c:v>
                </c:pt>
                <c:pt idx="254">
                  <c:v>4.3835155479854278</c:v>
                </c:pt>
                <c:pt idx="255">
                  <c:v>4.7538709298660056</c:v>
                </c:pt>
                <c:pt idx="256">
                  <c:v>5.1250579066507518</c:v>
                </c:pt>
                <c:pt idx="257">
                  <c:v>5.4966731834023834</c:v>
                </c:pt>
                <c:pt idx="258">
                  <c:v>5.8683110307287158</c:v>
                </c:pt>
                <c:pt idx="259">
                  <c:v>6.2395637553677954</c:v>
                </c:pt>
                <c:pt idx="260">
                  <c:v>6.6100221736743974</c:v>
                </c:pt>
                <c:pt idx="261">
                  <c:v>6.9792760874499322</c:v>
                </c:pt>
                <c:pt idx="262">
                  <c:v>7.3469147615543529</c:v>
                </c:pt>
                <c:pt idx="263">
                  <c:v>7.7125274027365931</c:v>
                </c:pt>
                <c:pt idx="264">
                  <c:v>8.0757036391183536</c:v>
                </c:pt>
                <c:pt idx="265">
                  <c:v>8.4360339997651828</c:v>
                </c:pt>
                <c:pt idx="266">
                  <c:v>8.7931103937783917</c:v>
                </c:pt>
                <c:pt idx="267">
                  <c:v>9.1465265883420148</c:v>
                </c:pt>
                <c:pt idx="268">
                  <c:v>9.4958786851596191</c:v>
                </c:pt>
                <c:pt idx="269">
                  <c:v>9.8407655947180768</c:v>
                </c:pt>
                <c:pt idx="270">
                  <c:v>10.180789507817288</c:v>
                </c:pt>
                <c:pt idx="271">
                  <c:v>10.515556363808276</c:v>
                </c:pt>
                <c:pt idx="272">
                  <c:v>10.844676314985584</c:v>
                </c:pt>
                <c:pt idx="273">
                  <c:v>11.167764186584414</c:v>
                </c:pt>
                <c:pt idx="274">
                  <c:v>11.484439931837855</c:v>
                </c:pt>
                <c:pt idx="275">
                  <c:v>11.794329081555436</c:v>
                </c:pt>
                <c:pt idx="276">
                  <c:v>12.09706318769023</c:v>
                </c:pt>
                <c:pt idx="277">
                  <c:v>12.392280260369008</c:v>
                </c:pt>
                <c:pt idx="278">
                  <c:v>12.679625197867345</c:v>
                </c:pt>
                <c:pt idx="279">
                  <c:v>12.958750209019716</c:v>
                </c:pt>
                <c:pt idx="280">
                  <c:v>13.229315227563635</c:v>
                </c:pt>
                <c:pt idx="281">
                  <c:v>13.490988317925957</c:v>
                </c:pt>
                <c:pt idx="282">
                  <c:v>13.743446071969679</c:v>
                </c:pt>
                <c:pt idx="283">
                  <c:v>13.986373996230075</c:v>
                </c:pt>
                <c:pt idx="284">
                  <c:v>14.219466889179907</c:v>
                </c:pt>
                <c:pt idx="285">
                  <c:v>14.442429208075392</c:v>
                </c:pt>
                <c:pt idx="286">
                  <c:v>14.654975424946487</c:v>
                </c:pt>
                <c:pt idx="287">
                  <c:v>14.856830371308005</c:v>
                </c:pt>
                <c:pt idx="288">
                  <c:v>15.047729571181019</c:v>
                </c:pt>
                <c:pt idx="289">
                  <c:v>15.227419562027915</c:v>
                </c:pt>
                <c:pt idx="290">
                  <c:v>15.395658203218458</c:v>
                </c:pt>
                <c:pt idx="291">
                  <c:v>15.552214971658898</c:v>
                </c:pt>
                <c:pt idx="292">
                  <c:v>15.696871244231174</c:v>
                </c:pt>
                <c:pt idx="293">
                  <c:v>15.829420566704727</c:v>
                </c:pt>
                <c:pt idx="294">
                  <c:v>15.949668908799335</c:v>
                </c:pt>
                <c:pt idx="295">
                  <c:v>16.057434905093558</c:v>
                </c:pt>
                <c:pt idx="296">
                  <c:v>16.152550081490059</c:v>
                </c:pt>
                <c:pt idx="297">
                  <c:v>16.234859066965946</c:v>
                </c:pt>
                <c:pt idx="298">
                  <c:v>16.304219790353635</c:v>
                </c:pt>
                <c:pt idx="299">
                  <c:v>16.360503661915232</c:v>
                </c:pt>
                <c:pt idx="300">
                  <c:v>16.403595739491319</c:v>
                </c:pt>
                <c:pt idx="301">
                  <c:v>16.433394879023222</c:v>
                </c:pt>
                <c:pt idx="302">
                  <c:v>16.449813869265995</c:v>
                </c:pt>
                <c:pt idx="303">
                  <c:v>16.452779550528192</c:v>
                </c:pt>
                <c:pt idx="304">
                  <c:v>16.442232917293083</c:v>
                </c:pt>
                <c:pt idx="305">
                  <c:v>16.418129204594951</c:v>
                </c:pt>
                <c:pt idx="306">
                  <c:v>16.380437958043267</c:v>
                </c:pt>
                <c:pt idx="307">
                  <c:v>16.329143087406717</c:v>
                </c:pt>
                <c:pt idx="308">
                  <c:v>16.264242903688348</c:v>
                </c:pt>
                <c:pt idx="309">
                  <c:v>16.185750139642611</c:v>
                </c:pt>
                <c:pt idx="310">
                  <c:v>16.093691953704468</c:v>
                </c:pt>
                <c:pt idx="311">
                  <c:v>15.988109917320289</c:v>
                </c:pt>
                <c:pt idx="312">
                  <c:v>15.869059985689717</c:v>
                </c:pt>
                <c:pt idx="313">
                  <c:v>15.73661245194733</c:v>
                </c:pt>
                <c:pt idx="314">
                  <c:v>15.590851884832283</c:v>
                </c:pt>
                <c:pt idx="315">
                  <c:v>15.431877049913556</c:v>
                </c:pt>
                <c:pt idx="316">
                  <c:v>15.259800814457909</c:v>
                </c:pt>
                <c:pt idx="317">
                  <c:v>15.074750036046659</c:v>
                </c:pt>
                <c:pt idx="318">
                  <c:v>14.876865435066838</c:v>
                </c:pt>
                <c:pt idx="319">
                  <c:v>14.66630145122086</c:v>
                </c:pt>
                <c:pt idx="320">
                  <c:v>14.443226084218118</c:v>
                </c:pt>
                <c:pt idx="321">
                  <c:v>14.207820718829993</c:v>
                </c:pt>
                <c:pt idx="322">
                  <c:v>13.96027993450887</c:v>
                </c:pt>
                <c:pt idx="323">
                  <c:v>13.700811299788919</c:v>
                </c:pt>
                <c:pt idx="324">
                  <c:v>13.429635151705593</c:v>
                </c:pt>
                <c:pt idx="325">
                  <c:v>13.146984360487135</c:v>
                </c:pt>
                <c:pt idx="326">
                  <c:v>12.853104079789782</c:v>
                </c:pt>
                <c:pt idx="327">
                  <c:v>12.548251482764519</c:v>
                </c:pt>
                <c:pt idx="328">
                  <c:v>12.232695484260729</c:v>
                </c:pt>
                <c:pt idx="329">
                  <c:v>11.906716449487519</c:v>
                </c:pt>
                <c:pt idx="330">
                  <c:v>11.570605889470382</c:v>
                </c:pt>
                <c:pt idx="331">
                  <c:v>11.224666143655417</c:v>
                </c:pt>
                <c:pt idx="332">
                  <c:v>10.869210050029556</c:v>
                </c:pt>
                <c:pt idx="333">
                  <c:v>10.504560603138561</c:v>
                </c:pt>
                <c:pt idx="334">
                  <c:v>10.131050600400469</c:v>
                </c:pt>
                <c:pt idx="335">
                  <c:v>9.7490222771242099</c:v>
                </c:pt>
                <c:pt idx="336">
                  <c:v>9.3588269306579406</c:v>
                </c:pt>
                <c:pt idx="337">
                  <c:v>8.9608245341031285</c:v>
                </c:pt>
                <c:pt idx="338">
                  <c:v>8.5553833400438766</c:v>
                </c:pt>
                <c:pt idx="339">
                  <c:v>8.1428794747515632</c:v>
                </c:pt>
                <c:pt idx="340">
                  <c:v>7.723696523337285</c:v>
                </c:pt>
                <c:pt idx="341">
                  <c:v>7.2982251063339447</c:v>
                </c:pt>
                <c:pt idx="342">
                  <c:v>6.8668624482012479</c:v>
                </c:pt>
                <c:pt idx="343">
                  <c:v>6.4300119382551024</c:v>
                </c:pt>
                <c:pt idx="344">
                  <c:v>5.9880826845328228</c:v>
                </c:pt>
                <c:pt idx="345">
                  <c:v>5.5414890611130927</c:v>
                </c:pt>
                <c:pt idx="346">
                  <c:v>5.0906502494181209</c:v>
                </c:pt>
                <c:pt idx="347">
                  <c:v>4.635989774031386</c:v>
                </c:pt>
                <c:pt idx="348">
                  <c:v>4.1779350335721839</c:v>
                </c:pt>
                <c:pt idx="349">
                  <c:v>3.7169168271725059</c:v>
                </c:pt>
                <c:pt idx="350">
                  <c:v>3.2533688771084108</c:v>
                </c:pt>
                <c:pt idx="351">
                  <c:v>2.7877273481412321</c:v>
                </c:pt>
                <c:pt idx="352">
                  <c:v>2.3204303641286352</c:v>
                </c:pt>
                <c:pt idx="353">
                  <c:v>1.8519175224687205</c:v>
                </c:pt>
                <c:pt idx="354">
                  <c:v>1.3826294069422209</c:v>
                </c:pt>
                <c:pt idx="355">
                  <c:v>0.91300709952036641</c:v>
                </c:pt>
                <c:pt idx="356">
                  <c:v>0.4434916917071845</c:v>
                </c:pt>
                <c:pt idx="357">
                  <c:v>-2.5476204015316029E-2</c:v>
                </c:pt>
                <c:pt idx="358">
                  <c:v>-0.49345694206945923</c:v>
                </c:pt>
                <c:pt idx="359">
                  <c:v>-0.96001233042425937</c:v>
                </c:pt>
                <c:pt idx="360">
                  <c:v>-1.4247061154310068</c:v>
                </c:pt>
                <c:pt idx="361">
                  <c:v>-1.8871044642874448</c:v>
                </c:pt>
                <c:pt idx="362">
                  <c:v>-2.3467764445695645</c:v>
                </c:pt>
                <c:pt idx="363">
                  <c:v>-2.8032945002722363</c:v>
                </c:pt>
                <c:pt idx="364">
                  <c:v>-3.2562349238053434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9008"/>
        <c:axId val="37580800"/>
      </c:scatterChart>
      <c:valAx>
        <c:axId val="37579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7580800"/>
        <c:crosses val="autoZero"/>
        <c:crossBetween val="midCat"/>
      </c:valAx>
      <c:valAx>
        <c:axId val="37580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579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11" l="0.70000000000000107" r="0.70000000000000107" t="0.75000000000000111" header="0.30000000000000004" footer="0.30000000000000004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371475</xdr:colOff>
      <xdr:row>16</xdr:row>
      <xdr:rowOff>159642</xdr:rowOff>
    </xdr:from>
    <xdr:to>
      <xdr:col>17</xdr:col>
      <xdr:colOff>484506</xdr:colOff>
      <xdr:row>25</xdr:row>
      <xdr:rowOff>109995</xdr:rowOff>
    </xdr:to>
    <xdr:sp macro="" textlink="">
      <xdr:nvSpPr>
        <xdr:cNvPr id="31" name="Arc 30"/>
        <xdr:cNvSpPr/>
      </xdr:nvSpPr>
      <xdr:spPr bwMode="auto">
        <a:xfrm rot="869885">
          <a:off x="8772525" y="3207642"/>
          <a:ext cx="2170431" cy="1664853"/>
        </a:xfrm>
        <a:prstGeom prst="arc">
          <a:avLst>
            <a:gd name="adj1" fmla="val 16318499"/>
            <a:gd name="adj2" fmla="val 203441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14</xdr:col>
      <xdr:colOff>247650</xdr:colOff>
      <xdr:row>2</xdr:row>
      <xdr:rowOff>117562</xdr:rowOff>
    </xdr:from>
    <xdr:to>
      <xdr:col>24</xdr:col>
      <xdr:colOff>409575</xdr:colOff>
      <xdr:row>32</xdr:row>
      <xdr:rowOff>57150</xdr:rowOff>
    </xdr:to>
    <xdr:grpSp>
      <xdr:nvGrpSpPr>
        <xdr:cNvPr id="74" name="Group 73"/>
        <xdr:cNvGrpSpPr/>
      </xdr:nvGrpSpPr>
      <xdr:grpSpPr>
        <a:xfrm>
          <a:off x="9563100" y="498562"/>
          <a:ext cx="6086475" cy="5654588"/>
          <a:chOff x="9563100" y="498562"/>
          <a:chExt cx="6086475" cy="5654588"/>
        </a:xfrm>
      </xdr:grpSpPr>
      <xdr:cxnSp macro="">
        <xdr:nvCxnSpPr>
          <xdr:cNvPr id="17" name="Straight Connector 16"/>
          <xdr:cNvCxnSpPr>
            <a:cxnSpLocks noChangeAspect="1"/>
          </xdr:cNvCxnSpPr>
        </xdr:nvCxnSpPr>
        <xdr:spPr bwMode="auto">
          <a:xfrm flipV="1">
            <a:off x="10731720" y="2209800"/>
            <a:ext cx="4728491" cy="2308052"/>
          </a:xfrm>
          <a:prstGeom prst="line">
            <a:avLst/>
          </a:prstGeom>
          <a:ln w="19050"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" name="Straight Connector 2"/>
          <xdr:cNvCxnSpPr/>
        </xdr:nvCxnSpPr>
        <xdr:spPr bwMode="auto">
          <a:xfrm flipV="1">
            <a:off x="10740955" y="876300"/>
            <a:ext cx="2622620" cy="128711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/>
          <xdr:cNvCxnSpPr/>
        </xdr:nvCxnSpPr>
        <xdr:spPr bwMode="auto">
          <a:xfrm>
            <a:off x="10740955" y="2173266"/>
            <a:ext cx="1311495" cy="62062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/>
          <xdr:cNvCxnSpPr/>
        </xdr:nvCxnSpPr>
        <xdr:spPr bwMode="auto">
          <a:xfrm>
            <a:off x="13363575" y="876300"/>
            <a:ext cx="1333500" cy="619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Connector 8"/>
          <xdr:cNvCxnSpPr/>
        </xdr:nvCxnSpPr>
        <xdr:spPr bwMode="auto">
          <a:xfrm rot="10800000" flipV="1">
            <a:off x="12052451" y="1504950"/>
            <a:ext cx="2644624" cy="128894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5"/>
          <xdr:cNvCxnSpPr/>
        </xdr:nvCxnSpPr>
        <xdr:spPr bwMode="auto">
          <a:xfrm rot="5400000" flipH="1" flipV="1">
            <a:off x="8712531" y="2508514"/>
            <a:ext cx="4029140" cy="9236"/>
          </a:xfrm>
          <a:prstGeom prst="straightConnector1">
            <a:avLst/>
          </a:prstGeom>
          <a:ln w="19050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 bwMode="auto">
          <a:xfrm>
            <a:off x="10731720" y="4527702"/>
            <a:ext cx="3084783" cy="1467829"/>
          </a:xfrm>
          <a:prstGeom prst="line">
            <a:avLst/>
          </a:prstGeom>
          <a:ln w="19050"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Straight Connector 18"/>
          <xdr:cNvCxnSpPr/>
        </xdr:nvCxnSpPr>
        <xdr:spPr bwMode="auto">
          <a:xfrm>
            <a:off x="13354709" y="3237195"/>
            <a:ext cx="1351891" cy="6204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/>
          <xdr:cNvCxnSpPr/>
        </xdr:nvCxnSpPr>
        <xdr:spPr bwMode="auto">
          <a:xfrm rot="10800000" flipV="1">
            <a:off x="12043216" y="3867150"/>
            <a:ext cx="2644335" cy="12811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 bwMode="auto">
          <a:xfrm rot="5400000">
            <a:off x="10865995" y="3971110"/>
            <a:ext cx="235443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/>
          <xdr:cNvCxnSpPr/>
        </xdr:nvCxnSpPr>
        <xdr:spPr bwMode="auto">
          <a:xfrm rot="5400000">
            <a:off x="13522474" y="2668142"/>
            <a:ext cx="235443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Connector 25"/>
          <xdr:cNvCxnSpPr/>
        </xdr:nvCxnSpPr>
        <xdr:spPr bwMode="auto">
          <a:xfrm rot="16200000" flipH="1">
            <a:off x="12197602" y="2070851"/>
            <a:ext cx="2332317" cy="37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Arrow Connector 27"/>
          <xdr:cNvCxnSpPr/>
        </xdr:nvCxnSpPr>
        <xdr:spPr bwMode="auto">
          <a:xfrm rot="10800000" flipV="1">
            <a:off x="10722485" y="1495425"/>
            <a:ext cx="3974591" cy="3022426"/>
          </a:xfrm>
          <a:prstGeom prst="straightConnector1">
            <a:avLst/>
          </a:prstGeom>
          <a:ln w="19050">
            <a:headEnd type="none" w="med" len="med"/>
            <a:tailEnd type="stealth" w="med" len="med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0" name="Straight Connector 29"/>
          <xdr:cNvCxnSpPr/>
        </xdr:nvCxnSpPr>
        <xdr:spPr bwMode="auto">
          <a:xfrm flipV="1">
            <a:off x="10713248" y="3848100"/>
            <a:ext cx="3983827" cy="669752"/>
          </a:xfrm>
          <a:prstGeom prst="line">
            <a:avLst/>
          </a:prstGeom>
          <a:ln>
            <a:solidFill>
              <a:sysClr val="windowText" lastClr="000000"/>
            </a:solidFill>
            <a:prstDash val="solid"/>
            <a:headEnd type="arrow"/>
            <a:tailEnd type="arrow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32" name="TextBox 31"/>
          <xdr:cNvSpPr txBox="1"/>
        </xdr:nvSpPr>
        <xdr:spPr bwMode="auto">
          <a:xfrm>
            <a:off x="10999560" y="3227344"/>
            <a:ext cx="812757" cy="4236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100">
                <a:solidFill>
                  <a:srgbClr val="0070C0"/>
                </a:solidFill>
              </a:rPr>
              <a:t>theta</a:t>
            </a:r>
          </a:p>
        </xdr:txBody>
      </xdr:sp>
      <xdr:sp macro="" textlink="">
        <xdr:nvSpPr>
          <xdr:cNvPr id="33" name="Arc 32"/>
          <xdr:cNvSpPr/>
        </xdr:nvSpPr>
        <xdr:spPr bwMode="auto">
          <a:xfrm rot="2109498">
            <a:off x="11943565" y="3458606"/>
            <a:ext cx="1195212" cy="893601"/>
          </a:xfrm>
          <a:prstGeom prst="arc">
            <a:avLst>
              <a:gd name="adj1" fmla="val 16200000"/>
              <a:gd name="adj2" fmla="val 20748845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4" name="TextBox 33"/>
          <xdr:cNvSpPr txBox="1"/>
        </xdr:nvSpPr>
        <xdr:spPr bwMode="auto">
          <a:xfrm>
            <a:off x="12956409" y="3550150"/>
            <a:ext cx="812757" cy="4236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100">
                <a:solidFill>
                  <a:srgbClr val="0070C0"/>
                </a:solidFill>
              </a:rPr>
              <a:t>phi</a:t>
            </a:r>
          </a:p>
        </xdr:txBody>
      </xdr:sp>
      <xdr:sp macro="" textlink="">
        <xdr:nvSpPr>
          <xdr:cNvPr id="35" name="TextBox 34"/>
          <xdr:cNvSpPr txBox="1"/>
        </xdr:nvSpPr>
        <xdr:spPr bwMode="auto">
          <a:xfrm>
            <a:off x="10710067" y="523876"/>
            <a:ext cx="461794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100"/>
              <a:t>z</a:t>
            </a:r>
          </a:p>
        </xdr:txBody>
      </xdr:sp>
      <xdr:sp macro="" textlink="">
        <xdr:nvSpPr>
          <xdr:cNvPr id="36" name="TextBox 35"/>
          <xdr:cNvSpPr txBox="1"/>
        </xdr:nvSpPr>
        <xdr:spPr bwMode="auto">
          <a:xfrm>
            <a:off x="13761087" y="5729548"/>
            <a:ext cx="304784" cy="4236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100"/>
              <a:t>x</a:t>
            </a:r>
          </a:p>
        </xdr:txBody>
      </xdr:sp>
      <xdr:sp macro="" textlink="">
        <xdr:nvSpPr>
          <xdr:cNvPr id="37" name="TextBox 36"/>
          <xdr:cNvSpPr txBox="1"/>
        </xdr:nvSpPr>
        <xdr:spPr bwMode="auto">
          <a:xfrm>
            <a:off x="15307848" y="2222130"/>
            <a:ext cx="341727" cy="3349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100"/>
              <a:t>y</a:t>
            </a:r>
          </a:p>
        </xdr:txBody>
      </xdr:sp>
      <xdr:cxnSp macro="">
        <xdr:nvCxnSpPr>
          <xdr:cNvPr id="39" name="Straight Connector 38"/>
          <xdr:cNvCxnSpPr/>
        </xdr:nvCxnSpPr>
        <xdr:spPr bwMode="auto">
          <a:xfrm rot="5400000" flipH="1" flipV="1">
            <a:off x="10521177" y="2995814"/>
            <a:ext cx="1714109" cy="1329966"/>
          </a:xfrm>
          <a:prstGeom prst="line">
            <a:avLst/>
          </a:prstGeom>
          <a:ln>
            <a:solidFill>
              <a:srgbClr val="7030A0"/>
            </a:solidFill>
            <a:prstDash val="sysDash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0" name="TextBox 39"/>
          <xdr:cNvSpPr txBox="1"/>
        </xdr:nvSpPr>
        <xdr:spPr bwMode="auto">
          <a:xfrm>
            <a:off x="11608260" y="3158386"/>
            <a:ext cx="812757" cy="4236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100">
                <a:solidFill>
                  <a:srgbClr val="7030A0"/>
                </a:solidFill>
              </a:rPr>
              <a:t>phi_x</a:t>
            </a:r>
          </a:p>
        </xdr:txBody>
      </xdr:sp>
      <xdr:cxnSp macro="">
        <xdr:nvCxnSpPr>
          <xdr:cNvPr id="42" name="Straight Connector 41"/>
          <xdr:cNvCxnSpPr/>
        </xdr:nvCxnSpPr>
        <xdr:spPr bwMode="auto">
          <a:xfrm rot="5400000" flipH="1" flipV="1">
            <a:off x="10226853" y="1390982"/>
            <a:ext cx="3632353" cy="2641091"/>
          </a:xfrm>
          <a:prstGeom prst="line">
            <a:avLst/>
          </a:prstGeom>
          <a:ln>
            <a:solidFill>
              <a:srgbClr val="00B050"/>
            </a:solidFill>
            <a:prstDash val="sysDash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3" name="TextBox 42"/>
          <xdr:cNvSpPr txBox="1"/>
        </xdr:nvSpPr>
        <xdr:spPr bwMode="auto">
          <a:xfrm>
            <a:off x="12163280" y="1729962"/>
            <a:ext cx="572624" cy="3250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100">
                <a:solidFill>
                  <a:srgbClr val="00B050"/>
                </a:solidFill>
              </a:rPr>
              <a:t>phi_y</a:t>
            </a:r>
          </a:p>
        </xdr:txBody>
      </xdr:sp>
      <xdr:sp macro="" textlink="">
        <xdr:nvSpPr>
          <xdr:cNvPr id="44" name="TextBox 43"/>
          <xdr:cNvSpPr txBox="1"/>
        </xdr:nvSpPr>
        <xdr:spPr bwMode="auto">
          <a:xfrm>
            <a:off x="13810158" y="2013363"/>
            <a:ext cx="812757" cy="4236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100">
                <a:solidFill>
                  <a:srgbClr val="C00000"/>
                </a:solidFill>
              </a:rPr>
              <a:t>sun-ray</a:t>
            </a:r>
          </a:p>
        </xdr:txBody>
      </xdr:sp>
      <xdr:cxnSp macro="">
        <xdr:nvCxnSpPr>
          <xdr:cNvPr id="45" name="Straight Arrow Connector 44"/>
          <xdr:cNvCxnSpPr/>
        </xdr:nvCxnSpPr>
        <xdr:spPr bwMode="auto">
          <a:xfrm rot="5400000" flipH="1" flipV="1">
            <a:off x="9362023" y="3363683"/>
            <a:ext cx="2377440" cy="0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1" name="TextBox 40"/>
          <xdr:cNvSpPr txBox="1"/>
        </xdr:nvSpPr>
        <xdr:spPr bwMode="auto">
          <a:xfrm>
            <a:off x="9563100" y="3086100"/>
            <a:ext cx="1136607" cy="423602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r"/>
            <a:r>
              <a:rPr lang="en-US" sz="1100"/>
              <a:t>cos(theta)</a:t>
            </a:r>
          </a:p>
        </xdr:txBody>
      </xdr:sp>
      <xdr:cxnSp macro="">
        <xdr:nvCxnSpPr>
          <xdr:cNvPr id="47" name="Straight Connector 46"/>
          <xdr:cNvCxnSpPr/>
        </xdr:nvCxnSpPr>
        <xdr:spPr bwMode="auto">
          <a:xfrm>
            <a:off x="10715625" y="4695825"/>
            <a:ext cx="1333500" cy="638175"/>
          </a:xfrm>
          <a:prstGeom prst="line">
            <a:avLst/>
          </a:prstGeom>
          <a:ln>
            <a:headEnd type="arrow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TextBox 48"/>
          <xdr:cNvSpPr txBox="1"/>
        </xdr:nvSpPr>
        <xdr:spPr bwMode="auto">
          <a:xfrm rot="1519470">
            <a:off x="10572750" y="5029200"/>
            <a:ext cx="1279483" cy="423602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r"/>
            <a:r>
              <a:rPr lang="en-US" sz="1100"/>
              <a:t>sin(theta)*sin(phi)</a:t>
            </a:r>
          </a:p>
        </xdr:txBody>
      </xdr:sp>
      <xdr:sp macro="" textlink="">
        <xdr:nvSpPr>
          <xdr:cNvPr id="50" name="TextBox 49"/>
          <xdr:cNvSpPr txBox="1"/>
        </xdr:nvSpPr>
        <xdr:spPr bwMode="auto">
          <a:xfrm>
            <a:off x="12134850" y="3952875"/>
            <a:ext cx="812757" cy="423602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r"/>
            <a:r>
              <a:rPr lang="en-US" sz="1100"/>
              <a:t>sin(theta)</a:t>
            </a:r>
          </a:p>
        </xdr:txBody>
      </xdr:sp>
      <xdr:cxnSp macro="">
        <xdr:nvCxnSpPr>
          <xdr:cNvPr id="69" name="Straight Connector 68"/>
          <xdr:cNvCxnSpPr>
            <a:cxnSpLocks noChangeAspect="1"/>
          </xdr:cNvCxnSpPr>
        </xdr:nvCxnSpPr>
        <xdr:spPr bwMode="auto">
          <a:xfrm flipV="1">
            <a:off x="12230100" y="3945489"/>
            <a:ext cx="2638425" cy="1287859"/>
          </a:xfrm>
          <a:prstGeom prst="line">
            <a:avLst/>
          </a:prstGeom>
          <a:ln>
            <a:headEnd type="arrow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3" name="TextBox 72"/>
          <xdr:cNvSpPr txBox="1"/>
        </xdr:nvSpPr>
        <xdr:spPr bwMode="auto">
          <a:xfrm rot="20000199">
            <a:off x="13211175" y="4591050"/>
            <a:ext cx="1279483" cy="423602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r"/>
            <a:r>
              <a:rPr lang="en-US" sz="1100"/>
              <a:t>sin(theta)*cos(phi)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0</xdr:row>
      <xdr:rowOff>95250</xdr:rowOff>
    </xdr:from>
    <xdr:to>
      <xdr:col>16</xdr:col>
      <xdr:colOff>285750</xdr:colOff>
      <xdr:row>30</xdr:row>
      <xdr:rowOff>28575</xdr:rowOff>
    </xdr:to>
    <xdr:graphicFrame macro="">
      <xdr:nvGraphicFramePr>
        <xdr:cNvPr id="717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E3" sqref="E3"/>
    </sheetView>
  </sheetViews>
  <sheetFormatPr defaultColWidth="8.85546875" defaultRowHeight="15" x14ac:dyDescent="0.25"/>
  <cols>
    <col min="1" max="1" width="15.85546875" customWidth="1"/>
    <col min="2" max="2" width="13.28515625" customWidth="1"/>
    <col min="3" max="3" width="11.85546875" bestFit="1" customWidth="1"/>
    <col min="4" max="5" width="10.42578125" bestFit="1" customWidth="1"/>
    <col min="6" max="6" width="9.140625" customWidth="1"/>
    <col min="11" max="11" width="6.42578125" bestFit="1" customWidth="1"/>
    <col min="12" max="12" width="9.140625" customWidth="1"/>
    <col min="15" max="15" width="9.140625" customWidth="1"/>
  </cols>
  <sheetData>
    <row r="1" spans="1:19" x14ac:dyDescent="0.25">
      <c r="A1" s="3" t="s">
        <v>4</v>
      </c>
      <c r="S1" s="4"/>
    </row>
    <row r="2" spans="1:19" x14ac:dyDescent="0.25">
      <c r="A2" t="s">
        <v>55</v>
      </c>
      <c r="S2" s="4"/>
    </row>
    <row r="3" spans="1:19" x14ac:dyDescent="0.25">
      <c r="S3" s="4"/>
    </row>
    <row r="4" spans="1:19" x14ac:dyDescent="0.25">
      <c r="A4" s="9" t="s">
        <v>28</v>
      </c>
    </row>
    <row r="5" spans="1:19" x14ac:dyDescent="0.25">
      <c r="A5" s="20" t="s">
        <v>30</v>
      </c>
      <c r="B5" s="21">
        <v>39903</v>
      </c>
      <c r="D5" s="10" t="s">
        <v>31</v>
      </c>
    </row>
    <row r="6" spans="1:19" x14ac:dyDescent="0.25">
      <c r="A6" s="20" t="s">
        <v>7</v>
      </c>
      <c r="B6" s="22">
        <v>0.41666666666666669</v>
      </c>
      <c r="D6" s="10" t="s">
        <v>32</v>
      </c>
      <c r="E6" s="5"/>
      <c r="F6" s="1"/>
    </row>
    <row r="7" spans="1:19" x14ac:dyDescent="0.25">
      <c r="A7" s="20" t="s">
        <v>8</v>
      </c>
      <c r="B7" s="20">
        <v>39.5</v>
      </c>
      <c r="C7" s="2" t="s">
        <v>1</v>
      </c>
      <c r="D7" s="10" t="s">
        <v>33</v>
      </c>
    </row>
    <row r="8" spans="1:19" x14ac:dyDescent="0.25">
      <c r="A8" s="20" t="s">
        <v>26</v>
      </c>
      <c r="B8" s="20">
        <v>-7</v>
      </c>
      <c r="C8" s="2" t="s">
        <v>27</v>
      </c>
      <c r="D8" s="10" t="s">
        <v>52</v>
      </c>
    </row>
    <row r="9" spans="1:19" x14ac:dyDescent="0.25">
      <c r="A9" s="23" t="s">
        <v>51</v>
      </c>
      <c r="B9" s="30">
        <f>longitude/15</f>
        <v>-6.92</v>
      </c>
      <c r="C9" s="13" t="s">
        <v>27</v>
      </c>
      <c r="D9" s="18">
        <f>IF(time_zone=ROUND(B9,0),1,-1)</f>
        <v>1</v>
      </c>
      <c r="E9" s="19" t="s">
        <v>54</v>
      </c>
    </row>
    <row r="10" spans="1:19" x14ac:dyDescent="0.25">
      <c r="A10" s="20" t="s">
        <v>6</v>
      </c>
      <c r="B10" s="20">
        <v>-103.8</v>
      </c>
      <c r="C10" s="2" t="s">
        <v>1</v>
      </c>
      <c r="D10" s="10" t="s">
        <v>34</v>
      </c>
    </row>
    <row r="11" spans="1:19" x14ac:dyDescent="0.25">
      <c r="A11" s="20" t="s">
        <v>24</v>
      </c>
      <c r="B11" s="20">
        <v>0</v>
      </c>
      <c r="C11" s="2" t="s">
        <v>1</v>
      </c>
      <c r="D11" s="10" t="s">
        <v>35</v>
      </c>
    </row>
    <row r="12" spans="1:19" x14ac:dyDescent="0.25">
      <c r="A12" s="20" t="s">
        <v>48</v>
      </c>
      <c r="B12" s="20" t="s">
        <v>53</v>
      </c>
      <c r="C12" s="2" t="s">
        <v>49</v>
      </c>
      <c r="D12" s="19"/>
    </row>
    <row r="14" spans="1:19" x14ac:dyDescent="0.25">
      <c r="A14" s="8" t="s">
        <v>29</v>
      </c>
    </row>
    <row r="15" spans="1:19" x14ac:dyDescent="0.25">
      <c r="A15" s="23" t="s">
        <v>44</v>
      </c>
      <c r="B15" s="24">
        <f>9.87*SIN(2*B)-7.53*COS(B)-1.5*SIN(B)</f>
        <v>-4.6617014160864922</v>
      </c>
      <c r="C15" s="13" t="s">
        <v>47</v>
      </c>
      <c r="D15" s="14" t="s">
        <v>50</v>
      </c>
    </row>
    <row r="16" spans="1:19" x14ac:dyDescent="0.25">
      <c r="A16" s="23" t="s">
        <v>45</v>
      </c>
      <c r="B16" s="24">
        <f>2*PI()*(d_n-81)/365</f>
        <v>0.15492785688935967</v>
      </c>
      <c r="C16" s="13"/>
      <c r="D16" s="14" t="s">
        <v>46</v>
      </c>
    </row>
    <row r="17" spans="1:13" x14ac:dyDescent="0.25">
      <c r="A17" s="23" t="s">
        <v>5</v>
      </c>
      <c r="B17" s="25">
        <f>((time*24-IF(DST="yes",1,0))*60 + 4*(longitude-time_zone*15) + ET)/60/24</f>
        <v>0.41676270734993986</v>
      </c>
      <c r="C17" s="13"/>
      <c r="D17" s="14" t="s">
        <v>36</v>
      </c>
      <c r="I17" s="1"/>
    </row>
    <row r="18" spans="1:13" x14ac:dyDescent="0.25">
      <c r="A18" s="23" t="s">
        <v>39</v>
      </c>
      <c r="B18" s="23">
        <f>RADIANS(latitude)</f>
        <v>0.68940505453776013</v>
      </c>
      <c r="C18" s="13" t="s">
        <v>2</v>
      </c>
      <c r="D18" s="14" t="s">
        <v>8</v>
      </c>
      <c r="F18" s="1"/>
    </row>
    <row r="19" spans="1:13" x14ac:dyDescent="0.25">
      <c r="A19" s="23" t="s">
        <v>25</v>
      </c>
      <c r="B19" s="23">
        <f>RADIANS(field_rotation)</f>
        <v>0</v>
      </c>
      <c r="C19" s="13" t="s">
        <v>2</v>
      </c>
      <c r="D19" s="14" t="s">
        <v>24</v>
      </c>
    </row>
    <row r="20" spans="1:13" x14ac:dyDescent="0.25">
      <c r="A20" s="23" t="s">
        <v>10</v>
      </c>
      <c r="B20" s="24">
        <f>MOD(date-DATE(YEAR(date),1,1)+1,365)</f>
        <v>90</v>
      </c>
      <c r="C20" s="13" t="s">
        <v>0</v>
      </c>
      <c r="D20" s="14" t="s">
        <v>11</v>
      </c>
    </row>
    <row r="21" spans="1:13" x14ac:dyDescent="0.25">
      <c r="A21" s="23" t="s">
        <v>9</v>
      </c>
      <c r="B21" s="23">
        <f>(B17*24-12)*15</f>
        <v>-29.96542535402164</v>
      </c>
      <c r="C21" s="13" t="s">
        <v>1</v>
      </c>
      <c r="D21" s="14" t="s">
        <v>12</v>
      </c>
    </row>
    <row r="22" spans="1:13" x14ac:dyDescent="0.25">
      <c r="A22" s="23"/>
      <c r="B22" s="23">
        <f>RADIANS(B21)</f>
        <v>-0.52299533418826505</v>
      </c>
      <c r="C22" s="13" t="s">
        <v>2</v>
      </c>
      <c r="D22" s="14" t="s">
        <v>12</v>
      </c>
    </row>
    <row r="23" spans="1:13" x14ac:dyDescent="0.25">
      <c r="A23" s="23" t="s">
        <v>13</v>
      </c>
      <c r="B23" s="24">
        <f xml:space="preserve"> -23.45 * COS(2*PI() * (d_n+10)/365)</f>
        <v>3.5187990911821032</v>
      </c>
      <c r="C23" s="13" t="s">
        <v>1</v>
      </c>
      <c r="D23" s="14" t="s">
        <v>14</v>
      </c>
    </row>
    <row r="24" spans="1:13" x14ac:dyDescent="0.25">
      <c r="A24" s="23"/>
      <c r="B24" s="24">
        <f>RADIANS(B23)</f>
        <v>6.1414629857311866E-2</v>
      </c>
      <c r="C24" s="13" t="s">
        <v>2</v>
      </c>
      <c r="D24" s="14" t="s">
        <v>14</v>
      </c>
    </row>
    <row r="25" spans="1:13" x14ac:dyDescent="0.25">
      <c r="A25" s="26" t="s">
        <v>19</v>
      </c>
      <c r="B25" s="26">
        <f>ACOS(SIN(B18)*SIN(B24) + COS(B18)*COS(B24)*COS(B22))</f>
        <v>0.78659657775086</v>
      </c>
      <c r="C25" s="11" t="s">
        <v>2</v>
      </c>
      <c r="D25" s="12" t="s">
        <v>40</v>
      </c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5">
      <c r="A26" s="27"/>
      <c r="B26" s="26">
        <f>DEGREES(B25)</f>
        <v>45.068664084558392</v>
      </c>
      <c r="C26" s="11" t="s">
        <v>1</v>
      </c>
      <c r="D26" s="12" t="s">
        <v>15</v>
      </c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5">
      <c r="A27" s="23" t="s">
        <v>16</v>
      </c>
      <c r="B27" s="23">
        <f>90-B26</f>
        <v>44.931335915441608</v>
      </c>
      <c r="C27" s="16" t="s">
        <v>1</v>
      </c>
      <c r="D27" s="17" t="s">
        <v>41</v>
      </c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23" t="s">
        <v>17</v>
      </c>
      <c r="B28" s="23" t="str">
        <f>IF(B27&lt;=0, "night", "day")</f>
        <v>day</v>
      </c>
      <c r="C28" s="6"/>
      <c r="D28" s="7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23" t="s">
        <v>20</v>
      </c>
      <c r="B29" s="23">
        <f>(COS(B25)*SIN(B18) - SIN(B24)) / (SIN(B25)*COS(B18))</f>
        <v>0.71000912291404272</v>
      </c>
      <c r="C29" s="6"/>
      <c r="D29" s="17" t="s">
        <v>23</v>
      </c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26" t="s">
        <v>3</v>
      </c>
      <c r="B30" s="28">
        <f>IF(ROUND(B29,6)=1,ACOS(1),IF(ROUND(B29,6)=-1,ACOS(-1),ACOS(B29)))</f>
        <v>0.7812851623906224</v>
      </c>
      <c r="C30" s="16" t="s">
        <v>2</v>
      </c>
      <c r="D30" s="17" t="s">
        <v>42</v>
      </c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27"/>
      <c r="B31" s="26">
        <f>IF(B28="day",IF(B21&lt;0,PI()-B30,PI()+B30),"night")</f>
        <v>2.3603074911991708</v>
      </c>
      <c r="C31" s="11" t="s">
        <v>2</v>
      </c>
      <c r="D31" s="12" t="s">
        <v>43</v>
      </c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5">
      <c r="A32" s="27"/>
      <c r="B32" s="26">
        <f>IF(B28="day",IF(B21&lt;0,180-DEGREES(B30),180+DEGREES(B30)),"night")</f>
        <v>135.23565759882419</v>
      </c>
      <c r="C32" s="11" t="s">
        <v>1</v>
      </c>
      <c r="D32" s="12" t="s">
        <v>18</v>
      </c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5">
      <c r="A33" s="29" t="s">
        <v>21</v>
      </c>
      <c r="B33" s="29">
        <f>IF(B28="day",DEGREES(ATAN2(COS(B25),SIN(B31-B19)*SIN(B25))),"night")</f>
        <v>35.217592175341444</v>
      </c>
      <c r="C33" s="11" t="s">
        <v>1</v>
      </c>
      <c r="D33" s="12" t="s">
        <v>37</v>
      </c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29" t="s">
        <v>22</v>
      </c>
      <c r="B34" s="29">
        <f>IF(B28="day",DEGREES(ATAN2(COS(B25),COS(B31-B19)*SIN(B25))),"night")</f>
        <v>-35.439950074998464</v>
      </c>
      <c r="C34" s="11" t="s">
        <v>1</v>
      </c>
      <c r="D34" s="12" t="s">
        <v>38</v>
      </c>
      <c r="E34" s="6"/>
      <c r="F34" s="6"/>
      <c r="G34" s="6"/>
      <c r="H34" s="6"/>
      <c r="I34" s="6"/>
      <c r="J34" s="6"/>
      <c r="K34" s="6"/>
      <c r="L34" s="6"/>
      <c r="M34" s="6"/>
    </row>
  </sheetData>
  <conditionalFormatting sqref="D9">
    <cfRule type="iconSet" priority="2">
      <iconSet iconSet="3Symbols2" showValue="0">
        <cfvo type="percent" val="0"/>
        <cfvo type="num" val="0"/>
        <cfvo type="num" val="1"/>
      </iconSet>
    </cfRule>
  </conditionalFormatting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"/>
  <sheetViews>
    <sheetView workbookViewId="0">
      <selection activeCell="B1" sqref="B1"/>
    </sheetView>
  </sheetViews>
  <sheetFormatPr defaultColWidth="8.85546875" defaultRowHeight="15" x14ac:dyDescent="0.25"/>
  <sheetData>
    <row r="1" spans="1:3" x14ac:dyDescent="0.25">
      <c r="A1">
        <v>1</v>
      </c>
      <c r="B1" s="15">
        <f>9.87*SIN(2*C1)-7.53*COS(C1)-1.5*SIN(C1)</f>
        <v>-3.7051783233960691</v>
      </c>
      <c r="C1" s="15">
        <f>2*PI()*(A1-81)/365</f>
        <v>-1.377136505683197</v>
      </c>
    </row>
    <row r="2" spans="1:3" x14ac:dyDescent="0.25">
      <c r="A2">
        <v>2</v>
      </c>
      <c r="B2" s="15">
        <f t="shared" ref="B2:B65" si="0">9.87*SIN(2*C2)-7.53*COS(C2)-1.5*SIN(C2)</f>
        <v>-4.1497100853534521</v>
      </c>
      <c r="C2" s="15">
        <f>2*PI()*(A2-81)/365</f>
        <v>-1.3599222993621571</v>
      </c>
    </row>
    <row r="3" spans="1:3" x14ac:dyDescent="0.25">
      <c r="A3">
        <v>3</v>
      </c>
      <c r="B3" s="15">
        <f t="shared" si="0"/>
        <v>-4.589420830658165</v>
      </c>
      <c r="C3" s="15">
        <f>2*PI()*(A3-81)/365</f>
        <v>-1.342708093041117</v>
      </c>
    </row>
    <row r="4" spans="1:3" x14ac:dyDescent="0.25">
      <c r="A4">
        <v>4</v>
      </c>
      <c r="B4" s="15">
        <f t="shared" si="0"/>
        <v>-5.02390686534617</v>
      </c>
      <c r="C4" s="15">
        <f t="shared" ref="C4:C67" si="1">2*PI()*(A4-81)/365</f>
        <v>-1.3254938867200772</v>
      </c>
    </row>
    <row r="5" spans="1:3" x14ac:dyDescent="0.25">
      <c r="A5">
        <v>5</v>
      </c>
      <c r="B5" s="15">
        <f t="shared" si="0"/>
        <v>-5.4527706241631178</v>
      </c>
      <c r="C5" s="15">
        <f t="shared" si="1"/>
        <v>-1.3082796803990371</v>
      </c>
    </row>
    <row r="6" spans="1:3" x14ac:dyDescent="0.25">
      <c r="A6">
        <v>6</v>
      </c>
      <c r="B6" s="15">
        <f t="shared" si="0"/>
        <v>-5.8756211069737718</v>
      </c>
      <c r="C6" s="15">
        <f t="shared" si="1"/>
        <v>-1.2910654740779972</v>
      </c>
    </row>
    <row r="7" spans="1:3" x14ac:dyDescent="0.25">
      <c r="A7">
        <v>7</v>
      </c>
      <c r="B7" s="15">
        <f t="shared" si="0"/>
        <v>-6.2920743074196963</v>
      </c>
      <c r="C7" s="15">
        <f t="shared" si="1"/>
        <v>-1.2738512677569573</v>
      </c>
    </row>
    <row r="8" spans="1:3" x14ac:dyDescent="0.25">
      <c r="A8">
        <v>8</v>
      </c>
      <c r="B8" s="15">
        <f t="shared" si="0"/>
        <v>-6.7017536333273355</v>
      </c>
      <c r="C8" s="15">
        <f t="shared" si="1"/>
        <v>-1.2566370614359172</v>
      </c>
    </row>
    <row r="9" spans="1:3" x14ac:dyDescent="0.25">
      <c r="A9">
        <v>9</v>
      </c>
      <c r="B9" s="15">
        <f t="shared" si="0"/>
        <v>-7.1042903183785402</v>
      </c>
      <c r="C9" s="15">
        <f t="shared" si="1"/>
        <v>-1.2394228551148774</v>
      </c>
    </row>
    <row r="10" spans="1:3" x14ac:dyDescent="0.25">
      <c r="A10">
        <v>10</v>
      </c>
      <c r="B10" s="15">
        <f t="shared" si="0"/>
        <v>-7.4993238245659928</v>
      </c>
      <c r="C10" s="15">
        <f t="shared" si="1"/>
        <v>-1.2222086487938373</v>
      </c>
    </row>
    <row r="11" spans="1:3" x14ac:dyDescent="0.25">
      <c r="A11">
        <v>11</v>
      </c>
      <c r="B11" s="15">
        <f t="shared" si="0"/>
        <v>-7.8865022349666223</v>
      </c>
      <c r="C11" s="15">
        <f t="shared" si="1"/>
        <v>-1.2049944424727974</v>
      </c>
    </row>
    <row r="12" spans="1:3" x14ac:dyDescent="0.25">
      <c r="A12">
        <v>12</v>
      </c>
      <c r="B12" s="15">
        <f t="shared" si="0"/>
        <v>-8.2654826363779055</v>
      </c>
      <c r="C12" s="15">
        <f t="shared" si="1"/>
        <v>-1.1877802361517573</v>
      </c>
    </row>
    <row r="13" spans="1:3" x14ac:dyDescent="0.25">
      <c r="A13">
        <v>13</v>
      </c>
      <c r="B13" s="15">
        <f t="shared" si="0"/>
        <v>-8.6359314913736256</v>
      </c>
      <c r="C13" s="15">
        <f t="shared" si="1"/>
        <v>-1.1705660298307174</v>
      </c>
    </row>
    <row r="14" spans="1:3" x14ac:dyDescent="0.25">
      <c r="A14">
        <v>14</v>
      </c>
      <c r="B14" s="15">
        <f t="shared" si="0"/>
        <v>-8.9975249993484212</v>
      </c>
      <c r="C14" s="15">
        <f t="shared" si="1"/>
        <v>-1.1533518235096774</v>
      </c>
    </row>
    <row r="15" spans="1:3" x14ac:dyDescent="0.25">
      <c r="A15">
        <v>15</v>
      </c>
      <c r="B15" s="15">
        <f t="shared" si="0"/>
        <v>-9.3499494461332571</v>
      </c>
      <c r="C15" s="15">
        <f t="shared" si="1"/>
        <v>-1.1361376171886375</v>
      </c>
    </row>
    <row r="16" spans="1:3" x14ac:dyDescent="0.25">
      <c r="A16">
        <v>16</v>
      </c>
      <c r="B16" s="15">
        <f t="shared" si="0"/>
        <v>-9.6929015417777098</v>
      </c>
      <c r="C16" s="15">
        <f t="shared" si="1"/>
        <v>-1.1189234108675974</v>
      </c>
    </row>
    <row r="17" spans="1:3" x14ac:dyDescent="0.25">
      <c r="A17">
        <v>17</v>
      </c>
      <c r="B17" s="15">
        <f t="shared" si="0"/>
        <v>-10.026088746108654</v>
      </c>
      <c r="C17" s="15">
        <f t="shared" si="1"/>
        <v>-1.1017092045465575</v>
      </c>
    </row>
    <row r="18" spans="1:3" x14ac:dyDescent="0.25">
      <c r="A18">
        <v>18</v>
      </c>
      <c r="B18" s="15">
        <f t="shared" si="0"/>
        <v>-10.349229581689698</v>
      </c>
      <c r="C18" s="15">
        <f t="shared" si="1"/>
        <v>-1.0844949982255176</v>
      </c>
    </row>
    <row r="19" spans="1:3" x14ac:dyDescent="0.25">
      <c r="A19">
        <v>19</v>
      </c>
      <c r="B19" s="15">
        <f t="shared" si="0"/>
        <v>-10.662053933820344</v>
      </c>
      <c r="C19" s="15">
        <f t="shared" si="1"/>
        <v>-1.0672807919044776</v>
      </c>
    </row>
    <row r="20" spans="1:3" x14ac:dyDescent="0.25">
      <c r="A20">
        <v>20</v>
      </c>
      <c r="B20" s="15">
        <f t="shared" si="0"/>
        <v>-10.9643033372293</v>
      </c>
      <c r="C20" s="15">
        <f t="shared" si="1"/>
        <v>-1.0500665855834377</v>
      </c>
    </row>
    <row r="21" spans="1:3" x14ac:dyDescent="0.25">
      <c r="A21">
        <v>21</v>
      </c>
      <c r="B21" s="15">
        <f t="shared" si="0"/>
        <v>-11.255731249132124</v>
      </c>
      <c r="C21" s="15">
        <f t="shared" si="1"/>
        <v>-1.0328523792623976</v>
      </c>
    </row>
    <row r="22" spans="1:3" x14ac:dyDescent="0.25">
      <c r="A22">
        <v>22</v>
      </c>
      <c r="B22" s="15">
        <f t="shared" si="0"/>
        <v>-11.536103308339323</v>
      </c>
      <c r="C22" s="15">
        <f t="shared" si="1"/>
        <v>-1.0156381729413577</v>
      </c>
    </row>
    <row r="23" spans="1:3" x14ac:dyDescent="0.25">
      <c r="A23">
        <v>23</v>
      </c>
      <c r="B23" s="15">
        <f t="shared" si="0"/>
        <v>-11.805197580117737</v>
      </c>
      <c r="C23" s="15">
        <f t="shared" si="1"/>
        <v>-0.99842396662031785</v>
      </c>
    </row>
    <row r="24" spans="1:3" x14ac:dyDescent="0.25">
      <c r="A24">
        <v>24</v>
      </c>
      <c r="B24" s="15">
        <f t="shared" si="0"/>
        <v>-12.062804786524666</v>
      </c>
      <c r="C24" s="15">
        <f t="shared" si="1"/>
        <v>-0.98120976029927776</v>
      </c>
    </row>
    <row r="25" spans="1:3" x14ac:dyDescent="0.25">
      <c r="A25">
        <v>25</v>
      </c>
      <c r="B25" s="15">
        <f t="shared" si="0"/>
        <v>-12.308728521951444</v>
      </c>
      <c r="C25" s="15">
        <f t="shared" si="1"/>
        <v>-0.96399555397823788</v>
      </c>
    </row>
    <row r="26" spans="1:3" x14ac:dyDescent="0.25">
      <c r="A26">
        <v>26</v>
      </c>
      <c r="B26" s="15">
        <f t="shared" si="0"/>
        <v>-12.542785453630705</v>
      </c>
      <c r="C26" s="15">
        <f t="shared" si="1"/>
        <v>-0.94678134765719801</v>
      </c>
    </row>
    <row r="27" spans="1:3" x14ac:dyDescent="0.25">
      <c r="A27">
        <v>27</v>
      </c>
      <c r="B27" s="15">
        <f t="shared" si="0"/>
        <v>-12.764805506879149</v>
      </c>
      <c r="C27" s="15">
        <f t="shared" si="1"/>
        <v>-0.92956714133615792</v>
      </c>
    </row>
    <row r="28" spans="1:3" x14ac:dyDescent="0.25">
      <c r="A28">
        <v>28</v>
      </c>
      <c r="B28" s="15">
        <f t="shared" si="0"/>
        <v>-12.974632034865841</v>
      </c>
      <c r="C28" s="15">
        <f t="shared" si="1"/>
        <v>-0.91235293501511805</v>
      </c>
    </row>
    <row r="29" spans="1:3" x14ac:dyDescent="0.25">
      <c r="A29">
        <v>29</v>
      </c>
      <c r="B29" s="15">
        <f t="shared" si="0"/>
        <v>-13.172121972714216</v>
      </c>
      <c r="C29" s="15">
        <f t="shared" si="1"/>
        <v>-0.89513872869407807</v>
      </c>
    </row>
    <row r="30" spans="1:3" x14ac:dyDescent="0.25">
      <c r="A30">
        <v>30</v>
      </c>
      <c r="B30" s="15">
        <f t="shared" si="0"/>
        <v>-13.357145975764517</v>
      </c>
      <c r="C30" s="15">
        <f t="shared" si="1"/>
        <v>-0.87792452237303809</v>
      </c>
    </row>
    <row r="31" spans="1:3" x14ac:dyDescent="0.25">
      <c r="A31">
        <v>31</v>
      </c>
      <c r="B31" s="15">
        <f t="shared" si="0"/>
        <v>-13.52958854184206</v>
      </c>
      <c r="C31" s="15">
        <f t="shared" si="1"/>
        <v>-0.8607103160519981</v>
      </c>
    </row>
    <row r="32" spans="1:3" x14ac:dyDescent="0.25">
      <c r="A32">
        <v>32</v>
      </c>
      <c r="B32" s="15">
        <f t="shared" si="0"/>
        <v>-13.689348117395623</v>
      </c>
      <c r="C32" s="15">
        <f t="shared" si="1"/>
        <v>-0.84349610973095812</v>
      </c>
    </row>
    <row r="33" spans="1:3" x14ac:dyDescent="0.25">
      <c r="A33">
        <v>33</v>
      </c>
      <c r="B33" s="15">
        <f t="shared" si="0"/>
        <v>-13.836337187389249</v>
      </c>
      <c r="C33" s="15">
        <f t="shared" si="1"/>
        <v>-0.82628190340991814</v>
      </c>
    </row>
    <row r="34" spans="1:3" x14ac:dyDescent="0.25">
      <c r="A34">
        <v>34</v>
      </c>
      <c r="B34" s="15">
        <f t="shared" si="0"/>
        <v>-13.970482348849993</v>
      </c>
      <c r="C34" s="15">
        <f t="shared" si="1"/>
        <v>-0.80906769708887827</v>
      </c>
    </row>
    <row r="35" spans="1:3" x14ac:dyDescent="0.25">
      <c r="A35">
        <v>35</v>
      </c>
      <c r="B35" s="15">
        <f t="shared" si="0"/>
        <v>-14.091724367993354</v>
      </c>
      <c r="C35" s="15">
        <f t="shared" si="1"/>
        <v>-0.79185349076783818</v>
      </c>
    </row>
    <row r="36" spans="1:3" x14ac:dyDescent="0.25">
      <c r="A36">
        <v>36</v>
      </c>
      <c r="B36" s="15">
        <f t="shared" si="0"/>
        <v>-14.200018220867548</v>
      </c>
      <c r="C36" s="15">
        <f t="shared" si="1"/>
        <v>-0.7746392844467983</v>
      </c>
    </row>
    <row r="37" spans="1:3" x14ac:dyDescent="0.25">
      <c r="A37">
        <v>37</v>
      </c>
      <c r="B37" s="15">
        <f t="shared" si="0"/>
        <v>-14.295333117477217</v>
      </c>
      <c r="C37" s="15">
        <f t="shared" si="1"/>
        <v>-0.75742507812575821</v>
      </c>
    </row>
    <row r="38" spans="1:3" x14ac:dyDescent="0.25">
      <c r="A38">
        <v>38</v>
      </c>
      <c r="B38" s="15">
        <f t="shared" si="0"/>
        <v>-14.37765250936663</v>
      </c>
      <c r="C38" s="15">
        <f t="shared" si="1"/>
        <v>-0.74021087180471834</v>
      </c>
    </row>
    <row r="39" spans="1:3" x14ac:dyDescent="0.25">
      <c r="A39">
        <v>39</v>
      </c>
      <c r="B39" s="15">
        <f t="shared" si="0"/>
        <v>-14.446974080661976</v>
      </c>
      <c r="C39" s="15">
        <f t="shared" si="1"/>
        <v>-0.72299666548367847</v>
      </c>
    </row>
    <row r="40" spans="1:3" x14ac:dyDescent="0.25">
      <c r="A40">
        <v>40</v>
      </c>
      <c r="B40" s="15">
        <f t="shared" si="0"/>
        <v>-14.503309722591807</v>
      </c>
      <c r="C40" s="15">
        <f t="shared" si="1"/>
        <v>-0.70578245916263838</v>
      </c>
    </row>
    <row r="41" spans="1:3" x14ac:dyDescent="0.25">
      <c r="A41">
        <v>41</v>
      </c>
      <c r="B41" s="15">
        <f t="shared" si="0"/>
        <v>-14.546685491524224</v>
      </c>
      <c r="C41" s="15">
        <f t="shared" si="1"/>
        <v>-0.6885682528415985</v>
      </c>
    </row>
    <row r="42" spans="1:3" x14ac:dyDescent="0.25">
      <c r="A42">
        <v>42</v>
      </c>
      <c r="B42" s="15">
        <f t="shared" si="0"/>
        <v>-14.577141550578773</v>
      </c>
      <c r="C42" s="15">
        <f t="shared" si="1"/>
        <v>-0.67135404652055852</v>
      </c>
    </row>
    <row r="43" spans="1:3" x14ac:dyDescent="0.25">
      <c r="A43">
        <v>43</v>
      </c>
      <c r="B43" s="15">
        <f t="shared" si="0"/>
        <v>-14.594732094890398</v>
      </c>
      <c r="C43" s="15">
        <f t="shared" si="1"/>
        <v>-0.65413984019951854</v>
      </c>
    </row>
    <row r="44" spans="1:3" x14ac:dyDescent="0.25">
      <c r="A44">
        <v>44</v>
      </c>
      <c r="B44" s="15">
        <f t="shared" si="0"/>
        <v>-14.599525260622107</v>
      </c>
      <c r="C44" s="15">
        <f t="shared" si="1"/>
        <v>-0.63692563387847867</v>
      </c>
    </row>
    <row r="45" spans="1:3" x14ac:dyDescent="0.25">
      <c r="A45">
        <v>45</v>
      </c>
      <c r="B45" s="15">
        <f t="shared" si="0"/>
        <v>-14.591603017842075</v>
      </c>
      <c r="C45" s="15">
        <f t="shared" si="1"/>
        <v>-0.61971142755743869</v>
      </c>
    </row>
    <row r="46" spans="1:3" x14ac:dyDescent="0.25">
      <c r="A46">
        <v>46</v>
      </c>
      <c r="B46" s="15">
        <f t="shared" si="0"/>
        <v>-14.571061047399978</v>
      </c>
      <c r="C46" s="15">
        <f t="shared" si="1"/>
        <v>-0.60249722123639871</v>
      </c>
    </row>
    <row r="47" spans="1:3" x14ac:dyDescent="0.25">
      <c r="A47">
        <v>47</v>
      </c>
      <c r="B47" s="15">
        <f t="shared" si="0"/>
        <v>-14.538008601956186</v>
      </c>
      <c r="C47" s="15">
        <f t="shared" si="1"/>
        <v>-0.58528301491535872</v>
      </c>
    </row>
    <row r="48" spans="1:3" x14ac:dyDescent="0.25">
      <c r="A48">
        <v>48</v>
      </c>
      <c r="B48" s="15">
        <f t="shared" si="0"/>
        <v>-14.492568351336082</v>
      </c>
      <c r="C48" s="15">
        <f t="shared" si="1"/>
        <v>-0.56806880859431874</v>
      </c>
    </row>
    <row r="49" spans="1:3" x14ac:dyDescent="0.25">
      <c r="A49">
        <v>49</v>
      </c>
      <c r="B49" s="15">
        <f t="shared" si="0"/>
        <v>-14.434876212400278</v>
      </c>
      <c r="C49" s="15">
        <f t="shared" si="1"/>
        <v>-0.55085460227327876</v>
      </c>
    </row>
    <row r="50" spans="1:3" x14ac:dyDescent="0.25">
      <c r="A50">
        <v>50</v>
      </c>
      <c r="B50" s="15">
        <f t="shared" si="0"/>
        <v>-14.365081163639648</v>
      </c>
      <c r="C50" s="15">
        <f t="shared" si="1"/>
        <v>-0.53364039595223878</v>
      </c>
    </row>
    <row r="51" spans="1:3" x14ac:dyDescent="0.25">
      <c r="A51">
        <v>51</v>
      </c>
      <c r="B51" s="15">
        <f t="shared" si="0"/>
        <v>-14.283345044722189</v>
      </c>
      <c r="C51" s="15">
        <f t="shared" si="1"/>
        <v>-0.5164261896311988</v>
      </c>
    </row>
    <row r="52" spans="1:3" x14ac:dyDescent="0.25">
      <c r="A52">
        <v>52</v>
      </c>
      <c r="B52" s="15">
        <f t="shared" si="0"/>
        <v>-14.189842341236306</v>
      </c>
      <c r="C52" s="15">
        <f t="shared" si="1"/>
        <v>-0.49921198331015892</v>
      </c>
    </row>
    <row r="53" spans="1:3" x14ac:dyDescent="0.25">
      <c r="A53">
        <v>53</v>
      </c>
      <c r="B53" s="15">
        <f t="shared" si="0"/>
        <v>-14.084759954892609</v>
      </c>
      <c r="C53" s="15">
        <f t="shared" si="1"/>
        <v>-0.48199777698911894</v>
      </c>
    </row>
    <row r="54" spans="1:3" x14ac:dyDescent="0.25">
      <c r="A54">
        <v>54</v>
      </c>
      <c r="B54" s="15">
        <f t="shared" si="0"/>
        <v>-13.968296959463448</v>
      </c>
      <c r="C54" s="15">
        <f t="shared" si="1"/>
        <v>-0.46478357066807896</v>
      </c>
    </row>
    <row r="55" spans="1:3" x14ac:dyDescent="0.25">
      <c r="A55">
        <v>55</v>
      </c>
      <c r="B55" s="15">
        <f t="shared" si="0"/>
        <v>-13.840664342755995</v>
      </c>
      <c r="C55" s="15">
        <f t="shared" si="1"/>
        <v>-0.44756936434703903</v>
      </c>
    </row>
    <row r="56" spans="1:3" x14ac:dyDescent="0.25">
      <c r="A56">
        <v>56</v>
      </c>
      <c r="B56" s="15">
        <f t="shared" si="0"/>
        <v>-13.702084734931393</v>
      </c>
      <c r="C56" s="15">
        <f t="shared" si="1"/>
        <v>-0.43035515802599905</v>
      </c>
    </row>
    <row r="57" spans="1:3" x14ac:dyDescent="0.25">
      <c r="A57">
        <v>57</v>
      </c>
      <c r="B57" s="15">
        <f t="shared" si="0"/>
        <v>-13.55279212349825</v>
      </c>
      <c r="C57" s="15">
        <f t="shared" si="1"/>
        <v>-0.41314095170495907</v>
      </c>
    </row>
    <row r="58" spans="1:3" x14ac:dyDescent="0.25">
      <c r="A58">
        <v>58</v>
      </c>
      <c r="B58" s="15">
        <f t="shared" si="0"/>
        <v>-13.393031555324574</v>
      </c>
      <c r="C58" s="15">
        <f t="shared" si="1"/>
        <v>-0.39592674538391909</v>
      </c>
    </row>
    <row r="59" spans="1:3" x14ac:dyDescent="0.25">
      <c r="A59">
        <v>59</v>
      </c>
      <c r="B59" s="15">
        <f t="shared" si="0"/>
        <v>-13.223058826027486</v>
      </c>
      <c r="C59" s="15">
        <f t="shared" si="1"/>
        <v>-0.37871253906287911</v>
      </c>
    </row>
    <row r="60" spans="1:3" x14ac:dyDescent="0.25">
      <c r="A60">
        <v>60</v>
      </c>
      <c r="B60" s="15">
        <f t="shared" si="0"/>
        <v>-13.043140157114735</v>
      </c>
      <c r="C60" s="15">
        <f t="shared" si="1"/>
        <v>-0.36149833274183923</v>
      </c>
    </row>
    <row r="61" spans="1:3" x14ac:dyDescent="0.25">
      <c r="A61">
        <v>61</v>
      </c>
      <c r="B61" s="15">
        <f t="shared" si="0"/>
        <v>-12.85355186126662</v>
      </c>
      <c r="C61" s="15">
        <f t="shared" si="1"/>
        <v>-0.34428412642079925</v>
      </c>
    </row>
    <row r="62" spans="1:3" x14ac:dyDescent="0.25">
      <c r="A62">
        <v>62</v>
      </c>
      <c r="B62" s="15">
        <f t="shared" si="0"/>
        <v>-12.654579996160596</v>
      </c>
      <c r="C62" s="15">
        <f t="shared" si="1"/>
        <v>-0.32706992009975927</v>
      </c>
    </row>
    <row r="63" spans="1:3" x14ac:dyDescent="0.25">
      <c r="A63">
        <v>63</v>
      </c>
      <c r="B63" s="15">
        <f t="shared" si="0"/>
        <v>-12.446520007254474</v>
      </c>
      <c r="C63" s="15">
        <f t="shared" si="1"/>
        <v>-0.30985571377871934</v>
      </c>
    </row>
    <row r="64" spans="1:3" x14ac:dyDescent="0.25">
      <c r="A64">
        <v>64</v>
      </c>
      <c r="B64" s="15">
        <f t="shared" si="0"/>
        <v>-12.229676359956938</v>
      </c>
      <c r="C64" s="15">
        <f t="shared" si="1"/>
        <v>-0.29264150745767936</v>
      </c>
    </row>
    <row r="65" spans="1:3" x14ac:dyDescent="0.25">
      <c r="A65">
        <v>65</v>
      </c>
      <c r="B65" s="15">
        <f t="shared" si="0"/>
        <v>-12.004362161626561</v>
      </c>
      <c r="C65" s="15">
        <f t="shared" si="1"/>
        <v>-0.27542730113663938</v>
      </c>
    </row>
    <row r="66" spans="1:3" x14ac:dyDescent="0.25">
      <c r="A66">
        <v>66</v>
      </c>
      <c r="B66" s="15">
        <f t="shared" ref="B66:B129" si="2">9.87*SIN(2*C66)-7.53*COS(C66)-1.5*SIN(C66)</f>
        <v>-11.770898773852434</v>
      </c>
      <c r="C66" s="15">
        <f t="shared" si="1"/>
        <v>-0.2582130948155994</v>
      </c>
    </row>
    <row r="67" spans="1:3" x14ac:dyDescent="0.25">
      <c r="A67">
        <v>67</v>
      </c>
      <c r="B67" s="15">
        <f t="shared" si="2"/>
        <v>-11.52961541548083</v>
      </c>
      <c r="C67" s="15">
        <f t="shared" si="1"/>
        <v>-0.24099888849455947</v>
      </c>
    </row>
    <row r="68" spans="1:3" x14ac:dyDescent="0.25">
      <c r="A68">
        <v>68</v>
      </c>
      <c r="B68" s="15">
        <f t="shared" si="2"/>
        <v>-11.280848756863184</v>
      </c>
      <c r="C68" s="15">
        <f t="shared" ref="C68:C131" si="3">2*PI()*(A68-81)/365</f>
        <v>-0.22378468217351952</v>
      </c>
    </row>
    <row r="69" spans="1:3" x14ac:dyDescent="0.25">
      <c r="A69">
        <v>69</v>
      </c>
      <c r="B69" s="15">
        <f t="shared" si="2"/>
        <v>-11.024942505810897</v>
      </c>
      <c r="C69" s="15">
        <f t="shared" si="3"/>
        <v>-0.20657047585247953</v>
      </c>
    </row>
    <row r="70" spans="1:3" x14ac:dyDescent="0.25">
      <c r="A70">
        <v>70</v>
      </c>
      <c r="B70" s="15">
        <f t="shared" si="2"/>
        <v>-10.762246985752121</v>
      </c>
      <c r="C70" s="15">
        <f t="shared" si="3"/>
        <v>-0.18935626953143955</v>
      </c>
    </row>
    <row r="71" spans="1:3" x14ac:dyDescent="0.25">
      <c r="A71">
        <v>71</v>
      </c>
      <c r="B71" s="15">
        <f t="shared" si="2"/>
        <v>-10.493118706594819</v>
      </c>
      <c r="C71" s="15">
        <f t="shared" si="3"/>
        <v>-0.17214206321039963</v>
      </c>
    </row>
    <row r="72" spans="1:3" x14ac:dyDescent="0.25">
      <c r="A72">
        <v>72</v>
      </c>
      <c r="B72" s="15">
        <f t="shared" si="2"/>
        <v>-10.217919928808794</v>
      </c>
      <c r="C72" s="15">
        <f t="shared" si="3"/>
        <v>-0.15492785688935967</v>
      </c>
    </row>
    <row r="73" spans="1:3" x14ac:dyDescent="0.25">
      <c r="A73">
        <v>73</v>
      </c>
      <c r="B73" s="15">
        <f t="shared" si="2"/>
        <v>-9.9370182212473619</v>
      </c>
      <c r="C73" s="15">
        <f t="shared" si="3"/>
        <v>-0.13771365056831969</v>
      </c>
    </row>
    <row r="74" spans="1:3" x14ac:dyDescent="0.25">
      <c r="A74">
        <v>74</v>
      </c>
      <c r="B74" s="15">
        <f t="shared" si="2"/>
        <v>-9.650786013236484</v>
      </c>
      <c r="C74" s="15">
        <f t="shared" si="3"/>
        <v>-0.12049944424727974</v>
      </c>
    </row>
    <row r="75" spans="1:3" x14ac:dyDescent="0.25">
      <c r="A75">
        <v>75</v>
      </c>
      <c r="B75" s="15">
        <f t="shared" si="2"/>
        <v>-9.359600141465874</v>
      </c>
      <c r="C75" s="15">
        <f t="shared" si="3"/>
        <v>-0.10328523792623977</v>
      </c>
    </row>
    <row r="76" spans="1:3" x14ac:dyDescent="0.25">
      <c r="A76">
        <v>76</v>
      </c>
      <c r="B76" s="15">
        <f t="shared" si="2"/>
        <v>-9.0638413922226118</v>
      </c>
      <c r="C76" s="15">
        <f t="shared" si="3"/>
        <v>-8.6071031605199813E-2</v>
      </c>
    </row>
    <row r="77" spans="1:3" x14ac:dyDescent="0.25">
      <c r="A77">
        <v>77</v>
      </c>
      <c r="B77" s="15">
        <f t="shared" si="2"/>
        <v>-8.7638940395130334</v>
      </c>
      <c r="C77" s="15">
        <f t="shared" si="3"/>
        <v>-6.8856825284159845E-2</v>
      </c>
    </row>
    <row r="78" spans="1:3" x14ac:dyDescent="0.25">
      <c r="A78">
        <v>78</v>
      </c>
      <c r="B78" s="15">
        <f t="shared" si="2"/>
        <v>-8.4601453796235262</v>
      </c>
      <c r="C78" s="15">
        <f t="shared" si="3"/>
        <v>-5.1642618963119884E-2</v>
      </c>
    </row>
    <row r="79" spans="1:3" x14ac:dyDescent="0.25">
      <c r="A79">
        <v>79</v>
      </c>
      <c r="B79" s="15">
        <f t="shared" si="2"/>
        <v>-8.1529852626747559</v>
      </c>
      <c r="C79" s="15">
        <f t="shared" si="3"/>
        <v>-3.4428412642079922E-2</v>
      </c>
    </row>
    <row r="80" spans="1:3" x14ac:dyDescent="0.25">
      <c r="A80">
        <v>80</v>
      </c>
      <c r="B80" s="15">
        <f t="shared" si="2"/>
        <v>-7.8428056217273934</v>
      </c>
      <c r="C80" s="15">
        <f t="shared" si="3"/>
        <v>-1.7214206321039961E-2</v>
      </c>
    </row>
    <row r="81" spans="1:3" x14ac:dyDescent="0.25">
      <c r="A81">
        <v>81</v>
      </c>
      <c r="B81" s="15">
        <f t="shared" si="2"/>
        <v>-7.53</v>
      </c>
      <c r="C81" s="15">
        <f t="shared" si="3"/>
        <v>0</v>
      </c>
    </row>
    <row r="82" spans="1:3" x14ac:dyDescent="0.25">
      <c r="A82">
        <v>82</v>
      </c>
      <c r="B82" s="15">
        <f t="shared" si="2"/>
        <v>-7.2149630767618973</v>
      </c>
      <c r="C82" s="15">
        <f t="shared" si="3"/>
        <v>1.7214206321039961E-2</v>
      </c>
    </row>
    <row r="83" spans="1:3" x14ac:dyDescent="0.25">
      <c r="A83">
        <v>83</v>
      </c>
      <c r="B83" s="15">
        <f t="shared" si="2"/>
        <v>-6.8980901924651992</v>
      </c>
      <c r="C83" s="15">
        <f t="shared" si="3"/>
        <v>3.4428412642079922E-2</v>
      </c>
    </row>
    <row r="84" spans="1:3" x14ac:dyDescent="0.25">
      <c r="A84">
        <v>84</v>
      </c>
      <c r="B84" s="15">
        <f t="shared" si="2"/>
        <v>-6.579776873680923</v>
      </c>
      <c r="C84" s="15">
        <f t="shared" si="3"/>
        <v>5.1642618963119884E-2</v>
      </c>
    </row>
    <row r="85" spans="1:3" x14ac:dyDescent="0.25">
      <c r="A85">
        <v>85</v>
      </c>
      <c r="B85" s="15">
        <f t="shared" si="2"/>
        <v>-6.2604183584041468</v>
      </c>
      <c r="C85" s="15">
        <f t="shared" si="3"/>
        <v>6.8856825284159845E-2</v>
      </c>
    </row>
    <row r="86" spans="1:3" x14ac:dyDescent="0.25">
      <c r="A86">
        <v>86</v>
      </c>
      <c r="B86" s="15">
        <f t="shared" si="2"/>
        <v>-5.940409122292583</v>
      </c>
      <c r="C86" s="15">
        <f t="shared" si="3"/>
        <v>8.6071031605199813E-2</v>
      </c>
    </row>
    <row r="87" spans="1:3" x14ac:dyDescent="0.25">
      <c r="A87">
        <v>87</v>
      </c>
      <c r="B87" s="15">
        <f t="shared" si="2"/>
        <v>-5.6201424064016345</v>
      </c>
      <c r="C87" s="15">
        <f t="shared" si="3"/>
        <v>0.10328523792623977</v>
      </c>
    </row>
    <row r="88" spans="1:3" x14ac:dyDescent="0.25">
      <c r="A88">
        <v>88</v>
      </c>
      <c r="B88" s="15">
        <f t="shared" si="2"/>
        <v>-5.3000097469770857</v>
      </c>
      <c r="C88" s="15">
        <f t="shared" si="3"/>
        <v>0.12049944424727974</v>
      </c>
    </row>
    <row r="89" spans="1:3" x14ac:dyDescent="0.25">
      <c r="A89">
        <v>89</v>
      </c>
      <c r="B89" s="15">
        <f t="shared" si="2"/>
        <v>-4.980400507863914</v>
      </c>
      <c r="C89" s="15">
        <f t="shared" si="3"/>
        <v>0.13771365056831969</v>
      </c>
    </row>
    <row r="90" spans="1:3" x14ac:dyDescent="0.25">
      <c r="A90">
        <v>90</v>
      </c>
      <c r="B90" s="15">
        <f t="shared" si="2"/>
        <v>-4.6617014160864922</v>
      </c>
      <c r="C90" s="15">
        <f t="shared" si="3"/>
        <v>0.15492785688935967</v>
      </c>
    </row>
    <row r="91" spans="1:3" x14ac:dyDescent="0.25">
      <c r="A91">
        <v>91</v>
      </c>
      <c r="B91" s="15">
        <f t="shared" si="2"/>
        <v>-4.344296101151456</v>
      </c>
      <c r="C91" s="15">
        <f t="shared" si="3"/>
        <v>0.17214206321039963</v>
      </c>
    </row>
    <row r="92" spans="1:3" x14ac:dyDescent="0.25">
      <c r="A92">
        <v>92</v>
      </c>
      <c r="B92" s="15">
        <f t="shared" si="2"/>
        <v>-4.0285646386199678</v>
      </c>
      <c r="C92" s="15">
        <f t="shared" si="3"/>
        <v>0.18935626953143955</v>
      </c>
    </row>
    <row r="93" spans="1:3" x14ac:dyDescent="0.25">
      <c r="A93">
        <v>93</v>
      </c>
      <c r="B93" s="15">
        <f t="shared" si="2"/>
        <v>-3.7148830984908479</v>
      </c>
      <c r="C93" s="15">
        <f t="shared" si="3"/>
        <v>0.20657047585247953</v>
      </c>
    </row>
    <row r="94" spans="1:3" x14ac:dyDescent="0.25">
      <c r="A94">
        <v>94</v>
      </c>
      <c r="B94" s="15">
        <f t="shared" si="2"/>
        <v>-3.4036230989301703</v>
      </c>
      <c r="C94" s="15">
        <f t="shared" si="3"/>
        <v>0.22378468217351952</v>
      </c>
    </row>
    <row r="95" spans="1:3" x14ac:dyDescent="0.25">
      <c r="A95">
        <v>95</v>
      </c>
      <c r="B95" s="15">
        <f t="shared" si="2"/>
        <v>-3.0951513658764043</v>
      </c>
      <c r="C95" s="15">
        <f t="shared" si="3"/>
        <v>0.24099888849455947</v>
      </c>
    </row>
    <row r="96" spans="1:3" x14ac:dyDescent="0.25">
      <c r="A96">
        <v>96</v>
      </c>
      <c r="B96" s="15">
        <f t="shared" si="2"/>
        <v>-2.7898292990430456</v>
      </c>
      <c r="C96" s="15">
        <f t="shared" si="3"/>
        <v>0.2582130948155994</v>
      </c>
    </row>
    <row r="97" spans="1:3" x14ac:dyDescent="0.25">
      <c r="A97">
        <v>97</v>
      </c>
      <c r="B97" s="15">
        <f t="shared" si="2"/>
        <v>-2.4880125448329173</v>
      </c>
      <c r="C97" s="15">
        <f t="shared" si="3"/>
        <v>0.27542730113663938</v>
      </c>
    </row>
    <row r="98" spans="1:3" x14ac:dyDescent="0.25">
      <c r="A98">
        <v>98</v>
      </c>
      <c r="B98" s="15">
        <f t="shared" si="2"/>
        <v>-2.1900505766699547</v>
      </c>
      <c r="C98" s="15">
        <f t="shared" si="3"/>
        <v>0.29264150745767936</v>
      </c>
    </row>
    <row r="99" spans="1:3" x14ac:dyDescent="0.25">
      <c r="A99">
        <v>99</v>
      </c>
      <c r="B99" s="15">
        <f t="shared" si="2"/>
        <v>-1.8962862832453116</v>
      </c>
      <c r="C99" s="15">
        <f t="shared" si="3"/>
        <v>0.30985571377871934</v>
      </c>
    </row>
    <row r="100" spans="1:3" x14ac:dyDescent="0.25">
      <c r="A100">
        <v>100</v>
      </c>
      <c r="B100" s="15">
        <f t="shared" si="2"/>
        <v>-1.6070555651651</v>
      </c>
      <c r="C100" s="15">
        <f t="shared" si="3"/>
        <v>0.32706992009975927</v>
      </c>
    </row>
    <row r="101" spans="1:3" x14ac:dyDescent="0.25">
      <c r="A101">
        <v>101</v>
      </c>
      <c r="B101" s="15">
        <f t="shared" si="2"/>
        <v>-1.322686940476858</v>
      </c>
      <c r="C101" s="15">
        <f t="shared" si="3"/>
        <v>0.34428412642079925</v>
      </c>
    </row>
    <row r="102" spans="1:3" x14ac:dyDescent="0.25">
      <c r="A102">
        <v>102</v>
      </c>
      <c r="B102" s="15">
        <f t="shared" si="2"/>
        <v>-1.043501159541278</v>
      </c>
      <c r="C102" s="15">
        <f t="shared" si="3"/>
        <v>0.36149833274183923</v>
      </c>
    </row>
    <row r="103" spans="1:3" x14ac:dyDescent="0.25">
      <c r="A103">
        <v>103</v>
      </c>
      <c r="B103" s="15">
        <f t="shared" si="2"/>
        <v>-0.7698108297043208</v>
      </c>
      <c r="C103" s="15">
        <f t="shared" si="3"/>
        <v>0.37871253906287911</v>
      </c>
    </row>
    <row r="104" spans="1:3" x14ac:dyDescent="0.25">
      <c r="A104">
        <v>104</v>
      </c>
      <c r="B104" s="15">
        <f t="shared" si="2"/>
        <v>-0.50192005021316743</v>
      </c>
      <c r="C104" s="15">
        <f t="shared" si="3"/>
        <v>0.39592674538391909</v>
      </c>
    </row>
    <row r="105" spans="1:3" x14ac:dyDescent="0.25">
      <c r="A105">
        <v>105</v>
      </c>
      <c r="B105" s="15">
        <f t="shared" si="2"/>
        <v>-0.24012405780709589</v>
      </c>
      <c r="C105" s="15">
        <f t="shared" si="3"/>
        <v>0.41314095170495907</v>
      </c>
    </row>
    <row r="106" spans="1:3" x14ac:dyDescent="0.25">
      <c r="A106">
        <v>106</v>
      </c>
      <c r="B106" s="15">
        <f t="shared" si="2"/>
        <v>1.5291116598477705E-2</v>
      </c>
      <c r="C106" s="15">
        <f t="shared" si="3"/>
        <v>0.43035515802599905</v>
      </c>
    </row>
    <row r="107" spans="1:3" x14ac:dyDescent="0.25">
      <c r="A107">
        <v>107</v>
      </c>
      <c r="B107" s="15">
        <f t="shared" si="2"/>
        <v>0.26404897972981911</v>
      </c>
      <c r="C107" s="15">
        <f t="shared" si="3"/>
        <v>0.44756936434703903</v>
      </c>
    </row>
    <row r="108" spans="1:3" x14ac:dyDescent="0.25">
      <c r="A108">
        <v>108</v>
      </c>
      <c r="B108" s="15">
        <f t="shared" si="2"/>
        <v>0.50588289588343516</v>
      </c>
      <c r="C108" s="15">
        <f t="shared" si="3"/>
        <v>0.46478357066807896</v>
      </c>
    </row>
    <row r="109" spans="1:3" x14ac:dyDescent="0.25">
      <c r="A109">
        <v>109</v>
      </c>
      <c r="B109" s="15">
        <f t="shared" si="2"/>
        <v>0.74053639458849185</v>
      </c>
      <c r="C109" s="15">
        <f t="shared" si="3"/>
        <v>0.48199777698911894</v>
      </c>
    </row>
    <row r="110" spans="1:3" x14ac:dyDescent="0.25">
      <c r="A110">
        <v>110</v>
      </c>
      <c r="B110" s="15">
        <f t="shared" si="2"/>
        <v>0.9677634656409293</v>
      </c>
      <c r="C110" s="15">
        <f t="shared" si="3"/>
        <v>0.49921198331015892</v>
      </c>
    </row>
    <row r="111" spans="1:3" x14ac:dyDescent="0.25">
      <c r="A111">
        <v>111</v>
      </c>
      <c r="B111" s="15">
        <f t="shared" si="2"/>
        <v>1.1873288411622274</v>
      </c>
      <c r="C111" s="15">
        <f t="shared" si="3"/>
        <v>0.5164261896311988</v>
      </c>
    </row>
    <row r="112" spans="1:3" x14ac:dyDescent="0.25">
      <c r="A112">
        <v>112</v>
      </c>
      <c r="B112" s="15">
        <f t="shared" si="2"/>
        <v>1.3990082643513926</v>
      </c>
      <c r="C112" s="15">
        <f t="shared" si="3"/>
        <v>0.53364039595223878</v>
      </c>
    </row>
    <row r="113" spans="1:3" x14ac:dyDescent="0.25">
      <c r="A113">
        <v>113</v>
      </c>
      <c r="B113" s="15">
        <f t="shared" si="2"/>
        <v>1.6025887446145586</v>
      </c>
      <c r="C113" s="15">
        <f t="shared" si="3"/>
        <v>0.55085460227327876</v>
      </c>
    </row>
    <row r="114" spans="1:3" x14ac:dyDescent="0.25">
      <c r="A114">
        <v>114</v>
      </c>
      <c r="B114" s="15">
        <f t="shared" si="2"/>
        <v>1.7978687987730522</v>
      </c>
      <c r="C114" s="15">
        <f t="shared" si="3"/>
        <v>0.56806880859431874</v>
      </c>
    </row>
    <row r="115" spans="1:3" x14ac:dyDescent="0.25">
      <c r="A115">
        <v>115</v>
      </c>
      <c r="B115" s="15">
        <f t="shared" si="2"/>
        <v>1.9846586780673228</v>
      </c>
      <c r="C115" s="15">
        <f t="shared" si="3"/>
        <v>0.58528301491535872</v>
      </c>
    </row>
    <row r="116" spans="1:3" x14ac:dyDescent="0.25">
      <c r="A116">
        <v>116</v>
      </c>
      <c r="B116" s="15">
        <f t="shared" si="2"/>
        <v>2.1627805806912122</v>
      </c>
      <c r="C116" s="15">
        <f t="shared" si="3"/>
        <v>0.60249722123639871</v>
      </c>
    </row>
    <row r="117" spans="1:3" x14ac:dyDescent="0.25">
      <c r="A117">
        <v>117</v>
      </c>
      <c r="B117" s="15">
        <f t="shared" si="2"/>
        <v>2.3320688496083162</v>
      </c>
      <c r="C117" s="15">
        <f t="shared" si="3"/>
        <v>0.61971142755743869</v>
      </c>
    </row>
    <row r="118" spans="1:3" x14ac:dyDescent="0.25">
      <c r="A118">
        <v>118</v>
      </c>
      <c r="B118" s="15">
        <f t="shared" si="2"/>
        <v>2.4923701554198168</v>
      </c>
      <c r="C118" s="15">
        <f t="shared" si="3"/>
        <v>0.63692563387847867</v>
      </c>
    </row>
    <row r="119" spans="1:3" x14ac:dyDescent="0.25">
      <c r="A119">
        <v>119</v>
      </c>
      <c r="B119" s="15">
        <f t="shared" si="2"/>
        <v>2.6435436640710588</v>
      </c>
      <c r="C119" s="15">
        <f t="shared" si="3"/>
        <v>0.65413984019951854</v>
      </c>
    </row>
    <row r="120" spans="1:3" x14ac:dyDescent="0.25">
      <c r="A120">
        <v>120</v>
      </c>
      <c r="B120" s="15">
        <f t="shared" si="2"/>
        <v>2.7854611892022048</v>
      </c>
      <c r="C120" s="15">
        <f t="shared" si="3"/>
        <v>0.67135404652055852</v>
      </c>
    </row>
    <row r="121" spans="1:3" x14ac:dyDescent="0.25">
      <c r="A121">
        <v>121</v>
      </c>
      <c r="B121" s="15">
        <f t="shared" si="2"/>
        <v>2.9180073289668109</v>
      </c>
      <c r="C121" s="15">
        <f t="shared" si="3"/>
        <v>0.6885682528415985</v>
      </c>
    </row>
    <row r="122" spans="1:3" x14ac:dyDescent="0.25">
      <c r="A122">
        <v>122</v>
      </c>
      <c r="B122" s="15">
        <f t="shared" si="2"/>
        <v>3.0410795871605392</v>
      </c>
      <c r="C122" s="15">
        <f t="shared" si="3"/>
        <v>0.70578245916263838</v>
      </c>
    </row>
    <row r="123" spans="1:3" x14ac:dyDescent="0.25">
      <c r="A123">
        <v>123</v>
      </c>
      <c r="B123" s="15">
        <f t="shared" si="2"/>
        <v>3.154588478521172</v>
      </c>
      <c r="C123" s="15">
        <f t="shared" si="3"/>
        <v>0.72299666548367847</v>
      </c>
    </row>
    <row r="124" spans="1:3" x14ac:dyDescent="0.25">
      <c r="A124">
        <v>124</v>
      </c>
      <c r="B124" s="15">
        <f t="shared" si="2"/>
        <v>3.2584576180798459</v>
      </c>
      <c r="C124" s="15">
        <f t="shared" si="3"/>
        <v>0.74021087180471834</v>
      </c>
    </row>
    <row r="125" spans="1:3" x14ac:dyDescent="0.25">
      <c r="A125">
        <v>125</v>
      </c>
      <c r="B125" s="15">
        <f t="shared" si="2"/>
        <v>3.3526237944626183</v>
      </c>
      <c r="C125" s="15">
        <f t="shared" si="3"/>
        <v>0.75742507812575821</v>
      </c>
    </row>
    <row r="126" spans="1:3" x14ac:dyDescent="0.25">
      <c r="A126">
        <v>126</v>
      </c>
      <c r="B126" s="15">
        <f t="shared" si="2"/>
        <v>3.4370370270605548</v>
      </c>
      <c r="C126" s="15">
        <f t="shared" si="3"/>
        <v>0.7746392844467983</v>
      </c>
    </row>
    <row r="127" spans="1:3" x14ac:dyDescent="0.25">
      <c r="A127">
        <v>127</v>
      </c>
      <c r="B127" s="15">
        <f t="shared" si="2"/>
        <v>3.5116606070058483</v>
      </c>
      <c r="C127" s="15">
        <f t="shared" si="3"/>
        <v>0.79185349076783818</v>
      </c>
    </row>
    <row r="128" spans="1:3" x14ac:dyDescent="0.25">
      <c r="A128">
        <v>128</v>
      </c>
      <c r="B128" s="15">
        <f t="shared" si="2"/>
        <v>3.5764711219108341</v>
      </c>
      <c r="C128" s="15">
        <f t="shared" si="3"/>
        <v>0.80906769708887827</v>
      </c>
    </row>
    <row r="129" spans="1:3" x14ac:dyDescent="0.25">
      <c r="A129">
        <v>129</v>
      </c>
      <c r="B129" s="15">
        <f t="shared" si="2"/>
        <v>3.6314584643461121</v>
      </c>
      <c r="C129" s="15">
        <f t="shared" si="3"/>
        <v>0.82628190340991814</v>
      </c>
    </row>
    <row r="130" spans="1:3" x14ac:dyDescent="0.25">
      <c r="A130">
        <v>130</v>
      </c>
      <c r="B130" s="15">
        <f t="shared" ref="B130:B193" si="4">9.87*SIN(2*C130)-7.53*COS(C130)-1.5*SIN(C130)</f>
        <v>3.6766258240534686</v>
      </c>
      <c r="C130" s="15">
        <f t="shared" si="3"/>
        <v>0.84349610973095812</v>
      </c>
    </row>
    <row r="131" spans="1:3" x14ac:dyDescent="0.25">
      <c r="A131">
        <v>131</v>
      </c>
      <c r="B131" s="15">
        <f t="shared" si="4"/>
        <v>3.7119896639086498</v>
      </c>
      <c r="C131" s="15">
        <f t="shared" si="3"/>
        <v>0.8607103160519981</v>
      </c>
    </row>
    <row r="132" spans="1:3" x14ac:dyDescent="0.25">
      <c r="A132">
        <v>132</v>
      </c>
      <c r="B132" s="15">
        <f t="shared" si="4"/>
        <v>3.7375796796685163</v>
      </c>
      <c r="C132" s="15">
        <f t="shared" ref="C132:C195" si="5">2*PI()*(A132-81)/365</f>
        <v>0.87792452237303809</v>
      </c>
    </row>
    <row r="133" spans="1:3" x14ac:dyDescent="0.25">
      <c r="A133">
        <v>133</v>
      </c>
      <c r="B133" s="15">
        <f t="shared" si="4"/>
        <v>3.7534387435564076</v>
      </c>
      <c r="C133" s="15">
        <f t="shared" si="5"/>
        <v>0.89513872869407807</v>
      </c>
    </row>
    <row r="134" spans="1:3" x14ac:dyDescent="0.25">
      <c r="A134">
        <v>134</v>
      </c>
      <c r="B134" s="15">
        <f t="shared" si="4"/>
        <v>3.759622831758854</v>
      </c>
      <c r="C134" s="15">
        <f t="shared" si="5"/>
        <v>0.91235293501511805</v>
      </c>
    </row>
    <row r="135" spans="1:3" x14ac:dyDescent="0.25">
      <c r="A135">
        <v>135</v>
      </c>
      <c r="B135" s="15">
        <f t="shared" si="4"/>
        <v>3.7562009359260493</v>
      </c>
      <c r="C135" s="15">
        <f t="shared" si="5"/>
        <v>0.92956714133615792</v>
      </c>
    </row>
    <row r="136" spans="1:3" x14ac:dyDescent="0.25">
      <c r="A136">
        <v>136</v>
      </c>
      <c r="B136" s="15">
        <f t="shared" si="4"/>
        <v>3.7432549587874764</v>
      </c>
      <c r="C136" s="15">
        <f t="shared" si="5"/>
        <v>0.94678134765719801</v>
      </c>
    </row>
    <row r="137" spans="1:3" x14ac:dyDescent="0.25">
      <c r="A137">
        <v>137</v>
      </c>
      <c r="B137" s="15">
        <f t="shared" si="4"/>
        <v>3.7208795940131303</v>
      </c>
      <c r="C137" s="15">
        <f t="shared" si="5"/>
        <v>0.96399555397823788</v>
      </c>
    </row>
    <row r="138" spans="1:3" x14ac:dyDescent="0.25">
      <c r="A138">
        <v>138</v>
      </c>
      <c r="B138" s="15">
        <f t="shared" si="4"/>
        <v>3.6891821904695723</v>
      </c>
      <c r="C138" s="15">
        <f t="shared" si="5"/>
        <v>0.98120976029927776</v>
      </c>
    </row>
    <row r="139" spans="1:3" x14ac:dyDescent="0.25">
      <c r="A139">
        <v>139</v>
      </c>
      <c r="B139" s="15">
        <f t="shared" si="4"/>
        <v>3.648282601038658</v>
      </c>
      <c r="C139" s="15">
        <f t="shared" si="5"/>
        <v>0.99842396662031785</v>
      </c>
    </row>
    <row r="140" spans="1:3" x14ac:dyDescent="0.25">
      <c r="A140">
        <v>140</v>
      </c>
      <c r="B140" s="15">
        <f t="shared" si="4"/>
        <v>3.5983130161851964</v>
      </c>
      <c r="C140" s="15">
        <f t="shared" si="5"/>
        <v>1.0156381729413577</v>
      </c>
    </row>
    <row r="141" spans="1:3" x14ac:dyDescent="0.25">
      <c r="A141">
        <v>141</v>
      </c>
      <c r="B141" s="15">
        <f t="shared" si="4"/>
        <v>3.539417782478063</v>
      </c>
      <c r="C141" s="15">
        <f t="shared" si="5"/>
        <v>1.0328523792623976</v>
      </c>
    </row>
    <row r="142" spans="1:3" x14ac:dyDescent="0.25">
      <c r="A142">
        <v>142</v>
      </c>
      <c r="B142" s="15">
        <f t="shared" si="4"/>
        <v>3.4717532062871586</v>
      </c>
      <c r="C142" s="15">
        <f t="shared" si="5"/>
        <v>1.0500665855834377</v>
      </c>
    </row>
    <row r="143" spans="1:3" x14ac:dyDescent="0.25">
      <c r="A143">
        <v>143</v>
      </c>
      <c r="B143" s="15">
        <f t="shared" si="4"/>
        <v>3.3954873428963941</v>
      </c>
      <c r="C143" s="15">
        <f t="shared" si="5"/>
        <v>1.0672807919044776</v>
      </c>
    </row>
    <row r="144" spans="1:3" x14ac:dyDescent="0.25">
      <c r="A144">
        <v>144</v>
      </c>
      <c r="B144" s="15">
        <f t="shared" si="4"/>
        <v>3.3107997712901853</v>
      </c>
      <c r="C144" s="15">
        <f t="shared" si="5"/>
        <v>1.0844949982255176</v>
      </c>
    </row>
    <row r="145" spans="1:3" x14ac:dyDescent="0.25">
      <c r="A145">
        <v>145</v>
      </c>
      <c r="B145" s="15">
        <f t="shared" si="4"/>
        <v>3.2178813548881493</v>
      </c>
      <c r="C145" s="15">
        <f t="shared" si="5"/>
        <v>1.1017092045465575</v>
      </c>
    </row>
    <row r="146" spans="1:3" x14ac:dyDescent="0.25">
      <c r="A146">
        <v>146</v>
      </c>
      <c r="B146" s="15">
        <f t="shared" si="4"/>
        <v>3.1169339885193859</v>
      </c>
      <c r="C146" s="15">
        <f t="shared" si="5"/>
        <v>1.1189234108675974</v>
      </c>
    </row>
    <row r="147" spans="1:3" x14ac:dyDescent="0.25">
      <c r="A147">
        <v>147</v>
      </c>
      <c r="B147" s="15">
        <f t="shared" si="4"/>
        <v>3.0081703319441471</v>
      </c>
      <c r="C147" s="15">
        <f t="shared" si="5"/>
        <v>1.1361376171886375</v>
      </c>
    </row>
    <row r="148" spans="1:3" x14ac:dyDescent="0.25">
      <c r="A148">
        <v>148</v>
      </c>
      <c r="B148" s="15">
        <f t="shared" si="4"/>
        <v>2.8918135302468606</v>
      </c>
      <c r="C148" s="15">
        <f t="shared" si="5"/>
        <v>1.1533518235096774</v>
      </c>
    </row>
    <row r="149" spans="1:3" x14ac:dyDescent="0.25">
      <c r="A149">
        <v>149</v>
      </c>
      <c r="B149" s="15">
        <f t="shared" si="4"/>
        <v>2.7680969214399593</v>
      </c>
      <c r="C149" s="15">
        <f t="shared" si="5"/>
        <v>1.1705660298307174</v>
      </c>
    </row>
    <row r="150" spans="1:3" x14ac:dyDescent="0.25">
      <c r="A150">
        <v>150</v>
      </c>
      <c r="B150" s="15">
        <f t="shared" si="4"/>
        <v>2.6372637316334417</v>
      </c>
      <c r="C150" s="15">
        <f t="shared" si="5"/>
        <v>1.1877802361517573</v>
      </c>
    </row>
    <row r="151" spans="1:3" x14ac:dyDescent="0.25">
      <c r="A151">
        <v>151</v>
      </c>
      <c r="B151" s="15">
        <f t="shared" si="4"/>
        <v>2.4995667581397525</v>
      </c>
      <c r="C151" s="15">
        <f t="shared" si="5"/>
        <v>1.2049944424727974</v>
      </c>
    </row>
    <row r="152" spans="1:3" x14ac:dyDescent="0.25">
      <c r="A152">
        <v>152</v>
      </c>
      <c r="B152" s="15">
        <f t="shared" si="4"/>
        <v>2.3552680408980873</v>
      </c>
      <c r="C152" s="15">
        <f t="shared" si="5"/>
        <v>1.2222086487938373</v>
      </c>
    </row>
    <row r="153" spans="1:3" x14ac:dyDescent="0.25">
      <c r="A153">
        <v>153</v>
      </c>
      <c r="B153" s="15">
        <f t="shared" si="4"/>
        <v>2.2046385226161185</v>
      </c>
      <c r="C153" s="15">
        <f t="shared" si="5"/>
        <v>1.2394228551148774</v>
      </c>
    </row>
    <row r="154" spans="1:3" x14ac:dyDescent="0.25">
      <c r="A154">
        <v>154</v>
      </c>
      <c r="B154" s="15">
        <f t="shared" si="4"/>
        <v>2.0479576980406256</v>
      </c>
      <c r="C154" s="15">
        <f t="shared" si="5"/>
        <v>1.2566370614359172</v>
      </c>
    </row>
    <row r="155" spans="1:3" x14ac:dyDescent="0.25">
      <c r="A155">
        <v>155</v>
      </c>
      <c r="B155" s="15">
        <f t="shared" si="4"/>
        <v>1.88551325278147</v>
      </c>
      <c r="C155" s="15">
        <f t="shared" si="5"/>
        <v>1.2738512677569573</v>
      </c>
    </row>
    <row r="156" spans="1:3" x14ac:dyDescent="0.25">
      <c r="A156">
        <v>156</v>
      </c>
      <c r="B156" s="15">
        <f t="shared" si="4"/>
        <v>1.7176006921258908</v>
      </c>
      <c r="C156" s="15">
        <f t="shared" si="5"/>
        <v>1.2910654740779972</v>
      </c>
    </row>
    <row r="157" spans="1:3" x14ac:dyDescent="0.25">
      <c r="A157">
        <v>157</v>
      </c>
      <c r="B157" s="15">
        <f t="shared" si="4"/>
        <v>1.544522960291931</v>
      </c>
      <c r="C157" s="15">
        <f t="shared" si="5"/>
        <v>1.3082796803990371</v>
      </c>
    </row>
    <row r="158" spans="1:3" x14ac:dyDescent="0.25">
      <c r="A158">
        <v>158</v>
      </c>
      <c r="B158" s="15">
        <f t="shared" si="4"/>
        <v>1.3665900505813791</v>
      </c>
      <c r="C158" s="15">
        <f t="shared" si="5"/>
        <v>1.3254938867200772</v>
      </c>
    </row>
    <row r="159" spans="1:3" x14ac:dyDescent="0.25">
      <c r="A159">
        <v>159</v>
      </c>
      <c r="B159" s="15">
        <f t="shared" si="4"/>
        <v>1.1841186069033436</v>
      </c>
      <c r="C159" s="15">
        <f t="shared" si="5"/>
        <v>1.342708093041117</v>
      </c>
    </row>
    <row r="160" spans="1:3" x14ac:dyDescent="0.25">
      <c r="A160">
        <v>160</v>
      </c>
      <c r="B160" s="15">
        <f t="shared" si="4"/>
        <v>0.99743151714994216</v>
      </c>
      <c r="C160" s="15">
        <f t="shared" si="5"/>
        <v>1.3599222993621571</v>
      </c>
    </row>
    <row r="161" spans="1:3" x14ac:dyDescent="0.25">
      <c r="A161">
        <v>161</v>
      </c>
      <c r="B161" s="15">
        <f t="shared" si="4"/>
        <v>0.80685749891536918</v>
      </c>
      <c r="C161" s="15">
        <f t="shared" si="5"/>
        <v>1.377136505683197</v>
      </c>
    </row>
    <row r="162" spans="1:3" x14ac:dyDescent="0.25">
      <c r="A162">
        <v>162</v>
      </c>
      <c r="B162" s="15">
        <f t="shared" si="4"/>
        <v>0.61273067805864678</v>
      </c>
      <c r="C162" s="15">
        <f t="shared" si="5"/>
        <v>1.3943507120042369</v>
      </c>
    </row>
    <row r="163" spans="1:3" x14ac:dyDescent="0.25">
      <c r="A163">
        <v>163</v>
      </c>
      <c r="B163" s="15">
        <f t="shared" si="4"/>
        <v>0.41539016061902712</v>
      </c>
      <c r="C163" s="15">
        <f t="shared" si="5"/>
        <v>1.4115649183252768</v>
      </c>
    </row>
    <row r="164" spans="1:3" x14ac:dyDescent="0.25">
      <c r="A164">
        <v>164</v>
      </c>
      <c r="B164" s="15">
        <f t="shared" si="4"/>
        <v>0.21517959860089753</v>
      </c>
      <c r="C164" s="15">
        <f t="shared" si="5"/>
        <v>1.4287791246463171</v>
      </c>
    </row>
    <row r="165" spans="1:3" x14ac:dyDescent="0.25">
      <c r="A165">
        <v>165</v>
      </c>
      <c r="B165" s="15">
        <f t="shared" si="4"/>
        <v>1.2446750152412589E-2</v>
      </c>
      <c r="C165" s="15">
        <f t="shared" si="5"/>
        <v>1.4459933309673569</v>
      </c>
    </row>
    <row r="166" spans="1:3" x14ac:dyDescent="0.25">
      <c r="A166">
        <v>166</v>
      </c>
      <c r="B166" s="15">
        <f t="shared" si="4"/>
        <v>-0.19245696533128842</v>
      </c>
      <c r="C166" s="15">
        <f t="shared" si="5"/>
        <v>1.4632075372883968</v>
      </c>
    </row>
    <row r="167" spans="1:3" x14ac:dyDescent="0.25">
      <c r="A167">
        <v>167</v>
      </c>
      <c r="B167" s="15">
        <f t="shared" si="4"/>
        <v>-0.39917691664320798</v>
      </c>
      <c r="C167" s="15">
        <f t="shared" si="5"/>
        <v>1.4804217436094367</v>
      </c>
    </row>
    <row r="168" spans="1:3" x14ac:dyDescent="0.25">
      <c r="A168">
        <v>168</v>
      </c>
      <c r="B168" s="15">
        <f t="shared" si="4"/>
        <v>-0.60735571419559153</v>
      </c>
      <c r="C168" s="15">
        <f t="shared" si="5"/>
        <v>1.4976359499304766</v>
      </c>
    </row>
    <row r="169" spans="1:3" x14ac:dyDescent="0.25">
      <c r="A169">
        <v>169</v>
      </c>
      <c r="B169" s="15">
        <f t="shared" si="4"/>
        <v>-0.81663366689975991</v>
      </c>
      <c r="C169" s="15">
        <f t="shared" si="5"/>
        <v>1.5148501562515164</v>
      </c>
    </row>
    <row r="170" spans="1:3" x14ac:dyDescent="0.25">
      <c r="A170">
        <v>170</v>
      </c>
      <c r="B170" s="15">
        <f t="shared" si="4"/>
        <v>-1.0266492419433191</v>
      </c>
      <c r="C170" s="15">
        <f t="shared" si="5"/>
        <v>1.5320643625725567</v>
      </c>
    </row>
    <row r="171" spans="1:3" x14ac:dyDescent="0.25">
      <c r="A171">
        <v>171</v>
      </c>
      <c r="B171" s="15">
        <f t="shared" si="4"/>
        <v>-1.2370395269098728</v>
      </c>
      <c r="C171" s="15">
        <f t="shared" si="5"/>
        <v>1.5492785688935966</v>
      </c>
    </row>
    <row r="172" spans="1:3" x14ac:dyDescent="0.25">
      <c r="A172">
        <v>172</v>
      </c>
      <c r="B172" s="15">
        <f t="shared" si="4"/>
        <v>-1.4474406936836473</v>
      </c>
      <c r="C172" s="15">
        <f t="shared" si="5"/>
        <v>1.5664927752146365</v>
      </c>
    </row>
    <row r="173" spans="1:3" x14ac:dyDescent="0.25">
      <c r="A173">
        <v>173</v>
      </c>
      <c r="B173" s="15">
        <f t="shared" si="4"/>
        <v>-1.6574884635790872</v>
      </c>
      <c r="C173" s="15">
        <f t="shared" si="5"/>
        <v>1.5837069815356764</v>
      </c>
    </row>
    <row r="174" spans="1:3" x14ac:dyDescent="0.25">
      <c r="A174">
        <v>174</v>
      </c>
      <c r="B174" s="15">
        <f t="shared" si="4"/>
        <v>-1.8668185731341924</v>
      </c>
      <c r="C174" s="15">
        <f t="shared" si="5"/>
        <v>1.6009211878567164</v>
      </c>
    </row>
    <row r="175" spans="1:3" x14ac:dyDescent="0.25">
      <c r="A175">
        <v>175</v>
      </c>
      <c r="B175" s="15">
        <f t="shared" si="4"/>
        <v>-2.0750672400053958</v>
      </c>
      <c r="C175" s="15">
        <f t="shared" si="5"/>
        <v>1.6181353941777565</v>
      </c>
    </row>
    <row r="176" spans="1:3" x14ac:dyDescent="0.25">
      <c r="A176">
        <v>176</v>
      </c>
      <c r="B176" s="15">
        <f t="shared" si="4"/>
        <v>-2.2818716284017082</v>
      </c>
      <c r="C176" s="15">
        <f t="shared" si="5"/>
        <v>1.6353496004987964</v>
      </c>
    </row>
    <row r="177" spans="1:3" x14ac:dyDescent="0.25">
      <c r="A177">
        <v>177</v>
      </c>
      <c r="B177" s="15">
        <f t="shared" si="4"/>
        <v>-2.4868703134963317</v>
      </c>
      <c r="C177" s="15">
        <f t="shared" si="5"/>
        <v>1.6525638068198363</v>
      </c>
    </row>
    <row r="178" spans="1:3" x14ac:dyDescent="0.25">
      <c r="A178">
        <v>178</v>
      </c>
      <c r="B178" s="15">
        <f t="shared" si="4"/>
        <v>-2.6897037442551217</v>
      </c>
      <c r="C178" s="15">
        <f t="shared" si="5"/>
        <v>1.6697780131408764</v>
      </c>
    </row>
    <row r="179" spans="1:3" x14ac:dyDescent="0.25">
      <c r="A179">
        <v>179</v>
      </c>
      <c r="B179" s="15">
        <f t="shared" si="4"/>
        <v>-2.8900147041231432</v>
      </c>
      <c r="C179" s="15">
        <f t="shared" si="5"/>
        <v>1.6869922194619162</v>
      </c>
    </row>
    <row r="180" spans="1:3" x14ac:dyDescent="0.25">
      <c r="A180">
        <v>180</v>
      </c>
      <c r="B180" s="15">
        <f t="shared" si="4"/>
        <v>-3.0874487690131183</v>
      </c>
      <c r="C180" s="15">
        <f t="shared" si="5"/>
        <v>1.7042064257829563</v>
      </c>
    </row>
    <row r="181" spans="1:3" x14ac:dyDescent="0.25">
      <c r="A181">
        <v>181</v>
      </c>
      <c r="B181" s="15">
        <f t="shared" si="4"/>
        <v>-3.2816547620426237</v>
      </c>
      <c r="C181" s="15">
        <f t="shared" si="5"/>
        <v>1.7214206321039962</v>
      </c>
    </row>
    <row r="182" spans="1:3" x14ac:dyDescent="0.25">
      <c r="A182">
        <v>182</v>
      </c>
      <c r="B182" s="15">
        <f t="shared" si="4"/>
        <v>-3.4722852044709001</v>
      </c>
      <c r="C182" s="15">
        <f t="shared" si="5"/>
        <v>1.7386348384250363</v>
      </c>
    </row>
    <row r="183" spans="1:3" x14ac:dyDescent="0.25">
      <c r="A183">
        <v>183</v>
      </c>
      <c r="B183" s="15">
        <f t="shared" si="4"/>
        <v>-3.6589967622904469</v>
      </c>
      <c r="C183" s="15">
        <f t="shared" si="5"/>
        <v>1.7558490447460762</v>
      </c>
    </row>
    <row r="184" spans="1:3" x14ac:dyDescent="0.25">
      <c r="A184">
        <v>184</v>
      </c>
      <c r="B184" s="15">
        <f t="shared" si="4"/>
        <v>-3.8414506879338766</v>
      </c>
      <c r="C184" s="15">
        <f t="shared" si="5"/>
        <v>1.773063251067116</v>
      </c>
    </row>
    <row r="185" spans="1:3" x14ac:dyDescent="0.25">
      <c r="A185">
        <v>185</v>
      </c>
      <c r="B185" s="15">
        <f t="shared" si="4"/>
        <v>-4.0193132565621656</v>
      </c>
      <c r="C185" s="15">
        <f t="shared" si="5"/>
        <v>1.7902774573881561</v>
      </c>
    </row>
    <row r="186" spans="1:3" x14ac:dyDescent="0.25">
      <c r="A186">
        <v>186</v>
      </c>
      <c r="B186" s="15">
        <f t="shared" si="4"/>
        <v>-4.1922561964068965</v>
      </c>
      <c r="C186" s="15">
        <f t="shared" si="5"/>
        <v>1.8074916637091962</v>
      </c>
    </row>
    <row r="187" spans="1:3" x14ac:dyDescent="0.25">
      <c r="A187">
        <v>187</v>
      </c>
      <c r="B187" s="15">
        <f t="shared" si="4"/>
        <v>-4.3599571126461782</v>
      </c>
      <c r="C187" s="15">
        <f t="shared" si="5"/>
        <v>1.8247058700302361</v>
      </c>
    </row>
    <row r="188" spans="1:3" x14ac:dyDescent="0.25">
      <c r="A188">
        <v>188</v>
      </c>
      <c r="B188" s="15">
        <f t="shared" si="4"/>
        <v>-4.5220999043015162</v>
      </c>
      <c r="C188" s="15">
        <f t="shared" si="5"/>
        <v>1.841920076351276</v>
      </c>
    </row>
    <row r="189" spans="1:3" x14ac:dyDescent="0.25">
      <c r="A189">
        <v>189</v>
      </c>
      <c r="B189" s="15">
        <f t="shared" si="4"/>
        <v>-4.6783751736512107</v>
      </c>
      <c r="C189" s="15">
        <f t="shared" si="5"/>
        <v>1.8591342826723158</v>
      </c>
    </row>
    <row r="190" spans="1:3" x14ac:dyDescent="0.25">
      <c r="A190">
        <v>190</v>
      </c>
      <c r="B190" s="15">
        <f t="shared" si="4"/>
        <v>-4.8284806276647743</v>
      </c>
      <c r="C190" s="15">
        <f t="shared" si="5"/>
        <v>1.8763484889933557</v>
      </c>
    </row>
    <row r="191" spans="1:3" x14ac:dyDescent="0.25">
      <c r="A191">
        <v>191</v>
      </c>
      <c r="B191" s="15">
        <f t="shared" si="4"/>
        <v>-4.9721214709722741</v>
      </c>
      <c r="C191" s="15">
        <f t="shared" si="5"/>
        <v>1.893562695314396</v>
      </c>
    </row>
    <row r="192" spans="1:3" x14ac:dyDescent="0.25">
      <c r="A192">
        <v>192</v>
      </c>
      <c r="B192" s="15">
        <f t="shared" si="4"/>
        <v>-5.1090107898925696</v>
      </c>
      <c r="C192" s="15">
        <f t="shared" si="5"/>
        <v>1.9107769016354359</v>
      </c>
    </row>
    <row r="193" spans="1:3" x14ac:dyDescent="0.25">
      <c r="A193">
        <v>193</v>
      </c>
      <c r="B193" s="15">
        <f t="shared" si="4"/>
        <v>-5.2388699270550658</v>
      </c>
      <c r="C193" s="15">
        <f t="shared" si="5"/>
        <v>1.9279911079564758</v>
      </c>
    </row>
    <row r="194" spans="1:3" x14ac:dyDescent="0.25">
      <c r="A194">
        <v>194</v>
      </c>
      <c r="B194" s="15">
        <f t="shared" ref="B194:B257" si="6">9.87*SIN(2*C194)-7.53*COS(C194)-1.5*SIN(C194)</f>
        <v>-5.3614288461606812</v>
      </c>
      <c r="C194" s="15">
        <f t="shared" si="5"/>
        <v>1.9452053142775156</v>
      </c>
    </row>
    <row r="195" spans="1:3" x14ac:dyDescent="0.25">
      <c r="A195">
        <v>195</v>
      </c>
      <c r="B195" s="15">
        <f t="shared" si="6"/>
        <v>-5.4764264864395393</v>
      </c>
      <c r="C195" s="15">
        <f t="shared" si="5"/>
        <v>1.9624195205985555</v>
      </c>
    </row>
    <row r="196" spans="1:3" x14ac:dyDescent="0.25">
      <c r="A196">
        <v>196</v>
      </c>
      <c r="B196" s="15">
        <f t="shared" si="6"/>
        <v>-5.5836111063750762</v>
      </c>
      <c r="C196" s="15">
        <f t="shared" ref="C196:C259" si="7">2*PI()*(A196-81)/365</f>
        <v>1.9796337269195958</v>
      </c>
    </row>
    <row r="197" spans="1:3" x14ac:dyDescent="0.25">
      <c r="A197">
        <v>197</v>
      </c>
      <c r="B197" s="15">
        <f t="shared" si="6"/>
        <v>-5.6827406162769769</v>
      </c>
      <c r="C197" s="15">
        <f t="shared" si="7"/>
        <v>1.9968479332406357</v>
      </c>
    </row>
    <row r="198" spans="1:3" x14ac:dyDescent="0.25">
      <c r="A198">
        <v>198</v>
      </c>
      <c r="B198" s="15">
        <f t="shared" si="6"/>
        <v>-5.7735828992987157</v>
      </c>
      <c r="C198" s="15">
        <f t="shared" si="7"/>
        <v>2.0140621395616756</v>
      </c>
    </row>
    <row r="199" spans="1:3" x14ac:dyDescent="0.25">
      <c r="A199">
        <v>199</v>
      </c>
      <c r="B199" s="15">
        <f t="shared" si="6"/>
        <v>-5.8559161205090398</v>
      </c>
      <c r="C199" s="15">
        <f t="shared" si="7"/>
        <v>2.0312763458827154</v>
      </c>
    </row>
    <row r="200" spans="1:3" x14ac:dyDescent="0.25">
      <c r="A200">
        <v>200</v>
      </c>
      <c r="B200" s="15">
        <f t="shared" si="6"/>
        <v>-5.9295290236410851</v>
      </c>
      <c r="C200" s="15">
        <f t="shared" si="7"/>
        <v>2.0484905522037553</v>
      </c>
    </row>
    <row r="201" spans="1:3" x14ac:dyDescent="0.25">
      <c r="A201">
        <v>201</v>
      </c>
      <c r="B201" s="15">
        <f t="shared" si="6"/>
        <v>-5.9942212151573599</v>
      </c>
      <c r="C201" s="15">
        <f t="shared" si="7"/>
        <v>2.0657047585247952</v>
      </c>
    </row>
    <row r="202" spans="1:3" x14ac:dyDescent="0.25">
      <c r="A202">
        <v>202</v>
      </c>
      <c r="B202" s="15">
        <f t="shared" si="6"/>
        <v>-6.0498034352839571</v>
      </c>
      <c r="C202" s="15">
        <f t="shared" si="7"/>
        <v>2.0829189648458355</v>
      </c>
    </row>
    <row r="203" spans="1:3" x14ac:dyDescent="0.25">
      <c r="A203">
        <v>203</v>
      </c>
      <c r="B203" s="15">
        <f t="shared" si="6"/>
        <v>-6.0960978156828229</v>
      </c>
      <c r="C203" s="15">
        <f t="shared" si="7"/>
        <v>2.1001331711668754</v>
      </c>
    </row>
    <row r="204" spans="1:3" x14ac:dyDescent="0.25">
      <c r="A204">
        <v>204</v>
      </c>
      <c r="B204" s="15">
        <f t="shared" si="6"/>
        <v>-6.1329381234468041</v>
      </c>
      <c r="C204" s="15">
        <f t="shared" si="7"/>
        <v>2.1173473774879152</v>
      </c>
    </row>
    <row r="205" spans="1:3" x14ac:dyDescent="0.25">
      <c r="A205">
        <v>205</v>
      </c>
      <c r="B205" s="15">
        <f t="shared" si="6"/>
        <v>-6.1601699911184564</v>
      </c>
      <c r="C205" s="15">
        <f t="shared" si="7"/>
        <v>2.1345615838089551</v>
      </c>
    </row>
    <row r="206" spans="1:3" x14ac:dyDescent="0.25">
      <c r="A206">
        <v>206</v>
      </c>
      <c r="B206" s="15">
        <f t="shared" si="6"/>
        <v>-6.1776511324502339</v>
      </c>
      <c r="C206" s="15">
        <f t="shared" si="7"/>
        <v>2.151775790129995</v>
      </c>
    </row>
    <row r="207" spans="1:3" x14ac:dyDescent="0.25">
      <c r="A207">
        <v>207</v>
      </c>
      <c r="B207" s="15">
        <f t="shared" si="6"/>
        <v>-6.1852515436405824</v>
      </c>
      <c r="C207" s="15">
        <f t="shared" si="7"/>
        <v>2.1689899964510353</v>
      </c>
    </row>
    <row r="208" spans="1:3" x14ac:dyDescent="0.25">
      <c r="A208">
        <v>208</v>
      </c>
      <c r="B208" s="15">
        <f t="shared" si="6"/>
        <v>-6.1828536897978186</v>
      </c>
      <c r="C208" s="15">
        <f t="shared" si="7"/>
        <v>2.1862042027720752</v>
      </c>
    </row>
    <row r="209" spans="1:3" x14ac:dyDescent="0.25">
      <c r="A209">
        <v>209</v>
      </c>
      <c r="B209" s="15">
        <f t="shared" si="6"/>
        <v>-6.1703526764011691</v>
      </c>
      <c r="C209" s="15">
        <f t="shared" si="7"/>
        <v>2.203418409093115</v>
      </c>
    </row>
    <row r="210" spans="1:3" x14ac:dyDescent="0.25">
      <c r="A210">
        <v>210</v>
      </c>
      <c r="B210" s="15">
        <f t="shared" si="6"/>
        <v>-6.147656405546237</v>
      </c>
      <c r="C210" s="15">
        <f t="shared" si="7"/>
        <v>2.2206326154141549</v>
      </c>
    </row>
    <row r="211" spans="1:3" x14ac:dyDescent="0.25">
      <c r="A211">
        <v>211</v>
      </c>
      <c r="B211" s="15">
        <f t="shared" si="6"/>
        <v>-6.1146857167802571</v>
      </c>
      <c r="C211" s="15">
        <f t="shared" si="7"/>
        <v>2.2378468217351948</v>
      </c>
    </row>
    <row r="212" spans="1:3" x14ac:dyDescent="0.25">
      <c r="A212">
        <v>212</v>
      </c>
      <c r="B212" s="15">
        <f t="shared" si="6"/>
        <v>-6.071374512350812</v>
      </c>
      <c r="C212" s="15">
        <f t="shared" si="7"/>
        <v>2.2550610280562351</v>
      </c>
    </row>
    <row r="213" spans="1:3" x14ac:dyDescent="0.25">
      <c r="A213">
        <v>213</v>
      </c>
      <c r="B213" s="15">
        <f t="shared" si="6"/>
        <v>-6.0176698667103059</v>
      </c>
      <c r="C213" s="15">
        <f t="shared" si="7"/>
        <v>2.272275234377275</v>
      </c>
    </row>
    <row r="214" spans="1:3" x14ac:dyDescent="0.25">
      <c r="A214">
        <v>214</v>
      </c>
      <c r="B214" s="15">
        <f t="shared" si="6"/>
        <v>-5.9535321201371012</v>
      </c>
      <c r="C214" s="15">
        <f t="shared" si="7"/>
        <v>2.2894894406983148</v>
      </c>
    </row>
    <row r="215" spans="1:3" x14ac:dyDescent="0.25">
      <c r="A215">
        <v>215</v>
      </c>
      <c r="B215" s="15">
        <f t="shared" si="6"/>
        <v>-5.878934956353266</v>
      </c>
      <c r="C215" s="15">
        <f t="shared" si="7"/>
        <v>2.3067036470193547</v>
      </c>
    </row>
    <row r="216" spans="1:3" x14ac:dyDescent="0.25">
      <c r="A216">
        <v>216</v>
      </c>
      <c r="B216" s="15">
        <f t="shared" si="6"/>
        <v>-5.7938654640378333</v>
      </c>
      <c r="C216" s="15">
        <f t="shared" si="7"/>
        <v>2.323917853340395</v>
      </c>
    </row>
    <row r="217" spans="1:3" x14ac:dyDescent="0.25">
      <c r="A217">
        <v>217</v>
      </c>
      <c r="B217" s="15">
        <f t="shared" si="6"/>
        <v>-5.6983241821537112</v>
      </c>
      <c r="C217" s="15">
        <f t="shared" si="7"/>
        <v>2.3411320596614349</v>
      </c>
    </row>
    <row r="218" spans="1:3" x14ac:dyDescent="0.25">
      <c r="A218">
        <v>218</v>
      </c>
      <c r="B218" s="15">
        <f t="shared" si="6"/>
        <v>-5.592325129025582</v>
      </c>
      <c r="C218" s="15">
        <f t="shared" si="7"/>
        <v>2.3583462659824748</v>
      </c>
    </row>
    <row r="219" spans="1:3" x14ac:dyDescent="0.25">
      <c r="A219">
        <v>219</v>
      </c>
      <c r="B219" s="15">
        <f t="shared" si="6"/>
        <v>-5.4758958151255683</v>
      </c>
      <c r="C219" s="15">
        <f t="shared" si="7"/>
        <v>2.3755604723035146</v>
      </c>
    </row>
    <row r="220" spans="1:3" x14ac:dyDescent="0.25">
      <c r="A220">
        <v>220</v>
      </c>
      <c r="B220" s="15">
        <f t="shared" si="6"/>
        <v>-5.3490772395427681</v>
      </c>
      <c r="C220" s="15">
        <f t="shared" si="7"/>
        <v>2.392774678624555</v>
      </c>
    </row>
    <row r="221" spans="1:3" x14ac:dyDescent="0.25">
      <c r="A221">
        <v>221</v>
      </c>
      <c r="B221" s="15">
        <f t="shared" si="6"/>
        <v>-5.2119238701322583</v>
      </c>
      <c r="C221" s="15">
        <f t="shared" si="7"/>
        <v>2.4099888849455948</v>
      </c>
    </row>
    <row r="222" spans="1:3" x14ac:dyDescent="0.25">
      <c r="A222">
        <v>222</v>
      </c>
      <c r="B222" s="15">
        <f t="shared" si="6"/>
        <v>-5.0645036073585183</v>
      </c>
      <c r="C222" s="15">
        <f t="shared" si="7"/>
        <v>2.4272030912666347</v>
      </c>
    </row>
    <row r="223" spans="1:3" x14ac:dyDescent="0.25">
      <c r="A223">
        <v>223</v>
      </c>
      <c r="B223" s="15">
        <f t="shared" si="6"/>
        <v>-4.9068977318677991</v>
      </c>
      <c r="C223" s="15">
        <f t="shared" si="7"/>
        <v>2.4444172975876746</v>
      </c>
    </row>
    <row r="224" spans="1:3" x14ac:dyDescent="0.25">
      <c r="A224">
        <v>224</v>
      </c>
      <c r="B224" s="15">
        <f t="shared" si="6"/>
        <v>-4.739200835843171</v>
      </c>
      <c r="C224" s="15">
        <f t="shared" si="7"/>
        <v>2.4616315039087149</v>
      </c>
    </row>
    <row r="225" spans="1:3" x14ac:dyDescent="0.25">
      <c r="A225">
        <v>225</v>
      </c>
      <c r="B225" s="15">
        <f t="shared" si="6"/>
        <v>-4.561520738215509</v>
      </c>
      <c r="C225" s="15">
        <f t="shared" si="7"/>
        <v>2.4788457102297548</v>
      </c>
    </row>
    <row r="226" spans="1:3" x14ac:dyDescent="0.25">
      <c r="A226">
        <v>226</v>
      </c>
      <c r="B226" s="15">
        <f t="shared" si="6"/>
        <v>-4.3739783838226636</v>
      </c>
      <c r="C226" s="15">
        <f t="shared" si="7"/>
        <v>2.4960599165507946</v>
      </c>
    </row>
    <row r="227" spans="1:3" x14ac:dyDescent="0.25">
      <c r="A227">
        <v>227</v>
      </c>
      <c r="B227" s="15">
        <f t="shared" si="6"/>
        <v>-4.1767077266285231</v>
      </c>
      <c r="C227" s="15">
        <f t="shared" si="7"/>
        <v>2.5132741228718345</v>
      </c>
    </row>
    <row r="228" spans="1:3" x14ac:dyDescent="0.25">
      <c r="A228">
        <v>228</v>
      </c>
      <c r="B228" s="15">
        <f t="shared" si="6"/>
        <v>-3.9698555971323497</v>
      </c>
      <c r="C228" s="15">
        <f t="shared" si="7"/>
        <v>2.5304883291928748</v>
      </c>
    </row>
    <row r="229" spans="1:3" x14ac:dyDescent="0.25">
      <c r="A229">
        <v>229</v>
      </c>
      <c r="B229" s="15">
        <f t="shared" si="6"/>
        <v>-3.7535815541179196</v>
      </c>
      <c r="C229" s="15">
        <f t="shared" si="7"/>
        <v>2.5477025355139147</v>
      </c>
    </row>
    <row r="230" spans="1:3" x14ac:dyDescent="0.25">
      <c r="A230">
        <v>230</v>
      </c>
      <c r="B230" s="15">
        <f t="shared" si="6"/>
        <v>-3.5280577209103767</v>
      </c>
      <c r="C230" s="15">
        <f t="shared" si="7"/>
        <v>2.5649167418349545</v>
      </c>
    </row>
    <row r="231" spans="1:3" x14ac:dyDescent="0.25">
      <c r="A231">
        <v>231</v>
      </c>
      <c r="B231" s="15">
        <f t="shared" si="6"/>
        <v>-3.2934686063275223</v>
      </c>
      <c r="C231" s="15">
        <f t="shared" si="7"/>
        <v>2.5821309481559944</v>
      </c>
    </row>
    <row r="232" spans="1:3" x14ac:dyDescent="0.25">
      <c r="A232">
        <v>232</v>
      </c>
      <c r="B232" s="15">
        <f t="shared" si="6"/>
        <v>-3.0500109105302213</v>
      </c>
      <c r="C232" s="15">
        <f t="shared" si="7"/>
        <v>2.5993451544770343</v>
      </c>
    </row>
    <row r="233" spans="1:3" x14ac:dyDescent="0.25">
      <c r="A233">
        <v>233</v>
      </c>
      <c r="B233" s="15">
        <f t="shared" si="6"/>
        <v>-2.7978933159948465</v>
      </c>
      <c r="C233" s="15">
        <f t="shared" si="7"/>
        <v>2.6165593607980742</v>
      </c>
    </row>
    <row r="234" spans="1:3" x14ac:dyDescent="0.25">
      <c r="A234">
        <v>234</v>
      </c>
      <c r="B234" s="15">
        <f t="shared" si="6"/>
        <v>-2.5373362638482941</v>
      </c>
      <c r="C234" s="15">
        <f t="shared" si="7"/>
        <v>2.6337735671191145</v>
      </c>
    </row>
    <row r="235" spans="1:3" x14ac:dyDescent="0.25">
      <c r="A235">
        <v>235</v>
      </c>
      <c r="B235" s="15">
        <f t="shared" si="6"/>
        <v>-2.2685717158237404</v>
      </c>
      <c r="C235" s="15">
        <f t="shared" si="7"/>
        <v>2.6509877734401543</v>
      </c>
    </row>
    <row r="236" spans="1:3" x14ac:dyDescent="0.25">
      <c r="A236">
        <v>236</v>
      </c>
      <c r="B236" s="15">
        <f t="shared" si="6"/>
        <v>-1.9918429021122266</v>
      </c>
      <c r="C236" s="15">
        <f t="shared" si="7"/>
        <v>2.6682019797611942</v>
      </c>
    </row>
    <row r="237" spans="1:3" x14ac:dyDescent="0.25">
      <c r="A237">
        <v>237</v>
      </c>
      <c r="B237" s="15">
        <f t="shared" si="6"/>
        <v>-1.7074040554023546</v>
      </c>
      <c r="C237" s="15">
        <f t="shared" si="7"/>
        <v>2.6854161860822341</v>
      </c>
    </row>
    <row r="238" spans="1:3" x14ac:dyDescent="0.25">
      <c r="A238">
        <v>238</v>
      </c>
      <c r="B238" s="15">
        <f t="shared" si="6"/>
        <v>-1.415520131416578</v>
      </c>
      <c r="C238" s="15">
        <f t="shared" si="7"/>
        <v>2.702630392403274</v>
      </c>
    </row>
    <row r="239" spans="1:3" x14ac:dyDescent="0.25">
      <c r="A239">
        <v>239</v>
      </c>
      <c r="B239" s="15">
        <f t="shared" si="6"/>
        <v>-1.116466516268853</v>
      </c>
      <c r="C239" s="15">
        <f t="shared" si="7"/>
        <v>2.7198445987243143</v>
      </c>
    </row>
    <row r="240" spans="1:3" x14ac:dyDescent="0.25">
      <c r="A240">
        <v>240</v>
      </c>
      <c r="B240" s="15">
        <f t="shared" si="6"/>
        <v>-0.81052872098421758</v>
      </c>
      <c r="C240" s="15">
        <f t="shared" si="7"/>
        <v>2.7370588050453541</v>
      </c>
    </row>
    <row r="241" spans="1:3" x14ac:dyDescent="0.25">
      <c r="A241">
        <v>241</v>
      </c>
      <c r="B241" s="15">
        <f t="shared" si="6"/>
        <v>-0.49800206353601495</v>
      </c>
      <c r="C241" s="15">
        <f t="shared" si="7"/>
        <v>2.754273011366394</v>
      </c>
    </row>
    <row r="242" spans="1:3" x14ac:dyDescent="0.25">
      <c r="A242">
        <v>242</v>
      </c>
      <c r="B242" s="15">
        <f t="shared" si="6"/>
        <v>-0.17919133877173987</v>
      </c>
      <c r="C242" s="15">
        <f t="shared" si="7"/>
        <v>2.7714872176874339</v>
      </c>
    </row>
    <row r="243" spans="1:3" x14ac:dyDescent="0.25">
      <c r="A243">
        <v>243</v>
      </c>
      <c r="B243" s="15">
        <f t="shared" si="6"/>
        <v>0.14558952338733633</v>
      </c>
      <c r="C243" s="15">
        <f t="shared" si="7"/>
        <v>2.7887014240084738</v>
      </c>
    </row>
    <row r="244" spans="1:3" x14ac:dyDescent="0.25">
      <c r="A244">
        <v>244</v>
      </c>
      <c r="B244" s="15">
        <f t="shared" si="6"/>
        <v>0.47601781107335894</v>
      </c>
      <c r="C244" s="15">
        <f t="shared" si="7"/>
        <v>2.8059156303295136</v>
      </c>
    </row>
    <row r="245" spans="1:3" x14ac:dyDescent="0.25">
      <c r="A245">
        <v>245</v>
      </c>
      <c r="B245" s="15">
        <f t="shared" si="6"/>
        <v>0.81176239451299836</v>
      </c>
      <c r="C245" s="15">
        <f t="shared" si="7"/>
        <v>2.8231298366505535</v>
      </c>
    </row>
    <row r="246" spans="1:3" x14ac:dyDescent="0.25">
      <c r="A246">
        <v>246</v>
      </c>
      <c r="B246" s="15">
        <f t="shared" si="6"/>
        <v>1.1524841005564963</v>
      </c>
      <c r="C246" s="15">
        <f t="shared" si="7"/>
        <v>2.8403440429715934</v>
      </c>
    </row>
    <row r="247" spans="1:3" x14ac:dyDescent="0.25">
      <c r="A247">
        <v>247</v>
      </c>
      <c r="B247" s="15">
        <f t="shared" si="6"/>
        <v>1.4978360972560407</v>
      </c>
      <c r="C247" s="15">
        <f t="shared" si="7"/>
        <v>2.8575582492926341</v>
      </c>
    </row>
    <row r="248" spans="1:3" x14ac:dyDescent="0.25">
      <c r="A248">
        <v>248</v>
      </c>
      <c r="B248" s="15">
        <f t="shared" si="6"/>
        <v>1.8474642880427852</v>
      </c>
      <c r="C248" s="15">
        <f t="shared" si="7"/>
        <v>2.874772455613674</v>
      </c>
    </row>
    <row r="249" spans="1:3" x14ac:dyDescent="0.25">
      <c r="A249">
        <v>249</v>
      </c>
      <c r="B249" s="15">
        <f t="shared" si="6"/>
        <v>2.2010077150405456</v>
      </c>
      <c r="C249" s="15">
        <f t="shared" si="7"/>
        <v>2.8919866619347139</v>
      </c>
    </row>
    <row r="250" spans="1:3" x14ac:dyDescent="0.25">
      <c r="A250">
        <v>250</v>
      </c>
      <c r="B250" s="15">
        <f t="shared" si="6"/>
        <v>2.5580989710426913</v>
      </c>
      <c r="C250" s="15">
        <f t="shared" si="7"/>
        <v>2.9092008682557537</v>
      </c>
    </row>
    <row r="251" spans="1:3" x14ac:dyDescent="0.25">
      <c r="A251">
        <v>251</v>
      </c>
      <c r="B251" s="15">
        <f t="shared" si="6"/>
        <v>2.9183646196689161</v>
      </c>
      <c r="C251" s="15">
        <f t="shared" si="7"/>
        <v>2.9264150745767936</v>
      </c>
    </row>
    <row r="252" spans="1:3" x14ac:dyDescent="0.25">
      <c r="A252">
        <v>252</v>
      </c>
      <c r="B252" s="15">
        <f t="shared" si="6"/>
        <v>3.2814256232083188</v>
      </c>
      <c r="C252" s="15">
        <f t="shared" si="7"/>
        <v>2.9436292808978335</v>
      </c>
    </row>
    <row r="253" spans="1:3" x14ac:dyDescent="0.25">
      <c r="A253">
        <v>253</v>
      </c>
      <c r="B253" s="15">
        <f t="shared" si="6"/>
        <v>3.6468977776461458</v>
      </c>
      <c r="C253" s="15">
        <f t="shared" si="7"/>
        <v>2.9608434872188734</v>
      </c>
    </row>
    <row r="254" spans="1:3" x14ac:dyDescent="0.25">
      <c r="A254">
        <v>254</v>
      </c>
      <c r="B254" s="15">
        <f t="shared" si="6"/>
        <v>4.0143921543627581</v>
      </c>
      <c r="C254" s="15">
        <f t="shared" si="7"/>
        <v>2.9780576935399132</v>
      </c>
    </row>
    <row r="255" spans="1:3" x14ac:dyDescent="0.25">
      <c r="A255">
        <v>255</v>
      </c>
      <c r="B255" s="15">
        <f t="shared" si="6"/>
        <v>4.3835155479854278</v>
      </c>
      <c r="C255" s="15">
        <f t="shared" si="7"/>
        <v>2.9952718998609531</v>
      </c>
    </row>
    <row r="256" spans="1:3" x14ac:dyDescent="0.25">
      <c r="A256">
        <v>256</v>
      </c>
      <c r="B256" s="15">
        <f t="shared" si="6"/>
        <v>4.7538709298660056</v>
      </c>
      <c r="C256" s="15">
        <f t="shared" si="7"/>
        <v>3.012486106181993</v>
      </c>
    </row>
    <row r="257" spans="1:3" x14ac:dyDescent="0.25">
      <c r="A257">
        <v>257</v>
      </c>
      <c r="B257" s="15">
        <f t="shared" si="6"/>
        <v>5.1250579066507518</v>
      </c>
      <c r="C257" s="15">
        <f t="shared" si="7"/>
        <v>3.0297003125030328</v>
      </c>
    </row>
    <row r="258" spans="1:3" x14ac:dyDescent="0.25">
      <c r="A258">
        <v>258</v>
      </c>
      <c r="B258" s="15">
        <f t="shared" ref="B258:B321" si="8">9.87*SIN(2*C258)-7.53*COS(C258)-1.5*SIN(C258)</f>
        <v>5.4966731834023834</v>
      </c>
      <c r="C258" s="15">
        <f t="shared" si="7"/>
        <v>3.0469145188240736</v>
      </c>
    </row>
    <row r="259" spans="1:3" x14ac:dyDescent="0.25">
      <c r="A259">
        <v>259</v>
      </c>
      <c r="B259" s="15">
        <f t="shared" si="8"/>
        <v>5.8683110307287158</v>
      </c>
      <c r="C259" s="15">
        <f t="shared" si="7"/>
        <v>3.0641287251451135</v>
      </c>
    </row>
    <row r="260" spans="1:3" x14ac:dyDescent="0.25">
      <c r="A260">
        <v>260</v>
      </c>
      <c r="B260" s="15">
        <f t="shared" si="8"/>
        <v>6.2395637553677954</v>
      </c>
      <c r="C260" s="15">
        <f t="shared" ref="C260:C323" si="9">2*PI()*(A260-81)/365</f>
        <v>3.0813429314661533</v>
      </c>
    </row>
    <row r="261" spans="1:3" x14ac:dyDescent="0.25">
      <c r="A261">
        <v>261</v>
      </c>
      <c r="B261" s="15">
        <f t="shared" si="8"/>
        <v>6.6100221736743974</v>
      </c>
      <c r="C261" s="15">
        <f t="shared" si="9"/>
        <v>3.0985571377871932</v>
      </c>
    </row>
    <row r="262" spans="1:3" x14ac:dyDescent="0.25">
      <c r="A262">
        <v>262</v>
      </c>
      <c r="B262" s="15">
        <f t="shared" si="8"/>
        <v>6.9792760874499322</v>
      </c>
      <c r="C262" s="15">
        <f t="shared" si="9"/>
        <v>3.1157713441082331</v>
      </c>
    </row>
    <row r="263" spans="1:3" x14ac:dyDescent="0.25">
      <c r="A263">
        <v>263</v>
      </c>
      <c r="B263" s="15">
        <f t="shared" si="8"/>
        <v>7.3469147615543529</v>
      </c>
      <c r="C263" s="15">
        <f t="shared" si="9"/>
        <v>3.132985550429273</v>
      </c>
    </row>
    <row r="264" spans="1:3" x14ac:dyDescent="0.25">
      <c r="A264">
        <v>264</v>
      </c>
      <c r="B264" s="15">
        <f t="shared" si="8"/>
        <v>7.7125274027365931</v>
      </c>
      <c r="C264" s="15">
        <f t="shared" si="9"/>
        <v>3.1501997567503128</v>
      </c>
    </row>
    <row r="265" spans="1:3" x14ac:dyDescent="0.25">
      <c r="A265">
        <v>265</v>
      </c>
      <c r="B265" s="15">
        <f t="shared" si="8"/>
        <v>8.0757036391183536</v>
      </c>
      <c r="C265" s="15">
        <f t="shared" si="9"/>
        <v>3.1674139630713527</v>
      </c>
    </row>
    <row r="266" spans="1:3" x14ac:dyDescent="0.25">
      <c r="A266">
        <v>266</v>
      </c>
      <c r="B266" s="15">
        <f t="shared" si="8"/>
        <v>8.4360339997651828</v>
      </c>
      <c r="C266" s="15">
        <f t="shared" si="9"/>
        <v>3.184628169392393</v>
      </c>
    </row>
    <row r="267" spans="1:3" x14ac:dyDescent="0.25">
      <c r="A267">
        <v>267</v>
      </c>
      <c r="B267" s="15">
        <f t="shared" si="8"/>
        <v>8.7931103937783917</v>
      </c>
      <c r="C267" s="15">
        <f t="shared" si="9"/>
        <v>3.2018423757134329</v>
      </c>
    </row>
    <row r="268" spans="1:3" x14ac:dyDescent="0.25">
      <c r="A268">
        <v>268</v>
      </c>
      <c r="B268" s="15">
        <f t="shared" si="8"/>
        <v>9.1465265883420148</v>
      </c>
      <c r="C268" s="15">
        <f t="shared" si="9"/>
        <v>3.2190565820344732</v>
      </c>
    </row>
    <row r="269" spans="1:3" x14ac:dyDescent="0.25">
      <c r="A269">
        <v>269</v>
      </c>
      <c r="B269" s="15">
        <f t="shared" si="8"/>
        <v>9.4958786851596191</v>
      </c>
      <c r="C269" s="15">
        <f t="shared" si="9"/>
        <v>3.2362707883555131</v>
      </c>
    </row>
    <row r="270" spans="1:3" x14ac:dyDescent="0.25">
      <c r="A270">
        <v>270</v>
      </c>
      <c r="B270" s="15">
        <f t="shared" si="8"/>
        <v>9.8407655947180768</v>
      </c>
      <c r="C270" s="15">
        <f t="shared" si="9"/>
        <v>3.2534849946765529</v>
      </c>
    </row>
    <row r="271" spans="1:3" x14ac:dyDescent="0.25">
      <c r="A271">
        <v>271</v>
      </c>
      <c r="B271" s="15">
        <f t="shared" si="8"/>
        <v>10.180789507817288</v>
      </c>
      <c r="C271" s="15">
        <f t="shared" si="9"/>
        <v>3.2706992009975928</v>
      </c>
    </row>
    <row r="272" spans="1:3" x14ac:dyDescent="0.25">
      <c r="A272">
        <v>272</v>
      </c>
      <c r="B272" s="15">
        <f t="shared" si="8"/>
        <v>10.515556363808276</v>
      </c>
      <c r="C272" s="15">
        <f t="shared" si="9"/>
        <v>3.2879134073186327</v>
      </c>
    </row>
    <row r="273" spans="1:3" x14ac:dyDescent="0.25">
      <c r="A273">
        <v>273</v>
      </c>
      <c r="B273" s="15">
        <f t="shared" si="8"/>
        <v>10.844676314985584</v>
      </c>
      <c r="C273" s="15">
        <f t="shared" si="9"/>
        <v>3.3051276136396726</v>
      </c>
    </row>
    <row r="274" spans="1:3" x14ac:dyDescent="0.25">
      <c r="A274">
        <v>274</v>
      </c>
      <c r="B274" s="15">
        <f t="shared" si="8"/>
        <v>11.167764186584414</v>
      </c>
      <c r="C274" s="15">
        <f t="shared" si="9"/>
        <v>3.3223418199607129</v>
      </c>
    </row>
    <row r="275" spans="1:3" x14ac:dyDescent="0.25">
      <c r="A275">
        <v>275</v>
      </c>
      <c r="B275" s="15">
        <f t="shared" si="8"/>
        <v>11.484439931837855</v>
      </c>
      <c r="C275" s="15">
        <f t="shared" si="9"/>
        <v>3.3395560262817527</v>
      </c>
    </row>
    <row r="276" spans="1:3" x14ac:dyDescent="0.25">
      <c r="A276">
        <v>276</v>
      </c>
      <c r="B276" s="15">
        <f t="shared" si="8"/>
        <v>11.794329081555436</v>
      </c>
      <c r="C276" s="15">
        <f t="shared" si="9"/>
        <v>3.3567702326027926</v>
      </c>
    </row>
    <row r="277" spans="1:3" x14ac:dyDescent="0.25">
      <c r="A277">
        <v>277</v>
      </c>
      <c r="B277" s="15">
        <f t="shared" si="8"/>
        <v>12.09706318769023</v>
      </c>
      <c r="C277" s="15">
        <f t="shared" si="9"/>
        <v>3.3739844389238325</v>
      </c>
    </row>
    <row r="278" spans="1:3" x14ac:dyDescent="0.25">
      <c r="A278">
        <v>278</v>
      </c>
      <c r="B278" s="15">
        <f t="shared" si="8"/>
        <v>12.392280260369008</v>
      </c>
      <c r="C278" s="15">
        <f t="shared" si="9"/>
        <v>3.3911986452448724</v>
      </c>
    </row>
    <row r="279" spans="1:3" x14ac:dyDescent="0.25">
      <c r="A279">
        <v>279</v>
      </c>
      <c r="B279" s="15">
        <f t="shared" si="8"/>
        <v>12.679625197867345</v>
      </c>
      <c r="C279" s="15">
        <f t="shared" si="9"/>
        <v>3.4084128515659127</v>
      </c>
    </row>
    <row r="280" spans="1:3" x14ac:dyDescent="0.25">
      <c r="A280">
        <v>280</v>
      </c>
      <c r="B280" s="15">
        <f t="shared" si="8"/>
        <v>12.958750209019716</v>
      </c>
      <c r="C280" s="15">
        <f t="shared" si="9"/>
        <v>3.4256270578869525</v>
      </c>
    </row>
    <row r="281" spans="1:3" x14ac:dyDescent="0.25">
      <c r="A281">
        <v>281</v>
      </c>
      <c r="B281" s="15">
        <f t="shared" si="8"/>
        <v>13.229315227563635</v>
      </c>
      <c r="C281" s="15">
        <f t="shared" si="9"/>
        <v>3.4428412642079924</v>
      </c>
    </row>
    <row r="282" spans="1:3" x14ac:dyDescent="0.25">
      <c r="A282">
        <v>282</v>
      </c>
      <c r="B282" s="15">
        <f t="shared" si="8"/>
        <v>13.490988317925957</v>
      </c>
      <c r="C282" s="15">
        <f t="shared" si="9"/>
        <v>3.4600554705290327</v>
      </c>
    </row>
    <row r="283" spans="1:3" x14ac:dyDescent="0.25">
      <c r="A283">
        <v>283</v>
      </c>
      <c r="B283" s="15">
        <f t="shared" si="8"/>
        <v>13.743446071969679</v>
      </c>
      <c r="C283" s="15">
        <f t="shared" si="9"/>
        <v>3.4772696768500726</v>
      </c>
    </row>
    <row r="284" spans="1:3" x14ac:dyDescent="0.25">
      <c r="A284">
        <v>284</v>
      </c>
      <c r="B284" s="15">
        <f t="shared" si="8"/>
        <v>13.986373996230075</v>
      </c>
      <c r="C284" s="15">
        <f t="shared" si="9"/>
        <v>3.4944838831711125</v>
      </c>
    </row>
    <row r="285" spans="1:3" x14ac:dyDescent="0.25">
      <c r="A285">
        <v>285</v>
      </c>
      <c r="B285" s="15">
        <f t="shared" si="8"/>
        <v>14.219466889179907</v>
      </c>
      <c r="C285" s="15">
        <f t="shared" si="9"/>
        <v>3.5116980894921523</v>
      </c>
    </row>
    <row r="286" spans="1:3" x14ac:dyDescent="0.25">
      <c r="A286">
        <v>286</v>
      </c>
      <c r="B286" s="15">
        <f t="shared" si="8"/>
        <v>14.442429208075392</v>
      </c>
      <c r="C286" s="15">
        <f t="shared" si="9"/>
        <v>3.5289122958131922</v>
      </c>
    </row>
    <row r="287" spans="1:3" x14ac:dyDescent="0.25">
      <c r="A287">
        <v>287</v>
      </c>
      <c r="B287" s="15">
        <f t="shared" si="8"/>
        <v>14.654975424946487</v>
      </c>
      <c r="C287" s="15">
        <f t="shared" si="9"/>
        <v>3.5461265021342321</v>
      </c>
    </row>
    <row r="288" spans="1:3" x14ac:dyDescent="0.25">
      <c r="A288">
        <v>288</v>
      </c>
      <c r="B288" s="15">
        <f t="shared" si="8"/>
        <v>14.856830371308005</v>
      </c>
      <c r="C288" s="15">
        <f t="shared" si="9"/>
        <v>3.563340708455272</v>
      </c>
    </row>
    <row r="289" spans="1:3" x14ac:dyDescent="0.25">
      <c r="A289">
        <v>289</v>
      </c>
      <c r="B289" s="15">
        <f t="shared" si="8"/>
        <v>15.047729571181019</v>
      </c>
      <c r="C289" s="15">
        <f t="shared" si="9"/>
        <v>3.5805549147763123</v>
      </c>
    </row>
    <row r="290" spans="1:3" x14ac:dyDescent="0.25">
      <c r="A290">
        <v>290</v>
      </c>
      <c r="B290" s="15">
        <f t="shared" si="8"/>
        <v>15.227419562027915</v>
      </c>
      <c r="C290" s="15">
        <f t="shared" si="9"/>
        <v>3.5977691210973526</v>
      </c>
    </row>
    <row r="291" spans="1:3" x14ac:dyDescent="0.25">
      <c r="A291">
        <v>291</v>
      </c>
      <c r="B291" s="15">
        <f t="shared" si="8"/>
        <v>15.395658203218458</v>
      </c>
      <c r="C291" s="15">
        <f t="shared" si="9"/>
        <v>3.6149833274183925</v>
      </c>
    </row>
    <row r="292" spans="1:3" x14ac:dyDescent="0.25">
      <c r="A292">
        <v>292</v>
      </c>
      <c r="B292" s="15">
        <f t="shared" si="8"/>
        <v>15.552214971658898</v>
      </c>
      <c r="C292" s="15">
        <f t="shared" si="9"/>
        <v>3.6321975337394323</v>
      </c>
    </row>
    <row r="293" spans="1:3" x14ac:dyDescent="0.25">
      <c r="A293">
        <v>293</v>
      </c>
      <c r="B293" s="15">
        <f t="shared" si="8"/>
        <v>15.696871244231174</v>
      </c>
      <c r="C293" s="15">
        <f t="shared" si="9"/>
        <v>3.6494117400604722</v>
      </c>
    </row>
    <row r="294" spans="1:3" x14ac:dyDescent="0.25">
      <c r="A294">
        <v>294</v>
      </c>
      <c r="B294" s="15">
        <f t="shared" si="8"/>
        <v>15.829420566704727</v>
      </c>
      <c r="C294" s="15">
        <f t="shared" si="9"/>
        <v>3.6666259463815121</v>
      </c>
    </row>
    <row r="295" spans="1:3" x14ac:dyDescent="0.25">
      <c r="A295">
        <v>295</v>
      </c>
      <c r="B295" s="15">
        <f t="shared" si="8"/>
        <v>15.949668908799335</v>
      </c>
      <c r="C295" s="15">
        <f t="shared" si="9"/>
        <v>3.6838401527025519</v>
      </c>
    </row>
    <row r="296" spans="1:3" x14ac:dyDescent="0.25">
      <c r="A296">
        <v>296</v>
      </c>
      <c r="B296" s="15">
        <f t="shared" si="8"/>
        <v>16.057434905093558</v>
      </c>
      <c r="C296" s="15">
        <f t="shared" si="9"/>
        <v>3.7010543590235918</v>
      </c>
    </row>
    <row r="297" spans="1:3" x14ac:dyDescent="0.25">
      <c r="A297">
        <v>297</v>
      </c>
      <c r="B297" s="15">
        <f t="shared" si="8"/>
        <v>16.152550081490059</v>
      </c>
      <c r="C297" s="15">
        <f t="shared" si="9"/>
        <v>3.7182685653446317</v>
      </c>
    </row>
    <row r="298" spans="1:3" x14ac:dyDescent="0.25">
      <c r="A298">
        <v>298</v>
      </c>
      <c r="B298" s="15">
        <f t="shared" si="8"/>
        <v>16.234859066965946</v>
      </c>
      <c r="C298" s="15">
        <f t="shared" si="9"/>
        <v>3.7354827716656716</v>
      </c>
    </row>
    <row r="299" spans="1:3" x14ac:dyDescent="0.25">
      <c r="A299">
        <v>299</v>
      </c>
      <c r="B299" s="15">
        <f t="shared" si="8"/>
        <v>16.304219790353635</v>
      </c>
      <c r="C299" s="15">
        <f t="shared" si="9"/>
        <v>3.7526969779867114</v>
      </c>
    </row>
    <row r="300" spans="1:3" x14ac:dyDescent="0.25">
      <c r="A300">
        <v>300</v>
      </c>
      <c r="B300" s="15">
        <f t="shared" si="8"/>
        <v>16.360503661915232</v>
      </c>
      <c r="C300" s="15">
        <f t="shared" si="9"/>
        <v>3.7699111843077522</v>
      </c>
    </row>
    <row r="301" spans="1:3" x14ac:dyDescent="0.25">
      <c r="A301">
        <v>301</v>
      </c>
      <c r="B301" s="15">
        <f t="shared" si="8"/>
        <v>16.403595739491319</v>
      </c>
      <c r="C301" s="15">
        <f t="shared" si="9"/>
        <v>3.7871253906287921</v>
      </c>
    </row>
    <row r="302" spans="1:3" x14ac:dyDescent="0.25">
      <c r="A302">
        <v>302</v>
      </c>
      <c r="B302" s="15">
        <f t="shared" si="8"/>
        <v>16.433394879023222</v>
      </c>
      <c r="C302" s="15">
        <f t="shared" si="9"/>
        <v>3.8043395969498319</v>
      </c>
    </row>
    <row r="303" spans="1:3" x14ac:dyDescent="0.25">
      <c r="A303">
        <v>303</v>
      </c>
      <c r="B303" s="15">
        <f t="shared" si="8"/>
        <v>16.449813869265995</v>
      </c>
      <c r="C303" s="15">
        <f t="shared" si="9"/>
        <v>3.8215538032708718</v>
      </c>
    </row>
    <row r="304" spans="1:3" x14ac:dyDescent="0.25">
      <c r="A304">
        <v>304</v>
      </c>
      <c r="B304" s="15">
        <f t="shared" si="8"/>
        <v>16.452779550528192</v>
      </c>
      <c r="C304" s="15">
        <f t="shared" si="9"/>
        <v>3.8387680095919117</v>
      </c>
    </row>
    <row r="305" spans="1:3" x14ac:dyDescent="0.25">
      <c r="A305">
        <v>305</v>
      </c>
      <c r="B305" s="15">
        <f t="shared" si="8"/>
        <v>16.442232917293083</v>
      </c>
      <c r="C305" s="15">
        <f t="shared" si="9"/>
        <v>3.8559822159129515</v>
      </c>
    </row>
    <row r="306" spans="1:3" x14ac:dyDescent="0.25">
      <c r="A306">
        <v>306</v>
      </c>
      <c r="B306" s="15">
        <f t="shared" si="8"/>
        <v>16.418129204594951</v>
      </c>
      <c r="C306" s="15">
        <f t="shared" si="9"/>
        <v>3.8731964222339914</v>
      </c>
    </row>
    <row r="307" spans="1:3" x14ac:dyDescent="0.25">
      <c r="A307">
        <v>307</v>
      </c>
      <c r="B307" s="15">
        <f t="shared" si="8"/>
        <v>16.380437958043267</v>
      </c>
      <c r="C307" s="15">
        <f t="shared" si="9"/>
        <v>3.8904106285550313</v>
      </c>
    </row>
    <row r="308" spans="1:3" x14ac:dyDescent="0.25">
      <c r="A308">
        <v>308</v>
      </c>
      <c r="B308" s="15">
        <f t="shared" si="8"/>
        <v>16.329143087406717</v>
      </c>
      <c r="C308" s="15">
        <f t="shared" si="9"/>
        <v>3.9076248348760712</v>
      </c>
    </row>
    <row r="309" spans="1:3" x14ac:dyDescent="0.25">
      <c r="A309">
        <v>309</v>
      </c>
      <c r="B309" s="15">
        <f t="shared" si="8"/>
        <v>16.264242903688348</v>
      </c>
      <c r="C309" s="15">
        <f t="shared" si="9"/>
        <v>3.924839041197111</v>
      </c>
    </row>
    <row r="310" spans="1:3" x14ac:dyDescent="0.25">
      <c r="A310">
        <v>310</v>
      </c>
      <c r="B310" s="15">
        <f t="shared" si="8"/>
        <v>16.185750139642611</v>
      </c>
      <c r="C310" s="15">
        <f t="shared" si="9"/>
        <v>3.9420532475181509</v>
      </c>
    </row>
    <row r="311" spans="1:3" x14ac:dyDescent="0.25">
      <c r="A311">
        <v>311</v>
      </c>
      <c r="B311" s="15">
        <f t="shared" si="8"/>
        <v>16.093691953704468</v>
      </c>
      <c r="C311" s="15">
        <f t="shared" si="9"/>
        <v>3.9592674538391917</v>
      </c>
    </row>
    <row r="312" spans="1:3" x14ac:dyDescent="0.25">
      <c r="A312">
        <v>312</v>
      </c>
      <c r="B312" s="15">
        <f t="shared" si="8"/>
        <v>15.988109917320289</v>
      </c>
      <c r="C312" s="15">
        <f t="shared" si="9"/>
        <v>3.9764816601602315</v>
      </c>
    </row>
    <row r="313" spans="1:3" x14ac:dyDescent="0.25">
      <c r="A313">
        <v>313</v>
      </c>
      <c r="B313" s="15">
        <f t="shared" si="8"/>
        <v>15.869059985689717</v>
      </c>
      <c r="C313" s="15">
        <f t="shared" si="9"/>
        <v>3.9936958664812714</v>
      </c>
    </row>
    <row r="314" spans="1:3" x14ac:dyDescent="0.25">
      <c r="A314">
        <v>314</v>
      </c>
      <c r="B314" s="15">
        <f t="shared" si="8"/>
        <v>15.73661245194733</v>
      </c>
      <c r="C314" s="15">
        <f t="shared" si="9"/>
        <v>4.0109100728023117</v>
      </c>
    </row>
    <row r="315" spans="1:3" x14ac:dyDescent="0.25">
      <c r="A315">
        <v>315</v>
      </c>
      <c r="B315" s="15">
        <f t="shared" si="8"/>
        <v>15.590851884832283</v>
      </c>
      <c r="C315" s="15">
        <f t="shared" si="9"/>
        <v>4.0281242791233511</v>
      </c>
    </row>
    <row r="316" spans="1:3" x14ac:dyDescent="0.25">
      <c r="A316">
        <v>316</v>
      </c>
      <c r="B316" s="15">
        <f t="shared" si="8"/>
        <v>15.431877049913556</v>
      </c>
      <c r="C316" s="15">
        <f t="shared" si="9"/>
        <v>4.0453384854443915</v>
      </c>
    </row>
    <row r="317" spans="1:3" x14ac:dyDescent="0.25">
      <c r="A317">
        <v>317</v>
      </c>
      <c r="B317" s="15">
        <f t="shared" si="8"/>
        <v>15.259800814457909</v>
      </c>
      <c r="C317" s="15">
        <f t="shared" si="9"/>
        <v>4.0625526917654309</v>
      </c>
    </row>
    <row r="318" spans="1:3" x14ac:dyDescent="0.25">
      <c r="A318">
        <v>318</v>
      </c>
      <c r="B318" s="15">
        <f t="shared" si="8"/>
        <v>15.074750036046659</v>
      </c>
      <c r="C318" s="15">
        <f t="shared" si="9"/>
        <v>4.0797668980864712</v>
      </c>
    </row>
    <row r="319" spans="1:3" x14ac:dyDescent="0.25">
      <c r="A319">
        <v>319</v>
      </c>
      <c r="B319" s="15">
        <f t="shared" si="8"/>
        <v>14.876865435066838</v>
      </c>
      <c r="C319" s="15">
        <f t="shared" si="9"/>
        <v>4.0969811044075106</v>
      </c>
    </row>
    <row r="320" spans="1:3" x14ac:dyDescent="0.25">
      <c r="A320">
        <v>320</v>
      </c>
      <c r="B320" s="15">
        <f t="shared" si="8"/>
        <v>14.66630145122086</v>
      </c>
      <c r="C320" s="15">
        <f t="shared" si="9"/>
        <v>4.1141953107285509</v>
      </c>
    </row>
    <row r="321" spans="1:3" x14ac:dyDescent="0.25">
      <c r="A321">
        <v>321</v>
      </c>
      <c r="B321" s="15">
        <f t="shared" si="8"/>
        <v>14.443226084218118</v>
      </c>
      <c r="C321" s="15">
        <f t="shared" si="9"/>
        <v>4.1314095170495904</v>
      </c>
    </row>
    <row r="322" spans="1:3" x14ac:dyDescent="0.25">
      <c r="A322">
        <v>322</v>
      </c>
      <c r="B322" s="15">
        <f t="shared" ref="B322:B365" si="10">9.87*SIN(2*C322)-7.53*COS(C322)-1.5*SIN(C322)</f>
        <v>14.207820718829993</v>
      </c>
      <c r="C322" s="15">
        <f t="shared" si="9"/>
        <v>4.1486237233706316</v>
      </c>
    </row>
    <row r="323" spans="1:3" x14ac:dyDescent="0.25">
      <c r="A323">
        <v>323</v>
      </c>
      <c r="B323" s="15">
        <f t="shared" si="10"/>
        <v>13.96027993450887</v>
      </c>
      <c r="C323" s="15">
        <f t="shared" si="9"/>
        <v>4.165837929691671</v>
      </c>
    </row>
    <row r="324" spans="1:3" x14ac:dyDescent="0.25">
      <c r="A324">
        <v>324</v>
      </c>
      <c r="B324" s="15">
        <f t="shared" si="10"/>
        <v>13.700811299788919</v>
      </c>
      <c r="C324" s="15">
        <f t="shared" ref="C324:C365" si="11">2*PI()*(A324-81)/365</f>
        <v>4.1830521360127113</v>
      </c>
    </row>
    <row r="325" spans="1:3" x14ac:dyDescent="0.25">
      <c r="A325">
        <v>325</v>
      </c>
      <c r="B325" s="15">
        <f t="shared" si="10"/>
        <v>13.429635151705593</v>
      </c>
      <c r="C325" s="15">
        <f t="shared" si="11"/>
        <v>4.2002663423337507</v>
      </c>
    </row>
    <row r="326" spans="1:3" x14ac:dyDescent="0.25">
      <c r="A326">
        <v>326</v>
      </c>
      <c r="B326" s="15">
        <f t="shared" si="10"/>
        <v>13.146984360487135</v>
      </c>
      <c r="C326" s="15">
        <f t="shared" si="11"/>
        <v>4.2174805486547911</v>
      </c>
    </row>
    <row r="327" spans="1:3" x14ac:dyDescent="0.25">
      <c r="A327">
        <v>327</v>
      </c>
      <c r="B327" s="15">
        <f t="shared" si="10"/>
        <v>12.853104079789782</v>
      </c>
      <c r="C327" s="15">
        <f t="shared" si="11"/>
        <v>4.2346947549758305</v>
      </c>
    </row>
    <row r="328" spans="1:3" x14ac:dyDescent="0.25">
      <c r="A328">
        <v>328</v>
      </c>
      <c r="B328" s="15">
        <f t="shared" si="10"/>
        <v>12.548251482764519</v>
      </c>
      <c r="C328" s="15">
        <f t="shared" si="11"/>
        <v>4.2519089612968708</v>
      </c>
    </row>
    <row r="329" spans="1:3" x14ac:dyDescent="0.25">
      <c r="A329">
        <v>329</v>
      </c>
      <c r="B329" s="15">
        <f t="shared" si="10"/>
        <v>12.232695484260729</v>
      </c>
      <c r="C329" s="15">
        <f t="shared" si="11"/>
        <v>4.2691231676179102</v>
      </c>
    </row>
    <row r="330" spans="1:3" x14ac:dyDescent="0.25">
      <c r="A330">
        <v>330</v>
      </c>
      <c r="B330" s="15">
        <f t="shared" si="10"/>
        <v>11.906716449487519</v>
      </c>
      <c r="C330" s="15">
        <f t="shared" si="11"/>
        <v>4.2863373739389505</v>
      </c>
    </row>
    <row r="331" spans="1:3" x14ac:dyDescent="0.25">
      <c r="A331">
        <v>331</v>
      </c>
      <c r="B331" s="15">
        <f t="shared" si="10"/>
        <v>11.570605889470382</v>
      </c>
      <c r="C331" s="15">
        <f t="shared" si="11"/>
        <v>4.30355158025999</v>
      </c>
    </row>
    <row r="332" spans="1:3" x14ac:dyDescent="0.25">
      <c r="A332">
        <v>332</v>
      </c>
      <c r="B332" s="15">
        <f t="shared" si="10"/>
        <v>11.224666143655417</v>
      </c>
      <c r="C332" s="15">
        <f t="shared" si="11"/>
        <v>4.3207657865810312</v>
      </c>
    </row>
    <row r="333" spans="1:3" x14ac:dyDescent="0.25">
      <c r="A333">
        <v>333</v>
      </c>
      <c r="B333" s="15">
        <f t="shared" si="10"/>
        <v>10.869210050029556</v>
      </c>
      <c r="C333" s="15">
        <f t="shared" si="11"/>
        <v>4.3379799929020706</v>
      </c>
    </row>
    <row r="334" spans="1:3" x14ac:dyDescent="0.25">
      <c r="A334">
        <v>334</v>
      </c>
      <c r="B334" s="15">
        <f t="shared" si="10"/>
        <v>10.504560603138561</v>
      </c>
      <c r="C334" s="15">
        <f t="shared" si="11"/>
        <v>4.3551941992231109</v>
      </c>
    </row>
    <row r="335" spans="1:3" x14ac:dyDescent="0.25">
      <c r="A335">
        <v>335</v>
      </c>
      <c r="B335" s="15">
        <f t="shared" si="10"/>
        <v>10.131050600400469</v>
      </c>
      <c r="C335" s="15">
        <f t="shared" si="11"/>
        <v>4.3724084055441503</v>
      </c>
    </row>
    <row r="336" spans="1:3" x14ac:dyDescent="0.25">
      <c r="A336">
        <v>336</v>
      </c>
      <c r="B336" s="15">
        <f t="shared" si="10"/>
        <v>9.7490222771242099</v>
      </c>
      <c r="C336" s="15">
        <f t="shared" si="11"/>
        <v>4.3896226118651906</v>
      </c>
    </row>
    <row r="337" spans="1:3" x14ac:dyDescent="0.25">
      <c r="A337">
        <v>337</v>
      </c>
      <c r="B337" s="15">
        <f t="shared" si="10"/>
        <v>9.3588269306579406</v>
      </c>
      <c r="C337" s="15">
        <f t="shared" si="11"/>
        <v>4.4068368181862301</v>
      </c>
    </row>
    <row r="338" spans="1:3" x14ac:dyDescent="0.25">
      <c r="A338">
        <v>338</v>
      </c>
      <c r="B338" s="15">
        <f t="shared" si="10"/>
        <v>8.9608245341031285</v>
      </c>
      <c r="C338" s="15">
        <f t="shared" si="11"/>
        <v>4.4240510245072704</v>
      </c>
    </row>
    <row r="339" spans="1:3" x14ac:dyDescent="0.25">
      <c r="A339">
        <v>339</v>
      </c>
      <c r="B339" s="15">
        <f t="shared" si="10"/>
        <v>8.5553833400438766</v>
      </c>
      <c r="C339" s="15">
        <f t="shared" si="11"/>
        <v>4.4412652308283098</v>
      </c>
    </row>
    <row r="340" spans="1:3" x14ac:dyDescent="0.25">
      <c r="A340">
        <v>340</v>
      </c>
      <c r="B340" s="15">
        <f t="shared" si="10"/>
        <v>8.1428794747515632</v>
      </c>
      <c r="C340" s="15">
        <f t="shared" si="11"/>
        <v>4.4584794371493501</v>
      </c>
    </row>
    <row r="341" spans="1:3" x14ac:dyDescent="0.25">
      <c r="A341">
        <v>341</v>
      </c>
      <c r="B341" s="15">
        <f t="shared" si="10"/>
        <v>7.723696523337285</v>
      </c>
      <c r="C341" s="15">
        <f t="shared" si="11"/>
        <v>4.4756936434703896</v>
      </c>
    </row>
    <row r="342" spans="1:3" x14ac:dyDescent="0.25">
      <c r="A342">
        <v>342</v>
      </c>
      <c r="B342" s="15">
        <f t="shared" si="10"/>
        <v>7.2982251063339447</v>
      </c>
      <c r="C342" s="15">
        <f t="shared" si="11"/>
        <v>4.4929078497914299</v>
      </c>
    </row>
    <row r="343" spans="1:3" x14ac:dyDescent="0.25">
      <c r="A343">
        <v>343</v>
      </c>
      <c r="B343" s="15">
        <f t="shared" si="10"/>
        <v>6.8668624482012479</v>
      </c>
      <c r="C343" s="15">
        <f t="shared" si="11"/>
        <v>4.5101220561124702</v>
      </c>
    </row>
    <row r="344" spans="1:3" x14ac:dyDescent="0.25">
      <c r="A344">
        <v>344</v>
      </c>
      <c r="B344" s="15">
        <f t="shared" si="10"/>
        <v>6.4300119382551024</v>
      </c>
      <c r="C344" s="15">
        <f t="shared" si="11"/>
        <v>4.5273362624335105</v>
      </c>
    </row>
    <row r="345" spans="1:3" x14ac:dyDescent="0.25">
      <c r="A345">
        <v>345</v>
      </c>
      <c r="B345" s="15">
        <f t="shared" si="10"/>
        <v>5.9880826845328228</v>
      </c>
      <c r="C345" s="15">
        <f t="shared" si="11"/>
        <v>4.5445504687545499</v>
      </c>
    </row>
    <row r="346" spans="1:3" x14ac:dyDescent="0.25">
      <c r="A346">
        <v>346</v>
      </c>
      <c r="B346" s="15">
        <f t="shared" si="10"/>
        <v>5.5414890611130927</v>
      </c>
      <c r="C346" s="15">
        <f t="shared" si="11"/>
        <v>4.5617646750755902</v>
      </c>
    </row>
    <row r="347" spans="1:3" x14ac:dyDescent="0.25">
      <c r="A347">
        <v>347</v>
      </c>
      <c r="B347" s="15">
        <f t="shared" si="10"/>
        <v>5.0906502494181209</v>
      </c>
      <c r="C347" s="15">
        <f t="shared" si="11"/>
        <v>4.5789788813966297</v>
      </c>
    </row>
    <row r="348" spans="1:3" x14ac:dyDescent="0.25">
      <c r="A348">
        <v>348</v>
      </c>
      <c r="B348" s="15">
        <f t="shared" si="10"/>
        <v>4.635989774031386</v>
      </c>
      <c r="C348" s="15">
        <f t="shared" si="11"/>
        <v>4.59619308771767</v>
      </c>
    </row>
    <row r="349" spans="1:3" x14ac:dyDescent="0.25">
      <c r="A349">
        <v>349</v>
      </c>
      <c r="B349" s="15">
        <f t="shared" si="10"/>
        <v>4.1779350335721839</v>
      </c>
      <c r="C349" s="15">
        <f t="shared" si="11"/>
        <v>4.6134072940387094</v>
      </c>
    </row>
    <row r="350" spans="1:3" x14ac:dyDescent="0.25">
      <c r="A350">
        <v>350</v>
      </c>
      <c r="B350" s="15">
        <f t="shared" si="10"/>
        <v>3.7169168271725059</v>
      </c>
      <c r="C350" s="15">
        <f t="shared" si="11"/>
        <v>4.6306215003597497</v>
      </c>
    </row>
    <row r="351" spans="1:3" x14ac:dyDescent="0.25">
      <c r="A351">
        <v>351</v>
      </c>
      <c r="B351" s="15">
        <f t="shared" si="10"/>
        <v>3.2533688771084108</v>
      </c>
      <c r="C351" s="15">
        <f t="shared" si="11"/>
        <v>4.64783570668079</v>
      </c>
    </row>
    <row r="352" spans="1:3" x14ac:dyDescent="0.25">
      <c r="A352">
        <v>352</v>
      </c>
      <c r="B352" s="15">
        <f t="shared" si="10"/>
        <v>2.7877273481412321</v>
      </c>
      <c r="C352" s="15">
        <f t="shared" si="11"/>
        <v>4.6650499130018295</v>
      </c>
    </row>
    <row r="353" spans="1:3" x14ac:dyDescent="0.25">
      <c r="A353">
        <v>353</v>
      </c>
      <c r="B353" s="15">
        <f t="shared" si="10"/>
        <v>2.3204303641286352</v>
      </c>
      <c r="C353" s="15">
        <f t="shared" si="11"/>
        <v>4.6822641193228698</v>
      </c>
    </row>
    <row r="354" spans="1:3" x14ac:dyDescent="0.25">
      <c r="A354">
        <v>354</v>
      </c>
      <c r="B354" s="15">
        <f t="shared" si="10"/>
        <v>1.8519175224687205</v>
      </c>
      <c r="C354" s="15">
        <f t="shared" si="11"/>
        <v>4.6994783256439101</v>
      </c>
    </row>
    <row r="355" spans="1:3" x14ac:dyDescent="0.25">
      <c r="A355">
        <v>355</v>
      </c>
      <c r="B355" s="15">
        <f t="shared" si="10"/>
        <v>1.3826294069422209</v>
      </c>
      <c r="C355" s="15">
        <f t="shared" si="11"/>
        <v>4.7166925319649495</v>
      </c>
    </row>
    <row r="356" spans="1:3" x14ac:dyDescent="0.25">
      <c r="A356">
        <v>356</v>
      </c>
      <c r="B356" s="15">
        <f t="shared" si="10"/>
        <v>0.91300709952036641</v>
      </c>
      <c r="C356" s="15">
        <f t="shared" si="11"/>
        <v>4.7339067382859898</v>
      </c>
    </row>
    <row r="357" spans="1:3" x14ac:dyDescent="0.25">
      <c r="A357">
        <v>357</v>
      </c>
      <c r="B357" s="15">
        <f t="shared" si="10"/>
        <v>0.4434916917071845</v>
      </c>
      <c r="C357" s="15">
        <f t="shared" si="11"/>
        <v>4.7511209446070293</v>
      </c>
    </row>
    <row r="358" spans="1:3" x14ac:dyDescent="0.25">
      <c r="A358">
        <v>358</v>
      </c>
      <c r="B358" s="15">
        <f t="shared" si="10"/>
        <v>-2.5476204015316029E-2</v>
      </c>
      <c r="C358" s="15">
        <f t="shared" si="11"/>
        <v>4.7683351509280696</v>
      </c>
    </row>
    <row r="359" spans="1:3" x14ac:dyDescent="0.25">
      <c r="A359">
        <v>359</v>
      </c>
      <c r="B359" s="15">
        <f t="shared" si="10"/>
        <v>-0.49345694206945923</v>
      </c>
      <c r="C359" s="15">
        <f t="shared" si="11"/>
        <v>4.7855493572491099</v>
      </c>
    </row>
    <row r="360" spans="1:3" x14ac:dyDescent="0.25">
      <c r="A360">
        <v>360</v>
      </c>
      <c r="B360" s="15">
        <f t="shared" si="10"/>
        <v>-0.96001233042425937</v>
      </c>
      <c r="C360" s="15">
        <f t="shared" si="11"/>
        <v>4.8027635635701493</v>
      </c>
    </row>
    <row r="361" spans="1:3" x14ac:dyDescent="0.25">
      <c r="A361">
        <v>361</v>
      </c>
      <c r="B361" s="15">
        <f t="shared" si="10"/>
        <v>-1.4247061154310068</v>
      </c>
      <c r="C361" s="15">
        <f t="shared" si="11"/>
        <v>4.8199777698911896</v>
      </c>
    </row>
    <row r="362" spans="1:3" x14ac:dyDescent="0.25">
      <c r="A362">
        <v>362</v>
      </c>
      <c r="B362" s="15">
        <f t="shared" si="10"/>
        <v>-1.8871044642874448</v>
      </c>
      <c r="C362" s="15">
        <f t="shared" si="11"/>
        <v>4.8371919762122291</v>
      </c>
    </row>
    <row r="363" spans="1:3" x14ac:dyDescent="0.25">
      <c r="A363">
        <v>363</v>
      </c>
      <c r="B363" s="15">
        <f t="shared" si="10"/>
        <v>-2.3467764445695645</v>
      </c>
      <c r="C363" s="15">
        <f t="shared" si="11"/>
        <v>4.8544061825332694</v>
      </c>
    </row>
    <row r="364" spans="1:3" x14ac:dyDescent="0.25">
      <c r="A364">
        <v>364</v>
      </c>
      <c r="B364" s="15">
        <f t="shared" si="10"/>
        <v>-2.8032945002722363</v>
      </c>
      <c r="C364" s="15">
        <f t="shared" si="11"/>
        <v>4.8716203888543097</v>
      </c>
    </row>
    <row r="365" spans="1:3" x14ac:dyDescent="0.25">
      <c r="A365">
        <v>365</v>
      </c>
      <c r="B365" s="15">
        <f t="shared" si="10"/>
        <v>-3.2562349238053434</v>
      </c>
      <c r="C365" s="15">
        <f t="shared" si="11"/>
        <v>4.8888345951753491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calculator</vt:lpstr>
      <vt:lpstr>ET</vt:lpstr>
      <vt:lpstr>B</vt:lpstr>
      <vt:lpstr>d_n</vt:lpstr>
      <vt:lpstr>date</vt:lpstr>
      <vt:lpstr>DST</vt:lpstr>
      <vt:lpstr>ET</vt:lpstr>
      <vt:lpstr>field_rotation</vt:lpstr>
      <vt:lpstr>latitude</vt:lpstr>
      <vt:lpstr>longitude</vt:lpstr>
      <vt:lpstr>time</vt:lpstr>
      <vt:lpstr>time_zone</vt:lpstr>
    </vt:vector>
  </TitlesOfParts>
  <Company>Ausra,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Mikofski</cp:lastModifiedBy>
  <dcterms:created xsi:type="dcterms:W3CDTF">2007-08-21T22:31:00Z</dcterms:created>
  <dcterms:modified xsi:type="dcterms:W3CDTF">2013-11-19T22:59:50Z</dcterms:modified>
</cp:coreProperties>
</file>