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ivarulrikdaaebjorndal/Desktop/Personal/"/>
    </mc:Choice>
  </mc:AlternateContent>
  <xr:revisionPtr revIDLastSave="0" documentId="13_ncr:1_{B155C06B-AC97-034D-AF3E-24B5FF19FDEA}" xr6:coauthVersionLast="47" xr6:coauthVersionMax="47" xr10:uidLastSave="{00000000-0000-0000-0000-000000000000}"/>
  <bookViews>
    <workbookView xWindow="1680" yWindow="500" windowWidth="27120" windowHeight="17500" xr2:uid="{00000000-000D-0000-FFFF-FFFF00000000}"/>
  </bookViews>
  <sheets>
    <sheet name="Expenses Dashboard" sheetId="5" r:id="rId1"/>
    <sheet name="Pivot 1 " sheetId="4" r:id="rId2"/>
    <sheet name="Pivot 2" sheetId="6" r:id="rId3"/>
    <sheet name="Pivot 3" sheetId="7" r:id="rId4"/>
    <sheet name="Fictitious Transactions Dataset" sheetId="1" r:id="rId5"/>
  </sheets>
  <definedNames>
    <definedName name="_xlchart.v1.0" hidden="1">'Fictitious Transactions Dataset'!$E$2:$E$23</definedName>
    <definedName name="_xlchart.v1.1" hidden="1">'Fictitious Transactions Dataset'!$F$2:$F$23</definedName>
  </definedNames>
  <calcPr calcId="191029"/>
  <pivotCaches>
    <pivotCache cacheId="9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782" i="1"/>
  <c r="F24" i="1" l="1"/>
</calcChain>
</file>

<file path=xl/sharedStrings.xml><?xml version="1.0" encoding="utf-8"?>
<sst xmlns="http://schemas.openxmlformats.org/spreadsheetml/2006/main" count="903" uniqueCount="45">
  <si>
    <t>Shopping</t>
  </si>
  <si>
    <t>Streaming</t>
  </si>
  <si>
    <t>Personal</t>
  </si>
  <si>
    <t>Misc.</t>
  </si>
  <si>
    <t>Courses</t>
  </si>
  <si>
    <t>Newspaper</t>
  </si>
  <si>
    <t>Bookstore</t>
  </si>
  <si>
    <t>Gas station</t>
  </si>
  <si>
    <t>Vacation expenses</t>
  </si>
  <si>
    <t>Takeaway/eat out</t>
  </si>
  <si>
    <t>Barber</t>
  </si>
  <si>
    <t>Gifts</t>
  </si>
  <si>
    <t>Dog expenses</t>
  </si>
  <si>
    <t>Coffeeshop</t>
  </si>
  <si>
    <t>Lunch</t>
  </si>
  <si>
    <t>Grocery store</t>
  </si>
  <si>
    <t>Investing</t>
  </si>
  <si>
    <t>Category</t>
  </si>
  <si>
    <t>Sum</t>
  </si>
  <si>
    <t>Column Labels</t>
  </si>
  <si>
    <t>Grand Total</t>
  </si>
  <si>
    <t>Row Labels</t>
  </si>
  <si>
    <t>May</t>
  </si>
  <si>
    <t>Date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</si>
  <si>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</si>
  <si>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</si>
  <si>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</si>
  <si>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</si>
  <si>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</si>
  <si>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</si>
  <si>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</si>
  <si>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</si>
  <si>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</si>
  <si>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</si>
  <si>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</si>
  <si>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Expense in NOK</t>
  </si>
  <si>
    <t>Sum of Expense in NOK</t>
  </si>
  <si>
    <t>Cellphone</t>
  </si>
  <si>
    <t>Exercise</t>
  </si>
  <si>
    <t>Travel expenses</t>
  </si>
  <si>
    <t>Total</t>
  </si>
  <si>
    <t>Public Transport</t>
  </si>
  <si>
    <t>Electronics and tech related</t>
  </si>
  <si>
    <t>Count of Expense in NOK</t>
  </si>
  <si>
    <t>Categoryte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</si>
</sst>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NOK&quot;\ * #,##0.00_-;\-&quot;NOK&quot;\ * #,##0.00_-;_-&quot;NOK&quot;\ * &quot;-&quot;??_-;_-@_-"/>
    <numFmt numFmtId="164" formatCode="_-&quot;NOK&quot;\ * #,##0_-;\-&quot;NOK&quot;\ * #,##0_-;_-&quot;NOK&quot;\ 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  <xf numFmtId="10" fontId="0" fillId="0" borderId="0" xfId="0" applyNumberFormat="1"/>
  </cellXfs>
  <cellStyles count="2">
    <cellStyle name="Currency" xfId="1" builtinId="4"/>
    <cellStyle name="Normal" xfId="0" builtinId="0"/>
  </cellStyles>
  <dxfs count="16">
    <dxf>
      <numFmt numFmtId="34" formatCode="_-&quot;NOK&quot;\ * #,##0.00_-;\-&quot;NOK&quot;\ * #,##0.00_-;_-&quot;NOK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&quot;NOK&quot;\ * #,##0_-;\-&quot;NOK&quot;\ * #,##0_-;_-&quot;NOK&quot;\ * &quot;-&quot;??_-;_-@_-"/>
      <alignment horizontal="center" vertical="center" textRotation="0" wrapText="0" indent="0" justifyLastLine="0" shrinkToFit="0" readingOrder="0"/>
    </dxf>
    <dxf>
      <numFmt numFmtId="164" formatCode="_-&quot;NOK&quot;\ * #,##0_-;\-&quot;NOK&quot;\ * #,##0_-;_-&quot;NOK&quot;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</dxf>
    <dxf>
      <numFmt numFmtId="164" formatCode="_-&quot;NOK&quot;\ * #,##0_-;\-&quot;NOK&quot;\ * #,##0_-;_-&quot;NOK&quot;\ * &quot;-&quot;??_-;_-@_-"/>
    </dxf>
  </dxfs>
  <tableStyles count="0" defaultTableStyle="TableStyleMedium9" defaultPivotStyle="PivotStyleMedium4"/>
  <colors>
    <mruColors>
      <color rgb="FFF0E9D8"/>
      <color rgb="FFDDD9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/>
                </a:solidFill>
              </a:rPr>
              <a:t>TOTAL EXPENSES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'Fictitious Transactions Dataset'!$E$2:$E$23</c:f>
              <c:strCache>
                <c:ptCount val="22"/>
                <c:pt idx="0">
                  <c:v>Personal</c:v>
                </c:pt>
                <c:pt idx="1">
                  <c:v>Bookstore</c:v>
                </c:pt>
                <c:pt idx="2">
                  <c:v>Grocery store</c:v>
                </c:pt>
                <c:pt idx="3">
                  <c:v>Investing</c:v>
                </c:pt>
                <c:pt idx="4">
                  <c:v>Coffeeshop</c:v>
                </c:pt>
                <c:pt idx="5">
                  <c:v>Public Transport</c:v>
                </c:pt>
                <c:pt idx="6">
                  <c:v>Electronics and tech related</c:v>
                </c:pt>
                <c:pt idx="7">
                  <c:v>Cellphone</c:v>
                </c:pt>
                <c:pt idx="8">
                  <c:v>Takeaway/eat out</c:v>
                </c:pt>
                <c:pt idx="9">
                  <c:v>Lunch</c:v>
                </c:pt>
                <c:pt idx="10">
                  <c:v>Misc.</c:v>
                </c:pt>
                <c:pt idx="11">
                  <c:v>Gas station</c:v>
                </c:pt>
                <c:pt idx="12">
                  <c:v>Shopping</c:v>
                </c:pt>
                <c:pt idx="13">
                  <c:v>Streaming</c:v>
                </c:pt>
                <c:pt idx="14">
                  <c:v>Newspaper</c:v>
                </c:pt>
                <c:pt idx="15">
                  <c:v>Travel expenses</c:v>
                </c:pt>
                <c:pt idx="16">
                  <c:v>Vacation expenses</c:v>
                </c:pt>
                <c:pt idx="17">
                  <c:v>Exercise</c:v>
                </c:pt>
                <c:pt idx="18">
                  <c:v>Gifts</c:v>
                </c:pt>
                <c:pt idx="19">
                  <c:v>Dog expenses</c:v>
                </c:pt>
                <c:pt idx="20">
                  <c:v>Courses</c:v>
                </c:pt>
                <c:pt idx="21">
                  <c:v>Barber</c:v>
                </c:pt>
              </c:strCache>
            </c:strRef>
          </c:cat>
          <c:val>
            <c:numRef>
              <c:f>'Fictitious Transactions Dataset'!$F$2:$F$23</c:f>
              <c:numCache>
                <c:formatCode>_("NOK"* #,##0.00_);_("NOK"* \(#,##0.00\);_("NOK"* "-"??_);_(@_)</c:formatCode>
                <c:ptCount val="22"/>
                <c:pt idx="0">
                  <c:v>8961.2599999999984</c:v>
                </c:pt>
                <c:pt idx="1">
                  <c:v>3618.5299999999997</c:v>
                </c:pt>
                <c:pt idx="2">
                  <c:v>26518.970000000016</c:v>
                </c:pt>
                <c:pt idx="3">
                  <c:v>6554.39</c:v>
                </c:pt>
                <c:pt idx="4">
                  <c:v>4625.95</c:v>
                </c:pt>
                <c:pt idx="5">
                  <c:v>15171.46</c:v>
                </c:pt>
                <c:pt idx="6">
                  <c:v>17279</c:v>
                </c:pt>
                <c:pt idx="7">
                  <c:v>4425.4799999999996</c:v>
                </c:pt>
                <c:pt idx="8">
                  <c:v>18899.54</c:v>
                </c:pt>
                <c:pt idx="9">
                  <c:v>1325</c:v>
                </c:pt>
                <c:pt idx="10">
                  <c:v>44798.659999999996</c:v>
                </c:pt>
                <c:pt idx="11">
                  <c:v>11344.950000000003</c:v>
                </c:pt>
                <c:pt idx="12">
                  <c:v>24124.85</c:v>
                </c:pt>
                <c:pt idx="13">
                  <c:v>2511.41</c:v>
                </c:pt>
                <c:pt idx="14">
                  <c:v>1685</c:v>
                </c:pt>
                <c:pt idx="15">
                  <c:v>13364</c:v>
                </c:pt>
                <c:pt idx="16">
                  <c:v>17720</c:v>
                </c:pt>
                <c:pt idx="17">
                  <c:v>8297.39</c:v>
                </c:pt>
                <c:pt idx="18">
                  <c:v>4241.47</c:v>
                </c:pt>
                <c:pt idx="19">
                  <c:v>1141.4000000000001</c:v>
                </c:pt>
                <c:pt idx="20">
                  <c:v>4802.54</c:v>
                </c:pt>
                <c:pt idx="21">
                  <c:v>3287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A-6C40-A601-38F93324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3760463"/>
        <c:axId val="1213762111"/>
      </c:barChart>
      <c:catAx>
        <c:axId val="121376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13762111"/>
        <c:crosses val="autoZero"/>
        <c:auto val="1"/>
        <c:lblAlgn val="ctr"/>
        <c:lblOffset val="100"/>
        <c:noMultiLvlLbl val="0"/>
      </c:catAx>
      <c:valAx>
        <c:axId val="121376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NOK&quot;* #,##0.00_);_(&quot;NOK&quot;* \(#,##0.00\);_(&quot;NOK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1376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[Expenses 2022.xlsx]Pivot 1 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1" baseline="0">
                <a:solidFill>
                  <a:schemeClr val="tx1"/>
                </a:solidFill>
              </a:rPr>
              <a:t>TOTAL EXPENSES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 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1 '!$B$4:$B$16</c:f>
              <c:numCache>
                <c:formatCode>0.00%</c:formatCode>
                <c:ptCount val="12"/>
                <c:pt idx="0">
                  <c:v>5.3198704935568587E-2</c:v>
                </c:pt>
                <c:pt idx="1">
                  <c:v>4.7153953900365045E-2</c:v>
                </c:pt>
                <c:pt idx="2">
                  <c:v>7.315977944264003E-2</c:v>
                </c:pt>
                <c:pt idx="3">
                  <c:v>8.4464151255679173E-2</c:v>
                </c:pt>
                <c:pt idx="4">
                  <c:v>6.7436894215630844E-2</c:v>
                </c:pt>
                <c:pt idx="5">
                  <c:v>8.6157175214779821E-2</c:v>
                </c:pt>
                <c:pt idx="6">
                  <c:v>7.1321924043183785E-2</c:v>
                </c:pt>
                <c:pt idx="7">
                  <c:v>0.12217937807074633</c:v>
                </c:pt>
                <c:pt idx="8">
                  <c:v>0.23730860355560368</c:v>
                </c:pt>
                <c:pt idx="9">
                  <c:v>7.8189157462303052E-2</c:v>
                </c:pt>
                <c:pt idx="10">
                  <c:v>4.1478187931462532E-2</c:v>
                </c:pt>
                <c:pt idx="11">
                  <c:v>3.7952089972036987E-2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A-3A4F-A9DE-23C20B629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8258143"/>
        <c:axId val="1188259791"/>
      </c:barChart>
      <c:catAx>
        <c:axId val="118825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188259791"/>
        <c:crosses val="autoZero"/>
        <c:auto val="1"/>
        <c:lblAlgn val="ctr"/>
        <c:lblOffset val="100"/>
        <c:noMultiLvlLbl val="0"/>
      </c:catAx>
      <c:valAx>
        <c:axId val="11882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18825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DDD9C3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2022.xlsx]Pivot 1 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chemeClr val="tx1"/>
                </a:solidFill>
              </a:rPr>
              <a:t>TOTAL EXPENSES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1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E486-4940-9C54-C916890B80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E486-4940-9C54-C916890B80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E486-4940-9C54-C916890B80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E486-4940-9C54-C916890B80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E486-4940-9C54-C916890B80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E486-4940-9C54-C916890B80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E486-4940-9C54-C916890B800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E486-4940-9C54-C916890B800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E486-4940-9C54-C916890B800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4-E486-4940-9C54-C916890B800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E486-4940-9C54-C916890B800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E486-4940-9C54-C916890B800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1 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1 '!$B$4:$B$16</c:f>
              <c:numCache>
                <c:formatCode>0.00%</c:formatCode>
                <c:ptCount val="12"/>
                <c:pt idx="0">
                  <c:v>5.3198704935568587E-2</c:v>
                </c:pt>
                <c:pt idx="1">
                  <c:v>4.7153953900365045E-2</c:v>
                </c:pt>
                <c:pt idx="2">
                  <c:v>7.315977944264003E-2</c:v>
                </c:pt>
                <c:pt idx="3">
                  <c:v>8.4464151255679173E-2</c:v>
                </c:pt>
                <c:pt idx="4">
                  <c:v>6.7436894215630844E-2</c:v>
                </c:pt>
                <c:pt idx="5">
                  <c:v>8.6157175214779821E-2</c:v>
                </c:pt>
                <c:pt idx="6">
                  <c:v>7.1321924043183785E-2</c:v>
                </c:pt>
                <c:pt idx="7">
                  <c:v>0.12217937807074633</c:v>
                </c:pt>
                <c:pt idx="8">
                  <c:v>0.23730860355560368</c:v>
                </c:pt>
                <c:pt idx="9">
                  <c:v>7.8189157462303052E-2</c:v>
                </c:pt>
                <c:pt idx="10">
                  <c:v>4.1478187931462532E-2</c:v>
                </c:pt>
                <c:pt idx="11">
                  <c:v>3.7952089972036987E-2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6-4940-9C54-C916890B8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34206541490015"/>
          <c:y val="0.22083932086614175"/>
          <c:w val="6.3650787207984463E-2"/>
          <c:h val="0.64652274824949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2022.xlsx]Pivot 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chemeClr val="tx1"/>
                </a:solidFill>
              </a:rPr>
              <a:t>TOTAL EXPENSES BY CATEGORY AND MONTH</a:t>
            </a:r>
            <a:endParaRPr lang="en-GB" sz="1600" b="1" baseline="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2'!$B$3:$B$4</c:f>
              <c:strCache>
                <c:ptCount val="1"/>
                <c:pt idx="0">
                  <c:v>Barber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2'!$B$5:$B$17</c:f>
              <c:numCache>
                <c:formatCode>General</c:formatCode>
                <c:ptCount val="12"/>
                <c:pt idx="1">
                  <c:v>498</c:v>
                </c:pt>
                <c:pt idx="3">
                  <c:v>690</c:v>
                </c:pt>
                <c:pt idx="4">
                  <c:v>690</c:v>
                </c:pt>
                <c:pt idx="7">
                  <c:v>844</c:v>
                </c:pt>
                <c:pt idx="9">
                  <c:v>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6-3F45-9E2D-33428559407A}"/>
            </c:ext>
          </c:extLst>
        </c:ser>
        <c:ser>
          <c:idx val="1"/>
          <c:order val="1"/>
          <c:tx>
            <c:strRef>
              <c:f>'Pivot 2'!$C$3:$C$4</c:f>
              <c:strCache>
                <c:ptCount val="1"/>
                <c:pt idx="0">
                  <c:v>Bookstore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2'!$C$5:$C$17</c:f>
              <c:numCache>
                <c:formatCode>General</c:formatCode>
                <c:ptCount val="12"/>
                <c:pt idx="0">
                  <c:v>284.88</c:v>
                </c:pt>
                <c:pt idx="1">
                  <c:v>161.43</c:v>
                </c:pt>
                <c:pt idx="2">
                  <c:v>106</c:v>
                </c:pt>
                <c:pt idx="3">
                  <c:v>76</c:v>
                </c:pt>
                <c:pt idx="5">
                  <c:v>43.02</c:v>
                </c:pt>
                <c:pt idx="6">
                  <c:v>38.86</c:v>
                </c:pt>
                <c:pt idx="7">
                  <c:v>533.41</c:v>
                </c:pt>
                <c:pt idx="8">
                  <c:v>332.7</c:v>
                </c:pt>
                <c:pt idx="9">
                  <c:v>1074.23</c:v>
                </c:pt>
                <c:pt idx="10">
                  <c:v>129</c:v>
                </c:pt>
                <c:pt idx="11">
                  <c:v>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6-3F45-9E2D-33428559407A}"/>
            </c:ext>
          </c:extLst>
        </c:ser>
        <c:ser>
          <c:idx val="2"/>
          <c:order val="2"/>
          <c:tx>
            <c:strRef>
              <c:f>'Pivot 2'!$D$3:$D$4</c:f>
              <c:strCache>
                <c:ptCount val="1"/>
                <c:pt idx="0">
                  <c:v>Cellphone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2'!$D$5:$D$17</c:f>
              <c:numCache>
                <c:formatCode>General</c:formatCode>
                <c:ptCount val="12"/>
                <c:pt idx="0">
                  <c:v>930.15</c:v>
                </c:pt>
                <c:pt idx="1">
                  <c:v>1008</c:v>
                </c:pt>
                <c:pt idx="3">
                  <c:v>364</c:v>
                </c:pt>
                <c:pt idx="4">
                  <c:v>523.33000000000004</c:v>
                </c:pt>
                <c:pt idx="6">
                  <c:v>280</c:v>
                </c:pt>
                <c:pt idx="7">
                  <c:v>279</c:v>
                </c:pt>
                <c:pt idx="9">
                  <c:v>284</c:v>
                </c:pt>
                <c:pt idx="10">
                  <c:v>478</c:v>
                </c:pt>
                <c:pt idx="11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6-3F45-9E2D-33428559407A}"/>
            </c:ext>
          </c:extLst>
        </c:ser>
        <c:ser>
          <c:idx val="3"/>
          <c:order val="3"/>
          <c:tx>
            <c:strRef>
              <c:f>'Pivot 2'!$E$3:$E$4</c:f>
              <c:strCache>
                <c:ptCount val="1"/>
                <c:pt idx="0">
                  <c:v>Coffeeshop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2'!$E$5:$E$17</c:f>
              <c:numCache>
                <c:formatCode>General</c:formatCode>
                <c:ptCount val="12"/>
                <c:pt idx="0">
                  <c:v>23</c:v>
                </c:pt>
                <c:pt idx="1">
                  <c:v>627.65000000000009</c:v>
                </c:pt>
                <c:pt idx="2">
                  <c:v>676.6</c:v>
                </c:pt>
                <c:pt idx="3">
                  <c:v>394.75</c:v>
                </c:pt>
                <c:pt idx="4">
                  <c:v>795.95</c:v>
                </c:pt>
                <c:pt idx="5">
                  <c:v>124</c:v>
                </c:pt>
                <c:pt idx="6">
                  <c:v>157</c:v>
                </c:pt>
                <c:pt idx="7">
                  <c:v>186.8</c:v>
                </c:pt>
                <c:pt idx="8">
                  <c:v>69</c:v>
                </c:pt>
                <c:pt idx="9">
                  <c:v>423</c:v>
                </c:pt>
                <c:pt idx="10">
                  <c:v>860.89</c:v>
                </c:pt>
                <c:pt idx="11">
                  <c:v>287.30999999999995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C6-3F45-9E2D-33428559407A}"/>
            </c:ext>
          </c:extLst>
        </c:ser>
        <c:ser>
          <c:idx val="4"/>
          <c:order val="4"/>
          <c:tx>
            <c:strRef>
              <c:f>'Pivot 2'!$F$3:$F$4</c:f>
              <c:strCache>
                <c:ptCount val="1"/>
                <c:pt idx="0">
                  <c:v>Courses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2'!$F$5:$F$17</c:f>
              <c:numCache>
                <c:formatCode>General</c:formatCode>
                <c:ptCount val="12"/>
                <c:pt idx="3">
                  <c:v>980</c:v>
                </c:pt>
                <c:pt idx="6">
                  <c:v>1270</c:v>
                </c:pt>
                <c:pt idx="7">
                  <c:v>253</c:v>
                </c:pt>
                <c:pt idx="8">
                  <c:v>409.4</c:v>
                </c:pt>
                <c:pt idx="9">
                  <c:v>644.12</c:v>
                </c:pt>
                <c:pt idx="10">
                  <c:v>846.22</c:v>
                </c:pt>
                <c:pt idx="11">
                  <c:v>399.8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6-3F45-9E2D-33428559407A}"/>
            </c:ext>
          </c:extLst>
        </c:ser>
        <c:ser>
          <c:idx val="5"/>
          <c:order val="5"/>
          <c:tx>
            <c:strRef>
              <c:f>'Pivot 2'!$G$3:$G$4</c:f>
              <c:strCache>
                <c:ptCount val="1"/>
                <c:pt idx="0">
                  <c:v>Dog expenses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2'!$G$5:$G$17</c:f>
              <c:numCache>
                <c:formatCode>General</c:formatCode>
                <c:ptCount val="12"/>
                <c:pt idx="2">
                  <c:v>525.70000000000005</c:v>
                </c:pt>
                <c:pt idx="4">
                  <c:v>615.69999999999993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C6-3F45-9E2D-33428559407A}"/>
            </c:ext>
          </c:extLst>
        </c:ser>
        <c:ser>
          <c:idx val="6"/>
          <c:order val="6"/>
          <c:tx>
            <c:strRef>
              <c:f>'Pivot 2'!$H$3:$H$4</c:f>
              <c:strCache>
                <c:ptCount val="1"/>
                <c:pt idx="0">
                  <c:v>Exercise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'Pivot 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2'!$H$5:$H$17</c:f>
              <c:numCache>
                <c:formatCode>General</c:formatCode>
                <c:ptCount val="12"/>
                <c:pt idx="3">
                  <c:v>181.12</c:v>
                </c:pt>
                <c:pt idx="4">
                  <c:v>201.86</c:v>
                </c:pt>
                <c:pt idx="5">
                  <c:v>7204.93</c:v>
                </c:pt>
                <c:pt idx="6">
                  <c:v>206.22</c:v>
                </c:pt>
                <c:pt idx="7">
                  <c:v>503.26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C6-3F45-9E2D-33428559407A}"/>
            </c:ext>
          </c:extLst>
        </c:ser>
        <c:ser>
          <c:idx val="7"/>
          <c:order val="7"/>
          <c:tx>
            <c:strRef>
              <c:f>'Pivot 2'!$I$3:$I$4</c:f>
              <c:strCache>
                <c:ptCount val="1"/>
                <c:pt idx="0">
                  <c:v>Gas station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'Pivot 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2'!$I$5:$I$17</c:f>
              <c:numCache>
                <c:formatCode>General</c:formatCode>
                <c:ptCount val="12"/>
                <c:pt idx="0">
                  <c:v>623.32000000000005</c:v>
                </c:pt>
                <c:pt idx="1">
                  <c:v>38</c:v>
                </c:pt>
                <c:pt idx="2">
                  <c:v>974.15</c:v>
                </c:pt>
                <c:pt idx="3">
                  <c:v>1248.29</c:v>
                </c:pt>
                <c:pt idx="4">
                  <c:v>396</c:v>
                </c:pt>
                <c:pt idx="5">
                  <c:v>140</c:v>
                </c:pt>
                <c:pt idx="6">
                  <c:v>2026.27</c:v>
                </c:pt>
                <c:pt idx="7">
                  <c:v>341.9</c:v>
                </c:pt>
                <c:pt idx="8">
                  <c:v>713.69</c:v>
                </c:pt>
                <c:pt idx="9">
                  <c:v>4133.47</c:v>
                </c:pt>
                <c:pt idx="10">
                  <c:v>709.86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C6-3F45-9E2D-33428559407A}"/>
            </c:ext>
          </c:extLst>
        </c:ser>
        <c:ser>
          <c:idx val="8"/>
          <c:order val="8"/>
          <c:tx>
            <c:strRef>
              <c:f>'Pivot 2'!$J$3:$J$4</c:f>
              <c:strCache>
                <c:ptCount val="1"/>
                <c:pt idx="0">
                  <c:v>Gifts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'Pivot 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2'!$J$5:$J$17</c:f>
              <c:numCache>
                <c:formatCode>General</c:formatCode>
                <c:ptCount val="12"/>
                <c:pt idx="7">
                  <c:v>1842.17</c:v>
                </c:pt>
                <c:pt idx="8">
                  <c:v>100</c:v>
                </c:pt>
                <c:pt idx="9">
                  <c:v>359</c:v>
                </c:pt>
                <c:pt idx="11">
                  <c:v>1940.3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C6-3F45-9E2D-33428559407A}"/>
            </c:ext>
          </c:extLst>
        </c:ser>
        <c:ser>
          <c:idx val="9"/>
          <c:order val="9"/>
          <c:tx>
            <c:strRef>
              <c:f>'Pivot 2'!$K$3:$K$4</c:f>
              <c:strCache>
                <c:ptCount val="1"/>
                <c:pt idx="0">
                  <c:v>Grocery store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'Pivot 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2'!$K$5:$K$17</c:f>
              <c:numCache>
                <c:formatCode>General</c:formatCode>
                <c:ptCount val="12"/>
                <c:pt idx="0">
                  <c:v>2220.87</c:v>
                </c:pt>
                <c:pt idx="1">
                  <c:v>3780.01</c:v>
                </c:pt>
                <c:pt idx="2">
                  <c:v>2234.61</c:v>
                </c:pt>
                <c:pt idx="3">
                  <c:v>4742.5099999999993</c:v>
                </c:pt>
                <c:pt idx="4">
                  <c:v>1716.6599999999999</c:v>
                </c:pt>
                <c:pt idx="5">
                  <c:v>1113.4999999999998</c:v>
                </c:pt>
                <c:pt idx="6">
                  <c:v>2095.6400000000003</c:v>
                </c:pt>
                <c:pt idx="7">
                  <c:v>2784.23</c:v>
                </c:pt>
                <c:pt idx="8">
                  <c:v>3810.9400000000005</c:v>
                </c:pt>
                <c:pt idx="9">
                  <c:v>873.59999999999991</c:v>
                </c:pt>
                <c:pt idx="10">
                  <c:v>211.9</c:v>
                </c:pt>
                <c:pt idx="11">
                  <c:v>934.5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C6-3F45-9E2D-33428559407A}"/>
            </c:ext>
          </c:extLst>
        </c:ser>
        <c:ser>
          <c:idx val="10"/>
          <c:order val="10"/>
          <c:tx>
            <c:strRef>
              <c:f>'Pivot 2'!$L$3:$L$4</c:f>
              <c:strCache>
                <c:ptCount val="1"/>
                <c:pt idx="0">
                  <c:v>Investing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'Pivot 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2'!$L$5:$L$17</c:f>
              <c:numCache>
                <c:formatCode>General</c:formatCode>
                <c:ptCount val="12"/>
                <c:pt idx="0">
                  <c:v>898.51</c:v>
                </c:pt>
                <c:pt idx="1">
                  <c:v>134.47999999999999</c:v>
                </c:pt>
                <c:pt idx="2">
                  <c:v>192.34</c:v>
                </c:pt>
                <c:pt idx="3">
                  <c:v>1763.12</c:v>
                </c:pt>
                <c:pt idx="4">
                  <c:v>544.23</c:v>
                </c:pt>
                <c:pt idx="5">
                  <c:v>1400</c:v>
                </c:pt>
                <c:pt idx="6">
                  <c:v>400</c:v>
                </c:pt>
                <c:pt idx="7">
                  <c:v>154.19</c:v>
                </c:pt>
                <c:pt idx="8">
                  <c:v>557.52</c:v>
                </c:pt>
                <c:pt idx="9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C6-3F45-9E2D-33428559407A}"/>
            </c:ext>
          </c:extLst>
        </c:ser>
        <c:ser>
          <c:idx val="11"/>
          <c:order val="11"/>
          <c:tx>
            <c:strRef>
              <c:f>'Pivot 2'!$M$3:$M$4</c:f>
              <c:strCache>
                <c:ptCount val="1"/>
                <c:pt idx="0">
                  <c:v>Lunch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'Pivot 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2'!$M$5:$M$17</c:f>
              <c:numCache>
                <c:formatCode>General</c:formatCode>
                <c:ptCount val="12"/>
                <c:pt idx="0">
                  <c:v>124</c:v>
                </c:pt>
                <c:pt idx="1">
                  <c:v>44</c:v>
                </c:pt>
                <c:pt idx="4">
                  <c:v>306</c:v>
                </c:pt>
                <c:pt idx="5">
                  <c:v>348</c:v>
                </c:pt>
                <c:pt idx="7">
                  <c:v>185</c:v>
                </c:pt>
                <c:pt idx="9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C6-3F45-9E2D-33428559407A}"/>
            </c:ext>
          </c:extLst>
        </c:ser>
        <c:ser>
          <c:idx val="12"/>
          <c:order val="12"/>
          <c:tx>
            <c:strRef>
              <c:f>'Pivot 2'!$N$3:$N$4</c:f>
              <c:strCache>
                <c:ptCount val="1"/>
                <c:pt idx="0">
                  <c:v>Misc.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'Pivot 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2'!$N$5:$N$17</c:f>
              <c:numCache>
                <c:formatCode>General</c:formatCode>
                <c:ptCount val="12"/>
                <c:pt idx="0">
                  <c:v>825</c:v>
                </c:pt>
                <c:pt idx="1">
                  <c:v>655.05999999999995</c:v>
                </c:pt>
                <c:pt idx="2">
                  <c:v>3663.8</c:v>
                </c:pt>
                <c:pt idx="3">
                  <c:v>863</c:v>
                </c:pt>
                <c:pt idx="4">
                  <c:v>608.96</c:v>
                </c:pt>
                <c:pt idx="5">
                  <c:v>2943.56</c:v>
                </c:pt>
                <c:pt idx="6">
                  <c:v>445.15999999999997</c:v>
                </c:pt>
                <c:pt idx="7">
                  <c:v>300.72000000000003</c:v>
                </c:pt>
                <c:pt idx="8">
                  <c:v>33017</c:v>
                </c:pt>
                <c:pt idx="9">
                  <c:v>291.60000000000002</c:v>
                </c:pt>
                <c:pt idx="10">
                  <c:v>1085.9000000000001</c:v>
                </c:pt>
                <c:pt idx="11">
                  <c:v>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C6-3F45-9E2D-33428559407A}"/>
            </c:ext>
          </c:extLst>
        </c:ser>
        <c:ser>
          <c:idx val="13"/>
          <c:order val="13"/>
          <c:tx>
            <c:strRef>
              <c:f>'Pivot 2'!$O$3:$O$4</c:f>
              <c:strCache>
                <c:ptCount val="1"/>
                <c:pt idx="0">
                  <c:v>Newspaper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'Pivot 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2'!$O$5:$O$17</c:f>
              <c:numCache>
                <c:formatCode>General</c:formatCode>
                <c:ptCount val="12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145</c:v>
                </c:pt>
                <c:pt idx="10">
                  <c:v>140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C6-3F45-9E2D-33428559407A}"/>
            </c:ext>
          </c:extLst>
        </c:ser>
        <c:ser>
          <c:idx val="14"/>
          <c:order val="14"/>
          <c:tx>
            <c:strRef>
              <c:f>'Pivot 2'!$P$3:$P$4</c:f>
              <c:strCache>
                <c:ptCount val="1"/>
                <c:pt idx="0">
                  <c:v>Personal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'Pivot 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2'!$P$5:$P$17</c:f>
              <c:numCache>
                <c:formatCode>General</c:formatCode>
                <c:ptCount val="12"/>
                <c:pt idx="0">
                  <c:v>236.9</c:v>
                </c:pt>
                <c:pt idx="1">
                  <c:v>1350</c:v>
                </c:pt>
                <c:pt idx="2">
                  <c:v>1475.93</c:v>
                </c:pt>
                <c:pt idx="3">
                  <c:v>1888.4</c:v>
                </c:pt>
                <c:pt idx="4">
                  <c:v>1570.8</c:v>
                </c:pt>
                <c:pt idx="5">
                  <c:v>902.49999999999989</c:v>
                </c:pt>
                <c:pt idx="6">
                  <c:v>176.2</c:v>
                </c:pt>
                <c:pt idx="7">
                  <c:v>239.9</c:v>
                </c:pt>
                <c:pt idx="8">
                  <c:v>79.900000000000006</c:v>
                </c:pt>
                <c:pt idx="9">
                  <c:v>1040.73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FC6-3F45-9E2D-33428559407A}"/>
            </c:ext>
          </c:extLst>
        </c:ser>
        <c:ser>
          <c:idx val="15"/>
          <c:order val="15"/>
          <c:tx>
            <c:strRef>
              <c:f>'Pivot 2'!$Q$3:$Q$4</c:f>
              <c:strCache>
                <c:ptCount val="1"/>
                <c:pt idx="0">
                  <c:v>Public Transport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'Pivot 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2'!$Q$5:$Q$17</c:f>
              <c:numCache>
                <c:formatCode>General</c:formatCode>
                <c:ptCount val="12"/>
                <c:pt idx="0">
                  <c:v>360</c:v>
                </c:pt>
                <c:pt idx="1">
                  <c:v>788.56</c:v>
                </c:pt>
                <c:pt idx="2">
                  <c:v>1950</c:v>
                </c:pt>
                <c:pt idx="3">
                  <c:v>1327</c:v>
                </c:pt>
                <c:pt idx="4">
                  <c:v>2243</c:v>
                </c:pt>
                <c:pt idx="5">
                  <c:v>2037</c:v>
                </c:pt>
                <c:pt idx="6">
                  <c:v>362</c:v>
                </c:pt>
                <c:pt idx="7">
                  <c:v>1492.5</c:v>
                </c:pt>
                <c:pt idx="8">
                  <c:v>26</c:v>
                </c:pt>
                <c:pt idx="9">
                  <c:v>301</c:v>
                </c:pt>
                <c:pt idx="10">
                  <c:v>3734.4</c:v>
                </c:pt>
                <c:pt idx="11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C6-3F45-9E2D-33428559407A}"/>
            </c:ext>
          </c:extLst>
        </c:ser>
        <c:ser>
          <c:idx val="16"/>
          <c:order val="16"/>
          <c:tx>
            <c:strRef>
              <c:f>'Pivot 2'!$R$3:$R$4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'Pivot 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2'!$R$5:$R$17</c:f>
              <c:numCache>
                <c:formatCode>General</c:formatCode>
                <c:ptCount val="12"/>
                <c:pt idx="0">
                  <c:v>2273</c:v>
                </c:pt>
                <c:pt idx="3">
                  <c:v>1999</c:v>
                </c:pt>
                <c:pt idx="4">
                  <c:v>399</c:v>
                </c:pt>
                <c:pt idx="5">
                  <c:v>3838</c:v>
                </c:pt>
                <c:pt idx="6">
                  <c:v>3570</c:v>
                </c:pt>
                <c:pt idx="7">
                  <c:v>2298</c:v>
                </c:pt>
                <c:pt idx="8">
                  <c:v>3352.85</c:v>
                </c:pt>
                <c:pt idx="9">
                  <c:v>3100</c:v>
                </c:pt>
                <c:pt idx="10">
                  <c:v>1098</c:v>
                </c:pt>
                <c:pt idx="11">
                  <c:v>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FC6-3F45-9E2D-33428559407A}"/>
            </c:ext>
          </c:extLst>
        </c:ser>
        <c:ser>
          <c:idx val="17"/>
          <c:order val="17"/>
          <c:tx>
            <c:strRef>
              <c:f>'Pivot 2'!$S$3:$S$4</c:f>
              <c:strCache>
                <c:ptCount val="1"/>
                <c:pt idx="0">
                  <c:v>Streaming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'Pivot 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2'!$S$5:$S$17</c:f>
              <c:numCache>
                <c:formatCode>General</c:formatCode>
                <c:ptCount val="12"/>
                <c:pt idx="0">
                  <c:v>128</c:v>
                </c:pt>
                <c:pt idx="1">
                  <c:v>89</c:v>
                </c:pt>
                <c:pt idx="2">
                  <c:v>411.7</c:v>
                </c:pt>
                <c:pt idx="3">
                  <c:v>116.03999999999999</c:v>
                </c:pt>
                <c:pt idx="4">
                  <c:v>382.2</c:v>
                </c:pt>
                <c:pt idx="5">
                  <c:v>89</c:v>
                </c:pt>
                <c:pt idx="6">
                  <c:v>189</c:v>
                </c:pt>
                <c:pt idx="7">
                  <c:v>119</c:v>
                </c:pt>
                <c:pt idx="8">
                  <c:v>154</c:v>
                </c:pt>
                <c:pt idx="9">
                  <c:v>154</c:v>
                </c:pt>
                <c:pt idx="10">
                  <c:v>679.47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FC6-3F45-9E2D-33428559407A}"/>
            </c:ext>
          </c:extLst>
        </c:ser>
        <c:ser>
          <c:idx val="18"/>
          <c:order val="18"/>
          <c:tx>
            <c:strRef>
              <c:f>'Pivot 2'!$T$3:$T$4</c:f>
              <c:strCache>
                <c:ptCount val="1"/>
                <c:pt idx="0">
                  <c:v>Takeaway/eat out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'Pivot 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2'!$T$5:$T$17</c:f>
              <c:numCache>
                <c:formatCode>General</c:formatCode>
                <c:ptCount val="12"/>
                <c:pt idx="0">
                  <c:v>1049</c:v>
                </c:pt>
                <c:pt idx="1">
                  <c:v>1581.3</c:v>
                </c:pt>
                <c:pt idx="2">
                  <c:v>2558.2399999999998</c:v>
                </c:pt>
                <c:pt idx="3">
                  <c:v>1441</c:v>
                </c:pt>
                <c:pt idx="4">
                  <c:v>794</c:v>
                </c:pt>
                <c:pt idx="5">
                  <c:v>644</c:v>
                </c:pt>
                <c:pt idx="6">
                  <c:v>996</c:v>
                </c:pt>
                <c:pt idx="7">
                  <c:v>2400</c:v>
                </c:pt>
                <c:pt idx="8">
                  <c:v>1117</c:v>
                </c:pt>
                <c:pt idx="9">
                  <c:v>4775</c:v>
                </c:pt>
                <c:pt idx="10">
                  <c:v>35</c:v>
                </c:pt>
                <c:pt idx="11">
                  <c:v>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C6-3F45-9E2D-33428559407A}"/>
            </c:ext>
          </c:extLst>
        </c:ser>
        <c:ser>
          <c:idx val="19"/>
          <c:order val="19"/>
          <c:tx>
            <c:strRef>
              <c:f>'Pivot 2'!$U$3:$U$4</c:f>
              <c:strCache>
                <c:ptCount val="1"/>
                <c:pt idx="0">
                  <c:v>Travel expenses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'Pivot 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2'!$U$5:$U$17</c:f>
              <c:numCache>
                <c:formatCode>General</c:formatCode>
                <c:ptCount val="12"/>
                <c:pt idx="0">
                  <c:v>1048</c:v>
                </c:pt>
                <c:pt idx="1">
                  <c:v>399</c:v>
                </c:pt>
                <c:pt idx="2">
                  <c:v>2723</c:v>
                </c:pt>
                <c:pt idx="3">
                  <c:v>2398</c:v>
                </c:pt>
                <c:pt idx="4">
                  <c:v>4528</c:v>
                </c:pt>
                <c:pt idx="7">
                  <c:v>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FC6-3F45-9E2D-33428559407A}"/>
            </c:ext>
          </c:extLst>
        </c:ser>
        <c:ser>
          <c:idx val="20"/>
          <c:order val="20"/>
          <c:tx>
            <c:strRef>
              <c:f>'Pivot 2'!$V$3:$V$4</c:f>
              <c:strCache>
                <c:ptCount val="1"/>
                <c:pt idx="0">
                  <c:v>Vacation expenses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'Pivot 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2'!$V$5:$V$17</c:f>
              <c:numCache>
                <c:formatCode>General</c:formatCode>
                <c:ptCount val="12"/>
                <c:pt idx="6">
                  <c:v>5044</c:v>
                </c:pt>
                <c:pt idx="7">
                  <c:v>12676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FC6-3F45-9E2D-33428559407A}"/>
            </c:ext>
          </c:extLst>
        </c:ser>
        <c:ser>
          <c:idx val="21"/>
          <c:order val="21"/>
          <c:tx>
            <c:strRef>
              <c:f>'Pivot 2'!$W$3:$W$4</c:f>
              <c:strCache>
                <c:ptCount val="1"/>
                <c:pt idx="0">
                  <c:v>Electronics and tech related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'Pivot 2'!$A$5:$A$17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2'!$W$5:$W$17</c:f>
              <c:numCache>
                <c:formatCode>General</c:formatCode>
                <c:ptCount val="12"/>
                <c:pt idx="0">
                  <c:v>1853</c:v>
                </c:pt>
                <c:pt idx="1">
                  <c:v>244</c:v>
                </c:pt>
                <c:pt idx="2">
                  <c:v>270</c:v>
                </c:pt>
                <c:pt idx="3">
                  <c:v>56</c:v>
                </c:pt>
                <c:pt idx="4">
                  <c:v>46</c:v>
                </c:pt>
                <c:pt idx="5">
                  <c:v>115</c:v>
                </c:pt>
                <c:pt idx="6">
                  <c:v>56</c:v>
                </c:pt>
                <c:pt idx="7">
                  <c:v>56</c:v>
                </c:pt>
                <c:pt idx="8">
                  <c:v>14189</c:v>
                </c:pt>
                <c:pt idx="9">
                  <c:v>141</c:v>
                </c:pt>
                <c:pt idx="10">
                  <c:v>141</c:v>
                </c:pt>
                <c:pt idx="11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FC6-3F45-9E2D-334285594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226559"/>
        <c:axId val="1129658239"/>
      </c:lineChart>
      <c:catAx>
        <c:axId val="113022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129658239"/>
        <c:crosses val="autoZero"/>
        <c:auto val="1"/>
        <c:lblAlgn val="ctr"/>
        <c:lblOffset val="100"/>
        <c:noMultiLvlLbl val="0"/>
      </c:catAx>
      <c:valAx>
        <c:axId val="11296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NOK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13022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 2022.xlsx]Pivot 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chemeClr val="tx1"/>
                </a:solidFill>
              </a:rPr>
              <a:t>TOTAL NUMBER OF TRANSACTIONS</a:t>
            </a:r>
            <a:r>
              <a:rPr lang="en-GB" sz="1600" b="1" baseline="0">
                <a:solidFill>
                  <a:schemeClr val="tx1"/>
                </a:solidFill>
              </a:rPr>
              <a:t> FOR EACH CATEGORY</a:t>
            </a:r>
            <a:endParaRPr lang="en-GB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3'!$B$3:$B$4</c:f>
              <c:strCache>
                <c:ptCount val="1"/>
                <c:pt idx="0">
                  <c:v>Barber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3'!$B$5:$B$17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9-554E-A875-E3965C1683B6}"/>
            </c:ext>
          </c:extLst>
        </c:ser>
        <c:ser>
          <c:idx val="1"/>
          <c:order val="1"/>
          <c:tx>
            <c:strRef>
              <c:f>'Pivot 3'!$C$3:$C$4</c:f>
              <c:strCache>
                <c:ptCount val="1"/>
                <c:pt idx="0">
                  <c:v>Bookstore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3'!$C$5:$C$17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8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9-554E-A875-E3965C1683B6}"/>
            </c:ext>
          </c:extLst>
        </c:ser>
        <c:ser>
          <c:idx val="2"/>
          <c:order val="2"/>
          <c:tx>
            <c:strRef>
              <c:f>'Pivot 3'!$D$3:$D$4</c:f>
              <c:strCache>
                <c:ptCount val="1"/>
                <c:pt idx="0">
                  <c:v>Cellphone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3'!$D$5:$D$17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9-554E-A875-E3965C1683B6}"/>
            </c:ext>
          </c:extLst>
        </c:ser>
        <c:ser>
          <c:idx val="3"/>
          <c:order val="3"/>
          <c:tx>
            <c:strRef>
              <c:f>'Pivot 3'!$E$3:$E$4</c:f>
              <c:strCache>
                <c:ptCount val="1"/>
                <c:pt idx="0">
                  <c:v>Coffeeshop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3'!$E$5:$E$17</c:f>
              <c:numCache>
                <c:formatCode>General</c:formatCode>
                <c:ptCount val="12"/>
                <c:pt idx="0">
                  <c:v>1</c:v>
                </c:pt>
                <c:pt idx="1">
                  <c:v>16</c:v>
                </c:pt>
                <c:pt idx="2">
                  <c:v>18</c:v>
                </c:pt>
                <c:pt idx="3">
                  <c:v>10</c:v>
                </c:pt>
                <c:pt idx="4">
                  <c:v>16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8</c:v>
                </c:pt>
                <c:pt idx="10">
                  <c:v>21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9-554E-A875-E3965C1683B6}"/>
            </c:ext>
          </c:extLst>
        </c:ser>
        <c:ser>
          <c:idx val="4"/>
          <c:order val="4"/>
          <c:tx>
            <c:strRef>
              <c:f>'Pivot 3'!$F$3:$F$4</c:f>
              <c:strCache>
                <c:ptCount val="1"/>
                <c:pt idx="0">
                  <c:v>Courses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3'!$F$5:$F$17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C9-554E-A875-E3965C1683B6}"/>
            </c:ext>
          </c:extLst>
        </c:ser>
        <c:ser>
          <c:idx val="5"/>
          <c:order val="5"/>
          <c:tx>
            <c:strRef>
              <c:f>'Pivot 3'!$G$3:$G$4</c:f>
              <c:strCache>
                <c:ptCount val="1"/>
                <c:pt idx="0">
                  <c:v>Dog expenses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3'!$G$5:$G$17</c:f>
              <c:numCache>
                <c:formatCode>General</c:formatCode>
                <c:ptCount val="12"/>
                <c:pt idx="2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C9-554E-A875-E3965C1683B6}"/>
            </c:ext>
          </c:extLst>
        </c:ser>
        <c:ser>
          <c:idx val="6"/>
          <c:order val="6"/>
          <c:tx>
            <c:strRef>
              <c:f>'Pivot 3'!$H$3:$H$4</c:f>
              <c:strCache>
                <c:ptCount val="1"/>
                <c:pt idx="0">
                  <c:v>Exercise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3'!$H$5:$H$17</c:f>
              <c:numCache>
                <c:formatCode>General</c:formatCode>
                <c:ptCount val="12"/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C9-554E-A875-E3965C1683B6}"/>
            </c:ext>
          </c:extLst>
        </c:ser>
        <c:ser>
          <c:idx val="7"/>
          <c:order val="7"/>
          <c:tx>
            <c:strRef>
              <c:f>'Pivot 3'!$I$3:$I$4</c:f>
              <c:strCache>
                <c:ptCount val="1"/>
                <c:pt idx="0">
                  <c:v>Gas station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3'!$I$5:$I$17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  <c:pt idx="6">
                  <c:v>9</c:v>
                </c:pt>
                <c:pt idx="7">
                  <c:v>5</c:v>
                </c:pt>
                <c:pt idx="8">
                  <c:v>2</c:v>
                </c:pt>
                <c:pt idx="9">
                  <c:v>19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C9-554E-A875-E3965C1683B6}"/>
            </c:ext>
          </c:extLst>
        </c:ser>
        <c:ser>
          <c:idx val="8"/>
          <c:order val="8"/>
          <c:tx>
            <c:strRef>
              <c:f>'Pivot 3'!$J$3:$J$4</c:f>
              <c:strCache>
                <c:ptCount val="1"/>
                <c:pt idx="0">
                  <c:v>Gifts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3'!$J$5:$J$17</c:f>
              <c:numCache>
                <c:formatCode>General</c:formatCode>
                <c:ptCount val="12"/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C9-554E-A875-E3965C1683B6}"/>
            </c:ext>
          </c:extLst>
        </c:ser>
        <c:ser>
          <c:idx val="9"/>
          <c:order val="9"/>
          <c:tx>
            <c:strRef>
              <c:f>'Pivot 3'!$K$3:$K$4</c:f>
              <c:strCache>
                <c:ptCount val="1"/>
                <c:pt idx="0">
                  <c:v>Grocery store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3'!$K$5:$K$17</c:f>
              <c:numCache>
                <c:formatCode>General</c:formatCode>
                <c:ptCount val="12"/>
                <c:pt idx="0">
                  <c:v>17</c:v>
                </c:pt>
                <c:pt idx="1">
                  <c:v>20</c:v>
                </c:pt>
                <c:pt idx="2">
                  <c:v>15</c:v>
                </c:pt>
                <c:pt idx="3">
                  <c:v>20</c:v>
                </c:pt>
                <c:pt idx="4">
                  <c:v>19</c:v>
                </c:pt>
                <c:pt idx="5">
                  <c:v>10</c:v>
                </c:pt>
                <c:pt idx="6">
                  <c:v>10</c:v>
                </c:pt>
                <c:pt idx="7">
                  <c:v>13</c:v>
                </c:pt>
                <c:pt idx="8">
                  <c:v>26</c:v>
                </c:pt>
                <c:pt idx="9">
                  <c:v>15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C9-554E-A875-E3965C1683B6}"/>
            </c:ext>
          </c:extLst>
        </c:ser>
        <c:ser>
          <c:idx val="10"/>
          <c:order val="10"/>
          <c:tx>
            <c:strRef>
              <c:f>'Pivot 3'!$L$3:$L$4</c:f>
              <c:strCache>
                <c:ptCount val="1"/>
                <c:pt idx="0">
                  <c:v>Investing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3'!$L$5:$L$17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AC9-554E-A875-E3965C1683B6}"/>
            </c:ext>
          </c:extLst>
        </c:ser>
        <c:ser>
          <c:idx val="11"/>
          <c:order val="11"/>
          <c:tx>
            <c:strRef>
              <c:f>'Pivot 3'!$M$3:$M$4</c:f>
              <c:strCache>
                <c:ptCount val="1"/>
                <c:pt idx="0">
                  <c:v>Lunch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3'!$M$5:$M$17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4">
                  <c:v>4</c:v>
                </c:pt>
                <c:pt idx="5">
                  <c:v>3</c:v>
                </c:pt>
                <c:pt idx="7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AC9-554E-A875-E3965C1683B6}"/>
            </c:ext>
          </c:extLst>
        </c:ser>
        <c:ser>
          <c:idx val="12"/>
          <c:order val="12"/>
          <c:tx>
            <c:strRef>
              <c:f>'Pivot 3'!$N$3:$N$4</c:f>
              <c:strCache>
                <c:ptCount val="1"/>
                <c:pt idx="0">
                  <c:v>Misc.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3'!$N$5:$N$17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AC9-554E-A875-E3965C1683B6}"/>
            </c:ext>
          </c:extLst>
        </c:ser>
        <c:ser>
          <c:idx val="13"/>
          <c:order val="13"/>
          <c:tx>
            <c:strRef>
              <c:f>'Pivot 3'!$O$3:$O$4</c:f>
              <c:strCache>
                <c:ptCount val="1"/>
                <c:pt idx="0">
                  <c:v>Newspaper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3'!$O$5:$O$17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AC9-554E-A875-E3965C1683B6}"/>
            </c:ext>
          </c:extLst>
        </c:ser>
        <c:ser>
          <c:idx val="14"/>
          <c:order val="14"/>
          <c:tx>
            <c:strRef>
              <c:f>'Pivot 3'!$P$3:$P$4</c:f>
              <c:strCache>
                <c:ptCount val="1"/>
                <c:pt idx="0">
                  <c:v>Personal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3'!$P$5:$P$17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AC9-554E-A875-E3965C1683B6}"/>
            </c:ext>
          </c:extLst>
        </c:ser>
        <c:ser>
          <c:idx val="15"/>
          <c:order val="15"/>
          <c:tx>
            <c:strRef>
              <c:f>'Pivot 3'!$Q$3:$Q$4</c:f>
              <c:strCache>
                <c:ptCount val="1"/>
                <c:pt idx="0">
                  <c:v>Public Transport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3'!$Q$5:$Q$17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4</c:v>
                </c:pt>
                <c:pt idx="4">
                  <c:v>16</c:v>
                </c:pt>
                <c:pt idx="5">
                  <c:v>16</c:v>
                </c:pt>
                <c:pt idx="6">
                  <c:v>2</c:v>
                </c:pt>
                <c:pt idx="7">
                  <c:v>12</c:v>
                </c:pt>
                <c:pt idx="8">
                  <c:v>1</c:v>
                </c:pt>
                <c:pt idx="9">
                  <c:v>9</c:v>
                </c:pt>
                <c:pt idx="10">
                  <c:v>6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AC9-554E-A875-E3965C1683B6}"/>
            </c:ext>
          </c:extLst>
        </c:ser>
        <c:ser>
          <c:idx val="16"/>
          <c:order val="16"/>
          <c:tx>
            <c:strRef>
              <c:f>'Pivot 3'!$R$3:$R$4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3'!$R$5:$R$17</c:f>
              <c:numCache>
                <c:formatCode>General</c:formatCode>
                <c:ptCount val="12"/>
                <c:pt idx="0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AC9-554E-A875-E3965C1683B6}"/>
            </c:ext>
          </c:extLst>
        </c:ser>
        <c:ser>
          <c:idx val="17"/>
          <c:order val="17"/>
          <c:tx>
            <c:strRef>
              <c:f>'Pivot 3'!$S$3:$S$4</c:f>
              <c:strCache>
                <c:ptCount val="1"/>
                <c:pt idx="0">
                  <c:v>Streaming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3'!$S$5:$S$17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AC9-554E-A875-E3965C1683B6}"/>
            </c:ext>
          </c:extLst>
        </c:ser>
        <c:ser>
          <c:idx val="18"/>
          <c:order val="18"/>
          <c:tx>
            <c:strRef>
              <c:f>'Pivot 3'!$T$3:$T$4</c:f>
              <c:strCache>
                <c:ptCount val="1"/>
                <c:pt idx="0">
                  <c:v>Takeaway/eat out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3'!$T$5:$T$17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16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AC9-554E-A875-E3965C1683B6}"/>
            </c:ext>
          </c:extLst>
        </c:ser>
        <c:ser>
          <c:idx val="19"/>
          <c:order val="19"/>
          <c:tx>
            <c:strRef>
              <c:f>'Pivot 3'!$U$3:$U$4</c:f>
              <c:strCache>
                <c:ptCount val="1"/>
                <c:pt idx="0">
                  <c:v>Travel expenses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3'!$U$5:$U$17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AC9-554E-A875-E3965C1683B6}"/>
            </c:ext>
          </c:extLst>
        </c:ser>
        <c:ser>
          <c:idx val="20"/>
          <c:order val="20"/>
          <c:tx>
            <c:strRef>
              <c:f>'Pivot 3'!$V$3:$V$4</c:f>
              <c:strCache>
                <c:ptCount val="1"/>
                <c:pt idx="0">
                  <c:v>Vacation expenses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3'!$V$5:$V$17</c:f>
              <c:numCache>
                <c:formatCode>General</c:formatCode>
                <c:ptCount val="12"/>
                <c:pt idx="6">
                  <c:v>4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AC9-554E-A875-E3965C1683B6}"/>
            </c:ext>
          </c:extLst>
        </c:ser>
        <c:ser>
          <c:idx val="21"/>
          <c:order val="21"/>
          <c:tx>
            <c:strRef>
              <c:f>'Pivot 3'!$W$3:$W$4</c:f>
              <c:strCache>
                <c:ptCount val="1"/>
                <c:pt idx="0">
                  <c:v>Electronics and tech related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3'!$A$5:$A$17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3'!$W$5:$W$17</c:f>
              <c:numCache>
                <c:formatCode>General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AC9-554E-A875-E3965C16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272367"/>
        <c:axId val="1644274015"/>
      </c:lineChart>
      <c:catAx>
        <c:axId val="164427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644274015"/>
        <c:crosses val="autoZero"/>
        <c:auto val="1"/>
        <c:lblAlgn val="ctr"/>
        <c:lblOffset val="100"/>
        <c:noMultiLvlLbl val="0"/>
      </c:catAx>
      <c:valAx>
        <c:axId val="16442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6442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total expenses BY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GB" sz="1600" b="1" i="0" u="none" strike="noStrike" cap="all" baseline="0">
              <a:solidFill>
                <a:schemeClr val="tx1"/>
              </a:solidFill>
              <a:latin typeface="Calibri"/>
            </a:rPr>
            <a:t>total expenses BY CATEGORY</a:t>
          </a:r>
        </a:p>
      </cx:txPr>
    </cx:title>
    <cx:plotArea>
      <cx:plotAreaRegion>
        <cx:series layoutId="treemap" uniqueId="{029AAF50-A208-A04C-94B8-C275AD5E0B51}">
          <cx:dataPt idx="16"/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2">
        <a:lumMod val="90000"/>
      </a:schemeClr>
    </a:solidFill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</xdr:rowOff>
    </xdr:from>
    <xdr:to>
      <xdr:col>7</xdr:col>
      <xdr:colOff>0</xdr:colOff>
      <xdr:row>43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00018CB-B9A8-1567-BE9C-F2822CEED0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73601"/>
              <a:ext cx="5778500" cy="4063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F10172-38A3-3824-6E27-1778EB6DA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15</xdr:col>
      <xdr:colOff>0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4CFCA9-6DBB-6F4A-B1B9-379AF1845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15</xdr:col>
      <xdr:colOff>0</xdr:colOff>
      <xdr:row>43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6BC18C-86A9-3A41-9EA6-CB124E7FC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825499</xdr:colOff>
      <xdr:row>0</xdr:row>
      <xdr:rowOff>0</xdr:rowOff>
    </xdr:from>
    <xdr:to>
      <xdr:col>25</xdr:col>
      <xdr:colOff>12700</xdr:colOff>
      <xdr:row>23</xdr:row>
      <xdr:rowOff>0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B5C5945-FC1C-C5D8-5143-C6ED2F4E2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</xdr:colOff>
      <xdr:row>23</xdr:row>
      <xdr:rowOff>0</xdr:rowOff>
    </xdr:from>
    <xdr:to>
      <xdr:col>25</xdr:col>
      <xdr:colOff>11546</xdr:colOff>
      <xdr:row>43</xdr:row>
      <xdr:rowOff>0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4E497E5C-D61A-C5CA-ABD0-2D0B4EE4E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r Ulrik Daae Bjørndal" refreshedDate="44912.760067013885" createdVersion="8" refreshedVersion="8" minRefreshableVersion="3" recordCount="780" xr:uid="{7CED83D6-F5A8-7348-910E-4E38F9D2FE3E}">
  <cacheSource type="worksheet">
    <worksheetSource name="Table1"/>
  </cacheSource>
  <cacheFields count="4">
    <cacheField name="Date" numFmtId="14">
      <sharedItems containsSemiMixedTypes="0" containsNonDate="0" containsDate="1" containsString="0" minDate="2022-01-03T00:00:00" maxDate="2022-12-18T00:00:00" count="284">
        <d v="2022-01-03T00:00:00"/>
        <d v="2022-01-04T00:00:00"/>
        <d v="2022-01-06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8T00:00:00"/>
        <d v="2022-01-19T00:00:00"/>
        <d v="2022-01-20T00:00:00"/>
        <d v="2022-01-21T00:00:00"/>
        <d v="2022-01-22T00:00:00"/>
        <d v="2022-01-24T00:00:00"/>
        <d v="2022-01-25T00:00:00"/>
        <d v="2022-01-26T00:00:00"/>
        <d v="2022-01-28T00:00:00"/>
        <d v="2022-01-29T00:00:00"/>
        <d v="2022-01-30T00:00:00"/>
        <d v="2022-02-01T00:00:00"/>
        <d v="2022-02-05T00:00:00"/>
        <d v="2022-02-06T00:00:00"/>
        <d v="2022-02-07T00:00:00"/>
        <d v="2022-02-08T00:00:00"/>
        <d v="2022-02-09T00:00:00"/>
        <d v="2022-02-10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4T00:00:00"/>
        <d v="2022-03-25T00:00:00"/>
        <d v="2022-03-26T00:00:00"/>
        <d v="2022-03-28T00:00:00"/>
        <d v="2022-03-29T00:00:00"/>
        <d v="2022-03-30T00:00:00"/>
        <d v="2022-03-31T00:00:00"/>
        <d v="2022-04-01T00:00:00"/>
        <d v="2022-04-02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5T00:00:00"/>
        <d v="2022-04-26T00:00:00"/>
        <d v="2022-04-29T00:00:00"/>
        <d v="2022-05-02T00:00:00"/>
        <d v="2022-05-03T00:00:00"/>
        <d v="2022-05-04T00:00:00"/>
        <d v="2022-05-05T00:00:00"/>
        <d v="2022-05-06T00:00:00"/>
        <d v="2022-05-07T00:00:00"/>
        <d v="2022-05-09T00:00:00"/>
        <d v="2022-05-11T00:00:00"/>
        <d v="2022-05-13T00:00:00"/>
        <d v="2022-05-14T00:00:00"/>
        <d v="2022-05-15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9T00:00:00"/>
        <d v="2022-05-30T00:00:00"/>
        <d v="2022-05-31T00:00:00"/>
        <d v="2022-06-01T00:00:00"/>
        <d v="2022-06-02T00:00:00"/>
        <d v="2022-06-04T00:00:00"/>
        <d v="2022-06-07T00:00:00"/>
        <d v="2022-06-08T00:00:00"/>
        <d v="2022-06-09T00:00:00"/>
        <d v="2022-06-12T00:00:00"/>
        <d v="2022-06-13T00:00:00"/>
        <d v="2022-06-14T00:00:00"/>
        <d v="2022-06-15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8T00:00:00"/>
        <d v="2022-06-29T00:00:00"/>
        <d v="2022-06-30T00:00:00"/>
        <d v="2022-07-02T00:00:00"/>
        <d v="2022-07-04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2T00:00:00"/>
        <d v="2022-07-23T00:00:00"/>
        <d v="2022-07-24T00:00:00"/>
        <d v="2022-07-25T00:00:00"/>
        <d v="2022-07-28T00:00:00"/>
        <d v="2022-07-29T00:00:00"/>
        <d v="2022-07-30T00:00:00"/>
        <d v="2022-07-31T00:00:00"/>
        <d v="2022-08-01T00:00:00"/>
        <d v="2022-08-02T00:00:00"/>
        <d v="2022-08-04T00:00:00"/>
        <d v="2022-08-05T00:00:00"/>
        <d v="2022-08-07T00:00:00"/>
        <d v="2022-08-08T00:00:00"/>
        <d v="2022-08-09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2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2T00:00:00"/>
        <d v="2022-11-14T00:00:00"/>
        <d v="2022-11-15T00:00:00"/>
        <d v="2022-11-16T00:00:00"/>
        <d v="2022-11-17T00:00:00"/>
        <d v="2022-11-18T00:00:00"/>
        <d v="2022-11-19T00:00:00"/>
        <d v="2022-11-21T00:00:00"/>
        <d v="2022-11-22T00:00:00"/>
        <d v="2022-11-23T00:00:00"/>
        <d v="2022-11-24T00:00:00"/>
        <d v="2022-11-28T00:00:00"/>
        <d v="2022-11-29T00:00:00"/>
        <d v="2022-11-30T00:00:00"/>
        <d v="2022-12-01T00:00:00"/>
        <d v="2022-12-03T00:00:00"/>
        <d v="2022-12-05T00:00:00"/>
        <d v="2022-12-06T00:00:00"/>
        <d v="2022-12-07T00:00:00"/>
        <d v="2022-12-08T00:00:00"/>
        <d v="2022-12-09T00:00:00"/>
        <d v="2022-12-10T00:00:00"/>
        <d v="2022-12-12T00:00:00"/>
        <d v="2022-12-13T00:00:00"/>
        <d v="2022-12-14T00:00:00"/>
        <d v="2022-12-15T00:00:00"/>
        <d v="2022-12-17T00:00:00"/>
      </sharedItems>
      <fieldGroup par="3" base="0">
        <rangePr groupBy="days" startDate="2022-01-03T00:00:00" endDate="2022-12-18T00:00:00"/>
        <groupItems count="368">
          <s v="&lt;03/01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8/12/2022"/>
        </groupItems>
      </fieldGroup>
    </cacheField>
    <cacheField name="Category" numFmtId="0">
      <sharedItems count="31">
        <s v="Personal"/>
        <s v="Grocery store"/>
        <s v="Bookstore"/>
        <s v="Investing"/>
        <s v="Public Transport"/>
        <s v="Coffeeshop"/>
        <s v="Electronics and tech related"/>
        <s v="Takeaway/eat out"/>
        <s v="Cellphone"/>
        <s v="Lunch"/>
        <s v="Misc."/>
        <s v="Streaming"/>
        <s v="Shopping"/>
        <s v="Gas station"/>
        <s v="Newspaper"/>
        <s v="Travel expenses"/>
        <s v="Barber"/>
        <s v="Dog expenses"/>
        <s v="Courses"/>
        <s v="Exercise"/>
        <s v="Vacation expenses"/>
        <s v="Gifts"/>
        <s v="Home" u="1"/>
        <s v="Saving" u="1"/>
        <s v="Electronics" u="1"/>
        <s v="Freelance expenses" u="1"/>
        <s v="Misc.  " u="1"/>
        <s v="Misc. " u="1"/>
        <s v="Mobil" u="1"/>
        <s v="Concert" u="1"/>
        <s v="Cloud storage" u="1"/>
      </sharedItems>
    </cacheField>
    <cacheField name="Expense in NOK" numFmtId="164">
      <sharedItems containsSemiMixedTypes="0" containsString="0" containsNumber="1" minValue="2" maxValue="22996"/>
    </cacheField>
    <cacheField name="Months" numFmtId="0" databaseField="0">
      <fieldGroup base="0">
        <rangePr groupBy="months" startDate="2022-01-03T00:00:00" endDate="2022-12-18T00:00:00"/>
        <groupItems count="14">
          <s v="&lt;03/0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8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0">
  <r>
    <x v="0"/>
    <x v="0"/>
    <n v="236.9"/>
  </r>
  <r>
    <x v="0"/>
    <x v="1"/>
    <n v="62.9"/>
  </r>
  <r>
    <x v="0"/>
    <x v="2"/>
    <n v="99.8"/>
  </r>
  <r>
    <x v="1"/>
    <x v="3"/>
    <n v="135.74"/>
  </r>
  <r>
    <x v="1"/>
    <x v="1"/>
    <n v="187.7"/>
  </r>
  <r>
    <x v="2"/>
    <x v="4"/>
    <n v="360"/>
  </r>
  <r>
    <x v="2"/>
    <x v="1"/>
    <n v="39.9"/>
  </r>
  <r>
    <x v="2"/>
    <x v="1"/>
    <n v="75.7"/>
  </r>
  <r>
    <x v="2"/>
    <x v="1"/>
    <n v="24.4"/>
  </r>
  <r>
    <x v="2"/>
    <x v="5"/>
    <n v="23"/>
  </r>
  <r>
    <x v="3"/>
    <x v="1"/>
    <n v="106.8"/>
  </r>
  <r>
    <x v="3"/>
    <x v="2"/>
    <n v="70"/>
  </r>
  <r>
    <x v="4"/>
    <x v="6"/>
    <n v="79"/>
  </r>
  <r>
    <x v="4"/>
    <x v="6"/>
    <n v="17"/>
  </r>
  <r>
    <x v="4"/>
    <x v="2"/>
    <n v="70"/>
  </r>
  <r>
    <x v="5"/>
    <x v="7"/>
    <n v="285"/>
  </r>
  <r>
    <x v="5"/>
    <x v="1"/>
    <n v="71.599999999999994"/>
  </r>
  <r>
    <x v="5"/>
    <x v="6"/>
    <n v="10"/>
  </r>
  <r>
    <x v="5"/>
    <x v="8"/>
    <n v="930.15"/>
  </r>
  <r>
    <x v="6"/>
    <x v="1"/>
    <n v="250"/>
  </r>
  <r>
    <x v="7"/>
    <x v="9"/>
    <n v="90"/>
  </r>
  <r>
    <x v="7"/>
    <x v="9"/>
    <n v="34"/>
  </r>
  <r>
    <x v="7"/>
    <x v="1"/>
    <n v="22.8"/>
  </r>
  <r>
    <x v="8"/>
    <x v="1"/>
    <n v="22.9"/>
  </r>
  <r>
    <x v="9"/>
    <x v="7"/>
    <n v="705"/>
  </r>
  <r>
    <x v="9"/>
    <x v="10"/>
    <n v="825"/>
  </r>
  <r>
    <x v="10"/>
    <x v="11"/>
    <n v="39"/>
  </r>
  <r>
    <x v="10"/>
    <x v="12"/>
    <n v="1998"/>
  </r>
  <r>
    <x v="10"/>
    <x v="12"/>
    <n v="35"/>
  </r>
  <r>
    <x v="10"/>
    <x v="12"/>
    <n v="240"/>
  </r>
  <r>
    <x v="10"/>
    <x v="1"/>
    <n v="116.4"/>
  </r>
  <r>
    <x v="10"/>
    <x v="13"/>
    <n v="40"/>
  </r>
  <r>
    <x v="11"/>
    <x v="13"/>
    <n v="583.32000000000005"/>
  </r>
  <r>
    <x v="12"/>
    <x v="11"/>
    <n v="89"/>
  </r>
  <r>
    <x v="12"/>
    <x v="1"/>
    <n v="301.3"/>
  </r>
  <r>
    <x v="12"/>
    <x v="1"/>
    <n v="257.47000000000003"/>
  </r>
  <r>
    <x v="13"/>
    <x v="1"/>
    <n v="22.9"/>
  </r>
  <r>
    <x v="13"/>
    <x v="6"/>
    <n v="29"/>
  </r>
  <r>
    <x v="14"/>
    <x v="6"/>
    <n v="1718"/>
  </r>
  <r>
    <x v="15"/>
    <x v="14"/>
    <n v="140"/>
  </r>
  <r>
    <x v="16"/>
    <x v="1"/>
    <n v="508.6"/>
  </r>
  <r>
    <x v="17"/>
    <x v="3"/>
    <n v="735"/>
  </r>
  <r>
    <x v="18"/>
    <x v="2"/>
    <n v="10.32"/>
  </r>
  <r>
    <x v="18"/>
    <x v="2"/>
    <n v="22.95"/>
  </r>
  <r>
    <x v="19"/>
    <x v="1"/>
    <n v="126.6"/>
  </r>
  <r>
    <x v="19"/>
    <x v="2"/>
    <n v="11.81"/>
  </r>
  <r>
    <x v="20"/>
    <x v="1"/>
    <n v="22.9"/>
  </r>
  <r>
    <x v="21"/>
    <x v="15"/>
    <n v="498"/>
  </r>
  <r>
    <x v="21"/>
    <x v="15"/>
    <n v="550"/>
  </r>
  <r>
    <x v="21"/>
    <x v="3"/>
    <n v="27.77"/>
  </r>
  <r>
    <x v="22"/>
    <x v="7"/>
    <n v="59"/>
  </r>
  <r>
    <x v="23"/>
    <x v="1"/>
    <n v="216.5"/>
  </r>
  <r>
    <x v="24"/>
    <x v="13"/>
    <n v="38"/>
  </r>
  <r>
    <x v="25"/>
    <x v="4"/>
    <n v="40"/>
  </r>
  <r>
    <x v="25"/>
    <x v="3"/>
    <n v="134.47999999999999"/>
  </r>
  <r>
    <x v="25"/>
    <x v="1"/>
    <n v="126.4"/>
  </r>
  <r>
    <x v="25"/>
    <x v="1"/>
    <n v="54.8"/>
  </r>
  <r>
    <x v="25"/>
    <x v="6"/>
    <n v="33"/>
  </r>
  <r>
    <x v="26"/>
    <x v="7"/>
    <n v="379"/>
  </r>
  <r>
    <x v="26"/>
    <x v="4"/>
    <n v="455"/>
  </r>
  <r>
    <x v="26"/>
    <x v="1"/>
    <n v="574.09"/>
  </r>
  <r>
    <x v="26"/>
    <x v="5"/>
    <n v="44.2"/>
  </r>
  <r>
    <x v="27"/>
    <x v="7"/>
    <n v="703.3"/>
  </r>
  <r>
    <x v="27"/>
    <x v="4"/>
    <n v="293.56"/>
  </r>
  <r>
    <x v="27"/>
    <x v="8"/>
    <n v="1008"/>
  </r>
  <r>
    <x v="28"/>
    <x v="6"/>
    <n v="17"/>
  </r>
  <r>
    <x v="29"/>
    <x v="6"/>
    <n v="10"/>
  </r>
  <r>
    <x v="30"/>
    <x v="7"/>
    <n v="499"/>
  </r>
  <r>
    <x v="30"/>
    <x v="10"/>
    <n v="249"/>
  </r>
  <r>
    <x v="30"/>
    <x v="1"/>
    <n v="406.4"/>
  </r>
  <r>
    <x v="30"/>
    <x v="1"/>
    <n v="124.4"/>
  </r>
  <r>
    <x v="30"/>
    <x v="16"/>
    <n v="498"/>
  </r>
  <r>
    <x v="31"/>
    <x v="15"/>
    <n v="399"/>
  </r>
  <r>
    <x v="31"/>
    <x v="1"/>
    <n v="195.3"/>
  </r>
  <r>
    <x v="32"/>
    <x v="10"/>
    <n v="140.80000000000001"/>
  </r>
  <r>
    <x v="32"/>
    <x v="1"/>
    <n v="441.26"/>
  </r>
  <r>
    <x v="32"/>
    <x v="1"/>
    <n v="117.3"/>
  </r>
  <r>
    <x v="33"/>
    <x v="10"/>
    <n v="39.9"/>
  </r>
  <r>
    <x v="33"/>
    <x v="1"/>
    <n v="31.8"/>
  </r>
  <r>
    <x v="33"/>
    <x v="1"/>
    <n v="403.9"/>
  </r>
  <r>
    <x v="33"/>
    <x v="5"/>
    <n v="26.35"/>
  </r>
  <r>
    <x v="33"/>
    <x v="5"/>
    <n v="61.35"/>
  </r>
  <r>
    <x v="33"/>
    <x v="2"/>
    <n v="2"/>
  </r>
  <r>
    <x v="34"/>
    <x v="1"/>
    <n v="242.7"/>
  </r>
  <r>
    <x v="34"/>
    <x v="1"/>
    <n v="63.4"/>
  </r>
  <r>
    <x v="34"/>
    <x v="5"/>
    <n v="28.4"/>
  </r>
  <r>
    <x v="34"/>
    <x v="5"/>
    <n v="8"/>
  </r>
  <r>
    <x v="35"/>
    <x v="1"/>
    <n v="49"/>
  </r>
  <r>
    <x v="35"/>
    <x v="5"/>
    <n v="154.15"/>
  </r>
  <r>
    <x v="35"/>
    <x v="5"/>
    <n v="8"/>
  </r>
  <r>
    <x v="35"/>
    <x v="5"/>
    <n v="8"/>
  </r>
  <r>
    <x v="36"/>
    <x v="11"/>
    <n v="89"/>
  </r>
  <r>
    <x v="36"/>
    <x v="9"/>
    <n v="44"/>
  </r>
  <r>
    <x v="36"/>
    <x v="1"/>
    <n v="155.80000000000001"/>
  </r>
  <r>
    <x v="36"/>
    <x v="5"/>
    <n v="44.2"/>
  </r>
  <r>
    <x v="37"/>
    <x v="6"/>
    <n v="29"/>
  </r>
  <r>
    <x v="38"/>
    <x v="0"/>
    <n v="1350"/>
  </r>
  <r>
    <x v="38"/>
    <x v="6"/>
    <n v="100"/>
  </r>
  <r>
    <x v="39"/>
    <x v="14"/>
    <n v="140"/>
  </r>
  <r>
    <x v="39"/>
    <x v="5"/>
    <n v="8"/>
  </r>
  <r>
    <x v="39"/>
    <x v="5"/>
    <n v="61.75"/>
  </r>
  <r>
    <x v="39"/>
    <x v="2"/>
    <n v="18.29"/>
  </r>
  <r>
    <x v="40"/>
    <x v="1"/>
    <n v="166"/>
  </r>
  <r>
    <x v="40"/>
    <x v="5"/>
    <n v="26.35"/>
  </r>
  <r>
    <x v="40"/>
    <x v="2"/>
    <n v="49"/>
  </r>
  <r>
    <x v="41"/>
    <x v="1"/>
    <n v="55.5"/>
  </r>
  <r>
    <x v="41"/>
    <x v="1"/>
    <n v="69.7"/>
  </r>
  <r>
    <x v="41"/>
    <x v="2"/>
    <n v="92.14"/>
  </r>
  <r>
    <x v="42"/>
    <x v="1"/>
    <n v="244.26"/>
  </r>
  <r>
    <x v="42"/>
    <x v="5"/>
    <n v="61.35"/>
  </r>
  <r>
    <x v="43"/>
    <x v="5"/>
    <n v="44.2"/>
  </r>
  <r>
    <x v="44"/>
    <x v="10"/>
    <n v="225.36"/>
  </r>
  <r>
    <x v="45"/>
    <x v="1"/>
    <n v="41.5"/>
  </r>
  <r>
    <x v="45"/>
    <x v="6"/>
    <n v="55"/>
  </r>
  <r>
    <x v="46"/>
    <x v="5"/>
    <n v="17"/>
  </r>
  <r>
    <x v="46"/>
    <x v="5"/>
    <n v="26.35"/>
  </r>
  <r>
    <x v="47"/>
    <x v="3"/>
    <n v="27.51"/>
  </r>
  <r>
    <x v="47"/>
    <x v="1"/>
    <n v="63.8"/>
  </r>
  <r>
    <x v="47"/>
    <x v="5"/>
    <n v="26.35"/>
  </r>
  <r>
    <x v="48"/>
    <x v="10"/>
    <n v="139"/>
  </r>
  <r>
    <x v="48"/>
    <x v="1"/>
    <n v="97.1"/>
  </r>
  <r>
    <x v="48"/>
    <x v="5"/>
    <n v="30"/>
  </r>
  <r>
    <x v="48"/>
    <x v="5"/>
    <n v="26.35"/>
  </r>
  <r>
    <x v="49"/>
    <x v="5"/>
    <n v="26.35"/>
  </r>
  <r>
    <x v="50"/>
    <x v="15"/>
    <n v="550"/>
  </r>
  <r>
    <x v="50"/>
    <x v="3"/>
    <n v="138.09"/>
  </r>
  <r>
    <x v="51"/>
    <x v="15"/>
    <n v="997"/>
  </r>
  <r>
    <x v="51"/>
    <x v="1"/>
    <n v="275.2"/>
  </r>
  <r>
    <x v="52"/>
    <x v="10"/>
    <n v="622.70000000000005"/>
  </r>
  <r>
    <x v="52"/>
    <x v="10"/>
    <n v="161.5"/>
  </r>
  <r>
    <x v="52"/>
    <x v="10"/>
    <n v="63.9"/>
  </r>
  <r>
    <x v="52"/>
    <x v="10"/>
    <n v="70"/>
  </r>
  <r>
    <x v="52"/>
    <x v="5"/>
    <n v="26.35"/>
  </r>
  <r>
    <x v="52"/>
    <x v="2"/>
    <n v="22"/>
  </r>
  <r>
    <x v="53"/>
    <x v="5"/>
    <n v="26.35"/>
  </r>
  <r>
    <x v="54"/>
    <x v="4"/>
    <n v="455"/>
  </r>
  <r>
    <x v="54"/>
    <x v="6"/>
    <n v="17"/>
  </r>
  <r>
    <x v="54"/>
    <x v="5"/>
    <n v="60"/>
  </r>
  <r>
    <x v="54"/>
    <x v="5"/>
    <n v="26.35"/>
  </r>
  <r>
    <x v="55"/>
    <x v="4"/>
    <n v="105"/>
  </r>
  <r>
    <x v="55"/>
    <x v="4"/>
    <n v="117"/>
  </r>
  <r>
    <x v="55"/>
    <x v="6"/>
    <n v="10"/>
  </r>
  <r>
    <x v="55"/>
    <x v="5"/>
    <n v="38"/>
  </r>
  <r>
    <x v="56"/>
    <x v="4"/>
    <n v="105"/>
  </r>
  <r>
    <x v="56"/>
    <x v="10"/>
    <n v="49.9"/>
  </r>
  <r>
    <x v="56"/>
    <x v="5"/>
    <n v="35"/>
  </r>
  <r>
    <x v="57"/>
    <x v="7"/>
    <n v="1557.04"/>
  </r>
  <r>
    <x v="57"/>
    <x v="0"/>
    <n v="1350"/>
  </r>
  <r>
    <x v="58"/>
    <x v="1"/>
    <n v="99.85"/>
  </r>
  <r>
    <x v="59"/>
    <x v="7"/>
    <n v="355.2"/>
  </r>
  <r>
    <x v="59"/>
    <x v="10"/>
    <n v="129"/>
  </r>
  <r>
    <x v="59"/>
    <x v="5"/>
    <n v="26.35"/>
  </r>
  <r>
    <x v="59"/>
    <x v="5"/>
    <n v="20.399999999999999"/>
  </r>
  <r>
    <x v="59"/>
    <x v="2"/>
    <n v="35"/>
  </r>
  <r>
    <x v="60"/>
    <x v="15"/>
    <n v="128"/>
  </r>
  <r>
    <x v="60"/>
    <x v="5"/>
    <n v="20.399999999999999"/>
  </r>
  <r>
    <x v="60"/>
    <x v="5"/>
    <n v="26.35"/>
  </r>
  <r>
    <x v="60"/>
    <x v="5"/>
    <n v="91"/>
  </r>
  <r>
    <x v="60"/>
    <x v="5"/>
    <n v="38"/>
  </r>
  <r>
    <x v="61"/>
    <x v="1"/>
    <n v="65.3"/>
  </r>
  <r>
    <x v="62"/>
    <x v="1"/>
    <n v="96.7"/>
  </r>
  <r>
    <x v="63"/>
    <x v="11"/>
    <n v="89"/>
  </r>
  <r>
    <x v="64"/>
    <x v="11"/>
    <n v="159.57"/>
  </r>
  <r>
    <x v="64"/>
    <x v="13"/>
    <n v="50"/>
  </r>
  <r>
    <x v="64"/>
    <x v="13"/>
    <n v="50"/>
  </r>
  <r>
    <x v="64"/>
    <x v="13"/>
    <n v="85"/>
  </r>
  <r>
    <x v="64"/>
    <x v="6"/>
    <n v="29"/>
  </r>
  <r>
    <x v="65"/>
    <x v="15"/>
    <n v="550"/>
  </r>
  <r>
    <x v="66"/>
    <x v="15"/>
    <n v="498"/>
  </r>
  <r>
    <x v="66"/>
    <x v="1"/>
    <n v="61.9"/>
  </r>
  <r>
    <x v="67"/>
    <x v="14"/>
    <n v="140"/>
  </r>
  <r>
    <x v="67"/>
    <x v="1"/>
    <n v="57.8"/>
  </r>
  <r>
    <x v="67"/>
    <x v="13"/>
    <n v="789.15"/>
  </r>
  <r>
    <x v="68"/>
    <x v="7"/>
    <n v="646"/>
  </r>
  <r>
    <x v="68"/>
    <x v="4"/>
    <n v="39"/>
  </r>
  <r>
    <x v="68"/>
    <x v="4"/>
    <n v="251"/>
  </r>
  <r>
    <x v="68"/>
    <x v="1"/>
    <n v="50.8"/>
  </r>
  <r>
    <x v="69"/>
    <x v="4"/>
    <n v="105"/>
  </r>
  <r>
    <x v="69"/>
    <x v="4"/>
    <n v="377"/>
  </r>
  <r>
    <x v="69"/>
    <x v="5"/>
    <n v="73"/>
  </r>
  <r>
    <x v="70"/>
    <x v="11"/>
    <n v="136.63"/>
  </r>
  <r>
    <x v="70"/>
    <x v="0"/>
    <n v="125.93"/>
  </r>
  <r>
    <x v="70"/>
    <x v="10"/>
    <n v="25"/>
  </r>
  <r>
    <x v="70"/>
    <x v="1"/>
    <n v="442.16"/>
  </r>
  <r>
    <x v="70"/>
    <x v="1"/>
    <n v="72.8"/>
  </r>
  <r>
    <x v="70"/>
    <x v="1"/>
    <n v="38.9"/>
  </r>
  <r>
    <x v="70"/>
    <x v="1"/>
    <n v="636.20000000000005"/>
  </r>
  <r>
    <x v="70"/>
    <x v="6"/>
    <n v="55"/>
  </r>
  <r>
    <x v="71"/>
    <x v="11"/>
    <n v="26.5"/>
  </r>
  <r>
    <x v="71"/>
    <x v="10"/>
    <n v="2013"/>
  </r>
  <r>
    <x v="71"/>
    <x v="1"/>
    <n v="52.7"/>
  </r>
  <r>
    <x v="71"/>
    <x v="1"/>
    <n v="123.4"/>
  </r>
  <r>
    <x v="71"/>
    <x v="5"/>
    <n v="60"/>
  </r>
  <r>
    <x v="71"/>
    <x v="2"/>
    <n v="49"/>
  </r>
  <r>
    <x v="72"/>
    <x v="3"/>
    <n v="26.74"/>
  </r>
  <r>
    <x v="73"/>
    <x v="4"/>
    <n v="396"/>
  </r>
  <r>
    <x v="74"/>
    <x v="10"/>
    <n v="389.8"/>
  </r>
  <r>
    <x v="74"/>
    <x v="6"/>
    <n v="159"/>
  </r>
  <r>
    <x v="74"/>
    <x v="17"/>
    <n v="525.70000000000005"/>
  </r>
  <r>
    <x v="75"/>
    <x v="7"/>
    <n v="443"/>
  </r>
  <r>
    <x v="75"/>
    <x v="12"/>
    <n v="199"/>
  </r>
  <r>
    <x v="75"/>
    <x v="1"/>
    <n v="214.2"/>
  </r>
  <r>
    <x v="76"/>
    <x v="1"/>
    <n v="530.29999999999995"/>
  </r>
  <r>
    <x v="77"/>
    <x v="3"/>
    <n v="134.25"/>
  </r>
  <r>
    <x v="77"/>
    <x v="1"/>
    <n v="71.36"/>
  </r>
  <r>
    <x v="77"/>
    <x v="5"/>
    <n v="60"/>
  </r>
  <r>
    <x v="78"/>
    <x v="15"/>
    <n v="550"/>
  </r>
  <r>
    <x v="78"/>
    <x v="10"/>
    <n v="863"/>
  </r>
  <r>
    <x v="78"/>
    <x v="1"/>
    <n v="108.3"/>
  </r>
  <r>
    <x v="78"/>
    <x v="1"/>
    <n v="111.4"/>
  </r>
  <r>
    <x v="78"/>
    <x v="5"/>
    <n v="33"/>
  </r>
  <r>
    <x v="78"/>
    <x v="16"/>
    <n v="690"/>
  </r>
  <r>
    <x v="79"/>
    <x v="15"/>
    <n v="749"/>
  </r>
  <r>
    <x v="79"/>
    <x v="4"/>
    <n v="416"/>
  </r>
  <r>
    <x v="79"/>
    <x v="13"/>
    <n v="73"/>
  </r>
  <r>
    <x v="79"/>
    <x v="5"/>
    <n v="10"/>
  </r>
  <r>
    <x v="79"/>
    <x v="5"/>
    <n v="46"/>
  </r>
  <r>
    <x v="80"/>
    <x v="0"/>
    <n v="1350"/>
  </r>
  <r>
    <x v="80"/>
    <x v="1"/>
    <n v="77.8"/>
  </r>
  <r>
    <x v="80"/>
    <x v="1"/>
    <n v="34.5"/>
  </r>
  <r>
    <x v="80"/>
    <x v="5"/>
    <n v="51"/>
  </r>
  <r>
    <x v="81"/>
    <x v="1"/>
    <n v="349.2"/>
  </r>
  <r>
    <x v="81"/>
    <x v="18"/>
    <n v="980"/>
  </r>
  <r>
    <x v="81"/>
    <x v="5"/>
    <n v="51"/>
  </r>
  <r>
    <x v="81"/>
    <x v="5"/>
    <n v="44.2"/>
  </r>
  <r>
    <x v="81"/>
    <x v="8"/>
    <n v="364"/>
  </r>
  <r>
    <x v="82"/>
    <x v="4"/>
    <n v="40"/>
  </r>
  <r>
    <x v="82"/>
    <x v="1"/>
    <n v="48.3"/>
  </r>
  <r>
    <x v="82"/>
    <x v="13"/>
    <n v="37"/>
  </r>
  <r>
    <x v="82"/>
    <x v="6"/>
    <n v="17"/>
  </r>
  <r>
    <x v="82"/>
    <x v="5"/>
    <n v="29"/>
  </r>
  <r>
    <x v="83"/>
    <x v="13"/>
    <n v="55"/>
  </r>
  <r>
    <x v="83"/>
    <x v="6"/>
    <n v="10"/>
  </r>
  <r>
    <x v="84"/>
    <x v="7"/>
    <n v="59"/>
  </r>
  <r>
    <x v="84"/>
    <x v="13"/>
    <n v="66"/>
  </r>
  <r>
    <x v="85"/>
    <x v="7"/>
    <n v="476"/>
  </r>
  <r>
    <x v="85"/>
    <x v="13"/>
    <n v="746.29"/>
  </r>
  <r>
    <x v="85"/>
    <x v="13"/>
    <n v="60"/>
  </r>
  <r>
    <x v="86"/>
    <x v="15"/>
    <n v="549"/>
  </r>
  <r>
    <x v="86"/>
    <x v="15"/>
    <n v="550"/>
  </r>
  <r>
    <x v="86"/>
    <x v="3"/>
    <n v="1200"/>
  </r>
  <r>
    <x v="86"/>
    <x v="1"/>
    <n v="29.4"/>
  </r>
  <r>
    <x v="87"/>
    <x v="3"/>
    <n v="400"/>
  </r>
  <r>
    <x v="87"/>
    <x v="13"/>
    <n v="124"/>
  </r>
  <r>
    <x v="87"/>
    <x v="2"/>
    <n v="40"/>
  </r>
  <r>
    <x v="88"/>
    <x v="13"/>
    <n v="87"/>
  </r>
  <r>
    <x v="89"/>
    <x v="11"/>
    <n v="27.04"/>
  </r>
  <r>
    <x v="89"/>
    <x v="2"/>
    <n v="17.989999999999998"/>
  </r>
  <r>
    <x v="90"/>
    <x v="11"/>
    <n v="89"/>
  </r>
  <r>
    <x v="90"/>
    <x v="4"/>
    <n v="455"/>
  </r>
  <r>
    <x v="90"/>
    <x v="4"/>
    <n v="416"/>
  </r>
  <r>
    <x v="91"/>
    <x v="1"/>
    <n v="667.4"/>
  </r>
  <r>
    <x v="91"/>
    <x v="1"/>
    <n v="126.4"/>
  </r>
  <r>
    <x v="91"/>
    <x v="19"/>
    <n v="181.12"/>
  </r>
  <r>
    <x v="91"/>
    <x v="6"/>
    <n v="29"/>
  </r>
  <r>
    <x v="92"/>
    <x v="1"/>
    <n v="361.1"/>
  </r>
  <r>
    <x v="93"/>
    <x v="14"/>
    <n v="140"/>
  </r>
  <r>
    <x v="93"/>
    <x v="1"/>
    <n v="80"/>
  </r>
  <r>
    <x v="93"/>
    <x v="2"/>
    <n v="18.010000000000002"/>
  </r>
  <r>
    <x v="94"/>
    <x v="1"/>
    <n v="173.3"/>
  </r>
  <r>
    <x v="95"/>
    <x v="1"/>
    <n v="586.36"/>
  </r>
  <r>
    <x v="96"/>
    <x v="0"/>
    <n v="538.4"/>
  </r>
  <r>
    <x v="96"/>
    <x v="1"/>
    <n v="739.89"/>
  </r>
  <r>
    <x v="96"/>
    <x v="1"/>
    <n v="88.5"/>
  </r>
  <r>
    <x v="97"/>
    <x v="7"/>
    <n v="463"/>
  </r>
  <r>
    <x v="97"/>
    <x v="1"/>
    <n v="247.4"/>
  </r>
  <r>
    <x v="97"/>
    <x v="5"/>
    <n v="44.2"/>
  </r>
  <r>
    <x v="98"/>
    <x v="12"/>
    <n v="1800"/>
  </r>
  <r>
    <x v="98"/>
    <x v="3"/>
    <n v="28.87"/>
  </r>
  <r>
    <x v="98"/>
    <x v="1"/>
    <n v="97.4"/>
  </r>
  <r>
    <x v="98"/>
    <x v="5"/>
    <n v="26.35"/>
  </r>
  <r>
    <x v="99"/>
    <x v="15"/>
    <n v="549"/>
  </r>
  <r>
    <x v="99"/>
    <x v="15"/>
    <n v="549"/>
  </r>
  <r>
    <x v="99"/>
    <x v="1"/>
    <n v="237.3"/>
  </r>
  <r>
    <x v="99"/>
    <x v="1"/>
    <n v="22.4"/>
  </r>
  <r>
    <x v="99"/>
    <x v="5"/>
    <n v="17"/>
  </r>
  <r>
    <x v="99"/>
    <x v="5"/>
    <n v="26.35"/>
  </r>
  <r>
    <x v="100"/>
    <x v="4"/>
    <n v="30"/>
  </r>
  <r>
    <x v="100"/>
    <x v="5"/>
    <n v="26.35"/>
  </r>
  <r>
    <x v="101"/>
    <x v="3"/>
    <n v="144.22999999999999"/>
  </r>
  <r>
    <x v="101"/>
    <x v="1"/>
    <n v="181.56"/>
  </r>
  <r>
    <x v="101"/>
    <x v="17"/>
    <n v="525.79999999999995"/>
  </r>
  <r>
    <x v="102"/>
    <x v="15"/>
    <n v="128"/>
  </r>
  <r>
    <x v="102"/>
    <x v="10"/>
    <n v="299.8"/>
  </r>
  <r>
    <x v="103"/>
    <x v="15"/>
    <n v="550"/>
  </r>
  <r>
    <x v="103"/>
    <x v="4"/>
    <n v="423"/>
  </r>
  <r>
    <x v="103"/>
    <x v="0"/>
    <n v="1350"/>
  </r>
  <r>
    <x v="103"/>
    <x v="1"/>
    <n v="114.4"/>
  </r>
  <r>
    <x v="103"/>
    <x v="5"/>
    <n v="26.35"/>
  </r>
  <r>
    <x v="104"/>
    <x v="10"/>
    <n v="182.9"/>
  </r>
  <r>
    <x v="104"/>
    <x v="17"/>
    <n v="89.9"/>
  </r>
  <r>
    <x v="105"/>
    <x v="1"/>
    <n v="69.900000000000006"/>
  </r>
  <r>
    <x v="105"/>
    <x v="1"/>
    <n v="121.4"/>
  </r>
  <r>
    <x v="105"/>
    <x v="1"/>
    <n v="13.9"/>
  </r>
  <r>
    <x v="105"/>
    <x v="6"/>
    <n v="17"/>
  </r>
  <r>
    <x v="105"/>
    <x v="5"/>
    <n v="89.2"/>
  </r>
  <r>
    <x v="105"/>
    <x v="5"/>
    <n v="26.35"/>
  </r>
  <r>
    <x v="106"/>
    <x v="4"/>
    <n v="214"/>
  </r>
  <r>
    <x v="106"/>
    <x v="5"/>
    <n v="91"/>
  </r>
  <r>
    <x v="106"/>
    <x v="5"/>
    <n v="93"/>
  </r>
  <r>
    <x v="107"/>
    <x v="1"/>
    <n v="70.8"/>
  </r>
  <r>
    <x v="108"/>
    <x v="4"/>
    <n v="39"/>
  </r>
  <r>
    <x v="108"/>
    <x v="4"/>
    <n v="251"/>
  </r>
  <r>
    <x v="109"/>
    <x v="10"/>
    <n v="116.46"/>
  </r>
  <r>
    <x v="109"/>
    <x v="3"/>
    <n v="400"/>
  </r>
  <r>
    <x v="109"/>
    <x v="8"/>
    <n v="244.33"/>
  </r>
  <r>
    <x v="110"/>
    <x v="11"/>
    <n v="89"/>
  </r>
  <r>
    <x v="110"/>
    <x v="4"/>
    <n v="249"/>
  </r>
  <r>
    <x v="111"/>
    <x v="11"/>
    <n v="293.2"/>
  </r>
  <r>
    <x v="111"/>
    <x v="4"/>
    <n v="26"/>
  </r>
  <r>
    <x v="111"/>
    <x v="4"/>
    <n v="39"/>
  </r>
  <r>
    <x v="111"/>
    <x v="1"/>
    <n v="29"/>
  </r>
  <r>
    <x v="111"/>
    <x v="19"/>
    <n v="201.86"/>
  </r>
  <r>
    <x v="111"/>
    <x v="6"/>
    <n v="29"/>
  </r>
  <r>
    <x v="111"/>
    <x v="5"/>
    <n v="69"/>
  </r>
  <r>
    <x v="112"/>
    <x v="7"/>
    <n v="543"/>
  </r>
  <r>
    <x v="112"/>
    <x v="4"/>
    <n v="39"/>
  </r>
  <r>
    <x v="112"/>
    <x v="1"/>
    <n v="99"/>
  </r>
  <r>
    <x v="113"/>
    <x v="15"/>
    <n v="255"/>
  </r>
  <r>
    <x v="113"/>
    <x v="15"/>
    <n v="1948"/>
  </r>
  <r>
    <x v="113"/>
    <x v="7"/>
    <n v="216"/>
  </r>
  <r>
    <x v="113"/>
    <x v="14"/>
    <n v="140"/>
  </r>
  <r>
    <x v="113"/>
    <x v="1"/>
    <n v="49.8"/>
  </r>
  <r>
    <x v="114"/>
    <x v="15"/>
    <n v="549"/>
  </r>
  <r>
    <x v="114"/>
    <x v="4"/>
    <n v="39"/>
  </r>
  <r>
    <x v="114"/>
    <x v="4"/>
    <n v="247"/>
  </r>
  <r>
    <x v="114"/>
    <x v="1"/>
    <n v="37"/>
  </r>
  <r>
    <x v="114"/>
    <x v="5"/>
    <n v="81"/>
  </r>
  <r>
    <x v="115"/>
    <x v="12"/>
    <n v="399"/>
  </r>
  <r>
    <x v="115"/>
    <x v="0"/>
    <n v="151.80000000000001"/>
  </r>
  <r>
    <x v="115"/>
    <x v="0"/>
    <n v="69"/>
  </r>
  <r>
    <x v="115"/>
    <x v="10"/>
    <n v="9.8000000000000007"/>
  </r>
  <r>
    <x v="115"/>
    <x v="1"/>
    <n v="110.3"/>
  </r>
  <r>
    <x v="115"/>
    <x v="1"/>
    <n v="200.3"/>
  </r>
  <r>
    <x v="115"/>
    <x v="1"/>
    <n v="130"/>
  </r>
  <r>
    <x v="116"/>
    <x v="7"/>
    <n v="35"/>
  </r>
  <r>
    <x v="116"/>
    <x v="5"/>
    <n v="87"/>
  </r>
  <r>
    <x v="117"/>
    <x v="1"/>
    <n v="94.2"/>
  </r>
  <r>
    <x v="117"/>
    <x v="13"/>
    <n v="268"/>
  </r>
  <r>
    <x v="118"/>
    <x v="4"/>
    <n v="40"/>
  </r>
  <r>
    <x v="118"/>
    <x v="4"/>
    <n v="105"/>
  </r>
  <r>
    <x v="118"/>
    <x v="1"/>
    <n v="15.8"/>
  </r>
  <r>
    <x v="118"/>
    <x v="13"/>
    <n v="55"/>
  </r>
  <r>
    <x v="118"/>
    <x v="5"/>
    <n v="38"/>
  </r>
  <r>
    <x v="119"/>
    <x v="9"/>
    <n v="86"/>
  </r>
  <r>
    <x v="119"/>
    <x v="8"/>
    <n v="279"/>
  </r>
  <r>
    <x v="120"/>
    <x v="9"/>
    <n v="40"/>
  </r>
  <r>
    <x v="121"/>
    <x v="4"/>
    <n v="40"/>
  </r>
  <r>
    <x v="121"/>
    <x v="9"/>
    <n v="79"/>
  </r>
  <r>
    <x v="121"/>
    <x v="13"/>
    <n v="73"/>
  </r>
  <r>
    <x v="122"/>
    <x v="4"/>
    <n v="105"/>
  </r>
  <r>
    <x v="122"/>
    <x v="4"/>
    <n v="357"/>
  </r>
  <r>
    <x v="122"/>
    <x v="9"/>
    <n v="101"/>
  </r>
  <r>
    <x v="122"/>
    <x v="1"/>
    <n v="60.2"/>
  </r>
  <r>
    <x v="122"/>
    <x v="1"/>
    <n v="59.4"/>
  </r>
  <r>
    <x v="122"/>
    <x v="5"/>
    <n v="26.35"/>
  </r>
  <r>
    <x v="122"/>
    <x v="5"/>
    <n v="14"/>
  </r>
  <r>
    <x v="122"/>
    <x v="5"/>
    <n v="39"/>
  </r>
  <r>
    <x v="122"/>
    <x v="5"/>
    <n v="46"/>
  </r>
  <r>
    <x v="122"/>
    <x v="16"/>
    <n v="690"/>
  </r>
  <r>
    <x v="123"/>
    <x v="7"/>
    <n v="296"/>
  </r>
  <r>
    <x v="123"/>
    <x v="4"/>
    <n v="40"/>
  </r>
  <r>
    <x v="123"/>
    <x v="4"/>
    <n v="220"/>
  </r>
  <r>
    <x v="123"/>
    <x v="10"/>
    <n v="2817"/>
  </r>
  <r>
    <x v="123"/>
    <x v="9"/>
    <n v="36"/>
  </r>
  <r>
    <x v="124"/>
    <x v="9"/>
    <n v="197"/>
  </r>
  <r>
    <x v="125"/>
    <x v="4"/>
    <n v="117"/>
  </r>
  <r>
    <x v="125"/>
    <x v="4"/>
    <n v="340"/>
  </r>
  <r>
    <x v="125"/>
    <x v="4"/>
    <n v="255"/>
  </r>
  <r>
    <x v="126"/>
    <x v="1"/>
    <n v="141.19999999999999"/>
  </r>
  <r>
    <x v="127"/>
    <x v="6"/>
    <n v="10"/>
  </r>
  <r>
    <x v="128"/>
    <x v="7"/>
    <n v="348"/>
  </r>
  <r>
    <x v="128"/>
    <x v="1"/>
    <n v="133.30000000000001"/>
  </r>
  <r>
    <x v="128"/>
    <x v="6"/>
    <n v="17"/>
  </r>
  <r>
    <x v="129"/>
    <x v="2"/>
    <n v="19.760000000000002"/>
  </r>
  <r>
    <x v="129"/>
    <x v="2"/>
    <n v="9.83"/>
  </r>
  <r>
    <x v="130"/>
    <x v="13"/>
    <n v="80"/>
  </r>
  <r>
    <x v="131"/>
    <x v="1"/>
    <n v="93.8"/>
  </r>
  <r>
    <x v="132"/>
    <x v="3"/>
    <n v="400"/>
  </r>
  <r>
    <x v="132"/>
    <x v="1"/>
    <n v="49.8"/>
  </r>
  <r>
    <x v="133"/>
    <x v="1"/>
    <n v="83.4"/>
  </r>
  <r>
    <x v="133"/>
    <x v="1"/>
    <n v="339.8"/>
  </r>
  <r>
    <x v="134"/>
    <x v="11"/>
    <n v="89"/>
  </r>
  <r>
    <x v="135"/>
    <x v="10"/>
    <n v="126.56"/>
  </r>
  <r>
    <x v="135"/>
    <x v="19"/>
    <n v="204.93"/>
  </r>
  <r>
    <x v="135"/>
    <x v="6"/>
    <n v="29"/>
  </r>
  <r>
    <x v="136"/>
    <x v="12"/>
    <n v="1250"/>
  </r>
  <r>
    <x v="136"/>
    <x v="4"/>
    <n v="39"/>
  </r>
  <r>
    <x v="136"/>
    <x v="4"/>
    <n v="251"/>
  </r>
  <r>
    <x v="136"/>
    <x v="0"/>
    <n v="79.900000000000006"/>
  </r>
  <r>
    <x v="136"/>
    <x v="14"/>
    <n v="140"/>
  </r>
  <r>
    <x v="136"/>
    <x v="3"/>
    <n v="500"/>
  </r>
  <r>
    <x v="136"/>
    <x v="3"/>
    <n v="500"/>
  </r>
  <r>
    <x v="136"/>
    <x v="19"/>
    <n v="2000"/>
  </r>
  <r>
    <x v="136"/>
    <x v="19"/>
    <n v="5000"/>
  </r>
  <r>
    <x v="136"/>
    <x v="5"/>
    <n v="69"/>
  </r>
  <r>
    <x v="137"/>
    <x v="4"/>
    <n v="39"/>
  </r>
  <r>
    <x v="137"/>
    <x v="4"/>
    <n v="39"/>
  </r>
  <r>
    <x v="137"/>
    <x v="4"/>
    <n v="39"/>
  </r>
  <r>
    <x v="137"/>
    <x v="4"/>
    <n v="39"/>
  </r>
  <r>
    <x v="138"/>
    <x v="4"/>
    <n v="39"/>
  </r>
  <r>
    <x v="138"/>
    <x v="4"/>
    <n v="251"/>
  </r>
  <r>
    <x v="138"/>
    <x v="5"/>
    <n v="55"/>
  </r>
  <r>
    <x v="139"/>
    <x v="12"/>
    <n v="588"/>
  </r>
  <r>
    <x v="139"/>
    <x v="0"/>
    <n v="649.79999999999995"/>
  </r>
  <r>
    <x v="139"/>
    <x v="1"/>
    <n v="83.4"/>
  </r>
  <r>
    <x v="139"/>
    <x v="13"/>
    <n v="60"/>
  </r>
  <r>
    <x v="139"/>
    <x v="2"/>
    <n v="13.43"/>
  </r>
  <r>
    <x v="140"/>
    <x v="4"/>
    <n v="39"/>
  </r>
  <r>
    <x v="140"/>
    <x v="4"/>
    <n v="39"/>
  </r>
  <r>
    <x v="140"/>
    <x v="4"/>
    <n v="251"/>
  </r>
  <r>
    <x v="140"/>
    <x v="9"/>
    <n v="115"/>
  </r>
  <r>
    <x v="140"/>
    <x v="1"/>
    <n v="83.4"/>
  </r>
  <r>
    <x v="141"/>
    <x v="0"/>
    <n v="74.900000000000006"/>
  </r>
  <r>
    <x v="141"/>
    <x v="0"/>
    <n v="97.9"/>
  </r>
  <r>
    <x v="141"/>
    <x v="1"/>
    <n v="65.599999999999994"/>
  </r>
  <r>
    <x v="142"/>
    <x v="12"/>
    <n v="2000"/>
  </r>
  <r>
    <x v="143"/>
    <x v="1"/>
    <n v="39.799999999999997"/>
  </r>
  <r>
    <x v="143"/>
    <x v="6"/>
    <n v="59"/>
  </r>
  <r>
    <x v="144"/>
    <x v="1"/>
    <n v="869.92"/>
  </r>
  <r>
    <x v="144"/>
    <x v="5"/>
    <n v="89"/>
  </r>
  <r>
    <x v="145"/>
    <x v="0"/>
    <n v="176.2"/>
  </r>
  <r>
    <x v="145"/>
    <x v="1"/>
    <n v="35.5"/>
  </r>
  <r>
    <x v="146"/>
    <x v="1"/>
    <n v="208.4"/>
  </r>
  <r>
    <x v="147"/>
    <x v="12"/>
    <n v="1919"/>
  </r>
  <r>
    <x v="147"/>
    <x v="6"/>
    <n v="10"/>
  </r>
  <r>
    <x v="147"/>
    <x v="8"/>
    <n v="280"/>
  </r>
  <r>
    <x v="148"/>
    <x v="1"/>
    <n v="218.4"/>
  </r>
  <r>
    <x v="148"/>
    <x v="1"/>
    <n v="188"/>
  </r>
  <r>
    <x v="149"/>
    <x v="6"/>
    <n v="17"/>
  </r>
  <r>
    <x v="150"/>
    <x v="10"/>
    <n v="219"/>
  </r>
  <r>
    <x v="151"/>
    <x v="12"/>
    <n v="901"/>
  </r>
  <r>
    <x v="151"/>
    <x v="1"/>
    <n v="187.5"/>
  </r>
  <r>
    <x v="151"/>
    <x v="1"/>
    <n v="168.92"/>
  </r>
  <r>
    <x v="151"/>
    <x v="13"/>
    <n v="926.1"/>
  </r>
  <r>
    <x v="151"/>
    <x v="18"/>
    <n v="1270"/>
  </r>
  <r>
    <x v="152"/>
    <x v="5"/>
    <n v="48"/>
  </r>
  <r>
    <x v="153"/>
    <x v="12"/>
    <n v="750"/>
  </r>
  <r>
    <x v="153"/>
    <x v="4"/>
    <n v="39"/>
  </r>
  <r>
    <x v="154"/>
    <x v="20"/>
    <n v="150"/>
  </r>
  <r>
    <x v="154"/>
    <x v="3"/>
    <n v="400"/>
  </r>
  <r>
    <x v="154"/>
    <x v="13"/>
    <n v="593.16999999999996"/>
  </r>
  <r>
    <x v="154"/>
    <x v="13"/>
    <n v="120"/>
  </r>
  <r>
    <x v="154"/>
    <x v="13"/>
    <n v="22"/>
  </r>
  <r>
    <x v="154"/>
    <x v="5"/>
    <n v="20"/>
  </r>
  <r>
    <x v="154"/>
    <x v="2"/>
    <n v="28.83"/>
  </r>
  <r>
    <x v="155"/>
    <x v="20"/>
    <n v="410"/>
  </r>
  <r>
    <x v="155"/>
    <x v="20"/>
    <n v="349"/>
  </r>
  <r>
    <x v="156"/>
    <x v="20"/>
    <n v="4135"/>
  </r>
  <r>
    <x v="156"/>
    <x v="7"/>
    <n v="250"/>
  </r>
  <r>
    <x v="157"/>
    <x v="11"/>
    <n v="89"/>
  </r>
  <r>
    <x v="157"/>
    <x v="1"/>
    <n v="43.2"/>
  </r>
  <r>
    <x v="158"/>
    <x v="19"/>
    <n v="206.22"/>
  </r>
  <r>
    <x v="158"/>
    <x v="6"/>
    <n v="29"/>
  </r>
  <r>
    <x v="159"/>
    <x v="14"/>
    <n v="140"/>
  </r>
  <r>
    <x v="159"/>
    <x v="10"/>
    <n v="126.26"/>
  </r>
  <r>
    <x v="160"/>
    <x v="13"/>
    <n v="173"/>
  </r>
  <r>
    <x v="161"/>
    <x v="10"/>
    <n v="99.9"/>
  </r>
  <r>
    <x v="161"/>
    <x v="13"/>
    <n v="74"/>
  </r>
  <r>
    <x v="162"/>
    <x v="13"/>
    <n v="20"/>
  </r>
  <r>
    <x v="162"/>
    <x v="13"/>
    <n v="60"/>
  </r>
  <r>
    <x v="163"/>
    <x v="4"/>
    <n v="323"/>
  </r>
  <r>
    <x v="164"/>
    <x v="7"/>
    <n v="275"/>
  </r>
  <r>
    <x v="164"/>
    <x v="7"/>
    <n v="34"/>
  </r>
  <r>
    <x v="164"/>
    <x v="2"/>
    <n v="10.029999999999999"/>
  </r>
  <r>
    <x v="165"/>
    <x v="1"/>
    <n v="87.9"/>
  </r>
  <r>
    <x v="165"/>
    <x v="13"/>
    <n v="38"/>
  </r>
  <r>
    <x v="166"/>
    <x v="1"/>
    <n v="87.9"/>
  </r>
  <r>
    <x v="167"/>
    <x v="7"/>
    <n v="437"/>
  </r>
  <r>
    <x v="167"/>
    <x v="11"/>
    <n v="100"/>
  </r>
  <r>
    <x v="168"/>
    <x v="1"/>
    <n v="36.799999999999997"/>
  </r>
  <r>
    <x v="168"/>
    <x v="1"/>
    <n v="216.9"/>
  </r>
  <r>
    <x v="169"/>
    <x v="13"/>
    <n v="82"/>
  </r>
  <r>
    <x v="170"/>
    <x v="13"/>
    <n v="112"/>
  </r>
  <r>
    <x v="170"/>
    <x v="2"/>
    <n v="17.399999999999999"/>
  </r>
  <r>
    <x v="171"/>
    <x v="20"/>
    <n v="6320"/>
  </r>
  <r>
    <x v="171"/>
    <x v="1"/>
    <n v="154.1"/>
  </r>
  <r>
    <x v="171"/>
    <x v="21"/>
    <n v="955.17"/>
  </r>
  <r>
    <x v="172"/>
    <x v="20"/>
    <n v="6356"/>
  </r>
  <r>
    <x v="173"/>
    <x v="3"/>
    <n v="154.19"/>
  </r>
  <r>
    <x v="173"/>
    <x v="1"/>
    <n v="186.4"/>
  </r>
  <r>
    <x v="173"/>
    <x v="13"/>
    <n v="49.9"/>
  </r>
  <r>
    <x v="173"/>
    <x v="19"/>
    <n v="303.13"/>
  </r>
  <r>
    <x v="173"/>
    <x v="6"/>
    <n v="10"/>
  </r>
  <r>
    <x v="173"/>
    <x v="8"/>
    <n v="279"/>
  </r>
  <r>
    <x v="174"/>
    <x v="1"/>
    <n v="186.9"/>
  </r>
  <r>
    <x v="174"/>
    <x v="6"/>
    <n v="17"/>
  </r>
  <r>
    <x v="175"/>
    <x v="0"/>
    <n v="239.9"/>
  </r>
  <r>
    <x v="175"/>
    <x v="10"/>
    <n v="225.72"/>
  </r>
  <r>
    <x v="176"/>
    <x v="4"/>
    <n v="26"/>
  </r>
  <r>
    <x v="176"/>
    <x v="4"/>
    <n v="26"/>
  </r>
  <r>
    <x v="176"/>
    <x v="5"/>
    <n v="43"/>
  </r>
  <r>
    <x v="176"/>
    <x v="5"/>
    <n v="30"/>
  </r>
  <r>
    <x v="176"/>
    <x v="16"/>
    <n v="844"/>
  </r>
  <r>
    <x v="177"/>
    <x v="18"/>
    <n v="253"/>
  </r>
  <r>
    <x v="178"/>
    <x v="15"/>
    <n v="959"/>
  </r>
  <r>
    <x v="179"/>
    <x v="4"/>
    <n v="370"/>
  </r>
  <r>
    <x v="179"/>
    <x v="1"/>
    <n v="115.8"/>
  </r>
  <r>
    <x v="179"/>
    <x v="1"/>
    <n v="149.9"/>
  </r>
  <r>
    <x v="180"/>
    <x v="7"/>
    <n v="272"/>
  </r>
  <r>
    <x v="181"/>
    <x v="1"/>
    <n v="410.95"/>
  </r>
  <r>
    <x v="181"/>
    <x v="2"/>
    <n v="438.74"/>
  </r>
  <r>
    <x v="182"/>
    <x v="15"/>
    <n v="959"/>
  </r>
  <r>
    <x v="182"/>
    <x v="11"/>
    <n v="89"/>
  </r>
  <r>
    <x v="183"/>
    <x v="14"/>
    <n v="140"/>
  </r>
  <r>
    <x v="183"/>
    <x v="1"/>
    <n v="366.45"/>
  </r>
  <r>
    <x v="183"/>
    <x v="1"/>
    <n v="551.29999999999995"/>
  </r>
  <r>
    <x v="183"/>
    <x v="19"/>
    <n v="200.13"/>
  </r>
  <r>
    <x v="183"/>
    <x v="6"/>
    <n v="29"/>
  </r>
  <r>
    <x v="184"/>
    <x v="1"/>
    <n v="21.9"/>
  </r>
  <r>
    <x v="185"/>
    <x v="12"/>
    <n v="2298"/>
  </r>
  <r>
    <x v="185"/>
    <x v="1"/>
    <n v="298.93"/>
  </r>
  <r>
    <x v="186"/>
    <x v="4"/>
    <n v="206"/>
  </r>
  <r>
    <x v="186"/>
    <x v="2"/>
    <n v="28.37"/>
  </r>
  <r>
    <x v="187"/>
    <x v="7"/>
    <n v="363"/>
  </r>
  <r>
    <x v="187"/>
    <x v="4"/>
    <n v="105"/>
  </r>
  <r>
    <x v="187"/>
    <x v="4"/>
    <n v="22.5"/>
  </r>
  <r>
    <x v="187"/>
    <x v="4"/>
    <n v="206"/>
  </r>
  <r>
    <x v="187"/>
    <x v="10"/>
    <n v="75"/>
  </r>
  <r>
    <x v="187"/>
    <x v="9"/>
    <n v="64"/>
  </r>
  <r>
    <x v="187"/>
    <x v="9"/>
    <n v="121"/>
  </r>
  <r>
    <x v="187"/>
    <x v="13"/>
    <n v="38"/>
  </r>
  <r>
    <x v="187"/>
    <x v="5"/>
    <n v="37.4"/>
  </r>
  <r>
    <x v="188"/>
    <x v="11"/>
    <n v="30"/>
  </r>
  <r>
    <x v="189"/>
    <x v="7"/>
    <n v="1500"/>
  </r>
  <r>
    <x v="190"/>
    <x v="7"/>
    <n v="265"/>
  </r>
  <r>
    <x v="190"/>
    <x v="21"/>
    <n v="887"/>
  </r>
  <r>
    <x v="190"/>
    <x v="13"/>
    <n v="60"/>
  </r>
  <r>
    <x v="190"/>
    <x v="2"/>
    <n v="48.9"/>
  </r>
  <r>
    <x v="191"/>
    <x v="4"/>
    <n v="39"/>
  </r>
  <r>
    <x v="192"/>
    <x v="1"/>
    <n v="87.9"/>
  </r>
  <r>
    <x v="193"/>
    <x v="4"/>
    <n v="206"/>
  </r>
  <r>
    <x v="194"/>
    <x v="15"/>
    <n v="350"/>
  </r>
  <r>
    <x v="194"/>
    <x v="4"/>
    <n v="40"/>
  </r>
  <r>
    <x v="194"/>
    <x v="4"/>
    <n v="40"/>
  </r>
  <r>
    <x v="194"/>
    <x v="4"/>
    <n v="206"/>
  </r>
  <r>
    <x v="194"/>
    <x v="5"/>
    <n v="20.399999999999999"/>
  </r>
  <r>
    <x v="194"/>
    <x v="5"/>
    <n v="56"/>
  </r>
  <r>
    <x v="195"/>
    <x v="1"/>
    <n v="44.8"/>
  </r>
  <r>
    <x v="195"/>
    <x v="1"/>
    <n v="82"/>
  </r>
  <r>
    <x v="196"/>
    <x v="1"/>
    <n v="17.399999999999999"/>
  </r>
  <r>
    <x v="197"/>
    <x v="7"/>
    <n v="268"/>
  </r>
  <r>
    <x v="198"/>
    <x v="1"/>
    <n v="19.899999999999999"/>
  </r>
  <r>
    <x v="198"/>
    <x v="1"/>
    <n v="438.18"/>
  </r>
  <r>
    <x v="198"/>
    <x v="6"/>
    <n v="85"/>
  </r>
  <r>
    <x v="199"/>
    <x v="1"/>
    <n v="149.69999999999999"/>
  </r>
  <r>
    <x v="200"/>
    <x v="1"/>
    <n v="44.9"/>
  </r>
  <r>
    <x v="201"/>
    <x v="3"/>
    <n v="157.52000000000001"/>
  </r>
  <r>
    <x v="201"/>
    <x v="6"/>
    <n v="10"/>
  </r>
  <r>
    <x v="202"/>
    <x v="12"/>
    <n v="1858.85"/>
  </r>
  <r>
    <x v="202"/>
    <x v="1"/>
    <n v="352.8"/>
  </r>
  <r>
    <x v="202"/>
    <x v="6"/>
    <n v="17"/>
  </r>
  <r>
    <x v="203"/>
    <x v="10"/>
    <n v="22996"/>
  </r>
  <r>
    <x v="203"/>
    <x v="2"/>
    <n v="261"/>
  </r>
  <r>
    <x v="204"/>
    <x v="0"/>
    <n v="79.900000000000006"/>
  </r>
  <r>
    <x v="204"/>
    <x v="1"/>
    <n v="372.94"/>
  </r>
  <r>
    <x v="204"/>
    <x v="1"/>
    <n v="209.9"/>
  </r>
  <r>
    <x v="204"/>
    <x v="5"/>
    <n v="69"/>
  </r>
  <r>
    <x v="205"/>
    <x v="10"/>
    <n v="8097"/>
  </r>
  <r>
    <x v="205"/>
    <x v="10"/>
    <n v="1755"/>
  </r>
  <r>
    <x v="205"/>
    <x v="3"/>
    <n v="400"/>
  </r>
  <r>
    <x v="205"/>
    <x v="1"/>
    <n v="181.8"/>
  </r>
  <r>
    <x v="205"/>
    <x v="1"/>
    <n v="73.400000000000006"/>
  </r>
  <r>
    <x v="205"/>
    <x v="1"/>
    <n v="104.7"/>
  </r>
  <r>
    <x v="206"/>
    <x v="4"/>
    <n v="26"/>
  </r>
  <r>
    <x v="207"/>
    <x v="7"/>
    <n v="143"/>
  </r>
  <r>
    <x v="208"/>
    <x v="11"/>
    <n v="89"/>
  </r>
  <r>
    <x v="208"/>
    <x v="14"/>
    <n v="140"/>
  </r>
  <r>
    <x v="208"/>
    <x v="10"/>
    <n v="169"/>
  </r>
  <r>
    <x v="208"/>
    <x v="1"/>
    <n v="81.900000000000006"/>
  </r>
  <r>
    <x v="208"/>
    <x v="1"/>
    <n v="65.39"/>
  </r>
  <r>
    <x v="208"/>
    <x v="6"/>
    <n v="14048"/>
  </r>
  <r>
    <x v="208"/>
    <x v="18"/>
    <n v="409.4"/>
  </r>
  <r>
    <x v="209"/>
    <x v="12"/>
    <n v="1494"/>
  </r>
  <r>
    <x v="209"/>
    <x v="1"/>
    <n v="44.9"/>
  </r>
  <r>
    <x v="209"/>
    <x v="1"/>
    <n v="369.33"/>
  </r>
  <r>
    <x v="209"/>
    <x v="1"/>
    <n v="75.3"/>
  </r>
  <r>
    <x v="209"/>
    <x v="6"/>
    <n v="29"/>
  </r>
  <r>
    <x v="210"/>
    <x v="1"/>
    <n v="103.9"/>
  </r>
  <r>
    <x v="211"/>
    <x v="7"/>
    <n v="392"/>
  </r>
  <r>
    <x v="211"/>
    <x v="1"/>
    <n v="25"/>
  </r>
  <r>
    <x v="211"/>
    <x v="21"/>
    <n v="100"/>
  </r>
  <r>
    <x v="212"/>
    <x v="1"/>
    <n v="526.29999999999995"/>
  </r>
  <r>
    <x v="212"/>
    <x v="1"/>
    <n v="16.5"/>
  </r>
  <r>
    <x v="213"/>
    <x v="7"/>
    <n v="224"/>
  </r>
  <r>
    <x v="213"/>
    <x v="13"/>
    <n v="620.69000000000005"/>
  </r>
  <r>
    <x v="214"/>
    <x v="11"/>
    <n v="65"/>
  </r>
  <r>
    <x v="215"/>
    <x v="13"/>
    <n v="93"/>
  </r>
  <r>
    <x v="215"/>
    <x v="2"/>
    <n v="50"/>
  </r>
  <r>
    <x v="216"/>
    <x v="1"/>
    <n v="29.7"/>
  </r>
  <r>
    <x v="217"/>
    <x v="7"/>
    <n v="90"/>
  </r>
  <r>
    <x v="217"/>
    <x v="1"/>
    <n v="96.9"/>
  </r>
  <r>
    <x v="217"/>
    <x v="2"/>
    <n v="21.7"/>
  </r>
  <r>
    <x v="218"/>
    <x v="1"/>
    <n v="252"/>
  </r>
  <r>
    <x v="219"/>
    <x v="1"/>
    <n v="31.4"/>
  </r>
  <r>
    <x v="220"/>
    <x v="4"/>
    <n v="31.2"/>
  </r>
  <r>
    <x v="221"/>
    <x v="1"/>
    <n v="38.799999999999997"/>
  </r>
  <r>
    <x v="222"/>
    <x v="7"/>
    <n v="278"/>
  </r>
  <r>
    <x v="222"/>
    <x v="6"/>
    <n v="85"/>
  </r>
  <r>
    <x v="223"/>
    <x v="3"/>
    <n v="110"/>
  </r>
  <r>
    <x v="224"/>
    <x v="7"/>
    <n v="437"/>
  </r>
  <r>
    <x v="224"/>
    <x v="14"/>
    <n v="5"/>
  </r>
  <r>
    <x v="225"/>
    <x v="4"/>
    <n v="39"/>
  </r>
  <r>
    <x v="225"/>
    <x v="4"/>
    <n v="39"/>
  </r>
  <r>
    <x v="225"/>
    <x v="6"/>
    <n v="10"/>
  </r>
  <r>
    <x v="225"/>
    <x v="18"/>
    <n v="178"/>
  </r>
  <r>
    <x v="225"/>
    <x v="8"/>
    <n v="284"/>
  </r>
  <r>
    <x v="226"/>
    <x v="4"/>
    <n v="39"/>
  </r>
  <r>
    <x v="226"/>
    <x v="4"/>
    <n v="39"/>
  </r>
  <r>
    <x v="226"/>
    <x v="6"/>
    <n v="17"/>
  </r>
  <r>
    <x v="226"/>
    <x v="5"/>
    <n v="68"/>
  </r>
  <r>
    <x v="227"/>
    <x v="4"/>
    <n v="26"/>
  </r>
  <r>
    <x v="227"/>
    <x v="1"/>
    <n v="39"/>
  </r>
  <r>
    <x v="228"/>
    <x v="10"/>
    <n v="271.60000000000002"/>
  </r>
  <r>
    <x v="228"/>
    <x v="1"/>
    <n v="114.2"/>
  </r>
  <r>
    <x v="228"/>
    <x v="21"/>
    <n v="359"/>
  </r>
  <r>
    <x v="228"/>
    <x v="2"/>
    <n v="93.8"/>
  </r>
  <r>
    <x v="229"/>
    <x v="7"/>
    <n v="119"/>
  </r>
  <r>
    <x v="229"/>
    <x v="0"/>
    <n v="533"/>
  </r>
  <r>
    <x v="229"/>
    <x v="13"/>
    <n v="459.17"/>
  </r>
  <r>
    <x v="229"/>
    <x v="5"/>
    <n v="35"/>
  </r>
  <r>
    <x v="229"/>
    <x v="2"/>
    <n v="201.6"/>
  </r>
  <r>
    <x v="229"/>
    <x v="2"/>
    <n v="28.93"/>
  </r>
  <r>
    <x v="229"/>
    <x v="16"/>
    <n v="565"/>
  </r>
  <r>
    <x v="230"/>
    <x v="4"/>
    <n v="26"/>
  </r>
  <r>
    <x v="230"/>
    <x v="2"/>
    <n v="39"/>
  </r>
  <r>
    <x v="230"/>
    <x v="2"/>
    <n v="49"/>
  </r>
  <r>
    <x v="231"/>
    <x v="4"/>
    <n v="22.8"/>
  </r>
  <r>
    <x v="231"/>
    <x v="4"/>
    <n v="39"/>
  </r>
  <r>
    <x v="231"/>
    <x v="0"/>
    <n v="507.73"/>
  </r>
  <r>
    <x v="231"/>
    <x v="9"/>
    <n v="227"/>
  </r>
  <r>
    <x v="231"/>
    <x v="3"/>
    <n v="400"/>
  </r>
  <r>
    <x v="232"/>
    <x v="10"/>
    <n v="20"/>
  </r>
  <r>
    <x v="232"/>
    <x v="13"/>
    <n v="35"/>
  </r>
  <r>
    <x v="232"/>
    <x v="13"/>
    <n v="33"/>
  </r>
  <r>
    <x v="232"/>
    <x v="13"/>
    <n v="121"/>
  </r>
  <r>
    <x v="233"/>
    <x v="7"/>
    <n v="375"/>
  </r>
  <r>
    <x v="233"/>
    <x v="12"/>
    <n v="599"/>
  </r>
  <r>
    <x v="233"/>
    <x v="12"/>
    <n v="1299"/>
  </r>
  <r>
    <x v="233"/>
    <x v="1"/>
    <n v="22.5"/>
  </r>
  <r>
    <x v="233"/>
    <x v="1"/>
    <n v="53.2"/>
  </r>
  <r>
    <x v="233"/>
    <x v="1"/>
    <n v="94.7"/>
  </r>
  <r>
    <x v="233"/>
    <x v="2"/>
    <n v="536.9"/>
  </r>
  <r>
    <x v="234"/>
    <x v="7"/>
    <n v="425"/>
  </r>
  <r>
    <x v="234"/>
    <x v="11"/>
    <n v="89"/>
  </r>
  <r>
    <x v="234"/>
    <x v="12"/>
    <n v="1202"/>
  </r>
  <r>
    <x v="234"/>
    <x v="14"/>
    <n v="140"/>
  </r>
  <r>
    <x v="234"/>
    <x v="1"/>
    <n v="53.2"/>
  </r>
  <r>
    <x v="234"/>
    <x v="18"/>
    <n v="423.69"/>
  </r>
  <r>
    <x v="234"/>
    <x v="5"/>
    <n v="57"/>
  </r>
  <r>
    <x v="235"/>
    <x v="7"/>
    <n v="285"/>
  </r>
  <r>
    <x v="235"/>
    <x v="6"/>
    <n v="29"/>
  </r>
  <r>
    <x v="235"/>
    <x v="5"/>
    <n v="52"/>
  </r>
  <r>
    <x v="236"/>
    <x v="7"/>
    <n v="377"/>
  </r>
  <r>
    <x v="236"/>
    <x v="1"/>
    <n v="30.3"/>
  </r>
  <r>
    <x v="236"/>
    <x v="1"/>
    <n v="43.5"/>
  </r>
  <r>
    <x v="236"/>
    <x v="5"/>
    <n v="52"/>
  </r>
  <r>
    <x v="237"/>
    <x v="7"/>
    <n v="380"/>
  </r>
  <r>
    <x v="237"/>
    <x v="1"/>
    <n v="53.2"/>
  </r>
  <r>
    <x v="237"/>
    <x v="13"/>
    <n v="736.38"/>
  </r>
  <r>
    <x v="237"/>
    <x v="13"/>
    <n v="90"/>
  </r>
  <r>
    <x v="237"/>
    <x v="5"/>
    <n v="52"/>
  </r>
  <r>
    <x v="237"/>
    <x v="5"/>
    <n v="55"/>
  </r>
  <r>
    <x v="238"/>
    <x v="7"/>
    <n v="238"/>
  </r>
  <r>
    <x v="238"/>
    <x v="7"/>
    <n v="600"/>
  </r>
  <r>
    <x v="238"/>
    <x v="2"/>
    <n v="75"/>
  </r>
  <r>
    <x v="239"/>
    <x v="7"/>
    <n v="439"/>
  </r>
  <r>
    <x v="239"/>
    <x v="13"/>
    <n v="102"/>
  </r>
  <r>
    <x v="239"/>
    <x v="5"/>
    <n v="52"/>
  </r>
  <r>
    <x v="240"/>
    <x v="11"/>
    <n v="65"/>
  </r>
  <r>
    <x v="240"/>
    <x v="13"/>
    <n v="94"/>
  </r>
  <r>
    <x v="240"/>
    <x v="13"/>
    <n v="35"/>
  </r>
  <r>
    <x v="241"/>
    <x v="7"/>
    <n v="254"/>
  </r>
  <r>
    <x v="241"/>
    <x v="1"/>
    <n v="57.8"/>
  </r>
  <r>
    <x v="241"/>
    <x v="1"/>
    <n v="31.4"/>
  </r>
  <r>
    <x v="241"/>
    <x v="13"/>
    <n v="402.97"/>
  </r>
  <r>
    <x v="241"/>
    <x v="13"/>
    <n v="35"/>
  </r>
  <r>
    <x v="241"/>
    <x v="13"/>
    <n v="83"/>
  </r>
  <r>
    <x v="241"/>
    <x v="13"/>
    <n v="35.01"/>
  </r>
  <r>
    <x v="242"/>
    <x v="7"/>
    <n v="323"/>
  </r>
  <r>
    <x v="242"/>
    <x v="1"/>
    <n v="22.9"/>
  </r>
  <r>
    <x v="242"/>
    <x v="1"/>
    <n v="31.4"/>
  </r>
  <r>
    <x v="242"/>
    <x v="13"/>
    <n v="60"/>
  </r>
  <r>
    <x v="242"/>
    <x v="13"/>
    <n v="35"/>
  </r>
  <r>
    <x v="243"/>
    <x v="13"/>
    <n v="43"/>
  </r>
  <r>
    <x v="244"/>
    <x v="7"/>
    <n v="25"/>
  </r>
  <r>
    <x v="244"/>
    <x v="9"/>
    <n v="91"/>
  </r>
  <r>
    <x v="244"/>
    <x v="13"/>
    <n v="840.28"/>
  </r>
  <r>
    <x v="245"/>
    <x v="7"/>
    <n v="200"/>
  </r>
  <r>
    <x v="245"/>
    <x v="7"/>
    <n v="20"/>
  </r>
  <r>
    <x v="245"/>
    <x v="1"/>
    <n v="187.5"/>
  </r>
  <r>
    <x v="246"/>
    <x v="13"/>
    <n v="782.66"/>
  </r>
  <r>
    <x v="246"/>
    <x v="13"/>
    <n v="111"/>
  </r>
  <r>
    <x v="246"/>
    <x v="18"/>
    <n v="42.43"/>
  </r>
  <r>
    <x v="246"/>
    <x v="2"/>
    <n v="50"/>
  </r>
  <r>
    <x v="247"/>
    <x v="4"/>
    <n v="39"/>
  </r>
  <r>
    <x v="247"/>
    <x v="10"/>
    <n v="161.25"/>
  </r>
  <r>
    <x v="247"/>
    <x v="13"/>
    <n v="630.86"/>
  </r>
  <r>
    <x v="247"/>
    <x v="13"/>
    <n v="79"/>
  </r>
  <r>
    <x v="248"/>
    <x v="4"/>
    <n v="814"/>
  </r>
  <r>
    <x v="248"/>
    <x v="1"/>
    <n v="16"/>
  </r>
  <r>
    <x v="248"/>
    <x v="5"/>
    <n v="50.83"/>
  </r>
  <r>
    <x v="248"/>
    <x v="2"/>
    <n v="129"/>
  </r>
  <r>
    <x v="249"/>
    <x v="10"/>
    <n v="54"/>
  </r>
  <r>
    <x v="250"/>
    <x v="4"/>
    <n v="341"/>
  </r>
  <r>
    <x v="250"/>
    <x v="5"/>
    <n v="28"/>
  </r>
  <r>
    <x v="251"/>
    <x v="6"/>
    <n v="85"/>
  </r>
  <r>
    <x v="252"/>
    <x v="11"/>
    <n v="525.47"/>
  </r>
  <r>
    <x v="252"/>
    <x v="4"/>
    <n v="2183"/>
  </r>
  <r>
    <x v="253"/>
    <x v="4"/>
    <n v="341"/>
  </r>
  <r>
    <x v="253"/>
    <x v="5"/>
    <n v="36"/>
  </r>
  <r>
    <x v="253"/>
    <x v="5"/>
    <n v="20"/>
  </r>
  <r>
    <x v="254"/>
    <x v="7"/>
    <n v="35"/>
  </r>
  <r>
    <x v="254"/>
    <x v="10"/>
    <n v="177.65"/>
  </r>
  <r>
    <x v="254"/>
    <x v="5"/>
    <n v="20"/>
  </r>
  <r>
    <x v="255"/>
    <x v="6"/>
    <n v="17"/>
  </r>
  <r>
    <x v="256"/>
    <x v="6"/>
    <n v="10"/>
  </r>
  <r>
    <x v="256"/>
    <x v="5"/>
    <n v="76.39"/>
  </r>
  <r>
    <x v="256"/>
    <x v="8"/>
    <n v="478"/>
  </r>
  <r>
    <x v="257"/>
    <x v="12"/>
    <n v="1098"/>
  </r>
  <r>
    <x v="258"/>
    <x v="5"/>
    <n v="49.52"/>
  </r>
  <r>
    <x v="258"/>
    <x v="5"/>
    <n v="28"/>
  </r>
  <r>
    <x v="259"/>
    <x v="10"/>
    <n v="253"/>
  </r>
  <r>
    <x v="260"/>
    <x v="1"/>
    <n v="34.4"/>
  </r>
  <r>
    <x v="261"/>
    <x v="14"/>
    <n v="140"/>
  </r>
  <r>
    <x v="261"/>
    <x v="1"/>
    <n v="127.5"/>
  </r>
  <r>
    <x v="261"/>
    <x v="5"/>
    <n v="20"/>
  </r>
  <r>
    <x v="261"/>
    <x v="5"/>
    <n v="59.83"/>
  </r>
  <r>
    <x v="262"/>
    <x v="11"/>
    <n v="89"/>
  </r>
  <r>
    <x v="262"/>
    <x v="4"/>
    <n v="16.399999999999999"/>
  </r>
  <r>
    <x v="262"/>
    <x v="18"/>
    <n v="406.35"/>
  </r>
  <r>
    <x v="263"/>
    <x v="6"/>
    <n v="29"/>
  </r>
  <r>
    <x v="264"/>
    <x v="10"/>
    <n v="440"/>
  </r>
  <r>
    <x v="264"/>
    <x v="1"/>
    <n v="34"/>
  </r>
  <r>
    <x v="264"/>
    <x v="5"/>
    <n v="20"/>
  </r>
  <r>
    <x v="265"/>
    <x v="5"/>
    <n v="25"/>
  </r>
  <r>
    <x v="265"/>
    <x v="5"/>
    <n v="54.93"/>
  </r>
  <r>
    <x v="266"/>
    <x v="5"/>
    <n v="35"/>
  </r>
  <r>
    <x v="266"/>
    <x v="5"/>
    <n v="20"/>
  </r>
  <r>
    <x v="267"/>
    <x v="11"/>
    <n v="65"/>
  </r>
  <r>
    <x v="267"/>
    <x v="5"/>
    <n v="99.37"/>
  </r>
  <r>
    <x v="267"/>
    <x v="5"/>
    <n v="20"/>
  </r>
  <r>
    <x v="268"/>
    <x v="18"/>
    <n v="40.869999999999997"/>
  </r>
  <r>
    <x v="268"/>
    <x v="5"/>
    <n v="76.73"/>
  </r>
  <r>
    <x v="268"/>
    <x v="5"/>
    <n v="20"/>
  </r>
  <r>
    <x v="269"/>
    <x v="5"/>
    <n v="20"/>
  </r>
  <r>
    <x v="270"/>
    <x v="18"/>
    <n v="399"/>
  </r>
  <r>
    <x v="270"/>
    <x v="5"/>
    <n v="81.290000000000006"/>
  </r>
  <r>
    <x v="271"/>
    <x v="7"/>
    <n v="1000"/>
  </r>
  <r>
    <x v="271"/>
    <x v="1"/>
    <n v="220.8"/>
  </r>
  <r>
    <x v="272"/>
    <x v="21"/>
    <n v="249"/>
  </r>
  <r>
    <x v="272"/>
    <x v="21"/>
    <n v="724"/>
  </r>
  <r>
    <x v="272"/>
    <x v="2"/>
    <n v="581"/>
  </r>
  <r>
    <x v="273"/>
    <x v="4"/>
    <n v="299"/>
  </r>
  <r>
    <x v="273"/>
    <x v="1"/>
    <n v="216.6"/>
  </r>
  <r>
    <x v="273"/>
    <x v="6"/>
    <n v="85"/>
  </r>
  <r>
    <x v="274"/>
    <x v="21"/>
    <n v="714"/>
  </r>
  <r>
    <x v="274"/>
    <x v="5"/>
    <n v="20"/>
  </r>
  <r>
    <x v="275"/>
    <x v="4"/>
    <n v="251"/>
  </r>
  <r>
    <x v="275"/>
    <x v="5"/>
    <n v="28"/>
  </r>
  <r>
    <x v="275"/>
    <x v="5"/>
    <n v="93.96"/>
  </r>
  <r>
    <x v="275"/>
    <x v="5"/>
    <n v="20"/>
  </r>
  <r>
    <x v="276"/>
    <x v="1"/>
    <n v="164.6"/>
  </r>
  <r>
    <x v="276"/>
    <x v="6"/>
    <n v="10"/>
  </r>
  <r>
    <x v="276"/>
    <x v="8"/>
    <n v="279"/>
  </r>
  <r>
    <x v="277"/>
    <x v="12"/>
    <n v="249"/>
  </r>
  <r>
    <x v="277"/>
    <x v="6"/>
    <n v="17"/>
  </r>
  <r>
    <x v="278"/>
    <x v="10"/>
    <n v="29.9"/>
  </r>
  <r>
    <x v="278"/>
    <x v="1"/>
    <n v="272"/>
  </r>
  <r>
    <x v="279"/>
    <x v="5"/>
    <n v="20"/>
  </r>
  <r>
    <x v="279"/>
    <x v="2"/>
    <n v="258"/>
  </r>
  <r>
    <x v="280"/>
    <x v="21"/>
    <n v="253.3"/>
  </r>
  <r>
    <x v="280"/>
    <x v="18"/>
    <n v="399.8"/>
  </r>
  <r>
    <x v="280"/>
    <x v="5"/>
    <n v="20"/>
  </r>
  <r>
    <x v="280"/>
    <x v="5"/>
    <n v="85.35"/>
  </r>
  <r>
    <x v="281"/>
    <x v="12"/>
    <n v="1948"/>
  </r>
  <r>
    <x v="281"/>
    <x v="1"/>
    <n v="60.5"/>
  </r>
  <r>
    <x v="282"/>
    <x v="10"/>
    <n v="69"/>
  </r>
  <r>
    <x v="283"/>
    <x v="7"/>
    <n v="509"/>
  </r>
  <r>
    <x v="283"/>
    <x v="14"/>
    <n v="1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377EE-CC4E-5542-92B5-5693C063C8E7}" name="PivotTable2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16" firstHeaderRow="1" firstDataRow="1" firstDataCol="1"/>
  <pivotFields count="4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Expense in NOK" fld="2" showDataAs="percentOfTotal" baseField="0" baseItem="0" numFmtId="10"/>
  </dataFields>
  <formats count="2">
    <format dxfId="15">
      <pivotArea outline="0" collapsedLevelsAreSubtotals="1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chartFormats count="38"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6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6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6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6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6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6" format="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63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6" format="6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6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66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6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68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6" format="6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" format="70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6" format="7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" format="72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6" format="73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FFC73-6963-4848-814F-306CB7388FC0}" name="PivotTable3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X17" firstHeaderRow="1" firstDataRow="2" firstDataCol="1"/>
  <pivotFields count="4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32">
        <item x="16"/>
        <item x="2"/>
        <item x="8"/>
        <item m="1" x="30"/>
        <item x="5"/>
        <item m="1" x="29"/>
        <item x="18"/>
        <item x="17"/>
        <item m="1" x="24"/>
        <item x="19"/>
        <item m="1" x="25"/>
        <item x="13"/>
        <item x="21"/>
        <item x="1"/>
        <item m="1" x="22"/>
        <item x="3"/>
        <item x="9"/>
        <item x="10"/>
        <item m="1" x="27"/>
        <item m="1" x="26"/>
        <item m="1" x="28"/>
        <item x="14"/>
        <item x="0"/>
        <item x="4"/>
        <item m="1" x="23"/>
        <item x="12"/>
        <item x="11"/>
        <item x="7"/>
        <item x="15"/>
        <item x="20"/>
        <item x="6"/>
        <item t="default"/>
      </items>
    </pivotField>
    <pivotField dataField="1" numFmtId="164" showAll="0"/>
    <pivotField axis="axisRow" showAll="0" defaultSubtotal="0">
      <items count="14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23">
    <i>
      <x/>
    </i>
    <i>
      <x v="1"/>
    </i>
    <i>
      <x v="2"/>
    </i>
    <i>
      <x v="4"/>
    </i>
    <i>
      <x v="6"/>
    </i>
    <i>
      <x v="7"/>
    </i>
    <i>
      <x v="9"/>
    </i>
    <i>
      <x v="11"/>
    </i>
    <i>
      <x v="12"/>
    </i>
    <i>
      <x v="13"/>
    </i>
    <i>
      <x v="15"/>
    </i>
    <i>
      <x v="16"/>
    </i>
    <i>
      <x v="17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Expense in NOK" fld="2" baseField="0" baseItem="0"/>
  </dataFields>
  <chartFormats count="31"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28C607-E4E2-C84D-88A1-138A4686F9BB}" name="PivotTable4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X17" firstHeaderRow="1" firstDataRow="2" firstDataCol="1"/>
  <pivotFields count="4">
    <pivotField numFmtId="14" showAll="0"/>
    <pivotField axis="axisCol" showAll="0">
      <items count="32">
        <item x="16"/>
        <item x="2"/>
        <item x="8"/>
        <item m="1" x="30"/>
        <item x="5"/>
        <item m="1" x="29"/>
        <item x="18"/>
        <item x="17"/>
        <item m="1" x="24"/>
        <item x="19"/>
        <item m="1" x="25"/>
        <item x="13"/>
        <item x="21"/>
        <item x="1"/>
        <item m="1" x="22"/>
        <item x="3"/>
        <item x="9"/>
        <item x="10"/>
        <item m="1" x="27"/>
        <item m="1" x="26"/>
        <item m="1" x="28"/>
        <item x="14"/>
        <item x="0"/>
        <item x="4"/>
        <item m="1" x="23"/>
        <item x="12"/>
        <item x="11"/>
        <item x="7"/>
        <item x="15"/>
        <item x="20"/>
        <item x="6"/>
        <item t="default"/>
      </items>
    </pivotField>
    <pivotField dataField="1" numFmtId="164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23">
    <i>
      <x/>
    </i>
    <i>
      <x v="1"/>
    </i>
    <i>
      <x v="2"/>
    </i>
    <i>
      <x v="4"/>
    </i>
    <i>
      <x v="6"/>
    </i>
    <i>
      <x v="7"/>
    </i>
    <i>
      <x v="9"/>
    </i>
    <i>
      <x v="11"/>
    </i>
    <i>
      <x v="12"/>
    </i>
    <i>
      <x v="13"/>
    </i>
    <i>
      <x v="15"/>
    </i>
    <i>
      <x v="16"/>
    </i>
    <i>
      <x v="17"/>
    </i>
    <i>
      <x v="21"/>
    </i>
    <i>
      <x v="22"/>
    </i>
    <i>
      <x v="23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Count of Expense in NOK" fld="2" subtotal="count" baseField="0" baseItem="0"/>
  </dataFields>
  <chartFormats count="31"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6D64E7-7AD2-BB47-AA23-902CE2A44011}" name="Table1" displayName="Table1" ref="A1:C782" totalsRowCount="1" headerRowDxfId="13" dataDxfId="12">
  <autoFilter ref="A1:C781" xr:uid="{376D64E7-7AD2-BB47-AA23-902CE2A44011}"/>
  <sortState xmlns:xlrd2="http://schemas.microsoft.com/office/spreadsheetml/2017/richdata2" ref="A2:C781">
    <sortCondition ref="A1:A781"/>
  </sortState>
  <tableColumns count="3">
    <tableColumn id="1" xr3:uid="{6C6773B7-DD2A-014B-BF97-E45335408B87}" name="Date" totalsRowLabel="Total" dataDxfId="11" totalsRowDxfId="10"/>
    <tableColumn id="9" xr3:uid="{92559BBE-5FC5-684F-A397-9EEB32B99422}" name="Category" dataDxfId="9" totalsRowDxfId="8"/>
    <tableColumn id="4" xr3:uid="{E6D1CB03-21B1-624E-8756-FD68311D5C5F}" name="Expense in NOK" totalsRowFunction="sum" dataDxfId="7" totalsRowDxfId="6" dataCellStyle="Currency"/>
  </tableColumns>
  <tableStyleInfo name="TableStyleLight10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9981A7-1F10-5D4C-B0F9-35FAD20743AD}" name="Table2" displayName="Table2" ref="E1:F24" totalsRowCount="1" headerRowDxfId="5" dataDxfId="4">
  <autoFilter ref="E1:F23" xr:uid="{AF9981A7-1F10-5D4C-B0F9-35FAD20743AD}"/>
  <tableColumns count="2">
    <tableColumn id="1" xr3:uid="{D6953F93-AB99-DF41-B133-DBEEE2A01D31}" name="Category" totalsRowLabel="Total" dataDxfId="3" totalsRowDxfId="2"/>
    <tableColumn id="2" xr3:uid="{16D8CC6C-BD83-4747-B2F8-A43240956E98}" name="Sum" totalsRowFunction="sum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1A74-FD28-E64B-97EE-1A29160E5DFC}">
  <dimension ref="AA39"/>
  <sheetViews>
    <sheetView tabSelected="1" zoomScale="70" zoomScaleNormal="70" workbookViewId="0">
      <selection activeCell="S53" sqref="S53"/>
    </sheetView>
  </sheetViews>
  <sheetFormatPr baseColWidth="10" defaultRowHeight="16" x14ac:dyDescent="0.2"/>
  <sheetData>
    <row r="39" spans="27:27" x14ac:dyDescent="0.2">
      <c r="AA39" t="s"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54967-C815-064B-BAE9-928417620503}">
  <dimension ref="A3:B16"/>
  <sheetViews>
    <sheetView workbookViewId="0">
      <selection activeCell="B10" sqref="B10"/>
    </sheetView>
  </sheetViews>
  <sheetFormatPr baseColWidth="10" defaultRowHeight="16" x14ac:dyDescent="0.2"/>
  <cols>
    <col min="1" max="1" width="13" bestFit="1" customWidth="1"/>
    <col min="2" max="2" width="20.5" bestFit="1" customWidth="1"/>
    <col min="3" max="3" width="21.6640625" bestFit="1" customWidth="1"/>
    <col min="4" max="12" width="12.33203125" bestFit="1" customWidth="1"/>
    <col min="13" max="13" width="11.33203125" bestFit="1" customWidth="1"/>
    <col min="14" max="14" width="13.33203125" bestFit="1" customWidth="1"/>
    <col min="15" max="24" width="23.6640625" bestFit="1" customWidth="1"/>
    <col min="25" max="25" width="28.5" bestFit="1" customWidth="1"/>
    <col min="26" max="26" width="25.33203125" bestFit="1" customWidth="1"/>
    <col min="27" max="35" width="12.33203125" bestFit="1" customWidth="1"/>
    <col min="36" max="36" width="11.33203125" bestFit="1" customWidth="1"/>
    <col min="37" max="38" width="13.33203125" bestFit="1" customWidth="1"/>
    <col min="39" max="48" width="6.83203125" bestFit="1" customWidth="1"/>
    <col min="49" max="49" width="8.83203125" bestFit="1" customWidth="1"/>
    <col min="50" max="77" width="7.1640625" bestFit="1" customWidth="1"/>
    <col min="78" max="78" width="9.1640625" bestFit="1" customWidth="1"/>
    <col min="79" max="102" width="6.6640625" bestFit="1" customWidth="1"/>
    <col min="103" max="103" width="8.6640625" bestFit="1" customWidth="1"/>
    <col min="104" max="127" width="7.33203125" bestFit="1" customWidth="1"/>
    <col min="128" max="128" width="9.33203125" bestFit="1" customWidth="1"/>
    <col min="129" max="149" width="6.5" bestFit="1" customWidth="1"/>
    <col min="150" max="150" width="8.5" bestFit="1" customWidth="1"/>
    <col min="151" max="174" width="6" bestFit="1" customWidth="1"/>
    <col min="175" max="175" width="8" bestFit="1" customWidth="1"/>
    <col min="176" max="202" width="7" bestFit="1" customWidth="1"/>
    <col min="203" max="203" width="9" bestFit="1" customWidth="1"/>
    <col min="204" max="228" width="6.83203125" bestFit="1" customWidth="1"/>
    <col min="229" max="229" width="8.83203125" bestFit="1" customWidth="1"/>
    <col min="230" max="256" width="6.6640625" bestFit="1" customWidth="1"/>
    <col min="257" max="257" width="8.6640625" bestFit="1" customWidth="1"/>
    <col min="258" max="281" width="7" bestFit="1" customWidth="1"/>
    <col min="282" max="282" width="9" bestFit="1" customWidth="1"/>
    <col min="283" max="295" width="6.83203125" bestFit="1" customWidth="1"/>
    <col min="296" max="296" width="8.83203125" bestFit="1" customWidth="1"/>
  </cols>
  <sheetData>
    <row r="3" spans="1:2" x14ac:dyDescent="0.2">
      <c r="A3" s="1" t="s">
        <v>21</v>
      </c>
      <c r="B3" t="s">
        <v>36</v>
      </c>
    </row>
    <row r="4" spans="1:2" x14ac:dyDescent="0.2">
      <c r="A4" s="5" t="s">
        <v>24</v>
      </c>
      <c r="B4" s="10">
        <v>5.3198704935568587E-2</v>
      </c>
    </row>
    <row r="5" spans="1:2" x14ac:dyDescent="0.2">
      <c r="A5" s="5" t="s">
        <v>25</v>
      </c>
      <c r="B5" s="10">
        <v>4.7153953900365045E-2</v>
      </c>
    </row>
    <row r="6" spans="1:2" x14ac:dyDescent="0.2">
      <c r="A6" s="5" t="s">
        <v>26</v>
      </c>
      <c r="B6" s="10">
        <v>7.315977944264003E-2</v>
      </c>
    </row>
    <row r="7" spans="1:2" x14ac:dyDescent="0.2">
      <c r="A7" s="5" t="s">
        <v>27</v>
      </c>
      <c r="B7" s="10">
        <v>8.4464151255679173E-2</v>
      </c>
    </row>
    <row r="8" spans="1:2" x14ac:dyDescent="0.2">
      <c r="A8" s="5" t="s">
        <v>22</v>
      </c>
      <c r="B8" s="10">
        <v>6.7436894215630844E-2</v>
      </c>
    </row>
    <row r="9" spans="1:2" x14ac:dyDescent="0.2">
      <c r="A9" s="5" t="s">
        <v>28</v>
      </c>
      <c r="B9" s="10">
        <v>8.6157175214779821E-2</v>
      </c>
    </row>
    <row r="10" spans="1:2" x14ac:dyDescent="0.2">
      <c r="A10" s="5" t="s">
        <v>29</v>
      </c>
      <c r="B10" s="10">
        <v>7.1321924043183785E-2</v>
      </c>
    </row>
    <row r="11" spans="1:2" x14ac:dyDescent="0.2">
      <c r="A11" s="5" t="s">
        <v>30</v>
      </c>
      <c r="B11" s="10">
        <v>0.12217937807074633</v>
      </c>
    </row>
    <row r="12" spans="1:2" x14ac:dyDescent="0.2">
      <c r="A12" s="5" t="s">
        <v>31</v>
      </c>
      <c r="B12" s="10">
        <v>0.23730860355560368</v>
      </c>
    </row>
    <row r="13" spans="1:2" x14ac:dyDescent="0.2">
      <c r="A13" s="5" t="s">
        <v>32</v>
      </c>
      <c r="B13" s="10">
        <v>7.8189157462303052E-2</v>
      </c>
    </row>
    <row r="14" spans="1:2" x14ac:dyDescent="0.2">
      <c r="A14" s="5" t="s">
        <v>33</v>
      </c>
      <c r="B14" s="10">
        <v>4.1478187931462532E-2</v>
      </c>
    </row>
    <row r="15" spans="1:2" x14ac:dyDescent="0.2">
      <c r="A15" s="5" t="s">
        <v>34</v>
      </c>
      <c r="B15" s="10">
        <v>3.7952089972036987E-2</v>
      </c>
    </row>
    <row r="16" spans="1:2" x14ac:dyDescent="0.2">
      <c r="A16" s="5" t="s">
        <v>20</v>
      </c>
      <c r="B16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75F20-BEC9-DF4F-ABC2-44325ED584AE}">
  <dimension ref="A3:X17"/>
  <sheetViews>
    <sheetView zoomScale="75" workbookViewId="0">
      <selection activeCell="B8" sqref="B8"/>
    </sheetView>
  </sheetViews>
  <sheetFormatPr baseColWidth="10" defaultRowHeight="16" x14ac:dyDescent="0.2"/>
  <cols>
    <col min="1" max="1" width="21.33203125" bestFit="1" customWidth="1"/>
    <col min="2" max="2" width="16.83203125" bestFit="1" customWidth="1"/>
    <col min="3" max="3" width="10" bestFit="1" customWidth="1"/>
    <col min="4" max="4" width="9.6640625" bestFit="1" customWidth="1"/>
    <col min="5" max="5" width="11" bestFit="1" customWidth="1"/>
    <col min="6" max="6" width="9.33203125" bestFit="1" customWidth="1"/>
    <col min="7" max="7" width="12.83203125" bestFit="1" customWidth="1"/>
    <col min="8" max="8" width="9.33203125" bestFit="1" customWidth="1"/>
    <col min="9" max="9" width="10.83203125" bestFit="1" customWidth="1"/>
    <col min="10" max="10" width="9.33203125" bestFit="1" customWidth="1"/>
    <col min="11" max="11" width="12.6640625" bestFit="1" customWidth="1"/>
    <col min="12" max="12" width="9.33203125" bestFit="1" customWidth="1"/>
    <col min="13" max="13" width="6.6640625" bestFit="1" customWidth="1"/>
    <col min="14" max="14" width="10.33203125" bestFit="1" customWidth="1"/>
    <col min="15" max="15" width="10.6640625" bestFit="1" customWidth="1"/>
    <col min="16" max="16" width="9.33203125" bestFit="1" customWidth="1"/>
    <col min="17" max="17" width="15" bestFit="1" customWidth="1"/>
    <col min="18" max="18" width="10.33203125" bestFit="1" customWidth="1"/>
    <col min="19" max="19" width="9.6640625" bestFit="1" customWidth="1"/>
    <col min="20" max="20" width="16" bestFit="1" customWidth="1"/>
    <col min="21" max="21" width="14.1640625" bestFit="1" customWidth="1"/>
    <col min="22" max="22" width="16.6640625" bestFit="1" customWidth="1"/>
    <col min="23" max="23" width="24.33203125" bestFit="1" customWidth="1"/>
    <col min="24" max="24" width="11.5" bestFit="1" customWidth="1"/>
    <col min="25" max="25" width="14.83203125" bestFit="1" customWidth="1"/>
    <col min="26" max="26" width="6.6640625" bestFit="1" customWidth="1"/>
    <col min="27" max="27" width="10.33203125" bestFit="1" customWidth="1"/>
    <col min="28" max="28" width="9.6640625" bestFit="1" customWidth="1"/>
    <col min="29" max="29" width="16" bestFit="1" customWidth="1"/>
    <col min="30" max="30" width="14.1640625" bestFit="1" customWidth="1"/>
    <col min="31" max="31" width="16.6640625" bestFit="1" customWidth="1"/>
    <col min="32" max="32" width="11.5" bestFit="1" customWidth="1"/>
    <col min="33" max="33" width="6.83203125" bestFit="1" customWidth="1"/>
    <col min="34" max="34" width="7.1640625" bestFit="1" customWidth="1"/>
    <col min="35" max="36" width="6.83203125" bestFit="1" customWidth="1"/>
    <col min="37" max="37" width="7.1640625" bestFit="1" customWidth="1"/>
    <col min="38" max="40" width="6.83203125" bestFit="1" customWidth="1"/>
    <col min="41" max="44" width="7.1640625" bestFit="1" customWidth="1"/>
    <col min="45" max="45" width="6.83203125" bestFit="1" customWidth="1"/>
    <col min="46" max="46" width="7.1640625" bestFit="1" customWidth="1"/>
    <col min="47" max="48" width="6.83203125" bestFit="1" customWidth="1"/>
    <col min="49" max="58" width="7.1640625" bestFit="1" customWidth="1"/>
    <col min="59" max="59" width="8.1640625" bestFit="1" customWidth="1"/>
    <col min="60" max="71" width="7.1640625" bestFit="1" customWidth="1"/>
    <col min="72" max="72" width="8.1640625" bestFit="1" customWidth="1"/>
    <col min="73" max="76" width="7.1640625" bestFit="1" customWidth="1"/>
    <col min="77" max="78" width="6.6640625" bestFit="1" customWidth="1"/>
    <col min="79" max="80" width="7.1640625" bestFit="1" customWidth="1"/>
    <col min="81" max="81" width="6.6640625" bestFit="1" customWidth="1"/>
    <col min="82" max="83" width="7.1640625" bestFit="1" customWidth="1"/>
    <col min="84" max="86" width="6.6640625" bestFit="1" customWidth="1"/>
    <col min="87" max="87" width="8.1640625" bestFit="1" customWidth="1"/>
    <col min="88" max="88" width="7.1640625" bestFit="1" customWidth="1"/>
    <col min="89" max="92" width="6.6640625" bestFit="1" customWidth="1"/>
    <col min="93" max="93" width="8.1640625" bestFit="1" customWidth="1"/>
    <col min="94" max="94" width="6.6640625" bestFit="1" customWidth="1"/>
    <col min="95" max="95" width="7.1640625" bestFit="1" customWidth="1"/>
    <col min="96" max="96" width="6.6640625" bestFit="1" customWidth="1"/>
    <col min="97" max="97" width="7.1640625" bestFit="1" customWidth="1"/>
    <col min="98" max="98" width="8.1640625" bestFit="1" customWidth="1"/>
    <col min="99" max="99" width="6.6640625" bestFit="1" customWidth="1"/>
    <col min="100" max="101" width="8.1640625" bestFit="1" customWidth="1"/>
    <col min="102" max="104" width="7.33203125" bestFit="1" customWidth="1"/>
    <col min="105" max="105" width="8.1640625" bestFit="1" customWidth="1"/>
    <col min="106" max="123" width="7.33203125" bestFit="1" customWidth="1"/>
    <col min="124" max="124" width="8.1640625" bestFit="1" customWidth="1"/>
    <col min="125" max="136" width="6.5" bestFit="1" customWidth="1"/>
    <col min="137" max="138" width="7.1640625" bestFit="1" customWidth="1"/>
    <col min="139" max="140" width="6.5" bestFit="1" customWidth="1"/>
    <col min="141" max="141" width="8.1640625" bestFit="1" customWidth="1"/>
    <col min="142" max="145" width="6.5" bestFit="1" customWidth="1"/>
    <col min="146" max="146" width="7.1640625" bestFit="1" customWidth="1"/>
    <col min="147" max="148" width="6.1640625" bestFit="1" customWidth="1"/>
    <col min="149" max="149" width="6" bestFit="1" customWidth="1"/>
    <col min="150" max="150" width="6.1640625" bestFit="1" customWidth="1"/>
    <col min="151" max="152" width="6" bestFit="1" customWidth="1"/>
    <col min="153" max="153" width="8.1640625" bestFit="1" customWidth="1"/>
    <col min="154" max="158" width="6" bestFit="1" customWidth="1"/>
    <col min="159" max="159" width="6.1640625" bestFit="1" customWidth="1"/>
    <col min="160" max="161" width="7.1640625" bestFit="1" customWidth="1"/>
    <col min="162" max="162" width="6" bestFit="1" customWidth="1"/>
    <col min="163" max="163" width="6.1640625" bestFit="1" customWidth="1"/>
    <col min="164" max="165" width="6" bestFit="1" customWidth="1"/>
    <col min="166" max="166" width="7.1640625" bestFit="1" customWidth="1"/>
    <col min="167" max="167" width="6.1640625" bestFit="1" customWidth="1"/>
    <col min="168" max="169" width="6" bestFit="1" customWidth="1"/>
    <col min="170" max="172" width="7" bestFit="1" customWidth="1"/>
    <col min="173" max="173" width="8.1640625" bestFit="1" customWidth="1"/>
    <col min="174" max="174" width="7" bestFit="1" customWidth="1"/>
    <col min="175" max="175" width="7.1640625" bestFit="1" customWidth="1"/>
    <col min="176" max="176" width="7" bestFit="1" customWidth="1"/>
    <col min="177" max="177" width="7.1640625" bestFit="1" customWidth="1"/>
    <col min="178" max="182" width="7" bestFit="1" customWidth="1"/>
    <col min="183" max="183" width="7.1640625" bestFit="1" customWidth="1"/>
    <col min="184" max="184" width="7" bestFit="1" customWidth="1"/>
    <col min="185" max="185" width="8.1640625" bestFit="1" customWidth="1"/>
    <col min="186" max="186" width="7" bestFit="1" customWidth="1"/>
    <col min="187" max="187" width="8.1640625" bestFit="1" customWidth="1"/>
    <col min="188" max="189" width="7.1640625" bestFit="1" customWidth="1"/>
    <col min="190" max="191" width="7" bestFit="1" customWidth="1"/>
    <col min="192" max="192" width="7.1640625" bestFit="1" customWidth="1"/>
    <col min="193" max="196" width="7" bestFit="1" customWidth="1"/>
    <col min="197" max="199" width="6.83203125" bestFit="1" customWidth="1"/>
    <col min="200" max="200" width="7.1640625" bestFit="1" customWidth="1"/>
    <col min="201" max="202" width="6.83203125" bestFit="1" customWidth="1"/>
    <col min="203" max="203" width="7.1640625" bestFit="1" customWidth="1"/>
    <col min="204" max="204" width="8.1640625" bestFit="1" customWidth="1"/>
    <col min="205" max="205" width="6.83203125" bestFit="1" customWidth="1"/>
    <col min="206" max="206" width="7.1640625" bestFit="1" customWidth="1"/>
    <col min="207" max="207" width="8.1640625" bestFit="1" customWidth="1"/>
    <col min="208" max="209" width="6.83203125" bestFit="1" customWidth="1"/>
    <col min="210" max="210" width="9.1640625" bestFit="1" customWidth="1"/>
    <col min="211" max="211" width="8.1640625" bestFit="1" customWidth="1"/>
    <col min="212" max="214" width="6.83203125" bestFit="1" customWidth="1"/>
    <col min="215" max="215" width="7.1640625" bestFit="1" customWidth="1"/>
    <col min="216" max="221" width="6.83203125" bestFit="1" customWidth="1"/>
    <col min="222" max="230" width="6.6640625" bestFit="1" customWidth="1"/>
    <col min="231" max="231" width="7.1640625" bestFit="1" customWidth="1"/>
    <col min="232" max="232" width="6.6640625" bestFit="1" customWidth="1"/>
    <col min="233" max="233" width="8.1640625" bestFit="1" customWidth="1"/>
    <col min="234" max="234" width="6.6640625" bestFit="1" customWidth="1"/>
    <col min="235" max="235" width="7.1640625" bestFit="1" customWidth="1"/>
    <col min="236" max="236" width="8.1640625" bestFit="1" customWidth="1"/>
    <col min="237" max="238" width="6.6640625" bestFit="1" customWidth="1"/>
    <col min="239" max="239" width="8.1640625" bestFit="1" customWidth="1"/>
    <col min="240" max="242" width="6.6640625" bestFit="1" customWidth="1"/>
    <col min="243" max="243" width="7.1640625" bestFit="1" customWidth="1"/>
    <col min="244" max="245" width="6.6640625" bestFit="1" customWidth="1"/>
    <col min="246" max="246" width="7.1640625" bestFit="1" customWidth="1"/>
    <col min="247" max="247" width="6.6640625" bestFit="1" customWidth="1"/>
    <col min="248" max="249" width="7.1640625" bestFit="1" customWidth="1"/>
    <col min="250" max="250" width="8.1640625" bestFit="1" customWidth="1"/>
    <col min="251" max="253" width="7" bestFit="1" customWidth="1"/>
    <col min="254" max="254" width="8.1640625" bestFit="1" customWidth="1"/>
    <col min="255" max="255" width="7" bestFit="1" customWidth="1"/>
    <col min="256" max="256" width="7.1640625" bestFit="1" customWidth="1"/>
    <col min="257" max="257" width="7" bestFit="1" customWidth="1"/>
    <col min="258" max="258" width="7.1640625" bestFit="1" customWidth="1"/>
    <col min="259" max="262" width="7" bestFit="1" customWidth="1"/>
    <col min="263" max="264" width="7.1640625" bestFit="1" customWidth="1"/>
    <col min="265" max="268" width="7" bestFit="1" customWidth="1"/>
    <col min="269" max="269" width="7.1640625" bestFit="1" customWidth="1"/>
    <col min="270" max="271" width="7" bestFit="1" customWidth="1"/>
    <col min="272" max="273" width="7.1640625" bestFit="1" customWidth="1"/>
    <col min="274" max="276" width="6.83203125" bestFit="1" customWidth="1"/>
    <col min="277" max="277" width="7.1640625" bestFit="1" customWidth="1"/>
    <col min="278" max="281" width="6.83203125" bestFit="1" customWidth="1"/>
    <col min="282" max="283" width="7.1640625" bestFit="1" customWidth="1"/>
    <col min="284" max="285" width="6.83203125" bestFit="1" customWidth="1"/>
  </cols>
  <sheetData>
    <row r="3" spans="1:24" x14ac:dyDescent="0.2">
      <c r="A3" s="1" t="s">
        <v>36</v>
      </c>
      <c r="B3" s="1" t="s">
        <v>19</v>
      </c>
    </row>
    <row r="4" spans="1:24" x14ac:dyDescent="0.2">
      <c r="A4" s="1" t="s">
        <v>21</v>
      </c>
      <c r="B4" t="s">
        <v>10</v>
      </c>
      <c r="C4" t="s">
        <v>6</v>
      </c>
      <c r="D4" t="s">
        <v>37</v>
      </c>
      <c r="E4" t="s">
        <v>13</v>
      </c>
      <c r="F4" t="s">
        <v>4</v>
      </c>
      <c r="G4" t="s">
        <v>12</v>
      </c>
      <c r="H4" t="s">
        <v>38</v>
      </c>
      <c r="I4" t="s">
        <v>7</v>
      </c>
      <c r="J4" t="s">
        <v>11</v>
      </c>
      <c r="K4" t="s">
        <v>15</v>
      </c>
      <c r="L4" t="s">
        <v>16</v>
      </c>
      <c r="M4" t="s">
        <v>14</v>
      </c>
      <c r="N4" t="s">
        <v>3</v>
      </c>
      <c r="O4" t="s">
        <v>5</v>
      </c>
      <c r="P4" t="s">
        <v>2</v>
      </c>
      <c r="Q4" t="s">
        <v>41</v>
      </c>
      <c r="R4" t="s">
        <v>0</v>
      </c>
      <c r="S4" t="s">
        <v>1</v>
      </c>
      <c r="T4" t="s">
        <v>9</v>
      </c>
      <c r="U4" t="s">
        <v>39</v>
      </c>
      <c r="V4" t="s">
        <v>8</v>
      </c>
      <c r="W4" t="s">
        <v>42</v>
      </c>
      <c r="X4" t="s">
        <v>20</v>
      </c>
    </row>
    <row r="5" spans="1:24" x14ac:dyDescent="0.2">
      <c r="A5" s="5" t="s">
        <v>24</v>
      </c>
      <c r="C5">
        <v>284.88</v>
      </c>
      <c r="D5">
        <v>930.15</v>
      </c>
      <c r="E5">
        <v>23</v>
      </c>
      <c r="I5">
        <v>623.32000000000005</v>
      </c>
      <c r="K5">
        <v>2220.87</v>
      </c>
      <c r="L5">
        <v>898.51</v>
      </c>
      <c r="M5">
        <v>124</v>
      </c>
      <c r="N5">
        <v>825</v>
      </c>
      <c r="O5">
        <v>140</v>
      </c>
      <c r="P5">
        <v>236.9</v>
      </c>
      <c r="Q5">
        <v>360</v>
      </c>
      <c r="R5">
        <v>2273</v>
      </c>
      <c r="S5">
        <v>128</v>
      </c>
      <c r="T5">
        <v>1049</v>
      </c>
      <c r="U5">
        <v>1048</v>
      </c>
      <c r="W5">
        <v>1853</v>
      </c>
      <c r="X5">
        <v>13017.63</v>
      </c>
    </row>
    <row r="6" spans="1:24" x14ac:dyDescent="0.2">
      <c r="A6" s="5" t="s">
        <v>25</v>
      </c>
      <c r="B6">
        <v>498</v>
      </c>
      <c r="C6">
        <v>161.43</v>
      </c>
      <c r="D6">
        <v>1008</v>
      </c>
      <c r="E6">
        <v>627.65000000000009</v>
      </c>
      <c r="I6">
        <v>38</v>
      </c>
      <c r="K6">
        <v>3780.01</v>
      </c>
      <c r="L6">
        <v>134.47999999999999</v>
      </c>
      <c r="M6">
        <v>44</v>
      </c>
      <c r="N6">
        <v>655.05999999999995</v>
      </c>
      <c r="O6">
        <v>140</v>
      </c>
      <c r="P6">
        <v>1350</v>
      </c>
      <c r="Q6">
        <v>788.56</v>
      </c>
      <c r="S6">
        <v>89</v>
      </c>
      <c r="T6">
        <v>1581.3</v>
      </c>
      <c r="U6">
        <v>399</v>
      </c>
      <c r="W6">
        <v>244</v>
      </c>
      <c r="X6">
        <v>11538.489999999998</v>
      </c>
    </row>
    <row r="7" spans="1:24" x14ac:dyDescent="0.2">
      <c r="A7" s="5" t="s">
        <v>26</v>
      </c>
      <c r="C7">
        <v>106</v>
      </c>
      <c r="E7">
        <v>676.6</v>
      </c>
      <c r="G7">
        <v>525.70000000000005</v>
      </c>
      <c r="I7">
        <v>974.15</v>
      </c>
      <c r="K7">
        <v>2234.61</v>
      </c>
      <c r="L7">
        <v>192.34</v>
      </c>
      <c r="N7">
        <v>3663.8</v>
      </c>
      <c r="O7">
        <v>140</v>
      </c>
      <c r="P7">
        <v>1475.93</v>
      </c>
      <c r="Q7">
        <v>1950</v>
      </c>
      <c r="S7">
        <v>411.7</v>
      </c>
      <c r="T7">
        <v>2558.2399999999998</v>
      </c>
      <c r="U7">
        <v>2723</v>
      </c>
      <c r="W7">
        <v>270</v>
      </c>
      <c r="X7">
        <v>17902.07</v>
      </c>
    </row>
    <row r="8" spans="1:24" x14ac:dyDescent="0.2">
      <c r="A8" s="5" t="s">
        <v>27</v>
      </c>
      <c r="B8">
        <v>690</v>
      </c>
      <c r="C8">
        <v>76</v>
      </c>
      <c r="D8">
        <v>364</v>
      </c>
      <c r="E8">
        <v>394.75</v>
      </c>
      <c r="F8">
        <v>980</v>
      </c>
      <c r="H8">
        <v>181.12</v>
      </c>
      <c r="I8">
        <v>1248.29</v>
      </c>
      <c r="K8">
        <v>4742.5099999999993</v>
      </c>
      <c r="L8">
        <v>1763.12</v>
      </c>
      <c r="N8">
        <v>863</v>
      </c>
      <c r="O8">
        <v>140</v>
      </c>
      <c r="P8">
        <v>1888.4</v>
      </c>
      <c r="Q8">
        <v>1327</v>
      </c>
      <c r="R8">
        <v>1999</v>
      </c>
      <c r="S8">
        <v>116.03999999999999</v>
      </c>
      <c r="T8">
        <v>1441</v>
      </c>
      <c r="U8">
        <v>2398</v>
      </c>
      <c r="W8">
        <v>56</v>
      </c>
      <c r="X8">
        <v>20668.229999999996</v>
      </c>
    </row>
    <row r="9" spans="1:24" x14ac:dyDescent="0.2">
      <c r="A9" s="5" t="s">
        <v>22</v>
      </c>
      <c r="B9">
        <v>690</v>
      </c>
      <c r="D9">
        <v>523.33000000000004</v>
      </c>
      <c r="E9">
        <v>795.95</v>
      </c>
      <c r="G9">
        <v>615.69999999999993</v>
      </c>
      <c r="H9">
        <v>201.86</v>
      </c>
      <c r="I9">
        <v>396</v>
      </c>
      <c r="K9">
        <v>1716.6599999999999</v>
      </c>
      <c r="L9">
        <v>544.23</v>
      </c>
      <c r="M9">
        <v>306</v>
      </c>
      <c r="N9">
        <v>608.96</v>
      </c>
      <c r="O9">
        <v>140</v>
      </c>
      <c r="P9">
        <v>1570.8</v>
      </c>
      <c r="Q9">
        <v>2243</v>
      </c>
      <c r="R9">
        <v>399</v>
      </c>
      <c r="S9">
        <v>382.2</v>
      </c>
      <c r="T9">
        <v>794</v>
      </c>
      <c r="U9">
        <v>4528</v>
      </c>
      <c r="W9">
        <v>46</v>
      </c>
      <c r="X9">
        <v>16501.690000000002</v>
      </c>
    </row>
    <row r="10" spans="1:24" x14ac:dyDescent="0.2">
      <c r="A10" s="5" t="s">
        <v>28</v>
      </c>
      <c r="C10">
        <v>43.02</v>
      </c>
      <c r="E10">
        <v>124</v>
      </c>
      <c r="H10">
        <v>7204.93</v>
      </c>
      <c r="I10">
        <v>140</v>
      </c>
      <c r="K10">
        <v>1113.4999999999998</v>
      </c>
      <c r="L10">
        <v>1400</v>
      </c>
      <c r="M10">
        <v>348</v>
      </c>
      <c r="N10">
        <v>2943.56</v>
      </c>
      <c r="O10">
        <v>140</v>
      </c>
      <c r="P10">
        <v>902.49999999999989</v>
      </c>
      <c r="Q10">
        <v>2037</v>
      </c>
      <c r="R10">
        <v>3838</v>
      </c>
      <c r="S10">
        <v>89</v>
      </c>
      <c r="T10">
        <v>644</v>
      </c>
      <c r="W10">
        <v>115</v>
      </c>
      <c r="X10">
        <v>21082.510000000002</v>
      </c>
    </row>
    <row r="11" spans="1:24" x14ac:dyDescent="0.2">
      <c r="A11" s="5" t="s">
        <v>29</v>
      </c>
      <c r="C11">
        <v>38.86</v>
      </c>
      <c r="D11">
        <v>280</v>
      </c>
      <c r="E11">
        <v>157</v>
      </c>
      <c r="F11">
        <v>1270</v>
      </c>
      <c r="H11">
        <v>206.22</v>
      </c>
      <c r="I11">
        <v>2026.27</v>
      </c>
      <c r="K11">
        <v>2095.6400000000003</v>
      </c>
      <c r="L11">
        <v>400</v>
      </c>
      <c r="N11">
        <v>445.15999999999997</v>
      </c>
      <c r="O11">
        <v>140</v>
      </c>
      <c r="P11">
        <v>176.2</v>
      </c>
      <c r="Q11">
        <v>362</v>
      </c>
      <c r="R11">
        <v>3570</v>
      </c>
      <c r="S11">
        <v>189</v>
      </c>
      <c r="T11">
        <v>996</v>
      </c>
      <c r="V11">
        <v>5044</v>
      </c>
      <c r="W11">
        <v>56</v>
      </c>
      <c r="X11">
        <v>17452.349999999999</v>
      </c>
    </row>
    <row r="12" spans="1:24" x14ac:dyDescent="0.2">
      <c r="A12" s="5" t="s">
        <v>30</v>
      </c>
      <c r="B12">
        <v>844</v>
      </c>
      <c r="C12">
        <v>533.41</v>
      </c>
      <c r="D12">
        <v>279</v>
      </c>
      <c r="E12">
        <v>186.8</v>
      </c>
      <c r="F12">
        <v>253</v>
      </c>
      <c r="H12">
        <v>503.26</v>
      </c>
      <c r="I12">
        <v>341.9</v>
      </c>
      <c r="J12">
        <v>1842.17</v>
      </c>
      <c r="K12">
        <v>2784.23</v>
      </c>
      <c r="L12">
        <v>154.19</v>
      </c>
      <c r="M12">
        <v>185</v>
      </c>
      <c r="N12">
        <v>300.72000000000003</v>
      </c>
      <c r="O12">
        <v>140</v>
      </c>
      <c r="P12">
        <v>239.9</v>
      </c>
      <c r="Q12">
        <v>1492.5</v>
      </c>
      <c r="R12">
        <v>2298</v>
      </c>
      <c r="S12">
        <v>119</v>
      </c>
      <c r="T12">
        <v>2400</v>
      </c>
      <c r="U12">
        <v>2268</v>
      </c>
      <c r="V12">
        <v>12676</v>
      </c>
      <c r="W12">
        <v>56</v>
      </c>
      <c r="X12">
        <v>29897.08</v>
      </c>
    </row>
    <row r="13" spans="1:24" x14ac:dyDescent="0.2">
      <c r="A13" s="5" t="s">
        <v>31</v>
      </c>
      <c r="C13">
        <v>332.7</v>
      </c>
      <c r="E13">
        <v>69</v>
      </c>
      <c r="F13">
        <v>409.4</v>
      </c>
      <c r="I13">
        <v>713.69</v>
      </c>
      <c r="J13">
        <v>100</v>
      </c>
      <c r="K13">
        <v>3810.9400000000005</v>
      </c>
      <c r="L13">
        <v>557.52</v>
      </c>
      <c r="N13">
        <v>33017</v>
      </c>
      <c r="O13">
        <v>140</v>
      </c>
      <c r="P13">
        <v>79.900000000000006</v>
      </c>
      <c r="Q13">
        <v>26</v>
      </c>
      <c r="R13">
        <v>3352.85</v>
      </c>
      <c r="S13">
        <v>154</v>
      </c>
      <c r="T13">
        <v>1117</v>
      </c>
      <c r="W13">
        <v>14189</v>
      </c>
      <c r="X13">
        <v>58069</v>
      </c>
    </row>
    <row r="14" spans="1:24" x14ac:dyDescent="0.2">
      <c r="A14" s="5" t="s">
        <v>32</v>
      </c>
      <c r="B14">
        <v>565</v>
      </c>
      <c r="C14">
        <v>1074.23</v>
      </c>
      <c r="D14">
        <v>284</v>
      </c>
      <c r="E14">
        <v>423</v>
      </c>
      <c r="F14">
        <v>644.12</v>
      </c>
      <c r="I14">
        <v>4133.47</v>
      </c>
      <c r="J14">
        <v>359</v>
      </c>
      <c r="K14">
        <v>873.59999999999991</v>
      </c>
      <c r="L14">
        <v>510</v>
      </c>
      <c r="M14">
        <v>318</v>
      </c>
      <c r="N14">
        <v>291.60000000000002</v>
      </c>
      <c r="O14">
        <v>145</v>
      </c>
      <c r="P14">
        <v>1040.73</v>
      </c>
      <c r="Q14">
        <v>301</v>
      </c>
      <c r="R14">
        <v>3100</v>
      </c>
      <c r="S14">
        <v>154</v>
      </c>
      <c r="T14">
        <v>4775</v>
      </c>
      <c r="W14">
        <v>141</v>
      </c>
      <c r="X14">
        <v>19132.75</v>
      </c>
    </row>
    <row r="15" spans="1:24" x14ac:dyDescent="0.2">
      <c r="A15" s="5" t="s">
        <v>33</v>
      </c>
      <c r="C15">
        <v>129</v>
      </c>
      <c r="D15">
        <v>478</v>
      </c>
      <c r="E15">
        <v>860.89</v>
      </c>
      <c r="F15">
        <v>846.22</v>
      </c>
      <c r="I15">
        <v>709.86</v>
      </c>
      <c r="K15">
        <v>211.9</v>
      </c>
      <c r="N15">
        <v>1085.9000000000001</v>
      </c>
      <c r="O15">
        <v>140</v>
      </c>
      <c r="Q15">
        <v>3734.4</v>
      </c>
      <c r="R15">
        <v>1098</v>
      </c>
      <c r="S15">
        <v>679.47</v>
      </c>
      <c r="T15">
        <v>35</v>
      </c>
      <c r="W15">
        <v>141</v>
      </c>
      <c r="X15">
        <v>10149.64</v>
      </c>
    </row>
    <row r="16" spans="1:24" x14ac:dyDescent="0.2">
      <c r="A16" s="5" t="s">
        <v>34</v>
      </c>
      <c r="C16">
        <v>839</v>
      </c>
      <c r="D16">
        <v>279</v>
      </c>
      <c r="E16">
        <v>287.30999999999995</v>
      </c>
      <c r="F16">
        <v>399.8</v>
      </c>
      <c r="J16">
        <v>1940.3</v>
      </c>
      <c r="K16">
        <v>934.5</v>
      </c>
      <c r="N16">
        <v>98.9</v>
      </c>
      <c r="O16">
        <v>140</v>
      </c>
      <c r="Q16">
        <v>550</v>
      </c>
      <c r="R16">
        <v>2197</v>
      </c>
      <c r="T16">
        <v>1509</v>
      </c>
      <c r="W16">
        <v>112</v>
      </c>
      <c r="X16">
        <v>9286.81</v>
      </c>
    </row>
    <row r="17" spans="1:24" x14ac:dyDescent="0.2">
      <c r="A17" s="5" t="s">
        <v>20</v>
      </c>
      <c r="B17">
        <v>3287</v>
      </c>
      <c r="C17">
        <v>3618.5299999999997</v>
      </c>
      <c r="D17">
        <v>4425.4799999999996</v>
      </c>
      <c r="E17">
        <v>4625.9500000000007</v>
      </c>
      <c r="F17">
        <v>4802.54</v>
      </c>
      <c r="G17">
        <v>1141.4000000000001</v>
      </c>
      <c r="H17">
        <v>8297.39</v>
      </c>
      <c r="I17">
        <v>11344.95</v>
      </c>
      <c r="J17">
        <v>4241.47</v>
      </c>
      <c r="K17">
        <v>26518.97</v>
      </c>
      <c r="L17">
        <v>6554.3899999999994</v>
      </c>
      <c r="M17">
        <v>1325</v>
      </c>
      <c r="N17">
        <v>44798.66</v>
      </c>
      <c r="O17">
        <v>1685</v>
      </c>
      <c r="P17">
        <v>8961.2599999999984</v>
      </c>
      <c r="Q17">
        <v>15171.46</v>
      </c>
      <c r="R17">
        <v>24124.85</v>
      </c>
      <c r="S17">
        <v>2511.41</v>
      </c>
      <c r="T17">
        <v>18899.54</v>
      </c>
      <c r="U17">
        <v>13364</v>
      </c>
      <c r="V17">
        <v>17720</v>
      </c>
      <c r="W17">
        <v>17279</v>
      </c>
      <c r="X17">
        <v>244698.25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C577-0B11-6649-9CC3-75FB62677545}">
  <dimension ref="A3:X17"/>
  <sheetViews>
    <sheetView topLeftCell="K1" workbookViewId="0">
      <selection activeCell="X4" sqref="X4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9.33203125" bestFit="1" customWidth="1"/>
    <col min="4" max="4" width="9.1640625" bestFit="1" customWidth="1"/>
    <col min="5" max="5" width="10.33203125" bestFit="1" customWidth="1"/>
    <col min="6" max="6" width="7.5" bestFit="1" customWidth="1"/>
    <col min="7" max="7" width="12.33203125" bestFit="1" customWidth="1"/>
    <col min="8" max="8" width="7.83203125" bestFit="1" customWidth="1"/>
    <col min="9" max="9" width="10.5" bestFit="1" customWidth="1"/>
    <col min="10" max="10" width="5.1640625" bestFit="1" customWidth="1"/>
    <col min="11" max="11" width="12.1640625" bestFit="1" customWidth="1"/>
    <col min="12" max="12" width="8.5" bestFit="1" customWidth="1"/>
    <col min="13" max="13" width="5.83203125" bestFit="1" customWidth="1"/>
    <col min="14" max="14" width="5.5" bestFit="1" customWidth="1"/>
    <col min="15" max="15" width="10.5" bestFit="1" customWidth="1"/>
    <col min="16" max="16" width="8.1640625" bestFit="1" customWidth="1"/>
    <col min="17" max="17" width="14.33203125" bestFit="1" customWidth="1"/>
    <col min="18" max="18" width="8.6640625" bestFit="1" customWidth="1"/>
    <col min="19" max="19" width="9.6640625" bestFit="1" customWidth="1"/>
    <col min="20" max="20" width="16" bestFit="1" customWidth="1"/>
    <col min="21" max="21" width="14.1640625" bestFit="1" customWidth="1"/>
    <col min="22" max="22" width="16.5" bestFit="1" customWidth="1"/>
    <col min="23" max="23" width="24.1640625" bestFit="1" customWidth="1"/>
    <col min="24" max="24" width="10.83203125" bestFit="1" customWidth="1"/>
    <col min="25" max="25" width="14" bestFit="1" customWidth="1"/>
    <col min="26" max="26" width="6.5" bestFit="1" customWidth="1"/>
    <col min="27" max="27" width="8.6640625" bestFit="1" customWidth="1"/>
    <col min="28" max="28" width="9.6640625" bestFit="1" customWidth="1"/>
    <col min="29" max="29" width="16" bestFit="1" customWidth="1"/>
    <col min="30" max="30" width="14.1640625" bestFit="1" customWidth="1"/>
    <col min="31" max="31" width="16.5" bestFit="1" customWidth="1"/>
  </cols>
  <sheetData>
    <row r="3" spans="1:24" x14ac:dyDescent="0.2">
      <c r="A3" s="1" t="s">
        <v>43</v>
      </c>
      <c r="B3" s="1" t="s">
        <v>19</v>
      </c>
    </row>
    <row r="4" spans="1:24" x14ac:dyDescent="0.2">
      <c r="A4" s="1" t="s">
        <v>21</v>
      </c>
      <c r="B4" t="s">
        <v>10</v>
      </c>
      <c r="C4" t="s">
        <v>6</v>
      </c>
      <c r="D4" t="s">
        <v>37</v>
      </c>
      <c r="E4" t="s">
        <v>13</v>
      </c>
      <c r="F4" t="s">
        <v>4</v>
      </c>
      <c r="G4" t="s">
        <v>12</v>
      </c>
      <c r="H4" t="s">
        <v>38</v>
      </c>
      <c r="I4" t="s">
        <v>7</v>
      </c>
      <c r="J4" t="s">
        <v>11</v>
      </c>
      <c r="K4" t="s">
        <v>15</v>
      </c>
      <c r="L4" t="s">
        <v>16</v>
      </c>
      <c r="M4" t="s">
        <v>14</v>
      </c>
      <c r="N4" t="s">
        <v>3</v>
      </c>
      <c r="O4" t="s">
        <v>5</v>
      </c>
      <c r="P4" t="s">
        <v>2</v>
      </c>
      <c r="Q4" t="s">
        <v>41</v>
      </c>
      <c r="R4" t="s">
        <v>0</v>
      </c>
      <c r="S4" t="s">
        <v>1</v>
      </c>
      <c r="T4" t="s">
        <v>9</v>
      </c>
      <c r="U4" t="s">
        <v>39</v>
      </c>
      <c r="V4" t="s">
        <v>8</v>
      </c>
      <c r="W4" t="s">
        <v>42</v>
      </c>
      <c r="X4" t="s">
        <v>20</v>
      </c>
    </row>
    <row r="5" spans="1:24" x14ac:dyDescent="0.2">
      <c r="A5" s="5" t="s">
        <v>24</v>
      </c>
      <c r="C5">
        <v>6</v>
      </c>
      <c r="D5">
        <v>1</v>
      </c>
      <c r="E5">
        <v>1</v>
      </c>
      <c r="I5">
        <v>2</v>
      </c>
      <c r="K5">
        <v>17</v>
      </c>
      <c r="L5">
        <v>3</v>
      </c>
      <c r="M5">
        <v>2</v>
      </c>
      <c r="N5">
        <v>1</v>
      </c>
      <c r="O5">
        <v>1</v>
      </c>
      <c r="P5">
        <v>1</v>
      </c>
      <c r="Q5">
        <v>1</v>
      </c>
      <c r="R5">
        <v>3</v>
      </c>
      <c r="S5">
        <v>2</v>
      </c>
      <c r="T5">
        <v>3</v>
      </c>
      <c r="U5">
        <v>2</v>
      </c>
      <c r="W5">
        <v>5</v>
      </c>
      <c r="X5">
        <v>51</v>
      </c>
    </row>
    <row r="6" spans="1:24" x14ac:dyDescent="0.2">
      <c r="A6" s="5" t="s">
        <v>25</v>
      </c>
      <c r="B6">
        <v>1</v>
      </c>
      <c r="C6">
        <v>4</v>
      </c>
      <c r="D6">
        <v>1</v>
      </c>
      <c r="E6">
        <v>16</v>
      </c>
      <c r="I6">
        <v>1</v>
      </c>
      <c r="K6">
        <v>20</v>
      </c>
      <c r="L6">
        <v>1</v>
      </c>
      <c r="M6">
        <v>1</v>
      </c>
      <c r="N6">
        <v>4</v>
      </c>
      <c r="O6">
        <v>1</v>
      </c>
      <c r="P6">
        <v>1</v>
      </c>
      <c r="Q6">
        <v>3</v>
      </c>
      <c r="S6">
        <v>1</v>
      </c>
      <c r="T6">
        <v>3</v>
      </c>
      <c r="U6">
        <v>1</v>
      </c>
      <c r="W6">
        <v>6</v>
      </c>
      <c r="X6">
        <v>65</v>
      </c>
    </row>
    <row r="7" spans="1:24" x14ac:dyDescent="0.2">
      <c r="A7" s="5" t="s">
        <v>26</v>
      </c>
      <c r="C7">
        <v>3</v>
      </c>
      <c r="E7">
        <v>18</v>
      </c>
      <c r="G7">
        <v>1</v>
      </c>
      <c r="I7">
        <v>4</v>
      </c>
      <c r="K7">
        <v>15</v>
      </c>
      <c r="L7">
        <v>3</v>
      </c>
      <c r="N7">
        <v>10</v>
      </c>
      <c r="O7">
        <v>1</v>
      </c>
      <c r="P7">
        <v>2</v>
      </c>
      <c r="Q7">
        <v>9</v>
      </c>
      <c r="S7">
        <v>4</v>
      </c>
      <c r="T7">
        <v>3</v>
      </c>
      <c r="U7">
        <v>5</v>
      </c>
      <c r="W7">
        <v>5</v>
      </c>
      <c r="X7">
        <v>83</v>
      </c>
    </row>
    <row r="8" spans="1:24" x14ac:dyDescent="0.2">
      <c r="A8" s="5" t="s">
        <v>27</v>
      </c>
      <c r="B8">
        <v>1</v>
      </c>
      <c r="C8">
        <v>3</v>
      </c>
      <c r="D8">
        <v>1</v>
      </c>
      <c r="E8">
        <v>10</v>
      </c>
      <c r="F8">
        <v>1</v>
      </c>
      <c r="H8">
        <v>1</v>
      </c>
      <c r="I8">
        <v>8</v>
      </c>
      <c r="K8">
        <v>20</v>
      </c>
      <c r="L8">
        <v>4</v>
      </c>
      <c r="N8">
        <v>1</v>
      </c>
      <c r="O8">
        <v>1</v>
      </c>
      <c r="P8">
        <v>2</v>
      </c>
      <c r="Q8">
        <v>4</v>
      </c>
      <c r="R8">
        <v>2</v>
      </c>
      <c r="S8">
        <v>2</v>
      </c>
      <c r="T8">
        <v>4</v>
      </c>
      <c r="U8">
        <v>4</v>
      </c>
      <c r="W8">
        <v>3</v>
      </c>
      <c r="X8">
        <v>72</v>
      </c>
    </row>
    <row r="9" spans="1:24" x14ac:dyDescent="0.2">
      <c r="A9" s="5" t="s">
        <v>22</v>
      </c>
      <c r="B9">
        <v>1</v>
      </c>
      <c r="D9">
        <v>2</v>
      </c>
      <c r="E9">
        <v>16</v>
      </c>
      <c r="G9">
        <v>2</v>
      </c>
      <c r="H9">
        <v>1</v>
      </c>
      <c r="I9">
        <v>3</v>
      </c>
      <c r="K9">
        <v>19</v>
      </c>
      <c r="L9">
        <v>2</v>
      </c>
      <c r="M9">
        <v>4</v>
      </c>
      <c r="N9">
        <v>4</v>
      </c>
      <c r="O9">
        <v>1</v>
      </c>
      <c r="P9">
        <v>3</v>
      </c>
      <c r="Q9">
        <v>16</v>
      </c>
      <c r="R9">
        <v>1</v>
      </c>
      <c r="S9">
        <v>2</v>
      </c>
      <c r="T9">
        <v>3</v>
      </c>
      <c r="U9">
        <v>7</v>
      </c>
      <c r="W9">
        <v>2</v>
      </c>
      <c r="X9">
        <v>89</v>
      </c>
    </row>
    <row r="10" spans="1:24" x14ac:dyDescent="0.2">
      <c r="A10" s="5" t="s">
        <v>28</v>
      </c>
      <c r="C10">
        <v>3</v>
      </c>
      <c r="E10">
        <v>2</v>
      </c>
      <c r="H10">
        <v>3</v>
      </c>
      <c r="I10">
        <v>2</v>
      </c>
      <c r="K10">
        <v>10</v>
      </c>
      <c r="L10">
        <v>3</v>
      </c>
      <c r="M10">
        <v>3</v>
      </c>
      <c r="N10">
        <v>2</v>
      </c>
      <c r="O10">
        <v>1</v>
      </c>
      <c r="P10">
        <v>4</v>
      </c>
      <c r="Q10">
        <v>16</v>
      </c>
      <c r="R10">
        <v>3</v>
      </c>
      <c r="S10">
        <v>1</v>
      </c>
      <c r="T10">
        <v>2</v>
      </c>
      <c r="W10">
        <v>4</v>
      </c>
      <c r="X10">
        <v>59</v>
      </c>
    </row>
    <row r="11" spans="1:24" x14ac:dyDescent="0.2">
      <c r="A11" s="5" t="s">
        <v>29</v>
      </c>
      <c r="C11">
        <v>2</v>
      </c>
      <c r="D11">
        <v>1</v>
      </c>
      <c r="E11">
        <v>3</v>
      </c>
      <c r="F11">
        <v>1</v>
      </c>
      <c r="H11">
        <v>1</v>
      </c>
      <c r="I11">
        <v>9</v>
      </c>
      <c r="K11">
        <v>10</v>
      </c>
      <c r="L11">
        <v>1</v>
      </c>
      <c r="N11">
        <v>3</v>
      </c>
      <c r="O11">
        <v>1</v>
      </c>
      <c r="P11">
        <v>1</v>
      </c>
      <c r="Q11">
        <v>2</v>
      </c>
      <c r="R11">
        <v>3</v>
      </c>
      <c r="S11">
        <v>2</v>
      </c>
      <c r="T11">
        <v>4</v>
      </c>
      <c r="V11">
        <v>4</v>
      </c>
      <c r="W11">
        <v>3</v>
      </c>
      <c r="X11">
        <v>51</v>
      </c>
    </row>
    <row r="12" spans="1:24" x14ac:dyDescent="0.2">
      <c r="A12" s="5" t="s">
        <v>30</v>
      </c>
      <c r="B12">
        <v>1</v>
      </c>
      <c r="C12">
        <v>4</v>
      </c>
      <c r="D12">
        <v>1</v>
      </c>
      <c r="E12">
        <v>5</v>
      </c>
      <c r="F12">
        <v>1</v>
      </c>
      <c r="H12">
        <v>2</v>
      </c>
      <c r="I12">
        <v>5</v>
      </c>
      <c r="J12">
        <v>2</v>
      </c>
      <c r="K12">
        <v>13</v>
      </c>
      <c r="L12">
        <v>1</v>
      </c>
      <c r="M12">
        <v>2</v>
      </c>
      <c r="N12">
        <v>2</v>
      </c>
      <c r="O12">
        <v>1</v>
      </c>
      <c r="P12">
        <v>1</v>
      </c>
      <c r="Q12">
        <v>12</v>
      </c>
      <c r="R12">
        <v>1</v>
      </c>
      <c r="S12">
        <v>2</v>
      </c>
      <c r="T12">
        <v>4</v>
      </c>
      <c r="U12">
        <v>3</v>
      </c>
      <c r="V12">
        <v>2</v>
      </c>
      <c r="W12">
        <v>3</v>
      </c>
      <c r="X12">
        <v>68</v>
      </c>
    </row>
    <row r="13" spans="1:24" x14ac:dyDescent="0.2">
      <c r="A13" s="5" t="s">
        <v>31</v>
      </c>
      <c r="C13">
        <v>3</v>
      </c>
      <c r="E13">
        <v>1</v>
      </c>
      <c r="F13">
        <v>1</v>
      </c>
      <c r="I13">
        <v>2</v>
      </c>
      <c r="J13">
        <v>1</v>
      </c>
      <c r="K13">
        <v>26</v>
      </c>
      <c r="L13">
        <v>2</v>
      </c>
      <c r="N13">
        <v>4</v>
      </c>
      <c r="O13">
        <v>1</v>
      </c>
      <c r="P13">
        <v>1</v>
      </c>
      <c r="Q13">
        <v>1</v>
      </c>
      <c r="R13">
        <v>2</v>
      </c>
      <c r="S13">
        <v>2</v>
      </c>
      <c r="T13">
        <v>5</v>
      </c>
      <c r="W13">
        <v>5</v>
      </c>
      <c r="X13">
        <v>57</v>
      </c>
    </row>
    <row r="14" spans="1:24" x14ac:dyDescent="0.2">
      <c r="A14" s="5" t="s">
        <v>32</v>
      </c>
      <c r="B14">
        <v>1</v>
      </c>
      <c r="C14">
        <v>8</v>
      </c>
      <c r="D14">
        <v>1</v>
      </c>
      <c r="E14">
        <v>8</v>
      </c>
      <c r="F14">
        <v>3</v>
      </c>
      <c r="I14">
        <v>19</v>
      </c>
      <c r="J14">
        <v>1</v>
      </c>
      <c r="K14">
        <v>15</v>
      </c>
      <c r="L14">
        <v>2</v>
      </c>
      <c r="M14">
        <v>2</v>
      </c>
      <c r="N14">
        <v>2</v>
      </c>
      <c r="O14">
        <v>2</v>
      </c>
      <c r="P14">
        <v>2</v>
      </c>
      <c r="Q14">
        <v>9</v>
      </c>
      <c r="R14">
        <v>3</v>
      </c>
      <c r="S14">
        <v>2</v>
      </c>
      <c r="T14">
        <v>16</v>
      </c>
      <c r="W14">
        <v>4</v>
      </c>
      <c r="X14">
        <v>100</v>
      </c>
    </row>
    <row r="15" spans="1:24" x14ac:dyDescent="0.2">
      <c r="A15" s="5" t="s">
        <v>33</v>
      </c>
      <c r="C15">
        <v>1</v>
      </c>
      <c r="D15">
        <v>1</v>
      </c>
      <c r="E15">
        <v>21</v>
      </c>
      <c r="F15">
        <v>3</v>
      </c>
      <c r="I15">
        <v>2</v>
      </c>
      <c r="K15">
        <v>4</v>
      </c>
      <c r="N15">
        <v>5</v>
      </c>
      <c r="O15">
        <v>1</v>
      </c>
      <c r="Q15">
        <v>6</v>
      </c>
      <c r="R15">
        <v>1</v>
      </c>
      <c r="S15">
        <v>3</v>
      </c>
      <c r="T15">
        <v>1</v>
      </c>
      <c r="W15">
        <v>4</v>
      </c>
      <c r="X15">
        <v>53</v>
      </c>
    </row>
    <row r="16" spans="1:24" x14ac:dyDescent="0.2">
      <c r="A16" s="5" t="s">
        <v>34</v>
      </c>
      <c r="C16">
        <v>2</v>
      </c>
      <c r="D16">
        <v>1</v>
      </c>
      <c r="E16">
        <v>7</v>
      </c>
      <c r="F16">
        <v>1</v>
      </c>
      <c r="J16">
        <v>4</v>
      </c>
      <c r="K16">
        <v>5</v>
      </c>
      <c r="N16">
        <v>2</v>
      </c>
      <c r="O16">
        <v>1</v>
      </c>
      <c r="Q16">
        <v>2</v>
      </c>
      <c r="R16">
        <v>2</v>
      </c>
      <c r="T16">
        <v>2</v>
      </c>
      <c r="W16">
        <v>3</v>
      </c>
      <c r="X16">
        <v>32</v>
      </c>
    </row>
    <row r="17" spans="1:24" x14ac:dyDescent="0.2">
      <c r="A17" s="5" t="s">
        <v>20</v>
      </c>
      <c r="B17">
        <v>5</v>
      </c>
      <c r="C17">
        <v>39</v>
      </c>
      <c r="D17">
        <v>10</v>
      </c>
      <c r="E17">
        <v>108</v>
      </c>
      <c r="F17">
        <v>11</v>
      </c>
      <c r="G17">
        <v>3</v>
      </c>
      <c r="H17">
        <v>8</v>
      </c>
      <c r="I17">
        <v>57</v>
      </c>
      <c r="J17">
        <v>8</v>
      </c>
      <c r="K17">
        <v>174</v>
      </c>
      <c r="L17">
        <v>22</v>
      </c>
      <c r="M17">
        <v>14</v>
      </c>
      <c r="N17">
        <v>40</v>
      </c>
      <c r="O17">
        <v>13</v>
      </c>
      <c r="P17">
        <v>18</v>
      </c>
      <c r="Q17">
        <v>81</v>
      </c>
      <c r="R17">
        <v>21</v>
      </c>
      <c r="S17">
        <v>23</v>
      </c>
      <c r="T17">
        <v>50</v>
      </c>
      <c r="U17">
        <v>22</v>
      </c>
      <c r="V17">
        <v>6</v>
      </c>
      <c r="W17">
        <v>47</v>
      </c>
      <c r="X17">
        <v>780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2"/>
  <sheetViews>
    <sheetView workbookViewId="0">
      <selection activeCell="E13" sqref="E13"/>
    </sheetView>
  </sheetViews>
  <sheetFormatPr baseColWidth="10" defaultRowHeight="16" x14ac:dyDescent="0.2"/>
  <cols>
    <col min="1" max="1" width="13.33203125" style="2" customWidth="1"/>
    <col min="2" max="2" width="32.1640625" style="2" customWidth="1"/>
    <col min="3" max="3" width="22.83203125" style="3" customWidth="1"/>
    <col min="4" max="4" width="1.83203125" style="2" customWidth="1"/>
    <col min="5" max="5" width="30" style="2" customWidth="1"/>
    <col min="6" max="6" width="29" style="2" customWidth="1"/>
    <col min="7" max="16384" width="10.83203125" style="2"/>
  </cols>
  <sheetData>
    <row r="1" spans="1:6" x14ac:dyDescent="0.2">
      <c r="A1" s="2" t="s">
        <v>23</v>
      </c>
      <c r="B1" s="2" t="s">
        <v>17</v>
      </c>
      <c r="C1" s="3" t="s">
        <v>35</v>
      </c>
      <c r="E1" s="2" t="s">
        <v>17</v>
      </c>
      <c r="F1" s="2" t="s">
        <v>18</v>
      </c>
    </row>
    <row r="2" spans="1:6" ht="17" x14ac:dyDescent="0.2">
      <c r="A2" s="4">
        <v>44564</v>
      </c>
      <c r="B2" s="2" t="s">
        <v>2</v>
      </c>
      <c r="C2" s="3">
        <v>236.9</v>
      </c>
      <c r="E2" s="7" t="s">
        <v>2</v>
      </c>
      <c r="F2" s="8">
        <f>SUMIF(Table1[Category],"Personal",Table1[Expense in NOK])</f>
        <v>8961.2599999999984</v>
      </c>
    </row>
    <row r="3" spans="1:6" ht="17" x14ac:dyDescent="0.2">
      <c r="A3" s="4">
        <v>44564</v>
      </c>
      <c r="B3" s="2" t="s">
        <v>15</v>
      </c>
      <c r="C3" s="3">
        <v>62.9</v>
      </c>
      <c r="E3" s="7" t="s">
        <v>6</v>
      </c>
      <c r="F3" s="8">
        <f>SUMIF(Table1[Category],"Bookstore",Table1[Expense in NOK])</f>
        <v>3618.5299999999997</v>
      </c>
    </row>
    <row r="4" spans="1:6" ht="17" x14ac:dyDescent="0.2">
      <c r="A4" s="4">
        <v>44564</v>
      </c>
      <c r="B4" s="2" t="s">
        <v>6</v>
      </c>
      <c r="C4" s="3">
        <v>99.8</v>
      </c>
      <c r="E4" s="7" t="s">
        <v>15</v>
      </c>
      <c r="F4" s="8">
        <f>SUMIF(Table1[Category],"Grocery Store",Table1[Expense in NOK])</f>
        <v>26518.970000000016</v>
      </c>
    </row>
    <row r="5" spans="1:6" ht="17" x14ac:dyDescent="0.2">
      <c r="A5" s="4">
        <v>44565</v>
      </c>
      <c r="B5" s="2" t="s">
        <v>16</v>
      </c>
      <c r="C5" s="3">
        <v>135.74</v>
      </c>
      <c r="E5" s="7" t="s">
        <v>16</v>
      </c>
      <c r="F5" s="8">
        <f>SUMIF(Table1[Category],"Investing",Table1[Expense in NOK])</f>
        <v>6554.39</v>
      </c>
    </row>
    <row r="6" spans="1:6" ht="17" x14ac:dyDescent="0.2">
      <c r="A6" s="4">
        <v>44565</v>
      </c>
      <c r="B6" s="2" t="s">
        <v>15</v>
      </c>
      <c r="C6" s="3">
        <v>187.7</v>
      </c>
      <c r="E6" s="7" t="s">
        <v>13</v>
      </c>
      <c r="F6" s="8">
        <f>SUMIF(Table1[Category],"Coffeeshop",Table1[Expense in NOK])</f>
        <v>4625.95</v>
      </c>
    </row>
    <row r="7" spans="1:6" ht="17" x14ac:dyDescent="0.2">
      <c r="A7" s="4">
        <v>44567</v>
      </c>
      <c r="B7" s="2" t="s">
        <v>41</v>
      </c>
      <c r="C7" s="3">
        <v>360</v>
      </c>
      <c r="E7" s="7" t="s">
        <v>41</v>
      </c>
      <c r="F7" s="8">
        <f>SUMIF(Table1[Category],"Public transport",Table1[Expense in NOK])</f>
        <v>15171.46</v>
      </c>
    </row>
    <row r="8" spans="1:6" ht="17" x14ac:dyDescent="0.2">
      <c r="A8" s="4">
        <v>44567</v>
      </c>
      <c r="B8" s="2" t="s">
        <v>15</v>
      </c>
      <c r="C8" s="3">
        <v>39.9</v>
      </c>
      <c r="E8" s="7" t="s">
        <v>42</v>
      </c>
      <c r="F8" s="8">
        <f>SUMIF(Table1[Category],"Electronics and tech related",Table1[Expense in NOK])</f>
        <v>17279</v>
      </c>
    </row>
    <row r="9" spans="1:6" ht="17" x14ac:dyDescent="0.2">
      <c r="A9" s="4">
        <v>44567</v>
      </c>
      <c r="B9" s="2" t="s">
        <v>15</v>
      </c>
      <c r="C9" s="3">
        <v>75.7</v>
      </c>
      <c r="E9" s="7" t="s">
        <v>37</v>
      </c>
      <c r="F9" s="8">
        <f>SUMIF(Table1[Category],"Cellphone",Table1[Expense in NOK])</f>
        <v>4425.4799999999996</v>
      </c>
    </row>
    <row r="10" spans="1:6" ht="17" x14ac:dyDescent="0.2">
      <c r="A10" s="4">
        <v>44567</v>
      </c>
      <c r="B10" s="2" t="s">
        <v>15</v>
      </c>
      <c r="C10" s="3">
        <v>24.4</v>
      </c>
      <c r="E10" s="7" t="s">
        <v>9</v>
      </c>
      <c r="F10" s="8">
        <f>SUMIF(Table1[Category],"Takeaway/eat out",Table1[Expense in NOK])</f>
        <v>18899.54</v>
      </c>
    </row>
    <row r="11" spans="1:6" ht="17" x14ac:dyDescent="0.2">
      <c r="A11" s="4">
        <v>44567</v>
      </c>
      <c r="B11" s="2" t="s">
        <v>13</v>
      </c>
      <c r="C11" s="3">
        <v>23</v>
      </c>
      <c r="E11" s="7" t="s">
        <v>14</v>
      </c>
      <c r="F11" s="8">
        <f>SUMIF(Table1[Category],"Lunch",Table1[Expense in NOK])</f>
        <v>1325</v>
      </c>
    </row>
    <row r="12" spans="1:6" ht="17" x14ac:dyDescent="0.2">
      <c r="A12" s="4">
        <v>44569</v>
      </c>
      <c r="B12" s="2" t="s">
        <v>15</v>
      </c>
      <c r="C12" s="3">
        <v>106.8</v>
      </c>
      <c r="E12" s="7" t="s">
        <v>3</v>
      </c>
      <c r="F12" s="8">
        <f>SUMIF(Table1[Category],"Misc.",Table1[Expense in NOK])</f>
        <v>44798.659999999996</v>
      </c>
    </row>
    <row r="13" spans="1:6" ht="17" x14ac:dyDescent="0.2">
      <c r="A13" s="4">
        <v>44569</v>
      </c>
      <c r="B13" s="2" t="s">
        <v>6</v>
      </c>
      <c r="C13" s="3">
        <v>70</v>
      </c>
      <c r="E13" s="7" t="s">
        <v>7</v>
      </c>
      <c r="F13" s="8">
        <f>SUMIF(Table1[Category],"Gas station",Table1[Expense in NOK])</f>
        <v>11344.950000000003</v>
      </c>
    </row>
    <row r="14" spans="1:6" ht="17" x14ac:dyDescent="0.2">
      <c r="A14" s="4">
        <v>44570</v>
      </c>
      <c r="B14" s="2" t="s">
        <v>42</v>
      </c>
      <c r="C14" s="3">
        <v>79</v>
      </c>
      <c r="E14" s="7" t="s">
        <v>0</v>
      </c>
      <c r="F14" s="8">
        <f>SUMIF(Table1[Category],"Shopping",Table1[Expense in NOK])</f>
        <v>24124.85</v>
      </c>
    </row>
    <row r="15" spans="1:6" ht="17" x14ac:dyDescent="0.2">
      <c r="A15" s="4">
        <v>44570</v>
      </c>
      <c r="B15" s="2" t="s">
        <v>42</v>
      </c>
      <c r="C15" s="3">
        <v>17</v>
      </c>
      <c r="E15" s="7" t="s">
        <v>1</v>
      </c>
      <c r="F15" s="8">
        <f>SUMIF(Table1[Category],"Streaming",Table1[Expense in NOK])</f>
        <v>2511.41</v>
      </c>
    </row>
    <row r="16" spans="1:6" ht="17" x14ac:dyDescent="0.2">
      <c r="A16" s="4">
        <v>44570</v>
      </c>
      <c r="B16" s="2" t="s">
        <v>6</v>
      </c>
      <c r="C16" s="3">
        <v>70</v>
      </c>
      <c r="E16" s="7" t="s">
        <v>5</v>
      </c>
      <c r="F16" s="8">
        <f>SUMIF(Table1[Category],"Newspaper",Table1[Expense in NOK])</f>
        <v>1685</v>
      </c>
    </row>
    <row r="17" spans="1:6" ht="17" x14ac:dyDescent="0.2">
      <c r="A17" s="4">
        <v>44571</v>
      </c>
      <c r="B17" s="2" t="s">
        <v>9</v>
      </c>
      <c r="C17" s="3">
        <v>285</v>
      </c>
      <c r="E17" s="7" t="s">
        <v>39</v>
      </c>
      <c r="F17" s="8">
        <f>SUMIF(Table1[Category],"Travel expenses",Table1[Expense in NOK])</f>
        <v>13364</v>
      </c>
    </row>
    <row r="18" spans="1:6" ht="17" x14ac:dyDescent="0.2">
      <c r="A18" s="4">
        <v>44571</v>
      </c>
      <c r="B18" s="2" t="s">
        <v>15</v>
      </c>
      <c r="C18" s="3">
        <v>71.599999999999994</v>
      </c>
      <c r="E18" s="7" t="s">
        <v>8</v>
      </c>
      <c r="F18" s="8">
        <f>SUMIF(Table1[Category],"Vacation expenses",Table1[Expense in NOK])</f>
        <v>17720</v>
      </c>
    </row>
    <row r="19" spans="1:6" ht="17" x14ac:dyDescent="0.2">
      <c r="A19" s="4">
        <v>44571</v>
      </c>
      <c r="B19" s="2" t="s">
        <v>42</v>
      </c>
      <c r="C19" s="3">
        <v>10</v>
      </c>
      <c r="E19" s="7" t="s">
        <v>38</v>
      </c>
      <c r="F19" s="8">
        <f>SUMIF(Table1[Category],"Exercise",Table1[Expense in NOK])</f>
        <v>8297.39</v>
      </c>
    </row>
    <row r="20" spans="1:6" ht="17" x14ac:dyDescent="0.2">
      <c r="A20" s="4">
        <v>44571</v>
      </c>
      <c r="B20" s="2" t="s">
        <v>37</v>
      </c>
      <c r="C20" s="3">
        <v>930.15</v>
      </c>
      <c r="E20" s="7" t="s">
        <v>11</v>
      </c>
      <c r="F20" s="8">
        <f>SUMIF(Table1[Category],"Gifts",Table1[Expense in NOK])</f>
        <v>4241.47</v>
      </c>
    </row>
    <row r="21" spans="1:6" ht="17" x14ac:dyDescent="0.2">
      <c r="A21" s="4">
        <v>44572</v>
      </c>
      <c r="B21" s="2" t="s">
        <v>15</v>
      </c>
      <c r="C21" s="3">
        <v>250</v>
      </c>
      <c r="E21" s="7" t="s">
        <v>12</v>
      </c>
      <c r="F21" s="8">
        <f>SUMIF(Table1[Category],"Dog expenses",Table1[Expense in NOK])</f>
        <v>1141.4000000000001</v>
      </c>
    </row>
    <row r="22" spans="1:6" ht="17" x14ac:dyDescent="0.2">
      <c r="A22" s="4">
        <v>44573</v>
      </c>
      <c r="B22" s="2" t="s">
        <v>14</v>
      </c>
      <c r="C22" s="3">
        <v>90</v>
      </c>
      <c r="E22" s="7" t="s">
        <v>4</v>
      </c>
      <c r="F22" s="8">
        <f>SUMIF(Table1[Category],"Courses",Table1[Expense in NOK])</f>
        <v>4802.54</v>
      </c>
    </row>
    <row r="23" spans="1:6" ht="17" x14ac:dyDescent="0.2">
      <c r="A23" s="4">
        <v>44573</v>
      </c>
      <c r="B23" s="2" t="s">
        <v>14</v>
      </c>
      <c r="C23" s="3">
        <v>34</v>
      </c>
      <c r="E23" s="7" t="s">
        <v>10</v>
      </c>
      <c r="F23" s="8">
        <f>SUMIF(Table1[Category],"Barber",Table1[Expense in NOK])</f>
        <v>3287</v>
      </c>
    </row>
    <row r="24" spans="1:6" ht="17" x14ac:dyDescent="0.2">
      <c r="A24" s="4">
        <v>44573</v>
      </c>
      <c r="B24" s="2" t="s">
        <v>15</v>
      </c>
      <c r="C24" s="3">
        <v>22.8</v>
      </c>
      <c r="E24" s="7" t="s">
        <v>40</v>
      </c>
      <c r="F24" s="9">
        <f>SUBTOTAL(109,Table2[Sum])</f>
        <v>244698.25000000003</v>
      </c>
    </row>
    <row r="25" spans="1:6" x14ac:dyDescent="0.2">
      <c r="A25" s="4">
        <v>44574</v>
      </c>
      <c r="B25" s="2" t="s">
        <v>15</v>
      </c>
      <c r="C25" s="3">
        <v>22.9</v>
      </c>
      <c r="E25" s="7"/>
      <c r="F25" s="7"/>
    </row>
    <row r="26" spans="1:6" x14ac:dyDescent="0.2">
      <c r="A26" s="4">
        <v>44575</v>
      </c>
      <c r="B26" s="2" t="s">
        <v>9</v>
      </c>
      <c r="C26" s="3">
        <v>705</v>
      </c>
    </row>
    <row r="27" spans="1:6" x14ac:dyDescent="0.2">
      <c r="A27" s="4">
        <v>44575</v>
      </c>
      <c r="B27" s="2" t="s">
        <v>3</v>
      </c>
      <c r="C27" s="3">
        <v>825</v>
      </c>
    </row>
    <row r="28" spans="1:6" x14ac:dyDescent="0.2">
      <c r="A28" s="4">
        <v>44576</v>
      </c>
      <c r="B28" s="2" t="s">
        <v>1</v>
      </c>
      <c r="C28" s="3">
        <v>39</v>
      </c>
    </row>
    <row r="29" spans="1:6" x14ac:dyDescent="0.2">
      <c r="A29" s="4">
        <v>44576</v>
      </c>
      <c r="B29" s="2" t="s">
        <v>0</v>
      </c>
      <c r="C29" s="3">
        <v>1998</v>
      </c>
    </row>
    <row r="30" spans="1:6" x14ac:dyDescent="0.2">
      <c r="A30" s="4">
        <v>44576</v>
      </c>
      <c r="B30" s="2" t="s">
        <v>0</v>
      </c>
      <c r="C30" s="3">
        <v>35</v>
      </c>
    </row>
    <row r="31" spans="1:6" x14ac:dyDescent="0.2">
      <c r="A31" s="4">
        <v>44576</v>
      </c>
      <c r="B31" s="2" t="s">
        <v>0</v>
      </c>
      <c r="C31" s="3">
        <v>240</v>
      </c>
    </row>
    <row r="32" spans="1:6" x14ac:dyDescent="0.2">
      <c r="A32" s="4">
        <v>44576</v>
      </c>
      <c r="B32" s="2" t="s">
        <v>15</v>
      </c>
      <c r="C32" s="3">
        <v>116.4</v>
      </c>
    </row>
    <row r="33" spans="1:3" x14ac:dyDescent="0.2">
      <c r="A33" s="4">
        <v>44576</v>
      </c>
      <c r="B33" s="2" t="s">
        <v>7</v>
      </c>
      <c r="C33" s="3">
        <v>40</v>
      </c>
    </row>
    <row r="34" spans="1:3" x14ac:dyDescent="0.2">
      <c r="A34" s="4">
        <v>44577</v>
      </c>
      <c r="B34" s="2" t="s">
        <v>7</v>
      </c>
      <c r="C34" s="3">
        <v>583.32000000000005</v>
      </c>
    </row>
    <row r="35" spans="1:3" x14ac:dyDescent="0.2">
      <c r="A35" s="4">
        <v>44579</v>
      </c>
      <c r="B35" s="2" t="s">
        <v>1</v>
      </c>
      <c r="C35" s="3">
        <v>89</v>
      </c>
    </row>
    <row r="36" spans="1:3" x14ac:dyDescent="0.2">
      <c r="A36" s="4">
        <v>44579</v>
      </c>
      <c r="B36" s="2" t="s">
        <v>15</v>
      </c>
      <c r="C36" s="3">
        <v>301.3</v>
      </c>
    </row>
    <row r="37" spans="1:3" x14ac:dyDescent="0.2">
      <c r="A37" s="4">
        <v>44579</v>
      </c>
      <c r="B37" s="2" t="s">
        <v>15</v>
      </c>
      <c r="C37" s="3">
        <v>257.47000000000003</v>
      </c>
    </row>
    <row r="38" spans="1:3" x14ac:dyDescent="0.2">
      <c r="A38" s="4">
        <v>44580</v>
      </c>
      <c r="B38" s="2" t="s">
        <v>15</v>
      </c>
      <c r="C38" s="3">
        <v>22.9</v>
      </c>
    </row>
    <row r="39" spans="1:3" x14ac:dyDescent="0.2">
      <c r="A39" s="4">
        <v>44580</v>
      </c>
      <c r="B39" s="2" t="s">
        <v>42</v>
      </c>
      <c r="C39" s="3">
        <v>29</v>
      </c>
    </row>
    <row r="40" spans="1:3" x14ac:dyDescent="0.2">
      <c r="A40" s="4">
        <v>44581</v>
      </c>
      <c r="B40" s="2" t="s">
        <v>42</v>
      </c>
      <c r="C40" s="3">
        <v>1718</v>
      </c>
    </row>
    <row r="41" spans="1:3" x14ac:dyDescent="0.2">
      <c r="A41" s="4">
        <v>44582</v>
      </c>
      <c r="B41" s="2" t="s">
        <v>5</v>
      </c>
      <c r="C41" s="3">
        <v>140</v>
      </c>
    </row>
    <row r="42" spans="1:3" x14ac:dyDescent="0.2">
      <c r="A42" s="4">
        <v>44583</v>
      </c>
      <c r="B42" s="2" t="s">
        <v>15</v>
      </c>
      <c r="C42" s="3">
        <v>508.6</v>
      </c>
    </row>
    <row r="43" spans="1:3" x14ac:dyDescent="0.2">
      <c r="A43" s="4">
        <v>44585</v>
      </c>
      <c r="B43" s="2" t="s">
        <v>16</v>
      </c>
      <c r="C43" s="3">
        <v>735</v>
      </c>
    </row>
    <row r="44" spans="1:3" x14ac:dyDescent="0.2">
      <c r="A44" s="4">
        <v>44586</v>
      </c>
      <c r="B44" s="2" t="s">
        <v>6</v>
      </c>
      <c r="C44" s="3">
        <v>10.32</v>
      </c>
    </row>
    <row r="45" spans="1:3" x14ac:dyDescent="0.2">
      <c r="A45" s="4">
        <v>44586</v>
      </c>
      <c r="B45" s="2" t="s">
        <v>6</v>
      </c>
      <c r="C45" s="3">
        <v>22.95</v>
      </c>
    </row>
    <row r="46" spans="1:3" x14ac:dyDescent="0.2">
      <c r="A46" s="4">
        <v>44587</v>
      </c>
      <c r="B46" s="2" t="s">
        <v>15</v>
      </c>
      <c r="C46" s="3">
        <v>126.6</v>
      </c>
    </row>
    <row r="47" spans="1:3" x14ac:dyDescent="0.2">
      <c r="A47" s="4">
        <v>44587</v>
      </c>
      <c r="B47" s="2" t="s">
        <v>6</v>
      </c>
      <c r="C47" s="3">
        <v>11.81</v>
      </c>
    </row>
    <row r="48" spans="1:3" x14ac:dyDescent="0.2">
      <c r="A48" s="4">
        <v>44589</v>
      </c>
      <c r="B48" s="2" t="s">
        <v>15</v>
      </c>
      <c r="C48" s="3">
        <v>22.9</v>
      </c>
    </row>
    <row r="49" spans="1:3" x14ac:dyDescent="0.2">
      <c r="A49" s="4">
        <v>44590</v>
      </c>
      <c r="B49" s="2" t="s">
        <v>39</v>
      </c>
      <c r="C49" s="3">
        <v>498</v>
      </c>
    </row>
    <row r="50" spans="1:3" x14ac:dyDescent="0.2">
      <c r="A50" s="4">
        <v>44590</v>
      </c>
      <c r="B50" s="2" t="s">
        <v>39</v>
      </c>
      <c r="C50" s="3">
        <v>550</v>
      </c>
    </row>
    <row r="51" spans="1:3" x14ac:dyDescent="0.2">
      <c r="A51" s="4">
        <v>44590</v>
      </c>
      <c r="B51" s="2" t="s">
        <v>16</v>
      </c>
      <c r="C51" s="3">
        <v>27.77</v>
      </c>
    </row>
    <row r="52" spans="1:3" x14ac:dyDescent="0.2">
      <c r="A52" s="4">
        <v>44591</v>
      </c>
      <c r="B52" s="2" t="s">
        <v>9</v>
      </c>
      <c r="C52" s="3">
        <v>59</v>
      </c>
    </row>
    <row r="53" spans="1:3" x14ac:dyDescent="0.2">
      <c r="A53" s="4">
        <v>44593</v>
      </c>
      <c r="B53" s="2" t="s">
        <v>15</v>
      </c>
      <c r="C53" s="3">
        <v>216.5</v>
      </c>
    </row>
    <row r="54" spans="1:3" x14ac:dyDescent="0.2">
      <c r="A54" s="4">
        <v>44597</v>
      </c>
      <c r="B54" s="2" t="s">
        <v>7</v>
      </c>
      <c r="C54" s="3">
        <v>38</v>
      </c>
    </row>
    <row r="55" spans="1:3" x14ac:dyDescent="0.2">
      <c r="A55" s="4">
        <v>44598</v>
      </c>
      <c r="B55" s="2" t="s">
        <v>41</v>
      </c>
      <c r="C55" s="3">
        <v>40</v>
      </c>
    </row>
    <row r="56" spans="1:3" x14ac:dyDescent="0.2">
      <c r="A56" s="4">
        <v>44598</v>
      </c>
      <c r="B56" s="2" t="s">
        <v>16</v>
      </c>
      <c r="C56" s="3">
        <v>134.47999999999999</v>
      </c>
    </row>
    <row r="57" spans="1:3" x14ac:dyDescent="0.2">
      <c r="A57" s="4">
        <v>44598</v>
      </c>
      <c r="B57" s="2" t="s">
        <v>15</v>
      </c>
      <c r="C57" s="3">
        <v>126.4</v>
      </c>
    </row>
    <row r="58" spans="1:3" x14ac:dyDescent="0.2">
      <c r="A58" s="4">
        <v>44598</v>
      </c>
      <c r="B58" s="2" t="s">
        <v>15</v>
      </c>
      <c r="C58" s="3">
        <v>54.8</v>
      </c>
    </row>
    <row r="59" spans="1:3" x14ac:dyDescent="0.2">
      <c r="A59" s="4">
        <v>44598</v>
      </c>
      <c r="B59" s="2" t="s">
        <v>42</v>
      </c>
      <c r="C59" s="3">
        <v>33</v>
      </c>
    </row>
    <row r="60" spans="1:3" x14ac:dyDescent="0.2">
      <c r="A60" s="4">
        <v>44599</v>
      </c>
      <c r="B60" s="2" t="s">
        <v>9</v>
      </c>
      <c r="C60" s="3">
        <v>379</v>
      </c>
    </row>
    <row r="61" spans="1:3" x14ac:dyDescent="0.2">
      <c r="A61" s="4">
        <v>44599</v>
      </c>
      <c r="B61" s="2" t="s">
        <v>41</v>
      </c>
      <c r="C61" s="3">
        <v>455</v>
      </c>
    </row>
    <row r="62" spans="1:3" x14ac:dyDescent="0.2">
      <c r="A62" s="4">
        <v>44599</v>
      </c>
      <c r="B62" s="2" t="s">
        <v>15</v>
      </c>
      <c r="C62" s="3">
        <v>574.09</v>
      </c>
    </row>
    <row r="63" spans="1:3" x14ac:dyDescent="0.2">
      <c r="A63" s="4">
        <v>44599</v>
      </c>
      <c r="B63" s="2" t="s">
        <v>13</v>
      </c>
      <c r="C63" s="3">
        <v>44.2</v>
      </c>
    </row>
    <row r="64" spans="1:3" x14ac:dyDescent="0.2">
      <c r="A64" s="4">
        <v>44600</v>
      </c>
      <c r="B64" s="2" t="s">
        <v>9</v>
      </c>
      <c r="C64" s="3">
        <v>703.3</v>
      </c>
    </row>
    <row r="65" spans="1:3" x14ac:dyDescent="0.2">
      <c r="A65" s="4">
        <v>44600</v>
      </c>
      <c r="B65" s="2" t="s">
        <v>41</v>
      </c>
      <c r="C65" s="3">
        <v>293.56</v>
      </c>
    </row>
    <row r="66" spans="1:3" x14ac:dyDescent="0.2">
      <c r="A66" s="4">
        <v>44600</v>
      </c>
      <c r="B66" s="2" t="s">
        <v>37</v>
      </c>
      <c r="C66" s="3">
        <v>1008</v>
      </c>
    </row>
    <row r="67" spans="1:3" x14ac:dyDescent="0.2">
      <c r="A67" s="4">
        <v>44601</v>
      </c>
      <c r="B67" s="2" t="s">
        <v>42</v>
      </c>
      <c r="C67" s="3">
        <v>17</v>
      </c>
    </row>
    <row r="68" spans="1:3" x14ac:dyDescent="0.2">
      <c r="A68" s="4">
        <v>44602</v>
      </c>
      <c r="B68" s="2" t="s">
        <v>42</v>
      </c>
      <c r="C68" s="3">
        <v>10</v>
      </c>
    </row>
    <row r="69" spans="1:3" x14ac:dyDescent="0.2">
      <c r="A69" s="4">
        <v>44604</v>
      </c>
      <c r="B69" s="2" t="s">
        <v>9</v>
      </c>
      <c r="C69" s="3">
        <v>499</v>
      </c>
    </row>
    <row r="70" spans="1:3" x14ac:dyDescent="0.2">
      <c r="A70" s="4">
        <v>44604</v>
      </c>
      <c r="B70" s="2" t="s">
        <v>3</v>
      </c>
      <c r="C70" s="3">
        <v>249</v>
      </c>
    </row>
    <row r="71" spans="1:3" x14ac:dyDescent="0.2">
      <c r="A71" s="4">
        <v>44604</v>
      </c>
      <c r="B71" s="2" t="s">
        <v>15</v>
      </c>
      <c r="C71" s="3">
        <v>406.4</v>
      </c>
    </row>
    <row r="72" spans="1:3" x14ac:dyDescent="0.2">
      <c r="A72" s="4">
        <v>44604</v>
      </c>
      <c r="B72" s="2" t="s">
        <v>15</v>
      </c>
      <c r="C72" s="3">
        <v>124.4</v>
      </c>
    </row>
    <row r="73" spans="1:3" x14ac:dyDescent="0.2">
      <c r="A73" s="4">
        <v>44604</v>
      </c>
      <c r="B73" s="2" t="s">
        <v>10</v>
      </c>
      <c r="C73" s="3">
        <v>498</v>
      </c>
    </row>
    <row r="74" spans="1:3" x14ac:dyDescent="0.2">
      <c r="A74" s="4">
        <v>44605</v>
      </c>
      <c r="B74" s="2" t="s">
        <v>39</v>
      </c>
      <c r="C74" s="3">
        <v>399</v>
      </c>
    </row>
    <row r="75" spans="1:3" x14ac:dyDescent="0.2">
      <c r="A75" s="4">
        <v>44605</v>
      </c>
      <c r="B75" s="2" t="s">
        <v>15</v>
      </c>
      <c r="C75" s="3">
        <v>195.3</v>
      </c>
    </row>
    <row r="76" spans="1:3" x14ac:dyDescent="0.2">
      <c r="A76" s="4">
        <v>44606</v>
      </c>
      <c r="B76" s="2" t="s">
        <v>3</v>
      </c>
      <c r="C76" s="3">
        <v>140.80000000000001</v>
      </c>
    </row>
    <row r="77" spans="1:3" x14ac:dyDescent="0.2">
      <c r="A77" s="4">
        <v>44606</v>
      </c>
      <c r="B77" s="2" t="s">
        <v>15</v>
      </c>
      <c r="C77" s="3">
        <v>441.26</v>
      </c>
    </row>
    <row r="78" spans="1:3" x14ac:dyDescent="0.2">
      <c r="A78" s="4">
        <v>44606</v>
      </c>
      <c r="B78" s="2" t="s">
        <v>15</v>
      </c>
      <c r="C78" s="3">
        <v>117.3</v>
      </c>
    </row>
    <row r="79" spans="1:3" x14ac:dyDescent="0.2">
      <c r="A79" s="4">
        <v>44607</v>
      </c>
      <c r="B79" s="2" t="s">
        <v>3</v>
      </c>
      <c r="C79" s="3">
        <v>39.9</v>
      </c>
    </row>
    <row r="80" spans="1:3" x14ac:dyDescent="0.2">
      <c r="A80" s="4">
        <v>44607</v>
      </c>
      <c r="B80" s="2" t="s">
        <v>15</v>
      </c>
      <c r="C80" s="3">
        <v>31.8</v>
      </c>
    </row>
    <row r="81" spans="1:3" x14ac:dyDescent="0.2">
      <c r="A81" s="4">
        <v>44607</v>
      </c>
      <c r="B81" s="2" t="s">
        <v>15</v>
      </c>
      <c r="C81" s="3">
        <v>403.9</v>
      </c>
    </row>
    <row r="82" spans="1:3" x14ac:dyDescent="0.2">
      <c r="A82" s="4">
        <v>44607</v>
      </c>
      <c r="B82" s="2" t="s">
        <v>13</v>
      </c>
      <c r="C82" s="3">
        <v>26.35</v>
      </c>
    </row>
    <row r="83" spans="1:3" x14ac:dyDescent="0.2">
      <c r="A83" s="4">
        <v>44607</v>
      </c>
      <c r="B83" s="2" t="s">
        <v>13</v>
      </c>
      <c r="C83" s="3">
        <v>61.35</v>
      </c>
    </row>
    <row r="84" spans="1:3" x14ac:dyDescent="0.2">
      <c r="A84" s="4">
        <v>44607</v>
      </c>
      <c r="B84" s="2" t="s">
        <v>6</v>
      </c>
      <c r="C84" s="3">
        <v>2</v>
      </c>
    </row>
    <row r="85" spans="1:3" x14ac:dyDescent="0.2">
      <c r="A85" s="4">
        <v>44608</v>
      </c>
      <c r="B85" s="2" t="s">
        <v>15</v>
      </c>
      <c r="C85" s="3">
        <v>242.7</v>
      </c>
    </row>
    <row r="86" spans="1:3" x14ac:dyDescent="0.2">
      <c r="A86" s="4">
        <v>44608</v>
      </c>
      <c r="B86" s="2" t="s">
        <v>15</v>
      </c>
      <c r="C86" s="3">
        <v>63.4</v>
      </c>
    </row>
    <row r="87" spans="1:3" x14ac:dyDescent="0.2">
      <c r="A87" s="4">
        <v>44608</v>
      </c>
      <c r="B87" s="2" t="s">
        <v>13</v>
      </c>
      <c r="C87" s="3">
        <v>28.4</v>
      </c>
    </row>
    <row r="88" spans="1:3" x14ac:dyDescent="0.2">
      <c r="A88" s="4">
        <v>44608</v>
      </c>
      <c r="B88" s="2" t="s">
        <v>13</v>
      </c>
      <c r="C88" s="3">
        <v>8</v>
      </c>
    </row>
    <row r="89" spans="1:3" x14ac:dyDescent="0.2">
      <c r="A89" s="4">
        <v>44609</v>
      </c>
      <c r="B89" s="2" t="s">
        <v>15</v>
      </c>
      <c r="C89" s="3">
        <v>49</v>
      </c>
    </row>
    <row r="90" spans="1:3" x14ac:dyDescent="0.2">
      <c r="A90" s="4">
        <v>44609</v>
      </c>
      <c r="B90" s="2" t="s">
        <v>13</v>
      </c>
      <c r="C90" s="3">
        <v>154.15</v>
      </c>
    </row>
    <row r="91" spans="1:3" x14ac:dyDescent="0.2">
      <c r="A91" s="4">
        <v>44609</v>
      </c>
      <c r="B91" s="2" t="s">
        <v>13</v>
      </c>
      <c r="C91" s="3">
        <v>8</v>
      </c>
    </row>
    <row r="92" spans="1:3" x14ac:dyDescent="0.2">
      <c r="A92" s="4">
        <v>44609</v>
      </c>
      <c r="B92" s="2" t="s">
        <v>13</v>
      </c>
      <c r="C92" s="3">
        <v>8</v>
      </c>
    </row>
    <row r="93" spans="1:3" x14ac:dyDescent="0.2">
      <c r="A93" s="4">
        <v>44610</v>
      </c>
      <c r="B93" s="2" t="s">
        <v>1</v>
      </c>
      <c r="C93" s="3">
        <v>89</v>
      </c>
    </row>
    <row r="94" spans="1:3" x14ac:dyDescent="0.2">
      <c r="A94" s="4">
        <v>44610</v>
      </c>
      <c r="B94" s="2" t="s">
        <v>14</v>
      </c>
      <c r="C94" s="3">
        <v>44</v>
      </c>
    </row>
    <row r="95" spans="1:3" x14ac:dyDescent="0.2">
      <c r="A95" s="4">
        <v>44610</v>
      </c>
      <c r="B95" s="2" t="s">
        <v>15</v>
      </c>
      <c r="C95" s="3">
        <v>155.80000000000001</v>
      </c>
    </row>
    <row r="96" spans="1:3" x14ac:dyDescent="0.2">
      <c r="A96" s="4">
        <v>44610</v>
      </c>
      <c r="B96" s="2" t="s">
        <v>13</v>
      </c>
      <c r="C96" s="3">
        <v>44.2</v>
      </c>
    </row>
    <row r="97" spans="1:3" x14ac:dyDescent="0.2">
      <c r="A97" s="4">
        <v>44611</v>
      </c>
      <c r="B97" s="2" t="s">
        <v>42</v>
      </c>
      <c r="C97" s="3">
        <v>29</v>
      </c>
    </row>
    <row r="98" spans="1:3" x14ac:dyDescent="0.2">
      <c r="A98" s="4">
        <v>44612</v>
      </c>
      <c r="B98" s="2" t="s">
        <v>2</v>
      </c>
      <c r="C98" s="3">
        <v>1350</v>
      </c>
    </row>
    <row r="99" spans="1:3" x14ac:dyDescent="0.2">
      <c r="A99" s="4">
        <v>44612</v>
      </c>
      <c r="B99" s="2" t="s">
        <v>42</v>
      </c>
      <c r="C99" s="3">
        <v>100</v>
      </c>
    </row>
    <row r="100" spans="1:3" x14ac:dyDescent="0.2">
      <c r="A100" s="4">
        <v>44613</v>
      </c>
      <c r="B100" s="2" t="s">
        <v>5</v>
      </c>
      <c r="C100" s="3">
        <v>140</v>
      </c>
    </row>
    <row r="101" spans="1:3" x14ac:dyDescent="0.2">
      <c r="A101" s="4">
        <v>44613</v>
      </c>
      <c r="B101" s="2" t="s">
        <v>13</v>
      </c>
      <c r="C101" s="3">
        <v>8</v>
      </c>
    </row>
    <row r="102" spans="1:3" x14ac:dyDescent="0.2">
      <c r="A102" s="4">
        <v>44613</v>
      </c>
      <c r="B102" s="2" t="s">
        <v>13</v>
      </c>
      <c r="C102" s="3">
        <v>61.75</v>
      </c>
    </row>
    <row r="103" spans="1:3" x14ac:dyDescent="0.2">
      <c r="A103" s="4">
        <v>44613</v>
      </c>
      <c r="B103" s="2" t="s">
        <v>6</v>
      </c>
      <c r="C103" s="3">
        <v>18.29</v>
      </c>
    </row>
    <row r="104" spans="1:3" x14ac:dyDescent="0.2">
      <c r="A104" s="4">
        <v>44614</v>
      </c>
      <c r="B104" s="2" t="s">
        <v>15</v>
      </c>
      <c r="C104" s="3">
        <v>166</v>
      </c>
    </row>
    <row r="105" spans="1:3" x14ac:dyDescent="0.2">
      <c r="A105" s="4">
        <v>44614</v>
      </c>
      <c r="B105" s="2" t="s">
        <v>13</v>
      </c>
      <c r="C105" s="3">
        <v>26.35</v>
      </c>
    </row>
    <row r="106" spans="1:3" x14ac:dyDescent="0.2">
      <c r="A106" s="4">
        <v>44614</v>
      </c>
      <c r="B106" s="2" t="s">
        <v>6</v>
      </c>
      <c r="C106" s="3">
        <v>49</v>
      </c>
    </row>
    <row r="107" spans="1:3" x14ac:dyDescent="0.2">
      <c r="A107" s="4">
        <v>44615</v>
      </c>
      <c r="B107" s="2" t="s">
        <v>15</v>
      </c>
      <c r="C107" s="3">
        <v>55.5</v>
      </c>
    </row>
    <row r="108" spans="1:3" x14ac:dyDescent="0.2">
      <c r="A108" s="4">
        <v>44615</v>
      </c>
      <c r="B108" s="2" t="s">
        <v>15</v>
      </c>
      <c r="C108" s="3">
        <v>69.7</v>
      </c>
    </row>
    <row r="109" spans="1:3" x14ac:dyDescent="0.2">
      <c r="A109" s="4">
        <v>44615</v>
      </c>
      <c r="B109" s="2" t="s">
        <v>6</v>
      </c>
      <c r="C109" s="3">
        <v>92.14</v>
      </c>
    </row>
    <row r="110" spans="1:3" x14ac:dyDescent="0.2">
      <c r="A110" s="4">
        <v>44616</v>
      </c>
      <c r="B110" s="2" t="s">
        <v>15</v>
      </c>
      <c r="C110" s="3">
        <v>244.26</v>
      </c>
    </row>
    <row r="111" spans="1:3" x14ac:dyDescent="0.2">
      <c r="A111" s="4">
        <v>44616</v>
      </c>
      <c r="B111" s="2" t="s">
        <v>13</v>
      </c>
      <c r="C111" s="3">
        <v>61.35</v>
      </c>
    </row>
    <row r="112" spans="1:3" x14ac:dyDescent="0.2">
      <c r="A112" s="4">
        <v>44617</v>
      </c>
      <c r="B112" s="2" t="s">
        <v>13</v>
      </c>
      <c r="C112" s="3">
        <v>44.2</v>
      </c>
    </row>
    <row r="113" spans="1:3" x14ac:dyDescent="0.2">
      <c r="A113" s="4">
        <v>44618</v>
      </c>
      <c r="B113" s="2" t="s">
        <v>3</v>
      </c>
      <c r="C113" s="3">
        <v>225.36</v>
      </c>
    </row>
    <row r="114" spans="1:3" x14ac:dyDescent="0.2">
      <c r="A114" s="4">
        <v>44619</v>
      </c>
      <c r="B114" s="2" t="s">
        <v>15</v>
      </c>
      <c r="C114" s="3">
        <v>41.5</v>
      </c>
    </row>
    <row r="115" spans="1:3" x14ac:dyDescent="0.2">
      <c r="A115" s="4">
        <v>44619</v>
      </c>
      <c r="B115" s="2" t="s">
        <v>42</v>
      </c>
      <c r="C115" s="3">
        <v>55</v>
      </c>
    </row>
    <row r="116" spans="1:3" x14ac:dyDescent="0.2">
      <c r="A116" s="4">
        <v>44620</v>
      </c>
      <c r="B116" s="2" t="s">
        <v>13</v>
      </c>
      <c r="C116" s="3">
        <v>17</v>
      </c>
    </row>
    <row r="117" spans="1:3" x14ac:dyDescent="0.2">
      <c r="A117" s="4">
        <v>44620</v>
      </c>
      <c r="B117" s="2" t="s">
        <v>13</v>
      </c>
      <c r="C117" s="3">
        <v>26.35</v>
      </c>
    </row>
    <row r="118" spans="1:3" x14ac:dyDescent="0.2">
      <c r="A118" s="4">
        <v>44621</v>
      </c>
      <c r="B118" s="2" t="s">
        <v>16</v>
      </c>
      <c r="C118" s="3">
        <v>27.51</v>
      </c>
    </row>
    <row r="119" spans="1:3" x14ac:dyDescent="0.2">
      <c r="A119" s="4">
        <v>44621</v>
      </c>
      <c r="B119" s="2" t="s">
        <v>15</v>
      </c>
      <c r="C119" s="3">
        <v>63.8</v>
      </c>
    </row>
    <row r="120" spans="1:3" x14ac:dyDescent="0.2">
      <c r="A120" s="4">
        <v>44621</v>
      </c>
      <c r="B120" s="2" t="s">
        <v>13</v>
      </c>
      <c r="C120" s="3">
        <v>26.35</v>
      </c>
    </row>
    <row r="121" spans="1:3" x14ac:dyDescent="0.2">
      <c r="A121" s="4">
        <v>44622</v>
      </c>
      <c r="B121" s="2" t="s">
        <v>3</v>
      </c>
      <c r="C121" s="3">
        <v>139</v>
      </c>
    </row>
    <row r="122" spans="1:3" x14ac:dyDescent="0.2">
      <c r="A122" s="4">
        <v>44622</v>
      </c>
      <c r="B122" s="2" t="s">
        <v>15</v>
      </c>
      <c r="C122" s="3">
        <v>97.1</v>
      </c>
    </row>
    <row r="123" spans="1:3" x14ac:dyDescent="0.2">
      <c r="A123" s="4">
        <v>44622</v>
      </c>
      <c r="B123" s="2" t="s">
        <v>13</v>
      </c>
      <c r="C123" s="3">
        <v>30</v>
      </c>
    </row>
    <row r="124" spans="1:3" x14ac:dyDescent="0.2">
      <c r="A124" s="4">
        <v>44622</v>
      </c>
      <c r="B124" s="2" t="s">
        <v>13</v>
      </c>
      <c r="C124" s="3">
        <v>26.35</v>
      </c>
    </row>
    <row r="125" spans="1:3" x14ac:dyDescent="0.2">
      <c r="A125" s="4">
        <v>44623</v>
      </c>
      <c r="B125" s="2" t="s">
        <v>13</v>
      </c>
      <c r="C125" s="3">
        <v>26.35</v>
      </c>
    </row>
    <row r="126" spans="1:3" x14ac:dyDescent="0.2">
      <c r="A126" s="4">
        <v>44624</v>
      </c>
      <c r="B126" s="2" t="s">
        <v>39</v>
      </c>
      <c r="C126" s="3">
        <v>550</v>
      </c>
    </row>
    <row r="127" spans="1:3" x14ac:dyDescent="0.2">
      <c r="A127" s="4">
        <v>44624</v>
      </c>
      <c r="B127" s="2" t="s">
        <v>16</v>
      </c>
      <c r="C127" s="3">
        <v>138.09</v>
      </c>
    </row>
    <row r="128" spans="1:3" x14ac:dyDescent="0.2">
      <c r="A128" s="4">
        <v>44625</v>
      </c>
      <c r="B128" s="2" t="s">
        <v>39</v>
      </c>
      <c r="C128" s="3">
        <v>997</v>
      </c>
    </row>
    <row r="129" spans="1:3" x14ac:dyDescent="0.2">
      <c r="A129" s="4">
        <v>44625</v>
      </c>
      <c r="B129" s="2" t="s">
        <v>15</v>
      </c>
      <c r="C129" s="3">
        <v>275.2</v>
      </c>
    </row>
    <row r="130" spans="1:3" x14ac:dyDescent="0.2">
      <c r="A130" s="4">
        <v>44627</v>
      </c>
      <c r="B130" s="2" t="s">
        <v>3</v>
      </c>
      <c r="C130" s="3">
        <v>622.70000000000005</v>
      </c>
    </row>
    <row r="131" spans="1:3" x14ac:dyDescent="0.2">
      <c r="A131" s="4">
        <v>44627</v>
      </c>
      <c r="B131" s="2" t="s">
        <v>3</v>
      </c>
      <c r="C131" s="3">
        <v>161.5</v>
      </c>
    </row>
    <row r="132" spans="1:3" x14ac:dyDescent="0.2">
      <c r="A132" s="4">
        <v>44627</v>
      </c>
      <c r="B132" s="2" t="s">
        <v>3</v>
      </c>
      <c r="C132" s="3">
        <v>63.9</v>
      </c>
    </row>
    <row r="133" spans="1:3" x14ac:dyDescent="0.2">
      <c r="A133" s="4">
        <v>44627</v>
      </c>
      <c r="B133" s="2" t="s">
        <v>3</v>
      </c>
      <c r="C133" s="3">
        <v>70</v>
      </c>
    </row>
    <row r="134" spans="1:3" x14ac:dyDescent="0.2">
      <c r="A134" s="4">
        <v>44627</v>
      </c>
      <c r="B134" s="2" t="s">
        <v>13</v>
      </c>
      <c r="C134" s="3">
        <v>26.35</v>
      </c>
    </row>
    <row r="135" spans="1:3" x14ac:dyDescent="0.2">
      <c r="A135" s="4">
        <v>44627</v>
      </c>
      <c r="B135" s="2" t="s">
        <v>6</v>
      </c>
      <c r="C135" s="3">
        <v>22</v>
      </c>
    </row>
    <row r="136" spans="1:3" x14ac:dyDescent="0.2">
      <c r="A136" s="4">
        <v>44628</v>
      </c>
      <c r="B136" s="2" t="s">
        <v>13</v>
      </c>
      <c r="C136" s="3">
        <v>26.35</v>
      </c>
    </row>
    <row r="137" spans="1:3" x14ac:dyDescent="0.2">
      <c r="A137" s="4">
        <v>44629</v>
      </c>
      <c r="B137" s="2" t="s">
        <v>41</v>
      </c>
      <c r="C137" s="3">
        <v>455</v>
      </c>
    </row>
    <row r="138" spans="1:3" x14ac:dyDescent="0.2">
      <c r="A138" s="4">
        <v>44629</v>
      </c>
      <c r="B138" s="2" t="s">
        <v>42</v>
      </c>
      <c r="C138" s="3">
        <v>17</v>
      </c>
    </row>
    <row r="139" spans="1:3" x14ac:dyDescent="0.2">
      <c r="A139" s="4">
        <v>44629</v>
      </c>
      <c r="B139" s="2" t="s">
        <v>13</v>
      </c>
      <c r="C139" s="3">
        <v>60</v>
      </c>
    </row>
    <row r="140" spans="1:3" x14ac:dyDescent="0.2">
      <c r="A140" s="4">
        <v>44629</v>
      </c>
      <c r="B140" s="2" t="s">
        <v>13</v>
      </c>
      <c r="C140" s="3">
        <v>26.35</v>
      </c>
    </row>
    <row r="141" spans="1:3" x14ac:dyDescent="0.2">
      <c r="A141" s="4">
        <v>44630</v>
      </c>
      <c r="B141" s="2" t="s">
        <v>41</v>
      </c>
      <c r="C141" s="3">
        <v>105</v>
      </c>
    </row>
    <row r="142" spans="1:3" x14ac:dyDescent="0.2">
      <c r="A142" s="4">
        <v>44630</v>
      </c>
      <c r="B142" s="2" t="s">
        <v>41</v>
      </c>
      <c r="C142" s="3">
        <v>117</v>
      </c>
    </row>
    <row r="143" spans="1:3" x14ac:dyDescent="0.2">
      <c r="A143" s="4">
        <v>44630</v>
      </c>
      <c r="B143" s="2" t="s">
        <v>42</v>
      </c>
      <c r="C143" s="3">
        <v>10</v>
      </c>
    </row>
    <row r="144" spans="1:3" x14ac:dyDescent="0.2">
      <c r="A144" s="4">
        <v>44630</v>
      </c>
      <c r="B144" s="2" t="s">
        <v>13</v>
      </c>
      <c r="C144" s="3">
        <v>38</v>
      </c>
    </row>
    <row r="145" spans="1:3" x14ac:dyDescent="0.2">
      <c r="A145" s="4">
        <v>44631</v>
      </c>
      <c r="B145" s="2" t="s">
        <v>41</v>
      </c>
      <c r="C145" s="3">
        <v>105</v>
      </c>
    </row>
    <row r="146" spans="1:3" x14ac:dyDescent="0.2">
      <c r="A146" s="4">
        <v>44631</v>
      </c>
      <c r="B146" s="2" t="s">
        <v>3</v>
      </c>
      <c r="C146" s="3">
        <v>49.9</v>
      </c>
    </row>
    <row r="147" spans="1:3" x14ac:dyDescent="0.2">
      <c r="A147" s="4">
        <v>44631</v>
      </c>
      <c r="B147" s="2" t="s">
        <v>13</v>
      </c>
      <c r="C147" s="3">
        <v>35</v>
      </c>
    </row>
    <row r="148" spans="1:3" x14ac:dyDescent="0.2">
      <c r="A148" s="4">
        <v>44632</v>
      </c>
      <c r="B148" s="2" t="s">
        <v>9</v>
      </c>
      <c r="C148" s="3">
        <v>1557.04</v>
      </c>
    </row>
    <row r="149" spans="1:3" x14ac:dyDescent="0.2">
      <c r="A149" s="4">
        <v>44632</v>
      </c>
      <c r="B149" s="2" t="s">
        <v>2</v>
      </c>
      <c r="C149" s="3">
        <v>1350</v>
      </c>
    </row>
    <row r="150" spans="1:3" x14ac:dyDescent="0.2">
      <c r="A150" s="4">
        <v>44633</v>
      </c>
      <c r="B150" s="2" t="s">
        <v>15</v>
      </c>
      <c r="C150" s="3">
        <v>99.85</v>
      </c>
    </row>
    <row r="151" spans="1:3" x14ac:dyDescent="0.2">
      <c r="A151" s="4">
        <v>44634</v>
      </c>
      <c r="B151" s="2" t="s">
        <v>9</v>
      </c>
      <c r="C151" s="3">
        <v>355.2</v>
      </c>
    </row>
    <row r="152" spans="1:3" x14ac:dyDescent="0.2">
      <c r="A152" s="4">
        <v>44634</v>
      </c>
      <c r="B152" s="2" t="s">
        <v>3</v>
      </c>
      <c r="C152" s="3">
        <v>129</v>
      </c>
    </row>
    <row r="153" spans="1:3" x14ac:dyDescent="0.2">
      <c r="A153" s="4">
        <v>44634</v>
      </c>
      <c r="B153" s="2" t="s">
        <v>13</v>
      </c>
      <c r="C153" s="3">
        <v>26.35</v>
      </c>
    </row>
    <row r="154" spans="1:3" x14ac:dyDescent="0.2">
      <c r="A154" s="4">
        <v>44634</v>
      </c>
      <c r="B154" s="2" t="s">
        <v>13</v>
      </c>
      <c r="C154" s="3">
        <v>20.399999999999999</v>
      </c>
    </row>
    <row r="155" spans="1:3" x14ac:dyDescent="0.2">
      <c r="A155" s="4">
        <v>44634</v>
      </c>
      <c r="B155" s="2" t="s">
        <v>6</v>
      </c>
      <c r="C155" s="3">
        <v>35</v>
      </c>
    </row>
    <row r="156" spans="1:3" x14ac:dyDescent="0.2">
      <c r="A156" s="4">
        <v>44635</v>
      </c>
      <c r="B156" s="2" t="s">
        <v>39</v>
      </c>
      <c r="C156" s="3">
        <v>128</v>
      </c>
    </row>
    <row r="157" spans="1:3" x14ac:dyDescent="0.2">
      <c r="A157" s="4">
        <v>44635</v>
      </c>
      <c r="B157" s="2" t="s">
        <v>13</v>
      </c>
      <c r="C157" s="3">
        <v>20.399999999999999</v>
      </c>
    </row>
    <row r="158" spans="1:3" x14ac:dyDescent="0.2">
      <c r="A158" s="4">
        <v>44635</v>
      </c>
      <c r="B158" s="2" t="s">
        <v>13</v>
      </c>
      <c r="C158" s="3">
        <v>26.35</v>
      </c>
    </row>
    <row r="159" spans="1:3" x14ac:dyDescent="0.2">
      <c r="A159" s="4">
        <v>44635</v>
      </c>
      <c r="B159" s="2" t="s">
        <v>13</v>
      </c>
      <c r="C159" s="3">
        <v>91</v>
      </c>
    </row>
    <row r="160" spans="1:3" x14ac:dyDescent="0.2">
      <c r="A160" s="4">
        <v>44635</v>
      </c>
      <c r="B160" s="2" t="s">
        <v>13</v>
      </c>
      <c r="C160" s="3">
        <v>38</v>
      </c>
    </row>
    <row r="161" spans="1:3" x14ac:dyDescent="0.2">
      <c r="A161" s="4">
        <v>44636</v>
      </c>
      <c r="B161" s="2" t="s">
        <v>15</v>
      </c>
      <c r="C161" s="3">
        <v>65.3</v>
      </c>
    </row>
    <row r="162" spans="1:3" x14ac:dyDescent="0.2">
      <c r="A162" s="4">
        <v>44637</v>
      </c>
      <c r="B162" s="2" t="s">
        <v>15</v>
      </c>
      <c r="C162" s="3">
        <v>96.7</v>
      </c>
    </row>
    <row r="163" spans="1:3" x14ac:dyDescent="0.2">
      <c r="A163" s="4">
        <v>44638</v>
      </c>
      <c r="B163" s="2" t="s">
        <v>1</v>
      </c>
      <c r="C163" s="3">
        <v>89</v>
      </c>
    </row>
    <row r="164" spans="1:3" x14ac:dyDescent="0.2">
      <c r="A164" s="4">
        <v>44639</v>
      </c>
      <c r="B164" s="2" t="s">
        <v>1</v>
      </c>
      <c r="C164" s="3">
        <v>159.57</v>
      </c>
    </row>
    <row r="165" spans="1:3" x14ac:dyDescent="0.2">
      <c r="A165" s="4">
        <v>44639</v>
      </c>
      <c r="B165" s="2" t="s">
        <v>7</v>
      </c>
      <c r="C165" s="3">
        <v>50</v>
      </c>
    </row>
    <row r="166" spans="1:3" x14ac:dyDescent="0.2">
      <c r="A166" s="4">
        <v>44639</v>
      </c>
      <c r="B166" s="2" t="s">
        <v>7</v>
      </c>
      <c r="C166" s="3">
        <v>50</v>
      </c>
    </row>
    <row r="167" spans="1:3" x14ac:dyDescent="0.2">
      <c r="A167" s="4">
        <v>44639</v>
      </c>
      <c r="B167" s="2" t="s">
        <v>7</v>
      </c>
      <c r="C167" s="3">
        <v>85</v>
      </c>
    </row>
    <row r="168" spans="1:3" x14ac:dyDescent="0.2">
      <c r="A168" s="4">
        <v>44639</v>
      </c>
      <c r="B168" s="2" t="s">
        <v>42</v>
      </c>
      <c r="C168" s="3">
        <v>29</v>
      </c>
    </row>
    <row r="169" spans="1:3" x14ac:dyDescent="0.2">
      <c r="A169" s="4">
        <v>44640</v>
      </c>
      <c r="B169" s="2" t="s">
        <v>39</v>
      </c>
      <c r="C169" s="3">
        <v>550</v>
      </c>
    </row>
    <row r="170" spans="1:3" x14ac:dyDescent="0.2">
      <c r="A170" s="4">
        <v>44641</v>
      </c>
      <c r="B170" s="2" t="s">
        <v>39</v>
      </c>
      <c r="C170" s="3">
        <v>498</v>
      </c>
    </row>
    <row r="171" spans="1:3" x14ac:dyDescent="0.2">
      <c r="A171" s="4">
        <v>44641</v>
      </c>
      <c r="B171" s="2" t="s">
        <v>15</v>
      </c>
      <c r="C171" s="3">
        <v>61.9</v>
      </c>
    </row>
    <row r="172" spans="1:3" x14ac:dyDescent="0.2">
      <c r="A172" s="4">
        <v>44642</v>
      </c>
      <c r="B172" s="2" t="s">
        <v>5</v>
      </c>
      <c r="C172" s="3">
        <v>140</v>
      </c>
    </row>
    <row r="173" spans="1:3" x14ac:dyDescent="0.2">
      <c r="A173" s="4">
        <v>44642</v>
      </c>
      <c r="B173" s="2" t="s">
        <v>15</v>
      </c>
      <c r="C173" s="3">
        <v>57.8</v>
      </c>
    </row>
    <row r="174" spans="1:3" x14ac:dyDescent="0.2">
      <c r="A174" s="4">
        <v>44642</v>
      </c>
      <c r="B174" s="2" t="s">
        <v>7</v>
      </c>
      <c r="C174" s="3">
        <v>789.15</v>
      </c>
    </row>
    <row r="175" spans="1:3" x14ac:dyDescent="0.2">
      <c r="A175" s="4">
        <v>44644</v>
      </c>
      <c r="B175" s="2" t="s">
        <v>9</v>
      </c>
      <c r="C175" s="3">
        <v>646</v>
      </c>
    </row>
    <row r="176" spans="1:3" x14ac:dyDescent="0.2">
      <c r="A176" s="4">
        <v>44644</v>
      </c>
      <c r="B176" s="2" t="s">
        <v>41</v>
      </c>
      <c r="C176" s="3">
        <v>39</v>
      </c>
    </row>
    <row r="177" spans="1:3" x14ac:dyDescent="0.2">
      <c r="A177" s="4">
        <v>44644</v>
      </c>
      <c r="B177" s="2" t="s">
        <v>41</v>
      </c>
      <c r="C177" s="3">
        <v>251</v>
      </c>
    </row>
    <row r="178" spans="1:3" x14ac:dyDescent="0.2">
      <c r="A178" s="4">
        <v>44644</v>
      </c>
      <c r="B178" s="2" t="s">
        <v>15</v>
      </c>
      <c r="C178" s="3">
        <v>50.8</v>
      </c>
    </row>
    <row r="179" spans="1:3" x14ac:dyDescent="0.2">
      <c r="A179" s="4">
        <v>44645</v>
      </c>
      <c r="B179" s="2" t="s">
        <v>41</v>
      </c>
      <c r="C179" s="3">
        <v>105</v>
      </c>
    </row>
    <row r="180" spans="1:3" x14ac:dyDescent="0.2">
      <c r="A180" s="4">
        <v>44645</v>
      </c>
      <c r="B180" s="2" t="s">
        <v>41</v>
      </c>
      <c r="C180" s="3">
        <v>377</v>
      </c>
    </row>
    <row r="181" spans="1:3" x14ac:dyDescent="0.2">
      <c r="A181" s="4">
        <v>44645</v>
      </c>
      <c r="B181" s="2" t="s">
        <v>13</v>
      </c>
      <c r="C181" s="3">
        <v>73</v>
      </c>
    </row>
    <row r="182" spans="1:3" x14ac:dyDescent="0.2">
      <c r="A182" s="4">
        <v>44646</v>
      </c>
      <c r="B182" s="2" t="s">
        <v>1</v>
      </c>
      <c r="C182" s="3">
        <v>136.63</v>
      </c>
    </row>
    <row r="183" spans="1:3" x14ac:dyDescent="0.2">
      <c r="A183" s="4">
        <v>44646</v>
      </c>
      <c r="B183" s="2" t="s">
        <v>2</v>
      </c>
      <c r="C183" s="3">
        <v>125.93</v>
      </c>
    </row>
    <row r="184" spans="1:3" x14ac:dyDescent="0.2">
      <c r="A184" s="4">
        <v>44646</v>
      </c>
      <c r="B184" s="2" t="s">
        <v>3</v>
      </c>
      <c r="C184" s="3">
        <v>25</v>
      </c>
    </row>
    <row r="185" spans="1:3" x14ac:dyDescent="0.2">
      <c r="A185" s="4">
        <v>44646</v>
      </c>
      <c r="B185" s="2" t="s">
        <v>15</v>
      </c>
      <c r="C185" s="3">
        <v>442.16</v>
      </c>
    </row>
    <row r="186" spans="1:3" x14ac:dyDescent="0.2">
      <c r="A186" s="4">
        <v>44646</v>
      </c>
      <c r="B186" s="2" t="s">
        <v>15</v>
      </c>
      <c r="C186" s="3">
        <v>72.8</v>
      </c>
    </row>
    <row r="187" spans="1:3" x14ac:dyDescent="0.2">
      <c r="A187" s="4">
        <v>44646</v>
      </c>
      <c r="B187" s="2" t="s">
        <v>15</v>
      </c>
      <c r="C187" s="3">
        <v>38.9</v>
      </c>
    </row>
    <row r="188" spans="1:3" x14ac:dyDescent="0.2">
      <c r="A188" s="4">
        <v>44646</v>
      </c>
      <c r="B188" s="2" t="s">
        <v>15</v>
      </c>
      <c r="C188" s="3">
        <v>636.20000000000005</v>
      </c>
    </row>
    <row r="189" spans="1:3" x14ac:dyDescent="0.2">
      <c r="A189" s="4">
        <v>44646</v>
      </c>
      <c r="B189" s="2" t="s">
        <v>42</v>
      </c>
      <c r="C189" s="3">
        <v>55</v>
      </c>
    </row>
    <row r="190" spans="1:3" x14ac:dyDescent="0.2">
      <c r="A190" s="4">
        <v>44648</v>
      </c>
      <c r="B190" s="2" t="s">
        <v>1</v>
      </c>
      <c r="C190" s="3">
        <v>26.5</v>
      </c>
    </row>
    <row r="191" spans="1:3" x14ac:dyDescent="0.2">
      <c r="A191" s="4">
        <v>44648</v>
      </c>
      <c r="B191" s="2" t="s">
        <v>3</v>
      </c>
      <c r="C191" s="3">
        <v>2013</v>
      </c>
    </row>
    <row r="192" spans="1:3" x14ac:dyDescent="0.2">
      <c r="A192" s="4">
        <v>44648</v>
      </c>
      <c r="B192" s="2" t="s">
        <v>15</v>
      </c>
      <c r="C192" s="3">
        <v>52.7</v>
      </c>
    </row>
    <row r="193" spans="1:3" x14ac:dyDescent="0.2">
      <c r="A193" s="4">
        <v>44648</v>
      </c>
      <c r="B193" s="2" t="s">
        <v>15</v>
      </c>
      <c r="C193" s="3">
        <v>123.4</v>
      </c>
    </row>
    <row r="194" spans="1:3" x14ac:dyDescent="0.2">
      <c r="A194" s="4">
        <v>44648</v>
      </c>
      <c r="B194" s="2" t="s">
        <v>13</v>
      </c>
      <c r="C194" s="3">
        <v>60</v>
      </c>
    </row>
    <row r="195" spans="1:3" x14ac:dyDescent="0.2">
      <c r="A195" s="4">
        <v>44648</v>
      </c>
      <c r="B195" s="2" t="s">
        <v>6</v>
      </c>
      <c r="C195" s="3">
        <v>49</v>
      </c>
    </row>
    <row r="196" spans="1:3" x14ac:dyDescent="0.2">
      <c r="A196" s="4">
        <v>44649</v>
      </c>
      <c r="B196" s="2" t="s">
        <v>16</v>
      </c>
      <c r="C196" s="3">
        <v>26.74</v>
      </c>
    </row>
    <row r="197" spans="1:3" x14ac:dyDescent="0.2">
      <c r="A197" s="4">
        <v>44650</v>
      </c>
      <c r="B197" s="2" t="s">
        <v>41</v>
      </c>
      <c r="C197" s="3">
        <v>396</v>
      </c>
    </row>
    <row r="198" spans="1:3" x14ac:dyDescent="0.2">
      <c r="A198" s="4">
        <v>44651</v>
      </c>
      <c r="B198" s="2" t="s">
        <v>3</v>
      </c>
      <c r="C198" s="3">
        <v>389.8</v>
      </c>
    </row>
    <row r="199" spans="1:3" x14ac:dyDescent="0.2">
      <c r="A199" s="4">
        <v>44651</v>
      </c>
      <c r="B199" s="2" t="s">
        <v>42</v>
      </c>
      <c r="C199" s="3">
        <v>159</v>
      </c>
    </row>
    <row r="200" spans="1:3" x14ac:dyDescent="0.2">
      <c r="A200" s="4">
        <v>44651</v>
      </c>
      <c r="B200" s="2" t="s">
        <v>12</v>
      </c>
      <c r="C200" s="3">
        <v>525.70000000000005</v>
      </c>
    </row>
    <row r="201" spans="1:3" x14ac:dyDescent="0.2">
      <c r="A201" s="4">
        <v>44652</v>
      </c>
      <c r="B201" s="2" t="s">
        <v>9</v>
      </c>
      <c r="C201" s="3">
        <v>443</v>
      </c>
    </row>
    <row r="202" spans="1:3" x14ac:dyDescent="0.2">
      <c r="A202" s="4">
        <v>44652</v>
      </c>
      <c r="B202" s="2" t="s">
        <v>0</v>
      </c>
      <c r="C202" s="3">
        <v>199</v>
      </c>
    </row>
    <row r="203" spans="1:3" x14ac:dyDescent="0.2">
      <c r="A203" s="4">
        <v>44652</v>
      </c>
      <c r="B203" s="2" t="s">
        <v>15</v>
      </c>
      <c r="C203" s="3">
        <v>214.2</v>
      </c>
    </row>
    <row r="204" spans="1:3" x14ac:dyDescent="0.2">
      <c r="A204" s="4">
        <v>44653</v>
      </c>
      <c r="B204" s="2" t="s">
        <v>15</v>
      </c>
      <c r="C204" s="3">
        <v>530.29999999999995</v>
      </c>
    </row>
    <row r="205" spans="1:3" x14ac:dyDescent="0.2">
      <c r="A205" s="4">
        <v>44655</v>
      </c>
      <c r="B205" s="2" t="s">
        <v>16</v>
      </c>
      <c r="C205" s="3">
        <v>134.25</v>
      </c>
    </row>
    <row r="206" spans="1:3" x14ac:dyDescent="0.2">
      <c r="A206" s="4">
        <v>44655</v>
      </c>
      <c r="B206" s="2" t="s">
        <v>15</v>
      </c>
      <c r="C206" s="3">
        <v>71.36</v>
      </c>
    </row>
    <row r="207" spans="1:3" x14ac:dyDescent="0.2">
      <c r="A207" s="4">
        <v>44655</v>
      </c>
      <c r="B207" s="2" t="s">
        <v>13</v>
      </c>
      <c r="C207" s="3">
        <v>60</v>
      </c>
    </row>
    <row r="208" spans="1:3" x14ac:dyDescent="0.2">
      <c r="A208" s="4">
        <v>44656</v>
      </c>
      <c r="B208" s="2" t="s">
        <v>39</v>
      </c>
      <c r="C208" s="3">
        <v>550</v>
      </c>
    </row>
    <row r="209" spans="1:3" x14ac:dyDescent="0.2">
      <c r="A209" s="4">
        <v>44656</v>
      </c>
      <c r="B209" s="2" t="s">
        <v>3</v>
      </c>
      <c r="C209" s="3">
        <v>863</v>
      </c>
    </row>
    <row r="210" spans="1:3" x14ac:dyDescent="0.2">
      <c r="A210" s="4">
        <v>44656</v>
      </c>
      <c r="B210" s="2" t="s">
        <v>15</v>
      </c>
      <c r="C210" s="3">
        <v>108.3</v>
      </c>
    </row>
    <row r="211" spans="1:3" x14ac:dyDescent="0.2">
      <c r="A211" s="4">
        <v>44656</v>
      </c>
      <c r="B211" s="2" t="s">
        <v>15</v>
      </c>
      <c r="C211" s="3">
        <v>111.4</v>
      </c>
    </row>
    <row r="212" spans="1:3" x14ac:dyDescent="0.2">
      <c r="A212" s="4">
        <v>44656</v>
      </c>
      <c r="B212" s="2" t="s">
        <v>13</v>
      </c>
      <c r="C212" s="3">
        <v>33</v>
      </c>
    </row>
    <row r="213" spans="1:3" x14ac:dyDescent="0.2">
      <c r="A213" s="4">
        <v>44656</v>
      </c>
      <c r="B213" s="2" t="s">
        <v>10</v>
      </c>
      <c r="C213" s="3">
        <v>690</v>
      </c>
    </row>
    <row r="214" spans="1:3" x14ac:dyDescent="0.2">
      <c r="A214" s="4">
        <v>44657</v>
      </c>
      <c r="B214" s="2" t="s">
        <v>39</v>
      </c>
      <c r="C214" s="3">
        <v>749</v>
      </c>
    </row>
    <row r="215" spans="1:3" x14ac:dyDescent="0.2">
      <c r="A215" s="4">
        <v>44657</v>
      </c>
      <c r="B215" s="2" t="s">
        <v>41</v>
      </c>
      <c r="C215" s="3">
        <v>416</v>
      </c>
    </row>
    <row r="216" spans="1:3" x14ac:dyDescent="0.2">
      <c r="A216" s="4">
        <v>44657</v>
      </c>
      <c r="B216" s="2" t="s">
        <v>7</v>
      </c>
      <c r="C216" s="3">
        <v>73</v>
      </c>
    </row>
    <row r="217" spans="1:3" x14ac:dyDescent="0.2">
      <c r="A217" s="4">
        <v>44657</v>
      </c>
      <c r="B217" s="2" t="s">
        <v>13</v>
      </c>
      <c r="C217" s="3">
        <v>10</v>
      </c>
    </row>
    <row r="218" spans="1:3" x14ac:dyDescent="0.2">
      <c r="A218" s="4">
        <v>44657</v>
      </c>
      <c r="B218" s="2" t="s">
        <v>13</v>
      </c>
      <c r="C218" s="3">
        <v>46</v>
      </c>
    </row>
    <row r="219" spans="1:3" x14ac:dyDescent="0.2">
      <c r="A219" s="4">
        <v>44658</v>
      </c>
      <c r="B219" s="2" t="s">
        <v>2</v>
      </c>
      <c r="C219" s="3">
        <v>1350</v>
      </c>
    </row>
    <row r="220" spans="1:3" x14ac:dyDescent="0.2">
      <c r="A220" s="4">
        <v>44658</v>
      </c>
      <c r="B220" s="2" t="s">
        <v>15</v>
      </c>
      <c r="C220" s="3">
        <v>77.8</v>
      </c>
    </row>
    <row r="221" spans="1:3" x14ac:dyDescent="0.2">
      <c r="A221" s="4">
        <v>44658</v>
      </c>
      <c r="B221" s="2" t="s">
        <v>15</v>
      </c>
      <c r="C221" s="3">
        <v>34.5</v>
      </c>
    </row>
    <row r="222" spans="1:3" x14ac:dyDescent="0.2">
      <c r="A222" s="4">
        <v>44658</v>
      </c>
      <c r="B222" s="2" t="s">
        <v>13</v>
      </c>
      <c r="C222" s="3">
        <v>51</v>
      </c>
    </row>
    <row r="223" spans="1:3" x14ac:dyDescent="0.2">
      <c r="A223" s="4">
        <v>44659</v>
      </c>
      <c r="B223" s="2" t="s">
        <v>15</v>
      </c>
      <c r="C223" s="3">
        <v>349.2</v>
      </c>
    </row>
    <row r="224" spans="1:3" x14ac:dyDescent="0.2">
      <c r="A224" s="4">
        <v>44659</v>
      </c>
      <c r="B224" s="2" t="s">
        <v>4</v>
      </c>
      <c r="C224" s="3">
        <v>980</v>
      </c>
    </row>
    <row r="225" spans="1:3" x14ac:dyDescent="0.2">
      <c r="A225" s="4">
        <v>44659</v>
      </c>
      <c r="B225" s="2" t="s">
        <v>13</v>
      </c>
      <c r="C225" s="3">
        <v>51</v>
      </c>
    </row>
    <row r="226" spans="1:3" x14ac:dyDescent="0.2">
      <c r="A226" s="4">
        <v>44659</v>
      </c>
      <c r="B226" s="2" t="s">
        <v>13</v>
      </c>
      <c r="C226" s="3">
        <v>44.2</v>
      </c>
    </row>
    <row r="227" spans="1:3" x14ac:dyDescent="0.2">
      <c r="A227" s="4">
        <v>44659</v>
      </c>
      <c r="B227" s="2" t="s">
        <v>37</v>
      </c>
      <c r="C227" s="3">
        <v>364</v>
      </c>
    </row>
    <row r="228" spans="1:3" x14ac:dyDescent="0.2">
      <c r="A228" s="4">
        <v>44660</v>
      </c>
      <c r="B228" s="2" t="s">
        <v>41</v>
      </c>
      <c r="C228" s="3">
        <v>40</v>
      </c>
    </row>
    <row r="229" spans="1:3" x14ac:dyDescent="0.2">
      <c r="A229" s="4">
        <v>44660</v>
      </c>
      <c r="B229" s="2" t="s">
        <v>15</v>
      </c>
      <c r="C229" s="3">
        <v>48.3</v>
      </c>
    </row>
    <row r="230" spans="1:3" x14ac:dyDescent="0.2">
      <c r="A230" s="4">
        <v>44660</v>
      </c>
      <c r="B230" s="2" t="s">
        <v>7</v>
      </c>
      <c r="C230" s="3">
        <v>37</v>
      </c>
    </row>
    <row r="231" spans="1:3" x14ac:dyDescent="0.2">
      <c r="A231" s="4">
        <v>44660</v>
      </c>
      <c r="B231" s="2" t="s">
        <v>42</v>
      </c>
      <c r="C231" s="3">
        <v>17</v>
      </c>
    </row>
    <row r="232" spans="1:3" x14ac:dyDescent="0.2">
      <c r="A232" s="4">
        <v>44660</v>
      </c>
      <c r="B232" s="2" t="s">
        <v>13</v>
      </c>
      <c r="C232" s="3">
        <v>29</v>
      </c>
    </row>
    <row r="233" spans="1:3" x14ac:dyDescent="0.2">
      <c r="A233" s="4">
        <v>44661</v>
      </c>
      <c r="B233" s="2" t="s">
        <v>7</v>
      </c>
      <c r="C233" s="3">
        <v>55</v>
      </c>
    </row>
    <row r="234" spans="1:3" x14ac:dyDescent="0.2">
      <c r="A234" s="4">
        <v>44661</v>
      </c>
      <c r="B234" s="2" t="s">
        <v>42</v>
      </c>
      <c r="C234" s="3">
        <v>10</v>
      </c>
    </row>
    <row r="235" spans="1:3" x14ac:dyDescent="0.2">
      <c r="A235" s="4">
        <v>44662</v>
      </c>
      <c r="B235" s="2" t="s">
        <v>9</v>
      </c>
      <c r="C235" s="3">
        <v>59</v>
      </c>
    </row>
    <row r="236" spans="1:3" x14ac:dyDescent="0.2">
      <c r="A236" s="4">
        <v>44662</v>
      </c>
      <c r="B236" s="2" t="s">
        <v>7</v>
      </c>
      <c r="C236" s="3">
        <v>66</v>
      </c>
    </row>
    <row r="237" spans="1:3" x14ac:dyDescent="0.2">
      <c r="A237" s="4">
        <v>44663</v>
      </c>
      <c r="B237" s="2" t="s">
        <v>9</v>
      </c>
      <c r="C237" s="3">
        <v>476</v>
      </c>
    </row>
    <row r="238" spans="1:3" x14ac:dyDescent="0.2">
      <c r="A238" s="4">
        <v>44663</v>
      </c>
      <c r="B238" s="2" t="s">
        <v>7</v>
      </c>
      <c r="C238" s="3">
        <v>746.29</v>
      </c>
    </row>
    <row r="239" spans="1:3" x14ac:dyDescent="0.2">
      <c r="A239" s="4">
        <v>44663</v>
      </c>
      <c r="B239" s="2" t="s">
        <v>7</v>
      </c>
      <c r="C239" s="3">
        <v>60</v>
      </c>
    </row>
    <row r="240" spans="1:3" x14ac:dyDescent="0.2">
      <c r="A240" s="4">
        <v>44664</v>
      </c>
      <c r="B240" s="2" t="s">
        <v>39</v>
      </c>
      <c r="C240" s="3">
        <v>549</v>
      </c>
    </row>
    <row r="241" spans="1:3" x14ac:dyDescent="0.2">
      <c r="A241" s="4">
        <v>44664</v>
      </c>
      <c r="B241" s="2" t="s">
        <v>39</v>
      </c>
      <c r="C241" s="3">
        <v>550</v>
      </c>
    </row>
    <row r="242" spans="1:3" x14ac:dyDescent="0.2">
      <c r="A242" s="4">
        <v>44664</v>
      </c>
      <c r="B242" s="2" t="s">
        <v>16</v>
      </c>
      <c r="C242" s="3">
        <v>1200</v>
      </c>
    </row>
    <row r="243" spans="1:3" x14ac:dyDescent="0.2">
      <c r="A243" s="4">
        <v>44664</v>
      </c>
      <c r="B243" s="2" t="s">
        <v>15</v>
      </c>
      <c r="C243" s="3">
        <v>29.4</v>
      </c>
    </row>
    <row r="244" spans="1:3" x14ac:dyDescent="0.2">
      <c r="A244" s="4">
        <v>44666</v>
      </c>
      <c r="B244" s="2" t="s">
        <v>16</v>
      </c>
      <c r="C244" s="3">
        <v>400</v>
      </c>
    </row>
    <row r="245" spans="1:3" x14ac:dyDescent="0.2">
      <c r="A245" s="4">
        <v>44666</v>
      </c>
      <c r="B245" s="2" t="s">
        <v>7</v>
      </c>
      <c r="C245" s="3">
        <v>124</v>
      </c>
    </row>
    <row r="246" spans="1:3" x14ac:dyDescent="0.2">
      <c r="A246" s="4">
        <v>44666</v>
      </c>
      <c r="B246" s="2" t="s">
        <v>6</v>
      </c>
      <c r="C246" s="3">
        <v>40</v>
      </c>
    </row>
    <row r="247" spans="1:3" x14ac:dyDescent="0.2">
      <c r="A247" s="4">
        <v>44667</v>
      </c>
      <c r="B247" s="2" t="s">
        <v>7</v>
      </c>
      <c r="C247" s="3">
        <v>87</v>
      </c>
    </row>
    <row r="248" spans="1:3" x14ac:dyDescent="0.2">
      <c r="A248" s="4">
        <v>44668</v>
      </c>
      <c r="B248" s="2" t="s">
        <v>1</v>
      </c>
      <c r="C248" s="3">
        <v>27.04</v>
      </c>
    </row>
    <row r="249" spans="1:3" x14ac:dyDescent="0.2">
      <c r="A249" s="4">
        <v>44668</v>
      </c>
      <c r="B249" s="2" t="s">
        <v>6</v>
      </c>
      <c r="C249" s="3">
        <v>17.989999999999998</v>
      </c>
    </row>
    <row r="250" spans="1:3" x14ac:dyDescent="0.2">
      <c r="A250" s="4">
        <v>44669</v>
      </c>
      <c r="B250" s="2" t="s">
        <v>1</v>
      </c>
      <c r="C250" s="3">
        <v>89</v>
      </c>
    </row>
    <row r="251" spans="1:3" x14ac:dyDescent="0.2">
      <c r="A251" s="4">
        <v>44669</v>
      </c>
      <c r="B251" s="2" t="s">
        <v>41</v>
      </c>
      <c r="C251" s="3">
        <v>455</v>
      </c>
    </row>
    <row r="252" spans="1:3" x14ac:dyDescent="0.2">
      <c r="A252" s="4">
        <v>44669</v>
      </c>
      <c r="B252" s="2" t="s">
        <v>41</v>
      </c>
      <c r="C252" s="3">
        <v>416</v>
      </c>
    </row>
    <row r="253" spans="1:3" x14ac:dyDescent="0.2">
      <c r="A253" s="4">
        <v>44670</v>
      </c>
      <c r="B253" s="2" t="s">
        <v>15</v>
      </c>
      <c r="C253" s="3">
        <v>667.4</v>
      </c>
    </row>
    <row r="254" spans="1:3" x14ac:dyDescent="0.2">
      <c r="A254" s="4">
        <v>44670</v>
      </c>
      <c r="B254" s="2" t="s">
        <v>15</v>
      </c>
      <c r="C254" s="3">
        <v>126.4</v>
      </c>
    </row>
    <row r="255" spans="1:3" x14ac:dyDescent="0.2">
      <c r="A255" s="4">
        <v>44670</v>
      </c>
      <c r="B255" s="2" t="s">
        <v>38</v>
      </c>
      <c r="C255" s="3">
        <v>181.12</v>
      </c>
    </row>
    <row r="256" spans="1:3" x14ac:dyDescent="0.2">
      <c r="A256" s="4">
        <v>44670</v>
      </c>
      <c r="B256" s="2" t="s">
        <v>42</v>
      </c>
      <c r="C256" s="3">
        <v>29</v>
      </c>
    </row>
    <row r="257" spans="1:3" x14ac:dyDescent="0.2">
      <c r="A257" s="4">
        <v>44671</v>
      </c>
      <c r="B257" s="2" t="s">
        <v>15</v>
      </c>
      <c r="C257" s="3">
        <v>361.1</v>
      </c>
    </row>
    <row r="258" spans="1:3" x14ac:dyDescent="0.2">
      <c r="A258" s="4">
        <v>44672</v>
      </c>
      <c r="B258" s="2" t="s">
        <v>5</v>
      </c>
      <c r="C258" s="3">
        <v>140</v>
      </c>
    </row>
    <row r="259" spans="1:3" x14ac:dyDescent="0.2">
      <c r="A259" s="4">
        <v>44672</v>
      </c>
      <c r="B259" s="2" t="s">
        <v>15</v>
      </c>
      <c r="C259" s="3">
        <v>80</v>
      </c>
    </row>
    <row r="260" spans="1:3" x14ac:dyDescent="0.2">
      <c r="A260" s="4">
        <v>44672</v>
      </c>
      <c r="B260" s="2" t="s">
        <v>6</v>
      </c>
      <c r="C260" s="3">
        <v>18.010000000000002</v>
      </c>
    </row>
    <row r="261" spans="1:3" x14ac:dyDescent="0.2">
      <c r="A261" s="4">
        <v>44673</v>
      </c>
      <c r="B261" s="2" t="s">
        <v>15</v>
      </c>
      <c r="C261" s="3">
        <v>173.3</v>
      </c>
    </row>
    <row r="262" spans="1:3" x14ac:dyDescent="0.2">
      <c r="A262" s="4">
        <v>44674</v>
      </c>
      <c r="B262" s="2" t="s">
        <v>15</v>
      </c>
      <c r="C262" s="3">
        <v>586.36</v>
      </c>
    </row>
    <row r="263" spans="1:3" x14ac:dyDescent="0.2">
      <c r="A263" s="4">
        <v>44676</v>
      </c>
      <c r="B263" s="2" t="s">
        <v>2</v>
      </c>
      <c r="C263" s="3">
        <v>538.4</v>
      </c>
    </row>
    <row r="264" spans="1:3" x14ac:dyDescent="0.2">
      <c r="A264" s="4">
        <v>44676</v>
      </c>
      <c r="B264" s="2" t="s">
        <v>15</v>
      </c>
      <c r="C264" s="3">
        <v>739.89</v>
      </c>
    </row>
    <row r="265" spans="1:3" x14ac:dyDescent="0.2">
      <c r="A265" s="4">
        <v>44676</v>
      </c>
      <c r="B265" s="2" t="s">
        <v>15</v>
      </c>
      <c r="C265" s="3">
        <v>88.5</v>
      </c>
    </row>
    <row r="266" spans="1:3" x14ac:dyDescent="0.2">
      <c r="A266" s="4">
        <v>44677</v>
      </c>
      <c r="B266" s="2" t="s">
        <v>9</v>
      </c>
      <c r="C266" s="3">
        <v>463</v>
      </c>
    </row>
    <row r="267" spans="1:3" x14ac:dyDescent="0.2">
      <c r="A267" s="4">
        <v>44677</v>
      </c>
      <c r="B267" s="2" t="s">
        <v>15</v>
      </c>
      <c r="C267" s="3">
        <v>247.4</v>
      </c>
    </row>
    <row r="268" spans="1:3" x14ac:dyDescent="0.2">
      <c r="A268" s="4">
        <v>44677</v>
      </c>
      <c r="B268" s="2" t="s">
        <v>13</v>
      </c>
      <c r="C268" s="3">
        <v>44.2</v>
      </c>
    </row>
    <row r="269" spans="1:3" x14ac:dyDescent="0.2">
      <c r="A269" s="4">
        <v>44680</v>
      </c>
      <c r="B269" s="2" t="s">
        <v>0</v>
      </c>
      <c r="C269" s="3">
        <v>1800</v>
      </c>
    </row>
    <row r="270" spans="1:3" x14ac:dyDescent="0.2">
      <c r="A270" s="4">
        <v>44680</v>
      </c>
      <c r="B270" s="2" t="s">
        <v>16</v>
      </c>
      <c r="C270" s="3">
        <v>28.87</v>
      </c>
    </row>
    <row r="271" spans="1:3" x14ac:dyDescent="0.2">
      <c r="A271" s="4">
        <v>44680</v>
      </c>
      <c r="B271" s="2" t="s">
        <v>15</v>
      </c>
      <c r="C271" s="3">
        <v>97.4</v>
      </c>
    </row>
    <row r="272" spans="1:3" x14ac:dyDescent="0.2">
      <c r="A272" s="4">
        <v>44680</v>
      </c>
      <c r="B272" s="2" t="s">
        <v>13</v>
      </c>
      <c r="C272" s="3">
        <v>26.35</v>
      </c>
    </row>
    <row r="273" spans="1:3" x14ac:dyDescent="0.2">
      <c r="A273" s="4">
        <v>44683</v>
      </c>
      <c r="B273" s="2" t="s">
        <v>39</v>
      </c>
      <c r="C273" s="3">
        <v>549</v>
      </c>
    </row>
    <row r="274" spans="1:3" x14ac:dyDescent="0.2">
      <c r="A274" s="4">
        <v>44683</v>
      </c>
      <c r="B274" s="2" t="s">
        <v>39</v>
      </c>
      <c r="C274" s="3">
        <v>549</v>
      </c>
    </row>
    <row r="275" spans="1:3" x14ac:dyDescent="0.2">
      <c r="A275" s="4">
        <v>44683</v>
      </c>
      <c r="B275" s="2" t="s">
        <v>15</v>
      </c>
      <c r="C275" s="3">
        <v>237.3</v>
      </c>
    </row>
    <row r="276" spans="1:3" x14ac:dyDescent="0.2">
      <c r="A276" s="4">
        <v>44683</v>
      </c>
      <c r="B276" s="2" t="s">
        <v>15</v>
      </c>
      <c r="C276" s="3">
        <v>22.4</v>
      </c>
    </row>
    <row r="277" spans="1:3" x14ac:dyDescent="0.2">
      <c r="A277" s="4">
        <v>44683</v>
      </c>
      <c r="B277" s="2" t="s">
        <v>13</v>
      </c>
      <c r="C277" s="3">
        <v>17</v>
      </c>
    </row>
    <row r="278" spans="1:3" x14ac:dyDescent="0.2">
      <c r="A278" s="4">
        <v>44683</v>
      </c>
      <c r="B278" s="2" t="s">
        <v>13</v>
      </c>
      <c r="C278" s="3">
        <v>26.35</v>
      </c>
    </row>
    <row r="279" spans="1:3" x14ac:dyDescent="0.2">
      <c r="A279" s="4">
        <v>44684</v>
      </c>
      <c r="B279" s="2" t="s">
        <v>41</v>
      </c>
      <c r="C279" s="3">
        <v>30</v>
      </c>
    </row>
    <row r="280" spans="1:3" x14ac:dyDescent="0.2">
      <c r="A280" s="4">
        <v>44684</v>
      </c>
      <c r="B280" s="2" t="s">
        <v>13</v>
      </c>
      <c r="C280" s="3">
        <v>26.35</v>
      </c>
    </row>
    <row r="281" spans="1:3" x14ac:dyDescent="0.2">
      <c r="A281" s="4">
        <v>44685</v>
      </c>
      <c r="B281" s="2" t="s">
        <v>16</v>
      </c>
      <c r="C281" s="3">
        <v>144.22999999999999</v>
      </c>
    </row>
    <row r="282" spans="1:3" x14ac:dyDescent="0.2">
      <c r="A282" s="4">
        <v>44685</v>
      </c>
      <c r="B282" s="2" t="s">
        <v>15</v>
      </c>
      <c r="C282" s="3">
        <v>181.56</v>
      </c>
    </row>
    <row r="283" spans="1:3" x14ac:dyDescent="0.2">
      <c r="A283" s="4">
        <v>44685</v>
      </c>
      <c r="B283" s="2" t="s">
        <v>12</v>
      </c>
      <c r="C283" s="3">
        <v>525.79999999999995</v>
      </c>
    </row>
    <row r="284" spans="1:3" x14ac:dyDescent="0.2">
      <c r="A284" s="4">
        <v>44686</v>
      </c>
      <c r="B284" s="2" t="s">
        <v>39</v>
      </c>
      <c r="C284" s="3">
        <v>128</v>
      </c>
    </row>
    <row r="285" spans="1:3" x14ac:dyDescent="0.2">
      <c r="A285" s="4">
        <v>44686</v>
      </c>
      <c r="B285" s="2" t="s">
        <v>3</v>
      </c>
      <c r="C285" s="3">
        <v>299.8</v>
      </c>
    </row>
    <row r="286" spans="1:3" x14ac:dyDescent="0.2">
      <c r="A286" s="4">
        <v>44687</v>
      </c>
      <c r="B286" s="2" t="s">
        <v>39</v>
      </c>
      <c r="C286" s="3">
        <v>550</v>
      </c>
    </row>
    <row r="287" spans="1:3" x14ac:dyDescent="0.2">
      <c r="A287" s="4">
        <v>44687</v>
      </c>
      <c r="B287" s="2" t="s">
        <v>41</v>
      </c>
      <c r="C287" s="3">
        <v>423</v>
      </c>
    </row>
    <row r="288" spans="1:3" x14ac:dyDescent="0.2">
      <c r="A288" s="4">
        <v>44687</v>
      </c>
      <c r="B288" s="2" t="s">
        <v>2</v>
      </c>
      <c r="C288" s="3">
        <v>1350</v>
      </c>
    </row>
    <row r="289" spans="1:3" x14ac:dyDescent="0.2">
      <c r="A289" s="4">
        <v>44687</v>
      </c>
      <c r="B289" s="2" t="s">
        <v>15</v>
      </c>
      <c r="C289" s="3">
        <v>114.4</v>
      </c>
    </row>
    <row r="290" spans="1:3" x14ac:dyDescent="0.2">
      <c r="A290" s="4">
        <v>44687</v>
      </c>
      <c r="B290" s="2" t="s">
        <v>13</v>
      </c>
      <c r="C290" s="3">
        <v>26.35</v>
      </c>
    </row>
    <row r="291" spans="1:3" x14ac:dyDescent="0.2">
      <c r="A291" s="4">
        <v>44688</v>
      </c>
      <c r="B291" s="2" t="s">
        <v>3</v>
      </c>
      <c r="C291" s="3">
        <v>182.9</v>
      </c>
    </row>
    <row r="292" spans="1:3" x14ac:dyDescent="0.2">
      <c r="A292" s="4">
        <v>44688</v>
      </c>
      <c r="B292" s="2" t="s">
        <v>12</v>
      </c>
      <c r="C292" s="3">
        <v>89.9</v>
      </c>
    </row>
    <row r="293" spans="1:3" x14ac:dyDescent="0.2">
      <c r="A293" s="4">
        <v>44690</v>
      </c>
      <c r="B293" s="2" t="s">
        <v>15</v>
      </c>
      <c r="C293" s="3">
        <v>69.900000000000006</v>
      </c>
    </row>
    <row r="294" spans="1:3" x14ac:dyDescent="0.2">
      <c r="A294" s="4">
        <v>44690</v>
      </c>
      <c r="B294" s="2" t="s">
        <v>15</v>
      </c>
      <c r="C294" s="3">
        <v>121.4</v>
      </c>
    </row>
    <row r="295" spans="1:3" x14ac:dyDescent="0.2">
      <c r="A295" s="4">
        <v>44690</v>
      </c>
      <c r="B295" s="2" t="s">
        <v>15</v>
      </c>
      <c r="C295" s="3">
        <v>13.9</v>
      </c>
    </row>
    <row r="296" spans="1:3" x14ac:dyDescent="0.2">
      <c r="A296" s="4">
        <v>44690</v>
      </c>
      <c r="B296" s="2" t="s">
        <v>42</v>
      </c>
      <c r="C296" s="3">
        <v>17</v>
      </c>
    </row>
    <row r="297" spans="1:3" x14ac:dyDescent="0.2">
      <c r="A297" s="4">
        <v>44690</v>
      </c>
      <c r="B297" s="2" t="s">
        <v>13</v>
      </c>
      <c r="C297" s="3">
        <v>89.2</v>
      </c>
    </row>
    <row r="298" spans="1:3" x14ac:dyDescent="0.2">
      <c r="A298" s="4">
        <v>44690</v>
      </c>
      <c r="B298" s="2" t="s">
        <v>13</v>
      </c>
      <c r="C298" s="3">
        <v>26.35</v>
      </c>
    </row>
    <row r="299" spans="1:3" x14ac:dyDescent="0.2">
      <c r="A299" s="4">
        <v>44692</v>
      </c>
      <c r="B299" s="2" t="s">
        <v>41</v>
      </c>
      <c r="C299" s="3">
        <v>214</v>
      </c>
    </row>
    <row r="300" spans="1:3" x14ac:dyDescent="0.2">
      <c r="A300" s="4">
        <v>44692</v>
      </c>
      <c r="B300" s="2" t="s">
        <v>13</v>
      </c>
      <c r="C300" s="3">
        <v>91</v>
      </c>
    </row>
    <row r="301" spans="1:3" x14ac:dyDescent="0.2">
      <c r="A301" s="4">
        <v>44692</v>
      </c>
      <c r="B301" s="2" t="s">
        <v>13</v>
      </c>
      <c r="C301" s="3">
        <v>93</v>
      </c>
    </row>
    <row r="302" spans="1:3" x14ac:dyDescent="0.2">
      <c r="A302" s="4">
        <v>44694</v>
      </c>
      <c r="B302" s="2" t="s">
        <v>15</v>
      </c>
      <c r="C302" s="3">
        <v>70.8</v>
      </c>
    </row>
    <row r="303" spans="1:3" x14ac:dyDescent="0.2">
      <c r="A303" s="4">
        <v>44695</v>
      </c>
      <c r="B303" s="2" t="s">
        <v>41</v>
      </c>
      <c r="C303" s="3">
        <v>39</v>
      </c>
    </row>
    <row r="304" spans="1:3" x14ac:dyDescent="0.2">
      <c r="A304" s="4">
        <v>44695</v>
      </c>
      <c r="B304" s="2" t="s">
        <v>41</v>
      </c>
      <c r="C304" s="3">
        <v>251</v>
      </c>
    </row>
    <row r="305" spans="1:3" x14ac:dyDescent="0.2">
      <c r="A305" s="4">
        <v>44696</v>
      </c>
      <c r="B305" s="2" t="s">
        <v>3</v>
      </c>
      <c r="C305" s="3">
        <v>116.46</v>
      </c>
    </row>
    <row r="306" spans="1:3" x14ac:dyDescent="0.2">
      <c r="A306" s="4">
        <v>44696</v>
      </c>
      <c r="B306" s="2" t="s">
        <v>16</v>
      </c>
      <c r="C306" s="3">
        <v>400</v>
      </c>
    </row>
    <row r="307" spans="1:3" x14ac:dyDescent="0.2">
      <c r="A307" s="4">
        <v>44696</v>
      </c>
      <c r="B307" s="2" t="s">
        <v>37</v>
      </c>
      <c r="C307" s="3">
        <v>244.33</v>
      </c>
    </row>
    <row r="308" spans="1:3" x14ac:dyDescent="0.2">
      <c r="A308" s="4">
        <v>44699</v>
      </c>
      <c r="B308" s="2" t="s">
        <v>1</v>
      </c>
      <c r="C308" s="3">
        <v>89</v>
      </c>
    </row>
    <row r="309" spans="1:3" x14ac:dyDescent="0.2">
      <c r="A309" s="4">
        <v>44699</v>
      </c>
      <c r="B309" s="2" t="s">
        <v>41</v>
      </c>
      <c r="C309" s="3">
        <v>249</v>
      </c>
    </row>
    <row r="310" spans="1:3" x14ac:dyDescent="0.2">
      <c r="A310" s="4">
        <v>44700</v>
      </c>
      <c r="B310" s="2" t="s">
        <v>1</v>
      </c>
      <c r="C310" s="3">
        <v>293.2</v>
      </c>
    </row>
    <row r="311" spans="1:3" x14ac:dyDescent="0.2">
      <c r="A311" s="4">
        <v>44700</v>
      </c>
      <c r="B311" s="2" t="s">
        <v>41</v>
      </c>
      <c r="C311" s="3">
        <v>26</v>
      </c>
    </row>
    <row r="312" spans="1:3" x14ac:dyDescent="0.2">
      <c r="A312" s="4">
        <v>44700</v>
      </c>
      <c r="B312" s="2" t="s">
        <v>41</v>
      </c>
      <c r="C312" s="3">
        <v>39</v>
      </c>
    </row>
    <row r="313" spans="1:3" x14ac:dyDescent="0.2">
      <c r="A313" s="4">
        <v>44700</v>
      </c>
      <c r="B313" s="2" t="s">
        <v>15</v>
      </c>
      <c r="C313" s="3">
        <v>29</v>
      </c>
    </row>
    <row r="314" spans="1:3" x14ac:dyDescent="0.2">
      <c r="A314" s="4">
        <v>44700</v>
      </c>
      <c r="B314" s="2" t="s">
        <v>38</v>
      </c>
      <c r="C314" s="3">
        <v>201.86</v>
      </c>
    </row>
    <row r="315" spans="1:3" x14ac:dyDescent="0.2">
      <c r="A315" s="4">
        <v>44700</v>
      </c>
      <c r="B315" s="2" t="s">
        <v>42</v>
      </c>
      <c r="C315" s="3">
        <v>29</v>
      </c>
    </row>
    <row r="316" spans="1:3" x14ac:dyDescent="0.2">
      <c r="A316" s="4">
        <v>44700</v>
      </c>
      <c r="B316" s="2" t="s">
        <v>13</v>
      </c>
      <c r="C316" s="3">
        <v>69</v>
      </c>
    </row>
    <row r="317" spans="1:3" x14ac:dyDescent="0.2">
      <c r="A317" s="4">
        <v>44701</v>
      </c>
      <c r="B317" s="2" t="s">
        <v>9</v>
      </c>
      <c r="C317" s="3">
        <v>543</v>
      </c>
    </row>
    <row r="318" spans="1:3" x14ac:dyDescent="0.2">
      <c r="A318" s="4">
        <v>44701</v>
      </c>
      <c r="B318" s="2" t="s">
        <v>41</v>
      </c>
      <c r="C318" s="3">
        <v>39</v>
      </c>
    </row>
    <row r="319" spans="1:3" x14ac:dyDescent="0.2">
      <c r="A319" s="4">
        <v>44701</v>
      </c>
      <c r="B319" s="2" t="s">
        <v>15</v>
      </c>
      <c r="C319" s="3">
        <v>99</v>
      </c>
    </row>
    <row r="320" spans="1:3" x14ac:dyDescent="0.2">
      <c r="A320" s="4">
        <v>44702</v>
      </c>
      <c r="B320" s="2" t="s">
        <v>39</v>
      </c>
      <c r="C320" s="3">
        <v>255</v>
      </c>
    </row>
    <row r="321" spans="1:3" x14ac:dyDescent="0.2">
      <c r="A321" s="4">
        <v>44702</v>
      </c>
      <c r="B321" s="2" t="s">
        <v>39</v>
      </c>
      <c r="C321" s="3">
        <v>1948</v>
      </c>
    </row>
    <row r="322" spans="1:3" x14ac:dyDescent="0.2">
      <c r="A322" s="4">
        <v>44702</v>
      </c>
      <c r="B322" s="2" t="s">
        <v>9</v>
      </c>
      <c r="C322" s="3">
        <v>216</v>
      </c>
    </row>
    <row r="323" spans="1:3" x14ac:dyDescent="0.2">
      <c r="A323" s="4">
        <v>44702</v>
      </c>
      <c r="B323" s="2" t="s">
        <v>5</v>
      </c>
      <c r="C323" s="3">
        <v>140</v>
      </c>
    </row>
    <row r="324" spans="1:3" x14ac:dyDescent="0.2">
      <c r="A324" s="4">
        <v>44702</v>
      </c>
      <c r="B324" s="2" t="s">
        <v>15</v>
      </c>
      <c r="C324" s="3">
        <v>49.8</v>
      </c>
    </row>
    <row r="325" spans="1:3" x14ac:dyDescent="0.2">
      <c r="A325" s="4">
        <v>44703</v>
      </c>
      <c r="B325" s="2" t="s">
        <v>39</v>
      </c>
      <c r="C325" s="3">
        <v>549</v>
      </c>
    </row>
    <row r="326" spans="1:3" x14ac:dyDescent="0.2">
      <c r="A326" s="4">
        <v>44703</v>
      </c>
      <c r="B326" s="2" t="s">
        <v>41</v>
      </c>
      <c r="C326" s="3">
        <v>39</v>
      </c>
    </row>
    <row r="327" spans="1:3" x14ac:dyDescent="0.2">
      <c r="A327" s="4">
        <v>44703</v>
      </c>
      <c r="B327" s="2" t="s">
        <v>41</v>
      </c>
      <c r="C327" s="3">
        <v>247</v>
      </c>
    </row>
    <row r="328" spans="1:3" x14ac:dyDescent="0.2">
      <c r="A328" s="4">
        <v>44703</v>
      </c>
      <c r="B328" s="2" t="s">
        <v>15</v>
      </c>
      <c r="C328" s="3">
        <v>37</v>
      </c>
    </row>
    <row r="329" spans="1:3" x14ac:dyDescent="0.2">
      <c r="A329" s="4">
        <v>44703</v>
      </c>
      <c r="B329" s="2" t="s">
        <v>13</v>
      </c>
      <c r="C329" s="3">
        <v>81</v>
      </c>
    </row>
    <row r="330" spans="1:3" x14ac:dyDescent="0.2">
      <c r="A330" s="4">
        <v>44704</v>
      </c>
      <c r="B330" s="2" t="s">
        <v>0</v>
      </c>
      <c r="C330" s="3">
        <v>399</v>
      </c>
    </row>
    <row r="331" spans="1:3" x14ac:dyDescent="0.2">
      <c r="A331" s="4">
        <v>44704</v>
      </c>
      <c r="B331" s="2" t="s">
        <v>2</v>
      </c>
      <c r="C331" s="3">
        <v>151.80000000000001</v>
      </c>
    </row>
    <row r="332" spans="1:3" x14ac:dyDescent="0.2">
      <c r="A332" s="4">
        <v>44704</v>
      </c>
      <c r="B332" s="2" t="s">
        <v>2</v>
      </c>
      <c r="C332" s="3">
        <v>69</v>
      </c>
    </row>
    <row r="333" spans="1:3" x14ac:dyDescent="0.2">
      <c r="A333" s="4">
        <v>44704</v>
      </c>
      <c r="B333" s="2" t="s">
        <v>3</v>
      </c>
      <c r="C333" s="3">
        <v>9.8000000000000007</v>
      </c>
    </row>
    <row r="334" spans="1:3" x14ac:dyDescent="0.2">
      <c r="A334" s="4">
        <v>44704</v>
      </c>
      <c r="B334" s="2" t="s">
        <v>15</v>
      </c>
      <c r="C334" s="3">
        <v>110.3</v>
      </c>
    </row>
    <row r="335" spans="1:3" x14ac:dyDescent="0.2">
      <c r="A335" s="4">
        <v>44704</v>
      </c>
      <c r="B335" s="2" t="s">
        <v>15</v>
      </c>
      <c r="C335" s="3">
        <v>200.3</v>
      </c>
    </row>
    <row r="336" spans="1:3" x14ac:dyDescent="0.2">
      <c r="A336" s="4">
        <v>44704</v>
      </c>
      <c r="B336" s="2" t="s">
        <v>15</v>
      </c>
      <c r="C336" s="3">
        <v>130</v>
      </c>
    </row>
    <row r="337" spans="1:3" x14ac:dyDescent="0.2">
      <c r="A337" s="4">
        <v>44705</v>
      </c>
      <c r="B337" s="2" t="s">
        <v>9</v>
      </c>
      <c r="C337" s="3">
        <v>35</v>
      </c>
    </row>
    <row r="338" spans="1:3" x14ac:dyDescent="0.2">
      <c r="A338" s="4">
        <v>44705</v>
      </c>
      <c r="B338" s="2" t="s">
        <v>13</v>
      </c>
      <c r="C338" s="3">
        <v>87</v>
      </c>
    </row>
    <row r="339" spans="1:3" x14ac:dyDescent="0.2">
      <c r="A339" s="4">
        <v>44706</v>
      </c>
      <c r="B339" s="2" t="s">
        <v>15</v>
      </c>
      <c r="C339" s="3">
        <v>94.2</v>
      </c>
    </row>
    <row r="340" spans="1:3" x14ac:dyDescent="0.2">
      <c r="A340" s="4">
        <v>44706</v>
      </c>
      <c r="B340" s="2" t="s">
        <v>7</v>
      </c>
      <c r="C340" s="3">
        <v>268</v>
      </c>
    </row>
    <row r="341" spans="1:3" x14ac:dyDescent="0.2">
      <c r="A341" s="4">
        <v>44707</v>
      </c>
      <c r="B341" s="2" t="s">
        <v>41</v>
      </c>
      <c r="C341" s="3">
        <v>40</v>
      </c>
    </row>
    <row r="342" spans="1:3" x14ac:dyDescent="0.2">
      <c r="A342" s="4">
        <v>44707</v>
      </c>
      <c r="B342" s="2" t="s">
        <v>41</v>
      </c>
      <c r="C342" s="3">
        <v>105</v>
      </c>
    </row>
    <row r="343" spans="1:3" x14ac:dyDescent="0.2">
      <c r="A343" s="4">
        <v>44707</v>
      </c>
      <c r="B343" s="2" t="s">
        <v>15</v>
      </c>
      <c r="C343" s="3">
        <v>15.8</v>
      </c>
    </row>
    <row r="344" spans="1:3" x14ac:dyDescent="0.2">
      <c r="A344" s="4">
        <v>44707</v>
      </c>
      <c r="B344" s="2" t="s">
        <v>7</v>
      </c>
      <c r="C344" s="3">
        <v>55</v>
      </c>
    </row>
    <row r="345" spans="1:3" x14ac:dyDescent="0.2">
      <c r="A345" s="4">
        <v>44707</v>
      </c>
      <c r="B345" s="2" t="s">
        <v>13</v>
      </c>
      <c r="C345" s="3">
        <v>38</v>
      </c>
    </row>
    <row r="346" spans="1:3" x14ac:dyDescent="0.2">
      <c r="A346" s="4">
        <v>44708</v>
      </c>
      <c r="B346" s="2" t="s">
        <v>14</v>
      </c>
      <c r="C346" s="3">
        <v>86</v>
      </c>
    </row>
    <row r="347" spans="1:3" x14ac:dyDescent="0.2">
      <c r="A347" s="4">
        <v>44708</v>
      </c>
      <c r="B347" s="2" t="s">
        <v>37</v>
      </c>
      <c r="C347" s="3">
        <v>279</v>
      </c>
    </row>
    <row r="348" spans="1:3" x14ac:dyDescent="0.2">
      <c r="A348" s="4">
        <v>44710</v>
      </c>
      <c r="B348" s="2" t="s">
        <v>14</v>
      </c>
      <c r="C348" s="3">
        <v>40</v>
      </c>
    </row>
    <row r="349" spans="1:3" x14ac:dyDescent="0.2">
      <c r="A349" s="4">
        <v>44711</v>
      </c>
      <c r="B349" s="2" t="s">
        <v>41</v>
      </c>
      <c r="C349" s="3">
        <v>40</v>
      </c>
    </row>
    <row r="350" spans="1:3" x14ac:dyDescent="0.2">
      <c r="A350" s="4">
        <v>44711</v>
      </c>
      <c r="B350" s="2" t="s">
        <v>14</v>
      </c>
      <c r="C350" s="3">
        <v>79</v>
      </c>
    </row>
    <row r="351" spans="1:3" x14ac:dyDescent="0.2">
      <c r="A351" s="4">
        <v>44711</v>
      </c>
      <c r="B351" s="2" t="s">
        <v>7</v>
      </c>
      <c r="C351" s="3">
        <v>73</v>
      </c>
    </row>
    <row r="352" spans="1:3" x14ac:dyDescent="0.2">
      <c r="A352" s="4">
        <v>44712</v>
      </c>
      <c r="B352" s="2" t="s">
        <v>41</v>
      </c>
      <c r="C352" s="3">
        <v>105</v>
      </c>
    </row>
    <row r="353" spans="1:3" x14ac:dyDescent="0.2">
      <c r="A353" s="4">
        <v>44712</v>
      </c>
      <c r="B353" s="2" t="s">
        <v>41</v>
      </c>
      <c r="C353" s="3">
        <v>357</v>
      </c>
    </row>
    <row r="354" spans="1:3" x14ac:dyDescent="0.2">
      <c r="A354" s="4">
        <v>44712</v>
      </c>
      <c r="B354" s="2" t="s">
        <v>14</v>
      </c>
      <c r="C354" s="3">
        <v>101</v>
      </c>
    </row>
    <row r="355" spans="1:3" x14ac:dyDescent="0.2">
      <c r="A355" s="4">
        <v>44712</v>
      </c>
      <c r="B355" s="2" t="s">
        <v>15</v>
      </c>
      <c r="C355" s="3">
        <v>60.2</v>
      </c>
    </row>
    <row r="356" spans="1:3" x14ac:dyDescent="0.2">
      <c r="A356" s="4">
        <v>44712</v>
      </c>
      <c r="B356" s="2" t="s">
        <v>15</v>
      </c>
      <c r="C356" s="3">
        <v>59.4</v>
      </c>
    </row>
    <row r="357" spans="1:3" x14ac:dyDescent="0.2">
      <c r="A357" s="4">
        <v>44712</v>
      </c>
      <c r="B357" s="2" t="s">
        <v>13</v>
      </c>
      <c r="C357" s="3">
        <v>26.35</v>
      </c>
    </row>
    <row r="358" spans="1:3" x14ac:dyDescent="0.2">
      <c r="A358" s="4">
        <v>44712</v>
      </c>
      <c r="B358" s="2" t="s">
        <v>13</v>
      </c>
      <c r="C358" s="3">
        <v>14</v>
      </c>
    </row>
    <row r="359" spans="1:3" x14ac:dyDescent="0.2">
      <c r="A359" s="4">
        <v>44712</v>
      </c>
      <c r="B359" s="2" t="s">
        <v>13</v>
      </c>
      <c r="C359" s="3">
        <v>39</v>
      </c>
    </row>
    <row r="360" spans="1:3" x14ac:dyDescent="0.2">
      <c r="A360" s="4">
        <v>44712</v>
      </c>
      <c r="B360" s="2" t="s">
        <v>13</v>
      </c>
      <c r="C360" s="3">
        <v>46</v>
      </c>
    </row>
    <row r="361" spans="1:3" x14ac:dyDescent="0.2">
      <c r="A361" s="4">
        <v>44712</v>
      </c>
      <c r="B361" s="2" t="s">
        <v>10</v>
      </c>
      <c r="C361" s="3">
        <v>690</v>
      </c>
    </row>
    <row r="362" spans="1:3" x14ac:dyDescent="0.2">
      <c r="A362" s="4">
        <v>44713</v>
      </c>
      <c r="B362" s="2" t="s">
        <v>9</v>
      </c>
      <c r="C362" s="3">
        <v>296</v>
      </c>
    </row>
    <row r="363" spans="1:3" x14ac:dyDescent="0.2">
      <c r="A363" s="4">
        <v>44713</v>
      </c>
      <c r="B363" s="2" t="s">
        <v>41</v>
      </c>
      <c r="C363" s="3">
        <v>40</v>
      </c>
    </row>
    <row r="364" spans="1:3" x14ac:dyDescent="0.2">
      <c r="A364" s="4">
        <v>44713</v>
      </c>
      <c r="B364" s="2" t="s">
        <v>41</v>
      </c>
      <c r="C364" s="3">
        <v>220</v>
      </c>
    </row>
    <row r="365" spans="1:3" x14ac:dyDescent="0.2">
      <c r="A365" s="4">
        <v>44713</v>
      </c>
      <c r="B365" s="2" t="s">
        <v>3</v>
      </c>
      <c r="C365" s="3">
        <v>2817</v>
      </c>
    </row>
    <row r="366" spans="1:3" x14ac:dyDescent="0.2">
      <c r="A366" s="4">
        <v>44713</v>
      </c>
      <c r="B366" s="2" t="s">
        <v>14</v>
      </c>
      <c r="C366" s="3">
        <v>36</v>
      </c>
    </row>
    <row r="367" spans="1:3" x14ac:dyDescent="0.2">
      <c r="A367" s="4">
        <v>44714</v>
      </c>
      <c r="B367" s="2" t="s">
        <v>14</v>
      </c>
      <c r="C367" s="3">
        <v>197</v>
      </c>
    </row>
    <row r="368" spans="1:3" x14ac:dyDescent="0.2">
      <c r="A368" s="4">
        <v>44716</v>
      </c>
      <c r="B368" s="2" t="s">
        <v>41</v>
      </c>
      <c r="C368" s="3">
        <v>117</v>
      </c>
    </row>
    <row r="369" spans="1:3" x14ac:dyDescent="0.2">
      <c r="A369" s="4">
        <v>44716</v>
      </c>
      <c r="B369" s="2" t="s">
        <v>41</v>
      </c>
      <c r="C369" s="3">
        <v>340</v>
      </c>
    </row>
    <row r="370" spans="1:3" x14ac:dyDescent="0.2">
      <c r="A370" s="4">
        <v>44716</v>
      </c>
      <c r="B370" s="2" t="s">
        <v>41</v>
      </c>
      <c r="C370" s="3">
        <v>255</v>
      </c>
    </row>
    <row r="371" spans="1:3" x14ac:dyDescent="0.2">
      <c r="A371" s="4">
        <v>44719</v>
      </c>
      <c r="B371" s="2" t="s">
        <v>15</v>
      </c>
      <c r="C371" s="3">
        <v>141.19999999999999</v>
      </c>
    </row>
    <row r="372" spans="1:3" x14ac:dyDescent="0.2">
      <c r="A372" s="4">
        <v>44720</v>
      </c>
      <c r="B372" s="2" t="s">
        <v>42</v>
      </c>
      <c r="C372" s="3">
        <v>10</v>
      </c>
    </row>
    <row r="373" spans="1:3" x14ac:dyDescent="0.2">
      <c r="A373" s="4">
        <v>44721</v>
      </c>
      <c r="B373" s="2" t="s">
        <v>9</v>
      </c>
      <c r="C373" s="3">
        <v>348</v>
      </c>
    </row>
    <row r="374" spans="1:3" x14ac:dyDescent="0.2">
      <c r="A374" s="4">
        <v>44721</v>
      </c>
      <c r="B374" s="2" t="s">
        <v>15</v>
      </c>
      <c r="C374" s="3">
        <v>133.30000000000001</v>
      </c>
    </row>
    <row r="375" spans="1:3" x14ac:dyDescent="0.2">
      <c r="A375" s="4">
        <v>44721</v>
      </c>
      <c r="B375" s="2" t="s">
        <v>42</v>
      </c>
      <c r="C375" s="3">
        <v>17</v>
      </c>
    </row>
    <row r="376" spans="1:3" x14ac:dyDescent="0.2">
      <c r="A376" s="4">
        <v>44724</v>
      </c>
      <c r="B376" s="2" t="s">
        <v>6</v>
      </c>
      <c r="C376" s="3">
        <v>19.760000000000002</v>
      </c>
    </row>
    <row r="377" spans="1:3" x14ac:dyDescent="0.2">
      <c r="A377" s="4">
        <v>44724</v>
      </c>
      <c r="B377" s="2" t="s">
        <v>6</v>
      </c>
      <c r="C377" s="3">
        <v>9.83</v>
      </c>
    </row>
    <row r="378" spans="1:3" x14ac:dyDescent="0.2">
      <c r="A378" s="4">
        <v>44725</v>
      </c>
      <c r="B378" s="2" t="s">
        <v>7</v>
      </c>
      <c r="C378" s="3">
        <v>80</v>
      </c>
    </row>
    <row r="379" spans="1:3" x14ac:dyDescent="0.2">
      <c r="A379" s="4">
        <v>44726</v>
      </c>
      <c r="B379" s="2" t="s">
        <v>15</v>
      </c>
      <c r="C379" s="3">
        <v>93.8</v>
      </c>
    </row>
    <row r="380" spans="1:3" x14ac:dyDescent="0.2">
      <c r="A380" s="4">
        <v>44727</v>
      </c>
      <c r="B380" s="2" t="s">
        <v>16</v>
      </c>
      <c r="C380" s="3">
        <v>400</v>
      </c>
    </row>
    <row r="381" spans="1:3" x14ac:dyDescent="0.2">
      <c r="A381" s="4">
        <v>44727</v>
      </c>
      <c r="B381" s="2" t="s">
        <v>15</v>
      </c>
      <c r="C381" s="3">
        <v>49.8</v>
      </c>
    </row>
    <row r="382" spans="1:3" x14ac:dyDescent="0.2">
      <c r="A382" s="4">
        <v>44729</v>
      </c>
      <c r="B382" s="2" t="s">
        <v>15</v>
      </c>
      <c r="C382" s="3">
        <v>83.4</v>
      </c>
    </row>
    <row r="383" spans="1:3" x14ac:dyDescent="0.2">
      <c r="A383" s="4">
        <v>44729</v>
      </c>
      <c r="B383" s="2" t="s">
        <v>15</v>
      </c>
      <c r="C383" s="3">
        <v>339.8</v>
      </c>
    </row>
    <row r="384" spans="1:3" x14ac:dyDescent="0.2">
      <c r="A384" s="4">
        <v>44730</v>
      </c>
      <c r="B384" s="2" t="s">
        <v>1</v>
      </c>
      <c r="C384" s="3">
        <v>89</v>
      </c>
    </row>
    <row r="385" spans="1:3" x14ac:dyDescent="0.2">
      <c r="A385" s="4">
        <v>44731</v>
      </c>
      <c r="B385" s="2" t="s">
        <v>3</v>
      </c>
      <c r="C385" s="3">
        <v>126.56</v>
      </c>
    </row>
    <row r="386" spans="1:3" x14ac:dyDescent="0.2">
      <c r="A386" s="4">
        <v>44731</v>
      </c>
      <c r="B386" s="2" t="s">
        <v>38</v>
      </c>
      <c r="C386" s="3">
        <v>204.93</v>
      </c>
    </row>
    <row r="387" spans="1:3" x14ac:dyDescent="0.2">
      <c r="A387" s="4">
        <v>44731</v>
      </c>
      <c r="B387" s="2" t="s">
        <v>42</v>
      </c>
      <c r="C387" s="3">
        <v>29</v>
      </c>
    </row>
    <row r="388" spans="1:3" x14ac:dyDescent="0.2">
      <c r="A388" s="4">
        <v>44732</v>
      </c>
      <c r="B388" s="2" t="s">
        <v>0</v>
      </c>
      <c r="C388" s="3">
        <v>1250</v>
      </c>
    </row>
    <row r="389" spans="1:3" x14ac:dyDescent="0.2">
      <c r="A389" s="4">
        <v>44732</v>
      </c>
      <c r="B389" s="2" t="s">
        <v>41</v>
      </c>
      <c r="C389" s="3">
        <v>39</v>
      </c>
    </row>
    <row r="390" spans="1:3" x14ac:dyDescent="0.2">
      <c r="A390" s="4">
        <v>44732</v>
      </c>
      <c r="B390" s="2" t="s">
        <v>41</v>
      </c>
      <c r="C390" s="3">
        <v>251</v>
      </c>
    </row>
    <row r="391" spans="1:3" x14ac:dyDescent="0.2">
      <c r="A391" s="4">
        <v>44732</v>
      </c>
      <c r="B391" s="2" t="s">
        <v>2</v>
      </c>
      <c r="C391" s="3">
        <v>79.900000000000006</v>
      </c>
    </row>
    <row r="392" spans="1:3" x14ac:dyDescent="0.2">
      <c r="A392" s="4">
        <v>44732</v>
      </c>
      <c r="B392" s="2" t="s">
        <v>5</v>
      </c>
      <c r="C392" s="3">
        <v>140</v>
      </c>
    </row>
    <row r="393" spans="1:3" x14ac:dyDescent="0.2">
      <c r="A393" s="4">
        <v>44732</v>
      </c>
      <c r="B393" s="2" t="s">
        <v>16</v>
      </c>
      <c r="C393" s="3">
        <v>500</v>
      </c>
    </row>
    <row r="394" spans="1:3" x14ac:dyDescent="0.2">
      <c r="A394" s="4">
        <v>44732</v>
      </c>
      <c r="B394" s="2" t="s">
        <v>16</v>
      </c>
      <c r="C394" s="3">
        <v>500</v>
      </c>
    </row>
    <row r="395" spans="1:3" x14ac:dyDescent="0.2">
      <c r="A395" s="4">
        <v>44732</v>
      </c>
      <c r="B395" s="2" t="s">
        <v>38</v>
      </c>
      <c r="C395" s="3">
        <v>2000</v>
      </c>
    </row>
    <row r="396" spans="1:3" x14ac:dyDescent="0.2">
      <c r="A396" s="4">
        <v>44732</v>
      </c>
      <c r="B396" s="2" t="s">
        <v>38</v>
      </c>
      <c r="C396" s="3">
        <v>5000</v>
      </c>
    </row>
    <row r="397" spans="1:3" x14ac:dyDescent="0.2">
      <c r="A397" s="4">
        <v>44732</v>
      </c>
      <c r="B397" s="2" t="s">
        <v>13</v>
      </c>
      <c r="C397" s="3">
        <v>69</v>
      </c>
    </row>
    <row r="398" spans="1:3" x14ac:dyDescent="0.2">
      <c r="A398" s="4">
        <v>44733</v>
      </c>
      <c r="B398" s="2" t="s">
        <v>41</v>
      </c>
      <c r="C398" s="3">
        <v>39</v>
      </c>
    </row>
    <row r="399" spans="1:3" x14ac:dyDescent="0.2">
      <c r="A399" s="4">
        <v>44733</v>
      </c>
      <c r="B399" s="2" t="s">
        <v>41</v>
      </c>
      <c r="C399" s="3">
        <v>39</v>
      </c>
    </row>
    <row r="400" spans="1:3" x14ac:dyDescent="0.2">
      <c r="A400" s="4">
        <v>44733</v>
      </c>
      <c r="B400" s="2" t="s">
        <v>41</v>
      </c>
      <c r="C400" s="3">
        <v>39</v>
      </c>
    </row>
    <row r="401" spans="1:3" x14ac:dyDescent="0.2">
      <c r="A401" s="4">
        <v>44733</v>
      </c>
      <c r="B401" s="2" t="s">
        <v>41</v>
      </c>
      <c r="C401" s="3">
        <v>39</v>
      </c>
    </row>
    <row r="402" spans="1:3" x14ac:dyDescent="0.2">
      <c r="A402" s="4">
        <v>44734</v>
      </c>
      <c r="B402" s="2" t="s">
        <v>41</v>
      </c>
      <c r="C402" s="3">
        <v>39</v>
      </c>
    </row>
    <row r="403" spans="1:3" x14ac:dyDescent="0.2">
      <c r="A403" s="4">
        <v>44734</v>
      </c>
      <c r="B403" s="2" t="s">
        <v>41</v>
      </c>
      <c r="C403" s="3">
        <v>251</v>
      </c>
    </row>
    <row r="404" spans="1:3" x14ac:dyDescent="0.2">
      <c r="A404" s="4">
        <v>44734</v>
      </c>
      <c r="B404" s="2" t="s">
        <v>13</v>
      </c>
      <c r="C404" s="3">
        <v>55</v>
      </c>
    </row>
    <row r="405" spans="1:3" x14ac:dyDescent="0.2">
      <c r="A405" s="4">
        <v>44735</v>
      </c>
      <c r="B405" s="2" t="s">
        <v>0</v>
      </c>
      <c r="C405" s="3">
        <v>588</v>
      </c>
    </row>
    <row r="406" spans="1:3" x14ac:dyDescent="0.2">
      <c r="A406" s="4">
        <v>44735</v>
      </c>
      <c r="B406" s="2" t="s">
        <v>2</v>
      </c>
      <c r="C406" s="3">
        <v>649.79999999999995</v>
      </c>
    </row>
    <row r="407" spans="1:3" x14ac:dyDescent="0.2">
      <c r="A407" s="4">
        <v>44735</v>
      </c>
      <c r="B407" s="2" t="s">
        <v>15</v>
      </c>
      <c r="C407" s="3">
        <v>83.4</v>
      </c>
    </row>
    <row r="408" spans="1:3" x14ac:dyDescent="0.2">
      <c r="A408" s="4">
        <v>44735</v>
      </c>
      <c r="B408" s="2" t="s">
        <v>7</v>
      </c>
      <c r="C408" s="3">
        <v>60</v>
      </c>
    </row>
    <row r="409" spans="1:3" x14ac:dyDescent="0.2">
      <c r="A409" s="4">
        <v>44735</v>
      </c>
      <c r="B409" s="2" t="s">
        <v>6</v>
      </c>
      <c r="C409" s="3">
        <v>13.43</v>
      </c>
    </row>
    <row r="410" spans="1:3" x14ac:dyDescent="0.2">
      <c r="A410" s="4">
        <v>44736</v>
      </c>
      <c r="B410" s="2" t="s">
        <v>41</v>
      </c>
      <c r="C410" s="3">
        <v>39</v>
      </c>
    </row>
    <row r="411" spans="1:3" x14ac:dyDescent="0.2">
      <c r="A411" s="4">
        <v>44736</v>
      </c>
      <c r="B411" s="2" t="s">
        <v>41</v>
      </c>
      <c r="C411" s="3">
        <v>39</v>
      </c>
    </row>
    <row r="412" spans="1:3" x14ac:dyDescent="0.2">
      <c r="A412" s="4">
        <v>44736</v>
      </c>
      <c r="B412" s="2" t="s">
        <v>41</v>
      </c>
      <c r="C412" s="3">
        <v>251</v>
      </c>
    </row>
    <row r="413" spans="1:3" x14ac:dyDescent="0.2">
      <c r="A413" s="4">
        <v>44736</v>
      </c>
      <c r="B413" s="2" t="s">
        <v>14</v>
      </c>
      <c r="C413" s="3">
        <v>115</v>
      </c>
    </row>
    <row r="414" spans="1:3" x14ac:dyDescent="0.2">
      <c r="A414" s="4">
        <v>44736</v>
      </c>
      <c r="B414" s="2" t="s">
        <v>15</v>
      </c>
      <c r="C414" s="3">
        <v>83.4</v>
      </c>
    </row>
    <row r="415" spans="1:3" x14ac:dyDescent="0.2">
      <c r="A415" s="4">
        <v>44740</v>
      </c>
      <c r="B415" s="2" t="s">
        <v>2</v>
      </c>
      <c r="C415" s="3">
        <v>74.900000000000006</v>
      </c>
    </row>
    <row r="416" spans="1:3" x14ac:dyDescent="0.2">
      <c r="A416" s="4">
        <v>44740</v>
      </c>
      <c r="B416" s="2" t="s">
        <v>2</v>
      </c>
      <c r="C416" s="3">
        <v>97.9</v>
      </c>
    </row>
    <row r="417" spans="1:3" x14ac:dyDescent="0.2">
      <c r="A417" s="4">
        <v>44740</v>
      </c>
      <c r="B417" s="2" t="s">
        <v>15</v>
      </c>
      <c r="C417" s="3">
        <v>65.599999999999994</v>
      </c>
    </row>
    <row r="418" spans="1:3" x14ac:dyDescent="0.2">
      <c r="A418" s="4">
        <v>44741</v>
      </c>
      <c r="B418" s="2" t="s">
        <v>0</v>
      </c>
      <c r="C418" s="3">
        <v>2000</v>
      </c>
    </row>
    <row r="419" spans="1:3" x14ac:dyDescent="0.2">
      <c r="A419" s="4">
        <v>44742</v>
      </c>
      <c r="B419" s="2" t="s">
        <v>15</v>
      </c>
      <c r="C419" s="3">
        <v>39.799999999999997</v>
      </c>
    </row>
    <row r="420" spans="1:3" x14ac:dyDescent="0.2">
      <c r="A420" s="4">
        <v>44742</v>
      </c>
      <c r="B420" s="2" t="s">
        <v>42</v>
      </c>
      <c r="C420" s="3">
        <v>59</v>
      </c>
    </row>
    <row r="421" spans="1:3" x14ac:dyDescent="0.2">
      <c r="A421" s="4">
        <v>44744</v>
      </c>
      <c r="B421" s="2" t="s">
        <v>15</v>
      </c>
      <c r="C421" s="3">
        <v>869.92</v>
      </c>
    </row>
    <row r="422" spans="1:3" x14ac:dyDescent="0.2">
      <c r="A422" s="4">
        <v>44744</v>
      </c>
      <c r="B422" s="2" t="s">
        <v>13</v>
      </c>
      <c r="C422" s="3">
        <v>89</v>
      </c>
    </row>
    <row r="423" spans="1:3" x14ac:dyDescent="0.2">
      <c r="A423" s="4">
        <v>44746</v>
      </c>
      <c r="B423" s="2" t="s">
        <v>2</v>
      </c>
      <c r="C423" s="3">
        <v>176.2</v>
      </c>
    </row>
    <row r="424" spans="1:3" x14ac:dyDescent="0.2">
      <c r="A424" s="4">
        <v>44746</v>
      </c>
      <c r="B424" s="2" t="s">
        <v>15</v>
      </c>
      <c r="C424" s="3">
        <v>35.5</v>
      </c>
    </row>
    <row r="425" spans="1:3" x14ac:dyDescent="0.2">
      <c r="A425" s="4">
        <v>44749</v>
      </c>
      <c r="B425" s="2" t="s">
        <v>15</v>
      </c>
      <c r="C425" s="3">
        <v>208.4</v>
      </c>
    </row>
    <row r="426" spans="1:3" x14ac:dyDescent="0.2">
      <c r="A426" s="4">
        <v>44750</v>
      </c>
      <c r="B426" s="2" t="s">
        <v>0</v>
      </c>
      <c r="C426" s="3">
        <v>1919</v>
      </c>
    </row>
    <row r="427" spans="1:3" x14ac:dyDescent="0.2">
      <c r="A427" s="4">
        <v>44750</v>
      </c>
      <c r="B427" s="2" t="s">
        <v>42</v>
      </c>
      <c r="C427" s="3">
        <v>10</v>
      </c>
    </row>
    <row r="428" spans="1:3" x14ac:dyDescent="0.2">
      <c r="A428" s="4">
        <v>44750</v>
      </c>
      <c r="B428" s="2" t="s">
        <v>37</v>
      </c>
      <c r="C428" s="3">
        <v>280</v>
      </c>
    </row>
    <row r="429" spans="1:3" x14ac:dyDescent="0.2">
      <c r="A429" s="4">
        <v>44751</v>
      </c>
      <c r="B429" s="2" t="s">
        <v>15</v>
      </c>
      <c r="C429" s="3">
        <v>218.4</v>
      </c>
    </row>
    <row r="430" spans="1:3" x14ac:dyDescent="0.2">
      <c r="A430" s="4">
        <v>44751</v>
      </c>
      <c r="B430" s="2" t="s">
        <v>15</v>
      </c>
      <c r="C430" s="3">
        <v>188</v>
      </c>
    </row>
    <row r="431" spans="1:3" x14ac:dyDescent="0.2">
      <c r="A431" s="4">
        <v>44752</v>
      </c>
      <c r="B431" s="2" t="s">
        <v>42</v>
      </c>
      <c r="C431" s="3">
        <v>17</v>
      </c>
    </row>
    <row r="432" spans="1:3" x14ac:dyDescent="0.2">
      <c r="A432" s="4">
        <v>44753</v>
      </c>
      <c r="B432" s="2" t="s">
        <v>3</v>
      </c>
      <c r="C432" s="3">
        <v>219</v>
      </c>
    </row>
    <row r="433" spans="1:3" x14ac:dyDescent="0.2">
      <c r="A433" s="4">
        <v>44754</v>
      </c>
      <c r="B433" s="2" t="s">
        <v>0</v>
      </c>
      <c r="C433" s="3">
        <v>901</v>
      </c>
    </row>
    <row r="434" spans="1:3" x14ac:dyDescent="0.2">
      <c r="A434" s="4">
        <v>44754</v>
      </c>
      <c r="B434" s="2" t="s">
        <v>15</v>
      </c>
      <c r="C434" s="3">
        <v>187.5</v>
      </c>
    </row>
    <row r="435" spans="1:3" x14ac:dyDescent="0.2">
      <c r="A435" s="4">
        <v>44754</v>
      </c>
      <c r="B435" s="2" t="s">
        <v>15</v>
      </c>
      <c r="C435" s="3">
        <v>168.92</v>
      </c>
    </row>
    <row r="436" spans="1:3" x14ac:dyDescent="0.2">
      <c r="A436" s="4">
        <v>44754</v>
      </c>
      <c r="B436" s="2" t="s">
        <v>7</v>
      </c>
      <c r="C436" s="3">
        <v>926.1</v>
      </c>
    </row>
    <row r="437" spans="1:3" x14ac:dyDescent="0.2">
      <c r="A437" s="4">
        <v>44754</v>
      </c>
      <c r="B437" s="2" t="s">
        <v>4</v>
      </c>
      <c r="C437" s="3">
        <v>1270</v>
      </c>
    </row>
    <row r="438" spans="1:3" x14ac:dyDescent="0.2">
      <c r="A438" s="4">
        <v>44755</v>
      </c>
      <c r="B438" s="2" t="s">
        <v>13</v>
      </c>
      <c r="C438" s="3">
        <v>48</v>
      </c>
    </row>
    <row r="439" spans="1:3" x14ac:dyDescent="0.2">
      <c r="A439" s="4">
        <v>44756</v>
      </c>
      <c r="B439" s="2" t="s">
        <v>0</v>
      </c>
      <c r="C439" s="3">
        <v>750</v>
      </c>
    </row>
    <row r="440" spans="1:3" x14ac:dyDescent="0.2">
      <c r="A440" s="4">
        <v>44756</v>
      </c>
      <c r="B440" s="2" t="s">
        <v>41</v>
      </c>
      <c r="C440" s="3">
        <v>39</v>
      </c>
    </row>
    <row r="441" spans="1:3" x14ac:dyDescent="0.2">
      <c r="A441" s="4">
        <v>44757</v>
      </c>
      <c r="B441" s="2" t="s">
        <v>8</v>
      </c>
      <c r="C441" s="3">
        <v>150</v>
      </c>
    </row>
    <row r="442" spans="1:3" x14ac:dyDescent="0.2">
      <c r="A442" s="4">
        <v>44757</v>
      </c>
      <c r="B442" s="2" t="s">
        <v>16</v>
      </c>
      <c r="C442" s="3">
        <v>400</v>
      </c>
    </row>
    <row r="443" spans="1:3" x14ac:dyDescent="0.2">
      <c r="A443" s="4">
        <v>44757</v>
      </c>
      <c r="B443" s="2" t="s">
        <v>7</v>
      </c>
      <c r="C443" s="3">
        <v>593.16999999999996</v>
      </c>
    </row>
    <row r="444" spans="1:3" x14ac:dyDescent="0.2">
      <c r="A444" s="4">
        <v>44757</v>
      </c>
      <c r="B444" s="2" t="s">
        <v>7</v>
      </c>
      <c r="C444" s="3">
        <v>120</v>
      </c>
    </row>
    <row r="445" spans="1:3" x14ac:dyDescent="0.2">
      <c r="A445" s="4">
        <v>44757</v>
      </c>
      <c r="B445" s="2" t="s">
        <v>7</v>
      </c>
      <c r="C445" s="3">
        <v>22</v>
      </c>
    </row>
    <row r="446" spans="1:3" x14ac:dyDescent="0.2">
      <c r="A446" s="4">
        <v>44757</v>
      </c>
      <c r="B446" s="2" t="s">
        <v>13</v>
      </c>
      <c r="C446" s="3">
        <v>20</v>
      </c>
    </row>
    <row r="447" spans="1:3" x14ac:dyDescent="0.2">
      <c r="A447" s="4">
        <v>44757</v>
      </c>
      <c r="B447" s="2" t="s">
        <v>6</v>
      </c>
      <c r="C447" s="3">
        <v>28.83</v>
      </c>
    </row>
    <row r="448" spans="1:3" x14ac:dyDescent="0.2">
      <c r="A448" s="4">
        <v>44758</v>
      </c>
      <c r="B448" s="2" t="s">
        <v>8</v>
      </c>
      <c r="C448" s="3">
        <v>410</v>
      </c>
    </row>
    <row r="449" spans="1:3" x14ac:dyDescent="0.2">
      <c r="A449" s="4">
        <v>44758</v>
      </c>
      <c r="B449" s="2" t="s">
        <v>8</v>
      </c>
      <c r="C449" s="3">
        <v>349</v>
      </c>
    </row>
    <row r="450" spans="1:3" x14ac:dyDescent="0.2">
      <c r="A450" s="4">
        <v>44759</v>
      </c>
      <c r="B450" s="2" t="s">
        <v>8</v>
      </c>
      <c r="C450" s="3">
        <v>4135</v>
      </c>
    </row>
    <row r="451" spans="1:3" x14ac:dyDescent="0.2">
      <c r="A451" s="4">
        <v>44759</v>
      </c>
      <c r="B451" s="2" t="s">
        <v>9</v>
      </c>
      <c r="C451" s="3">
        <v>250</v>
      </c>
    </row>
    <row r="452" spans="1:3" x14ac:dyDescent="0.2">
      <c r="A452" s="4">
        <v>44760</v>
      </c>
      <c r="B452" s="2" t="s">
        <v>1</v>
      </c>
      <c r="C452" s="3">
        <v>89</v>
      </c>
    </row>
    <row r="453" spans="1:3" x14ac:dyDescent="0.2">
      <c r="A453" s="4">
        <v>44760</v>
      </c>
      <c r="B453" s="2" t="s">
        <v>15</v>
      </c>
      <c r="C453" s="3">
        <v>43.2</v>
      </c>
    </row>
    <row r="454" spans="1:3" x14ac:dyDescent="0.2">
      <c r="A454" s="4">
        <v>44761</v>
      </c>
      <c r="B454" s="2" t="s">
        <v>38</v>
      </c>
      <c r="C454" s="3">
        <v>206.22</v>
      </c>
    </row>
    <row r="455" spans="1:3" x14ac:dyDescent="0.2">
      <c r="A455" s="4">
        <v>44761</v>
      </c>
      <c r="B455" s="2" t="s">
        <v>42</v>
      </c>
      <c r="C455" s="3">
        <v>29</v>
      </c>
    </row>
    <row r="456" spans="1:3" x14ac:dyDescent="0.2">
      <c r="A456" s="4">
        <v>44762</v>
      </c>
      <c r="B456" s="2" t="s">
        <v>5</v>
      </c>
      <c r="C456" s="3">
        <v>140</v>
      </c>
    </row>
    <row r="457" spans="1:3" x14ac:dyDescent="0.2">
      <c r="A457" s="4">
        <v>44762</v>
      </c>
      <c r="B457" s="2" t="s">
        <v>3</v>
      </c>
      <c r="C457" s="3">
        <v>126.26</v>
      </c>
    </row>
    <row r="458" spans="1:3" x14ac:dyDescent="0.2">
      <c r="A458" s="4">
        <v>44764</v>
      </c>
      <c r="B458" s="2" t="s">
        <v>7</v>
      </c>
      <c r="C458" s="3">
        <v>173</v>
      </c>
    </row>
    <row r="459" spans="1:3" x14ac:dyDescent="0.2">
      <c r="A459" s="4">
        <v>44765</v>
      </c>
      <c r="B459" s="2" t="s">
        <v>3</v>
      </c>
      <c r="C459" s="3">
        <v>99.9</v>
      </c>
    </row>
    <row r="460" spans="1:3" x14ac:dyDescent="0.2">
      <c r="A460" s="4">
        <v>44765</v>
      </c>
      <c r="B460" s="2" t="s">
        <v>7</v>
      </c>
      <c r="C460" s="3">
        <v>74</v>
      </c>
    </row>
    <row r="461" spans="1:3" x14ac:dyDescent="0.2">
      <c r="A461" s="4">
        <v>44766</v>
      </c>
      <c r="B461" s="2" t="s">
        <v>7</v>
      </c>
      <c r="C461" s="3">
        <v>20</v>
      </c>
    </row>
    <row r="462" spans="1:3" x14ac:dyDescent="0.2">
      <c r="A462" s="4">
        <v>44766</v>
      </c>
      <c r="B462" s="2" t="s">
        <v>7</v>
      </c>
      <c r="C462" s="3">
        <v>60</v>
      </c>
    </row>
    <row r="463" spans="1:3" x14ac:dyDescent="0.2">
      <c r="A463" s="4">
        <v>44767</v>
      </c>
      <c r="B463" s="2" t="s">
        <v>41</v>
      </c>
      <c r="C463" s="3">
        <v>323</v>
      </c>
    </row>
    <row r="464" spans="1:3" x14ac:dyDescent="0.2">
      <c r="A464" s="4">
        <v>44770</v>
      </c>
      <c r="B464" s="2" t="s">
        <v>9</v>
      </c>
      <c r="C464" s="3">
        <v>275</v>
      </c>
    </row>
    <row r="465" spans="1:3" x14ac:dyDescent="0.2">
      <c r="A465" s="4">
        <v>44770</v>
      </c>
      <c r="B465" s="2" t="s">
        <v>9</v>
      </c>
      <c r="C465" s="3">
        <v>34</v>
      </c>
    </row>
    <row r="466" spans="1:3" x14ac:dyDescent="0.2">
      <c r="A466" s="4">
        <v>44770</v>
      </c>
      <c r="B466" s="2" t="s">
        <v>6</v>
      </c>
      <c r="C466" s="3">
        <v>10.029999999999999</v>
      </c>
    </row>
    <row r="467" spans="1:3" x14ac:dyDescent="0.2">
      <c r="A467" s="4">
        <v>44771</v>
      </c>
      <c r="B467" s="2" t="s">
        <v>15</v>
      </c>
      <c r="C467" s="3">
        <v>87.9</v>
      </c>
    </row>
    <row r="468" spans="1:3" x14ac:dyDescent="0.2">
      <c r="A468" s="4">
        <v>44771</v>
      </c>
      <c r="B468" s="2" t="s">
        <v>7</v>
      </c>
      <c r="C468" s="3">
        <v>38</v>
      </c>
    </row>
    <row r="469" spans="1:3" x14ac:dyDescent="0.2">
      <c r="A469" s="4">
        <v>44772</v>
      </c>
      <c r="B469" s="2" t="s">
        <v>15</v>
      </c>
      <c r="C469" s="3">
        <v>87.9</v>
      </c>
    </row>
    <row r="470" spans="1:3" x14ac:dyDescent="0.2">
      <c r="A470" s="4">
        <v>44773</v>
      </c>
      <c r="B470" s="2" t="s">
        <v>9</v>
      </c>
      <c r="C470" s="3">
        <v>437</v>
      </c>
    </row>
    <row r="471" spans="1:3" x14ac:dyDescent="0.2">
      <c r="A471" s="4">
        <v>44773</v>
      </c>
      <c r="B471" s="2" t="s">
        <v>1</v>
      </c>
      <c r="C471" s="3">
        <v>100</v>
      </c>
    </row>
    <row r="472" spans="1:3" x14ac:dyDescent="0.2">
      <c r="A472" s="4">
        <v>44774</v>
      </c>
      <c r="B472" s="2" t="s">
        <v>15</v>
      </c>
      <c r="C472" s="3">
        <v>36.799999999999997</v>
      </c>
    </row>
    <row r="473" spans="1:3" x14ac:dyDescent="0.2">
      <c r="A473" s="4">
        <v>44774</v>
      </c>
      <c r="B473" s="2" t="s">
        <v>15</v>
      </c>
      <c r="C473" s="3">
        <v>216.9</v>
      </c>
    </row>
    <row r="474" spans="1:3" x14ac:dyDescent="0.2">
      <c r="A474" s="4">
        <v>44775</v>
      </c>
      <c r="B474" s="2" t="s">
        <v>7</v>
      </c>
      <c r="C474" s="3">
        <v>82</v>
      </c>
    </row>
    <row r="475" spans="1:3" x14ac:dyDescent="0.2">
      <c r="A475" s="4">
        <v>44777</v>
      </c>
      <c r="B475" s="2" t="s">
        <v>7</v>
      </c>
      <c r="C475" s="3">
        <v>112</v>
      </c>
    </row>
    <row r="476" spans="1:3" x14ac:dyDescent="0.2">
      <c r="A476" s="4">
        <v>44777</v>
      </c>
      <c r="B476" s="2" t="s">
        <v>6</v>
      </c>
      <c r="C476" s="3">
        <v>17.399999999999999</v>
      </c>
    </row>
    <row r="477" spans="1:3" x14ac:dyDescent="0.2">
      <c r="A477" s="4">
        <v>44778</v>
      </c>
      <c r="B477" s="2" t="s">
        <v>8</v>
      </c>
      <c r="C477" s="3">
        <v>6320</v>
      </c>
    </row>
    <row r="478" spans="1:3" x14ac:dyDescent="0.2">
      <c r="A478" s="4">
        <v>44778</v>
      </c>
      <c r="B478" s="2" t="s">
        <v>15</v>
      </c>
      <c r="C478" s="3">
        <v>154.1</v>
      </c>
    </row>
    <row r="479" spans="1:3" x14ac:dyDescent="0.2">
      <c r="A479" s="4">
        <v>44778</v>
      </c>
      <c r="B479" s="2" t="s">
        <v>11</v>
      </c>
      <c r="C479" s="3">
        <v>955.17</v>
      </c>
    </row>
    <row r="480" spans="1:3" x14ac:dyDescent="0.2">
      <c r="A480" s="4">
        <v>44780</v>
      </c>
      <c r="B480" s="2" t="s">
        <v>8</v>
      </c>
      <c r="C480" s="3">
        <v>6356</v>
      </c>
    </row>
    <row r="481" spans="1:3" x14ac:dyDescent="0.2">
      <c r="A481" s="4">
        <v>44781</v>
      </c>
      <c r="B481" s="2" t="s">
        <v>16</v>
      </c>
      <c r="C481" s="3">
        <v>154.19</v>
      </c>
    </row>
    <row r="482" spans="1:3" x14ac:dyDescent="0.2">
      <c r="A482" s="4">
        <v>44781</v>
      </c>
      <c r="B482" s="2" t="s">
        <v>15</v>
      </c>
      <c r="C482" s="3">
        <v>186.4</v>
      </c>
    </row>
    <row r="483" spans="1:3" x14ac:dyDescent="0.2">
      <c r="A483" s="4">
        <v>44781</v>
      </c>
      <c r="B483" s="2" t="s">
        <v>7</v>
      </c>
      <c r="C483" s="3">
        <v>49.9</v>
      </c>
    </row>
    <row r="484" spans="1:3" x14ac:dyDescent="0.2">
      <c r="A484" s="4">
        <v>44781</v>
      </c>
      <c r="B484" s="2" t="s">
        <v>38</v>
      </c>
      <c r="C484" s="3">
        <v>303.13</v>
      </c>
    </row>
    <row r="485" spans="1:3" x14ac:dyDescent="0.2">
      <c r="A485" s="4">
        <v>44781</v>
      </c>
      <c r="B485" s="2" t="s">
        <v>42</v>
      </c>
      <c r="C485" s="3">
        <v>10</v>
      </c>
    </row>
    <row r="486" spans="1:3" x14ac:dyDescent="0.2">
      <c r="A486" s="4">
        <v>44781</v>
      </c>
      <c r="B486" s="2" t="s">
        <v>37</v>
      </c>
      <c r="C486" s="3">
        <v>279</v>
      </c>
    </row>
    <row r="487" spans="1:3" x14ac:dyDescent="0.2">
      <c r="A487" s="4">
        <v>44782</v>
      </c>
      <c r="B487" s="2" t="s">
        <v>15</v>
      </c>
      <c r="C487" s="3">
        <v>186.9</v>
      </c>
    </row>
    <row r="488" spans="1:3" x14ac:dyDescent="0.2">
      <c r="A488" s="4">
        <v>44782</v>
      </c>
      <c r="B488" s="2" t="s">
        <v>42</v>
      </c>
      <c r="C488" s="3">
        <v>17</v>
      </c>
    </row>
    <row r="489" spans="1:3" x14ac:dyDescent="0.2">
      <c r="A489" s="4">
        <v>44784</v>
      </c>
      <c r="B489" s="2" t="s">
        <v>2</v>
      </c>
      <c r="C489" s="3">
        <v>239.9</v>
      </c>
    </row>
    <row r="490" spans="1:3" x14ac:dyDescent="0.2">
      <c r="A490" s="4">
        <v>44784</v>
      </c>
      <c r="B490" s="2" t="s">
        <v>3</v>
      </c>
      <c r="C490" s="3">
        <v>225.72</v>
      </c>
    </row>
    <row r="491" spans="1:3" x14ac:dyDescent="0.2">
      <c r="A491" s="4">
        <v>44785</v>
      </c>
      <c r="B491" s="2" t="s">
        <v>41</v>
      </c>
      <c r="C491" s="3">
        <v>26</v>
      </c>
    </row>
    <row r="492" spans="1:3" x14ac:dyDescent="0.2">
      <c r="A492" s="4">
        <v>44785</v>
      </c>
      <c r="B492" s="2" t="s">
        <v>41</v>
      </c>
      <c r="C492" s="3">
        <v>26</v>
      </c>
    </row>
    <row r="493" spans="1:3" x14ac:dyDescent="0.2">
      <c r="A493" s="4">
        <v>44785</v>
      </c>
      <c r="B493" s="2" t="s">
        <v>13</v>
      </c>
      <c r="C493" s="3">
        <v>43</v>
      </c>
    </row>
    <row r="494" spans="1:3" x14ac:dyDescent="0.2">
      <c r="A494" s="4">
        <v>44785</v>
      </c>
      <c r="B494" s="2" t="s">
        <v>13</v>
      </c>
      <c r="C494" s="3">
        <v>30</v>
      </c>
    </row>
    <row r="495" spans="1:3" x14ac:dyDescent="0.2">
      <c r="A495" s="4">
        <v>44785</v>
      </c>
      <c r="B495" s="2" t="s">
        <v>10</v>
      </c>
      <c r="C495" s="3">
        <v>844</v>
      </c>
    </row>
    <row r="496" spans="1:3" x14ac:dyDescent="0.2">
      <c r="A496" s="4">
        <v>44786</v>
      </c>
      <c r="B496" s="2" t="s">
        <v>4</v>
      </c>
      <c r="C496" s="3">
        <v>253</v>
      </c>
    </row>
    <row r="497" spans="1:3" x14ac:dyDescent="0.2">
      <c r="A497" s="4">
        <v>44787</v>
      </c>
      <c r="B497" s="2" t="s">
        <v>39</v>
      </c>
      <c r="C497" s="3">
        <v>959</v>
      </c>
    </row>
    <row r="498" spans="1:3" x14ac:dyDescent="0.2">
      <c r="A498" s="4">
        <v>44788</v>
      </c>
      <c r="B498" s="2" t="s">
        <v>41</v>
      </c>
      <c r="C498" s="3">
        <v>370</v>
      </c>
    </row>
    <row r="499" spans="1:3" x14ac:dyDescent="0.2">
      <c r="A499" s="4">
        <v>44788</v>
      </c>
      <c r="B499" s="2" t="s">
        <v>15</v>
      </c>
      <c r="C499" s="3">
        <v>115.8</v>
      </c>
    </row>
    <row r="500" spans="1:3" x14ac:dyDescent="0.2">
      <c r="A500" s="4">
        <v>44788</v>
      </c>
      <c r="B500" s="2" t="s">
        <v>15</v>
      </c>
      <c r="C500" s="3">
        <v>149.9</v>
      </c>
    </row>
    <row r="501" spans="1:3" x14ac:dyDescent="0.2">
      <c r="A501" s="4">
        <v>44789</v>
      </c>
      <c r="B501" s="2" t="s">
        <v>9</v>
      </c>
      <c r="C501" s="3">
        <v>272</v>
      </c>
    </row>
    <row r="502" spans="1:3" x14ac:dyDescent="0.2">
      <c r="A502" s="4">
        <v>44790</v>
      </c>
      <c r="B502" s="2" t="s">
        <v>15</v>
      </c>
      <c r="C502" s="3">
        <v>410.95</v>
      </c>
    </row>
    <row r="503" spans="1:3" x14ac:dyDescent="0.2">
      <c r="A503" s="4">
        <v>44790</v>
      </c>
      <c r="B503" s="2" t="s">
        <v>6</v>
      </c>
      <c r="C503" s="3">
        <v>438.74</v>
      </c>
    </row>
    <row r="504" spans="1:3" x14ac:dyDescent="0.2">
      <c r="A504" s="4">
        <v>44791</v>
      </c>
      <c r="B504" s="2" t="s">
        <v>39</v>
      </c>
      <c r="C504" s="3">
        <v>959</v>
      </c>
    </row>
    <row r="505" spans="1:3" x14ac:dyDescent="0.2">
      <c r="A505" s="4">
        <v>44791</v>
      </c>
      <c r="B505" s="2" t="s">
        <v>1</v>
      </c>
      <c r="C505" s="3">
        <v>89</v>
      </c>
    </row>
    <row r="506" spans="1:3" x14ac:dyDescent="0.2">
      <c r="A506" s="4">
        <v>44792</v>
      </c>
      <c r="B506" s="2" t="s">
        <v>5</v>
      </c>
      <c r="C506" s="3">
        <v>140</v>
      </c>
    </row>
    <row r="507" spans="1:3" x14ac:dyDescent="0.2">
      <c r="A507" s="4">
        <v>44792</v>
      </c>
      <c r="B507" s="2" t="s">
        <v>15</v>
      </c>
      <c r="C507" s="3">
        <v>366.45</v>
      </c>
    </row>
    <row r="508" spans="1:3" x14ac:dyDescent="0.2">
      <c r="A508" s="4">
        <v>44792</v>
      </c>
      <c r="B508" s="2" t="s">
        <v>15</v>
      </c>
      <c r="C508" s="3">
        <v>551.29999999999995</v>
      </c>
    </row>
    <row r="509" spans="1:3" x14ac:dyDescent="0.2">
      <c r="A509" s="4">
        <v>44792</v>
      </c>
      <c r="B509" s="2" t="s">
        <v>38</v>
      </c>
      <c r="C509" s="3">
        <v>200.13</v>
      </c>
    </row>
    <row r="510" spans="1:3" x14ac:dyDescent="0.2">
      <c r="A510" s="4">
        <v>44792</v>
      </c>
      <c r="B510" s="2" t="s">
        <v>42</v>
      </c>
      <c r="C510" s="3">
        <v>29</v>
      </c>
    </row>
    <row r="511" spans="1:3" x14ac:dyDescent="0.2">
      <c r="A511" s="4">
        <v>44793</v>
      </c>
      <c r="B511" s="2" t="s">
        <v>15</v>
      </c>
      <c r="C511" s="3">
        <v>21.9</v>
      </c>
    </row>
    <row r="512" spans="1:3" x14ac:dyDescent="0.2">
      <c r="A512" s="4">
        <v>44795</v>
      </c>
      <c r="B512" s="2" t="s">
        <v>0</v>
      </c>
      <c r="C512" s="3">
        <v>2298</v>
      </c>
    </row>
    <row r="513" spans="1:3" x14ac:dyDescent="0.2">
      <c r="A513" s="4">
        <v>44795</v>
      </c>
      <c r="B513" s="2" t="s">
        <v>15</v>
      </c>
      <c r="C513" s="3">
        <v>298.93</v>
      </c>
    </row>
    <row r="514" spans="1:3" x14ac:dyDescent="0.2">
      <c r="A514" s="4">
        <v>44796</v>
      </c>
      <c r="B514" s="2" t="s">
        <v>41</v>
      </c>
      <c r="C514" s="3">
        <v>206</v>
      </c>
    </row>
    <row r="515" spans="1:3" x14ac:dyDescent="0.2">
      <c r="A515" s="4">
        <v>44796</v>
      </c>
      <c r="B515" s="2" t="s">
        <v>6</v>
      </c>
      <c r="C515" s="3">
        <v>28.37</v>
      </c>
    </row>
    <row r="516" spans="1:3" x14ac:dyDescent="0.2">
      <c r="A516" s="4">
        <v>44797</v>
      </c>
      <c r="B516" s="2" t="s">
        <v>9</v>
      </c>
      <c r="C516" s="3">
        <v>363</v>
      </c>
    </row>
    <row r="517" spans="1:3" x14ac:dyDescent="0.2">
      <c r="A517" s="4">
        <v>44797</v>
      </c>
      <c r="B517" s="2" t="s">
        <v>41</v>
      </c>
      <c r="C517" s="3">
        <v>105</v>
      </c>
    </row>
    <row r="518" spans="1:3" x14ac:dyDescent="0.2">
      <c r="A518" s="4">
        <v>44797</v>
      </c>
      <c r="B518" s="2" t="s">
        <v>41</v>
      </c>
      <c r="C518" s="3">
        <v>22.5</v>
      </c>
    </row>
    <row r="519" spans="1:3" x14ac:dyDescent="0.2">
      <c r="A519" s="4">
        <v>44797</v>
      </c>
      <c r="B519" s="2" t="s">
        <v>41</v>
      </c>
      <c r="C519" s="3">
        <v>206</v>
      </c>
    </row>
    <row r="520" spans="1:3" x14ac:dyDescent="0.2">
      <c r="A520" s="4">
        <v>44797</v>
      </c>
      <c r="B520" s="2" t="s">
        <v>3</v>
      </c>
      <c r="C520" s="3">
        <v>75</v>
      </c>
    </row>
    <row r="521" spans="1:3" x14ac:dyDescent="0.2">
      <c r="A521" s="4">
        <v>44797</v>
      </c>
      <c r="B521" s="2" t="s">
        <v>14</v>
      </c>
      <c r="C521" s="3">
        <v>64</v>
      </c>
    </row>
    <row r="522" spans="1:3" x14ac:dyDescent="0.2">
      <c r="A522" s="4">
        <v>44797</v>
      </c>
      <c r="B522" s="2" t="s">
        <v>14</v>
      </c>
      <c r="C522" s="3">
        <v>121</v>
      </c>
    </row>
    <row r="523" spans="1:3" x14ac:dyDescent="0.2">
      <c r="A523" s="4">
        <v>44797</v>
      </c>
      <c r="B523" s="2" t="s">
        <v>7</v>
      </c>
      <c r="C523" s="3">
        <v>38</v>
      </c>
    </row>
    <row r="524" spans="1:3" x14ac:dyDescent="0.2">
      <c r="A524" s="4">
        <v>44797</v>
      </c>
      <c r="B524" s="2" t="s">
        <v>13</v>
      </c>
      <c r="C524" s="3">
        <v>37.4</v>
      </c>
    </row>
    <row r="525" spans="1:3" x14ac:dyDescent="0.2">
      <c r="A525" s="4">
        <v>44798</v>
      </c>
      <c r="B525" s="2" t="s">
        <v>1</v>
      </c>
      <c r="C525" s="3">
        <v>30</v>
      </c>
    </row>
    <row r="526" spans="1:3" x14ac:dyDescent="0.2">
      <c r="A526" s="4">
        <v>44799</v>
      </c>
      <c r="B526" s="2" t="s">
        <v>9</v>
      </c>
      <c r="C526" s="3">
        <v>1500</v>
      </c>
    </row>
    <row r="527" spans="1:3" x14ac:dyDescent="0.2">
      <c r="A527" s="4">
        <v>44800</v>
      </c>
      <c r="B527" s="2" t="s">
        <v>9</v>
      </c>
      <c r="C527" s="3">
        <v>265</v>
      </c>
    </row>
    <row r="528" spans="1:3" x14ac:dyDescent="0.2">
      <c r="A528" s="4">
        <v>44800</v>
      </c>
      <c r="B528" s="2" t="s">
        <v>11</v>
      </c>
      <c r="C528" s="3">
        <v>887</v>
      </c>
    </row>
    <row r="529" spans="1:3" x14ac:dyDescent="0.2">
      <c r="A529" s="4">
        <v>44800</v>
      </c>
      <c r="B529" s="2" t="s">
        <v>7</v>
      </c>
      <c r="C529" s="3">
        <v>60</v>
      </c>
    </row>
    <row r="530" spans="1:3" x14ac:dyDescent="0.2">
      <c r="A530" s="4">
        <v>44800</v>
      </c>
      <c r="B530" s="2" t="s">
        <v>6</v>
      </c>
      <c r="C530" s="3">
        <v>48.9</v>
      </c>
    </row>
    <row r="531" spans="1:3" x14ac:dyDescent="0.2">
      <c r="A531" s="4">
        <v>44801</v>
      </c>
      <c r="B531" s="2" t="s">
        <v>41</v>
      </c>
      <c r="C531" s="3">
        <v>39</v>
      </c>
    </row>
    <row r="532" spans="1:3" x14ac:dyDescent="0.2">
      <c r="A532" s="4">
        <v>44802</v>
      </c>
      <c r="B532" s="2" t="s">
        <v>15</v>
      </c>
      <c r="C532" s="3">
        <v>87.9</v>
      </c>
    </row>
    <row r="533" spans="1:3" x14ac:dyDescent="0.2">
      <c r="A533" s="4">
        <v>44803</v>
      </c>
      <c r="B533" s="2" t="s">
        <v>41</v>
      </c>
      <c r="C533" s="3">
        <v>206</v>
      </c>
    </row>
    <row r="534" spans="1:3" x14ac:dyDescent="0.2">
      <c r="A534" s="4">
        <v>44804</v>
      </c>
      <c r="B534" s="2" t="s">
        <v>39</v>
      </c>
      <c r="C534" s="3">
        <v>350</v>
      </c>
    </row>
    <row r="535" spans="1:3" x14ac:dyDescent="0.2">
      <c r="A535" s="4">
        <v>44804</v>
      </c>
      <c r="B535" s="2" t="s">
        <v>41</v>
      </c>
      <c r="C535" s="3">
        <v>40</v>
      </c>
    </row>
    <row r="536" spans="1:3" x14ac:dyDescent="0.2">
      <c r="A536" s="4">
        <v>44804</v>
      </c>
      <c r="B536" s="2" t="s">
        <v>41</v>
      </c>
      <c r="C536" s="3">
        <v>40</v>
      </c>
    </row>
    <row r="537" spans="1:3" x14ac:dyDescent="0.2">
      <c r="A537" s="4">
        <v>44804</v>
      </c>
      <c r="B537" s="2" t="s">
        <v>41</v>
      </c>
      <c r="C537" s="3">
        <v>206</v>
      </c>
    </row>
    <row r="538" spans="1:3" x14ac:dyDescent="0.2">
      <c r="A538" s="4">
        <v>44804</v>
      </c>
      <c r="B538" s="2" t="s">
        <v>13</v>
      </c>
      <c r="C538" s="3">
        <v>20.399999999999999</v>
      </c>
    </row>
    <row r="539" spans="1:3" x14ac:dyDescent="0.2">
      <c r="A539" s="4">
        <v>44804</v>
      </c>
      <c r="B539" s="2" t="s">
        <v>13</v>
      </c>
      <c r="C539" s="3">
        <v>56</v>
      </c>
    </row>
    <row r="540" spans="1:3" x14ac:dyDescent="0.2">
      <c r="A540" s="4">
        <v>44805</v>
      </c>
      <c r="B540" s="2" t="s">
        <v>15</v>
      </c>
      <c r="C540" s="3">
        <v>44.8</v>
      </c>
    </row>
    <row r="541" spans="1:3" x14ac:dyDescent="0.2">
      <c r="A541" s="4">
        <v>44805</v>
      </c>
      <c r="B541" s="2" t="s">
        <v>15</v>
      </c>
      <c r="C541" s="3">
        <v>82</v>
      </c>
    </row>
    <row r="542" spans="1:3" x14ac:dyDescent="0.2">
      <c r="A542" s="4">
        <v>44807</v>
      </c>
      <c r="B542" s="2" t="s">
        <v>15</v>
      </c>
      <c r="C542" s="3">
        <v>17.399999999999999</v>
      </c>
    </row>
    <row r="543" spans="1:3" x14ac:dyDescent="0.2">
      <c r="A543" s="4">
        <v>44808</v>
      </c>
      <c r="B543" s="2" t="s">
        <v>9</v>
      </c>
      <c r="C543" s="3">
        <v>268</v>
      </c>
    </row>
    <row r="544" spans="1:3" x14ac:dyDescent="0.2">
      <c r="A544" s="4">
        <v>44809</v>
      </c>
      <c r="B544" s="2" t="s">
        <v>15</v>
      </c>
      <c r="C544" s="3">
        <v>19.899999999999999</v>
      </c>
    </row>
    <row r="545" spans="1:3" x14ac:dyDescent="0.2">
      <c r="A545" s="4">
        <v>44809</v>
      </c>
      <c r="B545" s="2" t="s">
        <v>15</v>
      </c>
      <c r="C545" s="3">
        <v>438.18</v>
      </c>
    </row>
    <row r="546" spans="1:3" x14ac:dyDescent="0.2">
      <c r="A546" s="4">
        <v>44809</v>
      </c>
      <c r="B546" s="2" t="s">
        <v>42</v>
      </c>
      <c r="C546" s="3">
        <v>85</v>
      </c>
    </row>
    <row r="547" spans="1:3" x14ac:dyDescent="0.2">
      <c r="A547" s="4">
        <v>44810</v>
      </c>
      <c r="B547" s="2" t="s">
        <v>15</v>
      </c>
      <c r="C547" s="3">
        <v>149.69999999999999</v>
      </c>
    </row>
    <row r="548" spans="1:3" x14ac:dyDescent="0.2">
      <c r="A548" s="4">
        <v>44811</v>
      </c>
      <c r="B548" s="2" t="s">
        <v>15</v>
      </c>
      <c r="C548" s="3">
        <v>44.9</v>
      </c>
    </row>
    <row r="549" spans="1:3" x14ac:dyDescent="0.2">
      <c r="A549" s="4">
        <v>44812</v>
      </c>
      <c r="B549" s="2" t="s">
        <v>16</v>
      </c>
      <c r="C549" s="3">
        <v>157.52000000000001</v>
      </c>
    </row>
    <row r="550" spans="1:3" x14ac:dyDescent="0.2">
      <c r="A550" s="4">
        <v>44812</v>
      </c>
      <c r="B550" s="2" t="s">
        <v>42</v>
      </c>
      <c r="C550" s="3">
        <v>10</v>
      </c>
    </row>
    <row r="551" spans="1:3" x14ac:dyDescent="0.2">
      <c r="A551" s="4">
        <v>44813</v>
      </c>
      <c r="B551" s="2" t="s">
        <v>0</v>
      </c>
      <c r="C551" s="3">
        <v>1858.85</v>
      </c>
    </row>
    <row r="552" spans="1:3" x14ac:dyDescent="0.2">
      <c r="A552" s="4">
        <v>44813</v>
      </c>
      <c r="B552" s="2" t="s">
        <v>15</v>
      </c>
      <c r="C552" s="3">
        <v>352.8</v>
      </c>
    </row>
    <row r="553" spans="1:3" x14ac:dyDescent="0.2">
      <c r="A553" s="4">
        <v>44813</v>
      </c>
      <c r="B553" s="2" t="s">
        <v>42</v>
      </c>
      <c r="C553" s="3">
        <v>17</v>
      </c>
    </row>
    <row r="554" spans="1:3" x14ac:dyDescent="0.2">
      <c r="A554" s="4">
        <v>44816</v>
      </c>
      <c r="B554" s="2" t="s">
        <v>3</v>
      </c>
      <c r="C554" s="3">
        <v>22996</v>
      </c>
    </row>
    <row r="555" spans="1:3" x14ac:dyDescent="0.2">
      <c r="A555" s="4">
        <v>44816</v>
      </c>
      <c r="B555" s="2" t="s">
        <v>6</v>
      </c>
      <c r="C555" s="3">
        <v>261</v>
      </c>
    </row>
    <row r="556" spans="1:3" x14ac:dyDescent="0.2">
      <c r="A556" s="4">
        <v>44818</v>
      </c>
      <c r="B556" s="2" t="s">
        <v>2</v>
      </c>
      <c r="C556" s="3">
        <v>79.900000000000006</v>
      </c>
    </row>
    <row r="557" spans="1:3" x14ac:dyDescent="0.2">
      <c r="A557" s="4">
        <v>44818</v>
      </c>
      <c r="B557" s="2" t="s">
        <v>15</v>
      </c>
      <c r="C557" s="3">
        <v>372.94</v>
      </c>
    </row>
    <row r="558" spans="1:3" x14ac:dyDescent="0.2">
      <c r="A558" s="4">
        <v>44818</v>
      </c>
      <c r="B558" s="2" t="s">
        <v>15</v>
      </c>
      <c r="C558" s="3">
        <v>209.9</v>
      </c>
    </row>
    <row r="559" spans="1:3" x14ac:dyDescent="0.2">
      <c r="A559" s="4">
        <v>44818</v>
      </c>
      <c r="B559" s="2" t="s">
        <v>13</v>
      </c>
      <c r="C559" s="3">
        <v>69</v>
      </c>
    </row>
    <row r="560" spans="1:3" x14ac:dyDescent="0.2">
      <c r="A560" s="4">
        <v>44819</v>
      </c>
      <c r="B560" s="2" t="s">
        <v>3</v>
      </c>
      <c r="C560" s="3">
        <v>8097</v>
      </c>
    </row>
    <row r="561" spans="1:3" x14ac:dyDescent="0.2">
      <c r="A561" s="4">
        <v>44819</v>
      </c>
      <c r="B561" s="2" t="s">
        <v>3</v>
      </c>
      <c r="C561" s="3">
        <v>1755</v>
      </c>
    </row>
    <row r="562" spans="1:3" x14ac:dyDescent="0.2">
      <c r="A562" s="4">
        <v>44819</v>
      </c>
      <c r="B562" s="2" t="s">
        <v>16</v>
      </c>
      <c r="C562" s="3">
        <v>400</v>
      </c>
    </row>
    <row r="563" spans="1:3" x14ac:dyDescent="0.2">
      <c r="A563" s="4">
        <v>44819</v>
      </c>
      <c r="B563" s="2" t="s">
        <v>15</v>
      </c>
      <c r="C563" s="3">
        <v>181.8</v>
      </c>
    </row>
    <row r="564" spans="1:3" x14ac:dyDescent="0.2">
      <c r="A564" s="4">
        <v>44819</v>
      </c>
      <c r="B564" s="2" t="s">
        <v>15</v>
      </c>
      <c r="C564" s="3">
        <v>73.400000000000006</v>
      </c>
    </row>
    <row r="565" spans="1:3" x14ac:dyDescent="0.2">
      <c r="A565" s="4">
        <v>44819</v>
      </c>
      <c r="B565" s="2" t="s">
        <v>15</v>
      </c>
      <c r="C565" s="3">
        <v>104.7</v>
      </c>
    </row>
    <row r="566" spans="1:3" x14ac:dyDescent="0.2">
      <c r="A566" s="4">
        <v>44820</v>
      </c>
      <c r="B566" s="2" t="s">
        <v>41</v>
      </c>
      <c r="C566" s="3">
        <v>26</v>
      </c>
    </row>
    <row r="567" spans="1:3" x14ac:dyDescent="0.2">
      <c r="A567" s="4">
        <v>44821</v>
      </c>
      <c r="B567" s="2" t="s">
        <v>9</v>
      </c>
      <c r="C567" s="3">
        <v>143</v>
      </c>
    </row>
    <row r="568" spans="1:3" x14ac:dyDescent="0.2">
      <c r="A568" s="4">
        <v>44822</v>
      </c>
      <c r="B568" s="2" t="s">
        <v>1</v>
      </c>
      <c r="C568" s="3">
        <v>89</v>
      </c>
    </row>
    <row r="569" spans="1:3" x14ac:dyDescent="0.2">
      <c r="A569" s="4">
        <v>44822</v>
      </c>
      <c r="B569" s="2" t="s">
        <v>5</v>
      </c>
      <c r="C569" s="3">
        <v>140</v>
      </c>
    </row>
    <row r="570" spans="1:3" x14ac:dyDescent="0.2">
      <c r="A570" s="4">
        <v>44822</v>
      </c>
      <c r="B570" s="2" t="s">
        <v>3</v>
      </c>
      <c r="C570" s="3">
        <v>169</v>
      </c>
    </row>
    <row r="571" spans="1:3" x14ac:dyDescent="0.2">
      <c r="A571" s="4">
        <v>44822</v>
      </c>
      <c r="B571" s="2" t="s">
        <v>15</v>
      </c>
      <c r="C571" s="3">
        <v>81.900000000000006</v>
      </c>
    </row>
    <row r="572" spans="1:3" x14ac:dyDescent="0.2">
      <c r="A572" s="4">
        <v>44822</v>
      </c>
      <c r="B572" s="2" t="s">
        <v>15</v>
      </c>
      <c r="C572" s="3">
        <v>65.39</v>
      </c>
    </row>
    <row r="573" spans="1:3" x14ac:dyDescent="0.2">
      <c r="A573" s="4">
        <v>44822</v>
      </c>
      <c r="B573" s="2" t="s">
        <v>42</v>
      </c>
      <c r="C573" s="3">
        <v>14048</v>
      </c>
    </row>
    <row r="574" spans="1:3" x14ac:dyDescent="0.2">
      <c r="A574" s="4">
        <v>44822</v>
      </c>
      <c r="B574" s="2" t="s">
        <v>4</v>
      </c>
      <c r="C574" s="3">
        <v>409.4</v>
      </c>
    </row>
    <row r="575" spans="1:3" x14ac:dyDescent="0.2">
      <c r="A575" s="4">
        <v>44823</v>
      </c>
      <c r="B575" s="2" t="s">
        <v>0</v>
      </c>
      <c r="C575" s="3">
        <v>1494</v>
      </c>
    </row>
    <row r="576" spans="1:3" x14ac:dyDescent="0.2">
      <c r="A576" s="4">
        <v>44823</v>
      </c>
      <c r="B576" s="2" t="s">
        <v>15</v>
      </c>
      <c r="C576" s="3">
        <v>44.9</v>
      </c>
    </row>
    <row r="577" spans="1:3" x14ac:dyDescent="0.2">
      <c r="A577" s="4">
        <v>44823</v>
      </c>
      <c r="B577" s="2" t="s">
        <v>15</v>
      </c>
      <c r="C577" s="3">
        <v>369.33</v>
      </c>
    </row>
    <row r="578" spans="1:3" x14ac:dyDescent="0.2">
      <c r="A578" s="4">
        <v>44823</v>
      </c>
      <c r="B578" s="2" t="s">
        <v>15</v>
      </c>
      <c r="C578" s="3">
        <v>75.3</v>
      </c>
    </row>
    <row r="579" spans="1:3" x14ac:dyDescent="0.2">
      <c r="A579" s="4">
        <v>44823</v>
      </c>
      <c r="B579" s="2" t="s">
        <v>42</v>
      </c>
      <c r="C579" s="3">
        <v>29</v>
      </c>
    </row>
    <row r="580" spans="1:3" x14ac:dyDescent="0.2">
      <c r="A580" s="4">
        <v>44824</v>
      </c>
      <c r="B580" s="2" t="s">
        <v>15</v>
      </c>
      <c r="C580" s="3">
        <v>103.9</v>
      </c>
    </row>
    <row r="581" spans="1:3" x14ac:dyDescent="0.2">
      <c r="A581" s="4">
        <v>44825</v>
      </c>
      <c r="B581" s="2" t="s">
        <v>9</v>
      </c>
      <c r="C581" s="3">
        <v>392</v>
      </c>
    </row>
    <row r="582" spans="1:3" x14ac:dyDescent="0.2">
      <c r="A582" s="4">
        <v>44825</v>
      </c>
      <c r="B582" s="2" t="s">
        <v>15</v>
      </c>
      <c r="C582" s="3">
        <v>25</v>
      </c>
    </row>
    <row r="583" spans="1:3" x14ac:dyDescent="0.2">
      <c r="A583" s="4">
        <v>44825</v>
      </c>
      <c r="B583" s="2" t="s">
        <v>11</v>
      </c>
      <c r="C583" s="3">
        <v>100</v>
      </c>
    </row>
    <row r="584" spans="1:3" x14ac:dyDescent="0.2">
      <c r="A584" s="4">
        <v>44826</v>
      </c>
      <c r="B584" s="2" t="s">
        <v>15</v>
      </c>
      <c r="C584" s="3">
        <v>526.29999999999995</v>
      </c>
    </row>
    <row r="585" spans="1:3" x14ac:dyDescent="0.2">
      <c r="A585" s="4">
        <v>44826</v>
      </c>
      <c r="B585" s="2" t="s">
        <v>15</v>
      </c>
      <c r="C585" s="3">
        <v>16.5</v>
      </c>
    </row>
    <row r="586" spans="1:3" x14ac:dyDescent="0.2">
      <c r="A586" s="4">
        <v>44827</v>
      </c>
      <c r="B586" s="2" t="s">
        <v>9</v>
      </c>
      <c r="C586" s="3">
        <v>224</v>
      </c>
    </row>
    <row r="587" spans="1:3" x14ac:dyDescent="0.2">
      <c r="A587" s="4">
        <v>44827</v>
      </c>
      <c r="B587" s="2" t="s">
        <v>7</v>
      </c>
      <c r="C587" s="3">
        <v>620.69000000000005</v>
      </c>
    </row>
    <row r="588" spans="1:3" x14ac:dyDescent="0.2">
      <c r="A588" s="4">
        <v>44828</v>
      </c>
      <c r="B588" s="2" t="s">
        <v>1</v>
      </c>
      <c r="C588" s="3">
        <v>65</v>
      </c>
    </row>
    <row r="589" spans="1:3" x14ac:dyDescent="0.2">
      <c r="A589" s="4">
        <v>44829</v>
      </c>
      <c r="B589" s="2" t="s">
        <v>7</v>
      </c>
      <c r="C589" s="3">
        <v>93</v>
      </c>
    </row>
    <row r="590" spans="1:3" x14ac:dyDescent="0.2">
      <c r="A590" s="4">
        <v>44829</v>
      </c>
      <c r="B590" s="2" t="s">
        <v>6</v>
      </c>
      <c r="C590" s="3">
        <v>50</v>
      </c>
    </row>
    <row r="591" spans="1:3" x14ac:dyDescent="0.2">
      <c r="A591" s="4">
        <v>44831</v>
      </c>
      <c r="B591" s="2" t="s">
        <v>15</v>
      </c>
      <c r="C591" s="3">
        <v>29.7</v>
      </c>
    </row>
    <row r="592" spans="1:3" x14ac:dyDescent="0.2">
      <c r="A592" s="4">
        <v>44832</v>
      </c>
      <c r="B592" s="2" t="s">
        <v>9</v>
      </c>
      <c r="C592" s="3">
        <v>90</v>
      </c>
    </row>
    <row r="593" spans="1:3" x14ac:dyDescent="0.2">
      <c r="A593" s="4">
        <v>44832</v>
      </c>
      <c r="B593" s="2" t="s">
        <v>15</v>
      </c>
      <c r="C593" s="3">
        <v>96.9</v>
      </c>
    </row>
    <row r="594" spans="1:3" x14ac:dyDescent="0.2">
      <c r="A594" s="4">
        <v>44832</v>
      </c>
      <c r="B594" s="2" t="s">
        <v>6</v>
      </c>
      <c r="C594" s="3">
        <v>21.7</v>
      </c>
    </row>
    <row r="595" spans="1:3" x14ac:dyDescent="0.2">
      <c r="A595" s="4">
        <v>44833</v>
      </c>
      <c r="B595" s="2" t="s">
        <v>15</v>
      </c>
      <c r="C595" s="3">
        <v>252</v>
      </c>
    </row>
    <row r="596" spans="1:3" x14ac:dyDescent="0.2">
      <c r="A596" s="4">
        <v>44834</v>
      </c>
      <c r="B596" s="2" t="s">
        <v>15</v>
      </c>
      <c r="C596" s="3">
        <v>31.4</v>
      </c>
    </row>
    <row r="597" spans="1:3" x14ac:dyDescent="0.2">
      <c r="A597" s="4">
        <v>44837</v>
      </c>
      <c r="B597" s="2" t="s">
        <v>41</v>
      </c>
      <c r="C597" s="3">
        <v>31.2</v>
      </c>
    </row>
    <row r="598" spans="1:3" x14ac:dyDescent="0.2">
      <c r="A598" s="4">
        <v>44838</v>
      </c>
      <c r="B598" s="2" t="s">
        <v>15</v>
      </c>
      <c r="C598" s="3">
        <v>38.799999999999997</v>
      </c>
    </row>
    <row r="599" spans="1:3" x14ac:dyDescent="0.2">
      <c r="A599" s="4">
        <v>44839</v>
      </c>
      <c r="B599" s="2" t="s">
        <v>9</v>
      </c>
      <c r="C599" s="3">
        <v>278</v>
      </c>
    </row>
    <row r="600" spans="1:3" x14ac:dyDescent="0.2">
      <c r="A600" s="4">
        <v>44839</v>
      </c>
      <c r="B600" s="2" t="s">
        <v>42</v>
      </c>
      <c r="C600" s="3">
        <v>85</v>
      </c>
    </row>
    <row r="601" spans="1:3" x14ac:dyDescent="0.2">
      <c r="A601" s="4">
        <v>44840</v>
      </c>
      <c r="B601" s="2" t="s">
        <v>16</v>
      </c>
      <c r="C601" s="3">
        <v>110</v>
      </c>
    </row>
    <row r="602" spans="1:3" x14ac:dyDescent="0.2">
      <c r="A602" s="4">
        <v>44841</v>
      </c>
      <c r="B602" s="2" t="s">
        <v>9</v>
      </c>
      <c r="C602" s="3">
        <v>437</v>
      </c>
    </row>
    <row r="603" spans="1:3" x14ac:dyDescent="0.2">
      <c r="A603" s="4">
        <v>44841</v>
      </c>
      <c r="B603" s="2" t="s">
        <v>5</v>
      </c>
      <c r="C603" s="3">
        <v>5</v>
      </c>
    </row>
    <row r="604" spans="1:3" x14ac:dyDescent="0.2">
      <c r="A604" s="4">
        <v>44842</v>
      </c>
      <c r="B604" s="2" t="s">
        <v>41</v>
      </c>
      <c r="C604" s="3">
        <v>39</v>
      </c>
    </row>
    <row r="605" spans="1:3" x14ac:dyDescent="0.2">
      <c r="A605" s="4">
        <v>44842</v>
      </c>
      <c r="B605" s="2" t="s">
        <v>41</v>
      </c>
      <c r="C605" s="3">
        <v>39</v>
      </c>
    </row>
    <row r="606" spans="1:3" x14ac:dyDescent="0.2">
      <c r="A606" s="4">
        <v>44842</v>
      </c>
      <c r="B606" s="2" t="s">
        <v>42</v>
      </c>
      <c r="C606" s="3">
        <v>10</v>
      </c>
    </row>
    <row r="607" spans="1:3" x14ac:dyDescent="0.2">
      <c r="A607" s="4">
        <v>44842</v>
      </c>
      <c r="B607" s="2" t="s">
        <v>4</v>
      </c>
      <c r="C607" s="3">
        <v>178</v>
      </c>
    </row>
    <row r="608" spans="1:3" x14ac:dyDescent="0.2">
      <c r="A608" s="4">
        <v>44842</v>
      </c>
      <c r="B608" s="2" t="s">
        <v>37</v>
      </c>
      <c r="C608" s="3">
        <v>284</v>
      </c>
    </row>
    <row r="609" spans="1:3" x14ac:dyDescent="0.2">
      <c r="A609" s="4">
        <v>44843</v>
      </c>
      <c r="B609" s="2" t="s">
        <v>41</v>
      </c>
      <c r="C609" s="3">
        <v>39</v>
      </c>
    </row>
    <row r="610" spans="1:3" x14ac:dyDescent="0.2">
      <c r="A610" s="4">
        <v>44843</v>
      </c>
      <c r="B610" s="2" t="s">
        <v>41</v>
      </c>
      <c r="C610" s="3">
        <v>39</v>
      </c>
    </row>
    <row r="611" spans="1:3" x14ac:dyDescent="0.2">
      <c r="A611" s="4">
        <v>44843</v>
      </c>
      <c r="B611" s="2" t="s">
        <v>42</v>
      </c>
      <c r="C611" s="3">
        <v>17</v>
      </c>
    </row>
    <row r="612" spans="1:3" x14ac:dyDescent="0.2">
      <c r="A612" s="4">
        <v>44843</v>
      </c>
      <c r="B612" s="2" t="s">
        <v>13</v>
      </c>
      <c r="C612" s="3">
        <v>68</v>
      </c>
    </row>
    <row r="613" spans="1:3" x14ac:dyDescent="0.2">
      <c r="A613" s="4">
        <v>44844</v>
      </c>
      <c r="B613" s="2" t="s">
        <v>41</v>
      </c>
      <c r="C613" s="3">
        <v>26</v>
      </c>
    </row>
    <row r="614" spans="1:3" x14ac:dyDescent="0.2">
      <c r="A614" s="4">
        <v>44844</v>
      </c>
      <c r="B614" s="2" t="s">
        <v>15</v>
      </c>
      <c r="C614" s="3">
        <v>39</v>
      </c>
    </row>
    <row r="615" spans="1:3" x14ac:dyDescent="0.2">
      <c r="A615" s="4">
        <v>44846</v>
      </c>
      <c r="B615" s="2" t="s">
        <v>3</v>
      </c>
      <c r="C615" s="3">
        <v>271.60000000000002</v>
      </c>
    </row>
    <row r="616" spans="1:3" x14ac:dyDescent="0.2">
      <c r="A616" s="4">
        <v>44846</v>
      </c>
      <c r="B616" s="2" t="s">
        <v>15</v>
      </c>
      <c r="C616" s="3">
        <v>114.2</v>
      </c>
    </row>
    <row r="617" spans="1:3" x14ac:dyDescent="0.2">
      <c r="A617" s="4">
        <v>44846</v>
      </c>
      <c r="B617" s="2" t="s">
        <v>11</v>
      </c>
      <c r="C617" s="3">
        <v>359</v>
      </c>
    </row>
    <row r="618" spans="1:3" x14ac:dyDescent="0.2">
      <c r="A618" s="4">
        <v>44846</v>
      </c>
      <c r="B618" s="2" t="s">
        <v>6</v>
      </c>
      <c r="C618" s="3">
        <v>93.8</v>
      </c>
    </row>
    <row r="619" spans="1:3" x14ac:dyDescent="0.2">
      <c r="A619" s="4">
        <v>44847</v>
      </c>
      <c r="B619" s="2" t="s">
        <v>9</v>
      </c>
      <c r="C619" s="3">
        <v>119</v>
      </c>
    </row>
    <row r="620" spans="1:3" x14ac:dyDescent="0.2">
      <c r="A620" s="4">
        <v>44847</v>
      </c>
      <c r="B620" s="2" t="s">
        <v>2</v>
      </c>
      <c r="C620" s="3">
        <v>533</v>
      </c>
    </row>
    <row r="621" spans="1:3" x14ac:dyDescent="0.2">
      <c r="A621" s="4">
        <v>44847</v>
      </c>
      <c r="B621" s="2" t="s">
        <v>7</v>
      </c>
      <c r="C621" s="3">
        <v>459.17</v>
      </c>
    </row>
    <row r="622" spans="1:3" x14ac:dyDescent="0.2">
      <c r="A622" s="4">
        <v>44847</v>
      </c>
      <c r="B622" s="2" t="s">
        <v>13</v>
      </c>
      <c r="C622" s="3">
        <v>35</v>
      </c>
    </row>
    <row r="623" spans="1:3" x14ac:dyDescent="0.2">
      <c r="A623" s="4">
        <v>44847</v>
      </c>
      <c r="B623" s="2" t="s">
        <v>6</v>
      </c>
      <c r="C623" s="3">
        <v>201.6</v>
      </c>
    </row>
    <row r="624" spans="1:3" x14ac:dyDescent="0.2">
      <c r="A624" s="4">
        <v>44847</v>
      </c>
      <c r="B624" s="2" t="s">
        <v>6</v>
      </c>
      <c r="C624" s="3">
        <v>28.93</v>
      </c>
    </row>
    <row r="625" spans="1:3" x14ac:dyDescent="0.2">
      <c r="A625" s="4">
        <v>44847</v>
      </c>
      <c r="B625" s="2" t="s">
        <v>10</v>
      </c>
      <c r="C625" s="3">
        <v>565</v>
      </c>
    </row>
    <row r="626" spans="1:3" x14ac:dyDescent="0.2">
      <c r="A626" s="4">
        <v>44848</v>
      </c>
      <c r="B626" s="2" t="s">
        <v>41</v>
      </c>
      <c r="C626" s="3">
        <v>26</v>
      </c>
    </row>
    <row r="627" spans="1:3" x14ac:dyDescent="0.2">
      <c r="A627" s="4">
        <v>44848</v>
      </c>
      <c r="B627" s="2" t="s">
        <v>6</v>
      </c>
      <c r="C627" s="3">
        <v>39</v>
      </c>
    </row>
    <row r="628" spans="1:3" x14ac:dyDescent="0.2">
      <c r="A628" s="4">
        <v>44848</v>
      </c>
      <c r="B628" s="2" t="s">
        <v>6</v>
      </c>
      <c r="C628" s="3">
        <v>49</v>
      </c>
    </row>
    <row r="629" spans="1:3" x14ac:dyDescent="0.2">
      <c r="A629" s="4">
        <v>44849</v>
      </c>
      <c r="B629" s="2" t="s">
        <v>41</v>
      </c>
      <c r="C629" s="3">
        <v>22.8</v>
      </c>
    </row>
    <row r="630" spans="1:3" x14ac:dyDescent="0.2">
      <c r="A630" s="4">
        <v>44849</v>
      </c>
      <c r="B630" s="2" t="s">
        <v>41</v>
      </c>
      <c r="C630" s="3">
        <v>39</v>
      </c>
    </row>
    <row r="631" spans="1:3" x14ac:dyDescent="0.2">
      <c r="A631" s="4">
        <v>44849</v>
      </c>
      <c r="B631" s="2" t="s">
        <v>2</v>
      </c>
      <c r="C631" s="3">
        <v>507.73</v>
      </c>
    </row>
    <row r="632" spans="1:3" x14ac:dyDescent="0.2">
      <c r="A632" s="4">
        <v>44849</v>
      </c>
      <c r="B632" s="2" t="s">
        <v>14</v>
      </c>
      <c r="C632" s="3">
        <v>227</v>
      </c>
    </row>
    <row r="633" spans="1:3" x14ac:dyDescent="0.2">
      <c r="A633" s="4">
        <v>44849</v>
      </c>
      <c r="B633" s="2" t="s">
        <v>16</v>
      </c>
      <c r="C633" s="3">
        <v>400</v>
      </c>
    </row>
    <row r="634" spans="1:3" x14ac:dyDescent="0.2">
      <c r="A634" s="4">
        <v>44850</v>
      </c>
      <c r="B634" s="2" t="s">
        <v>3</v>
      </c>
      <c r="C634" s="3">
        <v>20</v>
      </c>
    </row>
    <row r="635" spans="1:3" x14ac:dyDescent="0.2">
      <c r="A635" s="4">
        <v>44850</v>
      </c>
      <c r="B635" s="2" t="s">
        <v>7</v>
      </c>
      <c r="C635" s="3">
        <v>35</v>
      </c>
    </row>
    <row r="636" spans="1:3" x14ac:dyDescent="0.2">
      <c r="A636" s="4">
        <v>44850</v>
      </c>
      <c r="B636" s="2" t="s">
        <v>7</v>
      </c>
      <c r="C636" s="3">
        <v>33</v>
      </c>
    </row>
    <row r="637" spans="1:3" x14ac:dyDescent="0.2">
      <c r="A637" s="4">
        <v>44850</v>
      </c>
      <c r="B637" s="2" t="s">
        <v>7</v>
      </c>
      <c r="C637" s="3">
        <v>121</v>
      </c>
    </row>
    <row r="638" spans="1:3" x14ac:dyDescent="0.2">
      <c r="A638" s="4">
        <v>44851</v>
      </c>
      <c r="B638" s="2" t="s">
        <v>9</v>
      </c>
      <c r="C638" s="3">
        <v>375</v>
      </c>
    </row>
    <row r="639" spans="1:3" x14ac:dyDescent="0.2">
      <c r="A639" s="4">
        <v>44851</v>
      </c>
      <c r="B639" s="2" t="s">
        <v>0</v>
      </c>
      <c r="C639" s="3">
        <v>599</v>
      </c>
    </row>
    <row r="640" spans="1:3" x14ac:dyDescent="0.2">
      <c r="A640" s="4">
        <v>44851</v>
      </c>
      <c r="B640" s="2" t="s">
        <v>0</v>
      </c>
      <c r="C640" s="3">
        <v>1299</v>
      </c>
    </row>
    <row r="641" spans="1:3" x14ac:dyDescent="0.2">
      <c r="A641" s="4">
        <v>44851</v>
      </c>
      <c r="B641" s="2" t="s">
        <v>15</v>
      </c>
      <c r="C641" s="3">
        <v>22.5</v>
      </c>
    </row>
    <row r="642" spans="1:3" x14ac:dyDescent="0.2">
      <c r="A642" s="4">
        <v>44851</v>
      </c>
      <c r="B642" s="2" t="s">
        <v>15</v>
      </c>
      <c r="C642" s="3">
        <v>53.2</v>
      </c>
    </row>
    <row r="643" spans="1:3" x14ac:dyDescent="0.2">
      <c r="A643" s="4">
        <v>44851</v>
      </c>
      <c r="B643" s="2" t="s">
        <v>15</v>
      </c>
      <c r="C643" s="3">
        <v>94.7</v>
      </c>
    </row>
    <row r="644" spans="1:3" x14ac:dyDescent="0.2">
      <c r="A644" s="4">
        <v>44851</v>
      </c>
      <c r="B644" s="2" t="s">
        <v>6</v>
      </c>
      <c r="C644" s="3">
        <v>536.9</v>
      </c>
    </row>
    <row r="645" spans="1:3" x14ac:dyDescent="0.2">
      <c r="A645" s="4">
        <v>44852</v>
      </c>
      <c r="B645" s="2" t="s">
        <v>9</v>
      </c>
      <c r="C645" s="3">
        <v>425</v>
      </c>
    </row>
    <row r="646" spans="1:3" x14ac:dyDescent="0.2">
      <c r="A646" s="4">
        <v>44852</v>
      </c>
      <c r="B646" s="2" t="s">
        <v>1</v>
      </c>
      <c r="C646" s="3">
        <v>89</v>
      </c>
    </row>
    <row r="647" spans="1:3" x14ac:dyDescent="0.2">
      <c r="A647" s="4">
        <v>44852</v>
      </c>
      <c r="B647" s="2" t="s">
        <v>0</v>
      </c>
      <c r="C647" s="3">
        <v>1202</v>
      </c>
    </row>
    <row r="648" spans="1:3" x14ac:dyDescent="0.2">
      <c r="A648" s="4">
        <v>44852</v>
      </c>
      <c r="B648" s="2" t="s">
        <v>5</v>
      </c>
      <c r="C648" s="3">
        <v>140</v>
      </c>
    </row>
    <row r="649" spans="1:3" x14ac:dyDescent="0.2">
      <c r="A649" s="4">
        <v>44852</v>
      </c>
      <c r="B649" s="2" t="s">
        <v>15</v>
      </c>
      <c r="C649" s="3">
        <v>53.2</v>
      </c>
    </row>
    <row r="650" spans="1:3" x14ac:dyDescent="0.2">
      <c r="A650" s="4">
        <v>44852</v>
      </c>
      <c r="B650" s="2" t="s">
        <v>4</v>
      </c>
      <c r="C650" s="3">
        <v>423.69</v>
      </c>
    </row>
    <row r="651" spans="1:3" x14ac:dyDescent="0.2">
      <c r="A651" s="4">
        <v>44852</v>
      </c>
      <c r="B651" s="2" t="s">
        <v>13</v>
      </c>
      <c r="C651" s="3">
        <v>57</v>
      </c>
    </row>
    <row r="652" spans="1:3" x14ac:dyDescent="0.2">
      <c r="A652" s="4">
        <v>44853</v>
      </c>
      <c r="B652" s="2" t="s">
        <v>9</v>
      </c>
      <c r="C652" s="3">
        <v>285</v>
      </c>
    </row>
    <row r="653" spans="1:3" x14ac:dyDescent="0.2">
      <c r="A653" s="4">
        <v>44853</v>
      </c>
      <c r="B653" s="2" t="s">
        <v>42</v>
      </c>
      <c r="C653" s="3">
        <v>29</v>
      </c>
    </row>
    <row r="654" spans="1:3" x14ac:dyDescent="0.2">
      <c r="A654" s="4">
        <v>44853</v>
      </c>
      <c r="B654" s="2" t="s">
        <v>13</v>
      </c>
      <c r="C654" s="3">
        <v>52</v>
      </c>
    </row>
    <row r="655" spans="1:3" x14ac:dyDescent="0.2">
      <c r="A655" s="4">
        <v>44854</v>
      </c>
      <c r="B655" s="2" t="s">
        <v>9</v>
      </c>
      <c r="C655" s="3">
        <v>377</v>
      </c>
    </row>
    <row r="656" spans="1:3" x14ac:dyDescent="0.2">
      <c r="A656" s="4">
        <v>44854</v>
      </c>
      <c r="B656" s="2" t="s">
        <v>15</v>
      </c>
      <c r="C656" s="3">
        <v>30.3</v>
      </c>
    </row>
    <row r="657" spans="1:3" x14ac:dyDescent="0.2">
      <c r="A657" s="4">
        <v>44854</v>
      </c>
      <c r="B657" s="2" t="s">
        <v>15</v>
      </c>
      <c r="C657" s="3">
        <v>43.5</v>
      </c>
    </row>
    <row r="658" spans="1:3" x14ac:dyDescent="0.2">
      <c r="A658" s="4">
        <v>44854</v>
      </c>
      <c r="B658" s="2" t="s">
        <v>13</v>
      </c>
      <c r="C658" s="3">
        <v>52</v>
      </c>
    </row>
    <row r="659" spans="1:3" x14ac:dyDescent="0.2">
      <c r="A659" s="4">
        <v>44855</v>
      </c>
      <c r="B659" s="2" t="s">
        <v>9</v>
      </c>
      <c r="C659" s="3">
        <v>380</v>
      </c>
    </row>
    <row r="660" spans="1:3" x14ac:dyDescent="0.2">
      <c r="A660" s="4">
        <v>44855</v>
      </c>
      <c r="B660" s="2" t="s">
        <v>15</v>
      </c>
      <c r="C660" s="3">
        <v>53.2</v>
      </c>
    </row>
    <row r="661" spans="1:3" x14ac:dyDescent="0.2">
      <c r="A661" s="4">
        <v>44855</v>
      </c>
      <c r="B661" s="2" t="s">
        <v>7</v>
      </c>
      <c r="C661" s="3">
        <v>736.38</v>
      </c>
    </row>
    <row r="662" spans="1:3" x14ac:dyDescent="0.2">
      <c r="A662" s="4">
        <v>44855</v>
      </c>
      <c r="B662" s="2" t="s">
        <v>7</v>
      </c>
      <c r="C662" s="3">
        <v>90</v>
      </c>
    </row>
    <row r="663" spans="1:3" x14ac:dyDescent="0.2">
      <c r="A663" s="4">
        <v>44855</v>
      </c>
      <c r="B663" s="2" t="s">
        <v>13</v>
      </c>
      <c r="C663" s="3">
        <v>52</v>
      </c>
    </row>
    <row r="664" spans="1:3" x14ac:dyDescent="0.2">
      <c r="A664" s="4">
        <v>44855</v>
      </c>
      <c r="B664" s="2" t="s">
        <v>13</v>
      </c>
      <c r="C664" s="3">
        <v>55</v>
      </c>
    </row>
    <row r="665" spans="1:3" x14ac:dyDescent="0.2">
      <c r="A665" s="4">
        <v>44856</v>
      </c>
      <c r="B665" s="2" t="s">
        <v>9</v>
      </c>
      <c r="C665" s="3">
        <v>238</v>
      </c>
    </row>
    <row r="666" spans="1:3" x14ac:dyDescent="0.2">
      <c r="A666" s="4">
        <v>44856</v>
      </c>
      <c r="B666" s="2" t="s">
        <v>9</v>
      </c>
      <c r="C666" s="3">
        <v>600</v>
      </c>
    </row>
    <row r="667" spans="1:3" x14ac:dyDescent="0.2">
      <c r="A667" s="4">
        <v>44856</v>
      </c>
      <c r="B667" s="2" t="s">
        <v>6</v>
      </c>
      <c r="C667" s="3">
        <v>75</v>
      </c>
    </row>
    <row r="668" spans="1:3" x14ac:dyDescent="0.2">
      <c r="A668" s="4">
        <v>44857</v>
      </c>
      <c r="B668" s="2" t="s">
        <v>9</v>
      </c>
      <c r="C668" s="3">
        <v>439</v>
      </c>
    </row>
    <row r="669" spans="1:3" x14ac:dyDescent="0.2">
      <c r="A669" s="4">
        <v>44857</v>
      </c>
      <c r="B669" s="2" t="s">
        <v>7</v>
      </c>
      <c r="C669" s="3">
        <v>102</v>
      </c>
    </row>
    <row r="670" spans="1:3" x14ac:dyDescent="0.2">
      <c r="A670" s="4">
        <v>44857</v>
      </c>
      <c r="B670" s="2" t="s">
        <v>13</v>
      </c>
      <c r="C670" s="3">
        <v>52</v>
      </c>
    </row>
    <row r="671" spans="1:3" x14ac:dyDescent="0.2">
      <c r="A671" s="4">
        <v>44858</v>
      </c>
      <c r="B671" s="2" t="s">
        <v>1</v>
      </c>
      <c r="C671" s="3">
        <v>65</v>
      </c>
    </row>
    <row r="672" spans="1:3" x14ac:dyDescent="0.2">
      <c r="A672" s="4">
        <v>44858</v>
      </c>
      <c r="B672" s="2" t="s">
        <v>7</v>
      </c>
      <c r="C672" s="3">
        <v>94</v>
      </c>
    </row>
    <row r="673" spans="1:3" x14ac:dyDescent="0.2">
      <c r="A673" s="4">
        <v>44858</v>
      </c>
      <c r="B673" s="2" t="s">
        <v>7</v>
      </c>
      <c r="C673" s="3">
        <v>35</v>
      </c>
    </row>
    <row r="674" spans="1:3" x14ac:dyDescent="0.2">
      <c r="A674" s="4">
        <v>44859</v>
      </c>
      <c r="B674" s="2" t="s">
        <v>9</v>
      </c>
      <c r="C674" s="3">
        <v>254</v>
      </c>
    </row>
    <row r="675" spans="1:3" x14ac:dyDescent="0.2">
      <c r="A675" s="4">
        <v>44859</v>
      </c>
      <c r="B675" s="2" t="s">
        <v>15</v>
      </c>
      <c r="C675" s="3">
        <v>57.8</v>
      </c>
    </row>
    <row r="676" spans="1:3" x14ac:dyDescent="0.2">
      <c r="A676" s="4">
        <v>44859</v>
      </c>
      <c r="B676" s="2" t="s">
        <v>15</v>
      </c>
      <c r="C676" s="3">
        <v>31.4</v>
      </c>
    </row>
    <row r="677" spans="1:3" x14ac:dyDescent="0.2">
      <c r="A677" s="4">
        <v>44859</v>
      </c>
      <c r="B677" s="2" t="s">
        <v>7</v>
      </c>
      <c r="C677" s="3">
        <v>402.97</v>
      </c>
    </row>
    <row r="678" spans="1:3" x14ac:dyDescent="0.2">
      <c r="A678" s="4">
        <v>44859</v>
      </c>
      <c r="B678" s="2" t="s">
        <v>7</v>
      </c>
      <c r="C678" s="3">
        <v>35</v>
      </c>
    </row>
    <row r="679" spans="1:3" x14ac:dyDescent="0.2">
      <c r="A679" s="4">
        <v>44859</v>
      </c>
      <c r="B679" s="2" t="s">
        <v>7</v>
      </c>
      <c r="C679" s="3">
        <v>83</v>
      </c>
    </row>
    <row r="680" spans="1:3" x14ac:dyDescent="0.2">
      <c r="A680" s="4">
        <v>44859</v>
      </c>
      <c r="B680" s="2" t="s">
        <v>7</v>
      </c>
      <c r="C680" s="3">
        <v>35.01</v>
      </c>
    </row>
    <row r="681" spans="1:3" x14ac:dyDescent="0.2">
      <c r="A681" s="4">
        <v>44860</v>
      </c>
      <c r="B681" s="2" t="s">
        <v>9</v>
      </c>
      <c r="C681" s="3">
        <v>323</v>
      </c>
    </row>
    <row r="682" spans="1:3" x14ac:dyDescent="0.2">
      <c r="A682" s="4">
        <v>44860</v>
      </c>
      <c r="B682" s="2" t="s">
        <v>15</v>
      </c>
      <c r="C682" s="3">
        <v>22.9</v>
      </c>
    </row>
    <row r="683" spans="1:3" x14ac:dyDescent="0.2">
      <c r="A683" s="4">
        <v>44860</v>
      </c>
      <c r="B683" s="2" t="s">
        <v>15</v>
      </c>
      <c r="C683" s="3">
        <v>31.4</v>
      </c>
    </row>
    <row r="684" spans="1:3" x14ac:dyDescent="0.2">
      <c r="A684" s="4">
        <v>44860</v>
      </c>
      <c r="B684" s="2" t="s">
        <v>7</v>
      </c>
      <c r="C684" s="3">
        <v>60</v>
      </c>
    </row>
    <row r="685" spans="1:3" x14ac:dyDescent="0.2">
      <c r="A685" s="4">
        <v>44860</v>
      </c>
      <c r="B685" s="2" t="s">
        <v>7</v>
      </c>
      <c r="C685" s="3">
        <v>35</v>
      </c>
    </row>
    <row r="686" spans="1:3" x14ac:dyDescent="0.2">
      <c r="A686" s="4">
        <v>44861</v>
      </c>
      <c r="B686" s="2" t="s">
        <v>7</v>
      </c>
      <c r="C686" s="3">
        <v>43</v>
      </c>
    </row>
    <row r="687" spans="1:3" x14ac:dyDescent="0.2">
      <c r="A687" s="4">
        <v>44862</v>
      </c>
      <c r="B687" s="2" t="s">
        <v>9</v>
      </c>
      <c r="C687" s="3">
        <v>25</v>
      </c>
    </row>
    <row r="688" spans="1:3" x14ac:dyDescent="0.2">
      <c r="A688" s="4">
        <v>44862</v>
      </c>
      <c r="B688" s="2" t="s">
        <v>14</v>
      </c>
      <c r="C688" s="3">
        <v>91</v>
      </c>
    </row>
    <row r="689" spans="1:3" x14ac:dyDescent="0.2">
      <c r="A689" s="4">
        <v>44862</v>
      </c>
      <c r="B689" s="2" t="s">
        <v>7</v>
      </c>
      <c r="C689" s="3">
        <v>840.28</v>
      </c>
    </row>
    <row r="690" spans="1:3" x14ac:dyDescent="0.2">
      <c r="A690" s="4">
        <v>44863</v>
      </c>
      <c r="B690" s="2" t="s">
        <v>9</v>
      </c>
      <c r="C690" s="3">
        <v>200</v>
      </c>
    </row>
    <row r="691" spans="1:3" x14ac:dyDescent="0.2">
      <c r="A691" s="4">
        <v>44863</v>
      </c>
      <c r="B691" s="2" t="s">
        <v>9</v>
      </c>
      <c r="C691" s="3">
        <v>20</v>
      </c>
    </row>
    <row r="692" spans="1:3" x14ac:dyDescent="0.2">
      <c r="A692" s="4">
        <v>44863</v>
      </c>
      <c r="B692" s="2" t="s">
        <v>15</v>
      </c>
      <c r="C692" s="3">
        <v>187.5</v>
      </c>
    </row>
    <row r="693" spans="1:3" x14ac:dyDescent="0.2">
      <c r="A693" s="4">
        <v>44865</v>
      </c>
      <c r="B693" s="2" t="s">
        <v>7</v>
      </c>
      <c r="C693" s="3">
        <v>782.66</v>
      </c>
    </row>
    <row r="694" spans="1:3" x14ac:dyDescent="0.2">
      <c r="A694" s="4">
        <v>44865</v>
      </c>
      <c r="B694" s="2" t="s">
        <v>7</v>
      </c>
      <c r="C694" s="3">
        <v>111</v>
      </c>
    </row>
    <row r="695" spans="1:3" x14ac:dyDescent="0.2">
      <c r="A695" s="4">
        <v>44865</v>
      </c>
      <c r="B695" s="2" t="s">
        <v>4</v>
      </c>
      <c r="C695" s="3">
        <v>42.43</v>
      </c>
    </row>
    <row r="696" spans="1:3" x14ac:dyDescent="0.2">
      <c r="A696" s="4">
        <v>44865</v>
      </c>
      <c r="B696" s="2" t="s">
        <v>6</v>
      </c>
      <c r="C696" s="3">
        <v>50</v>
      </c>
    </row>
    <row r="697" spans="1:3" x14ac:dyDescent="0.2">
      <c r="A697" s="4">
        <v>44866</v>
      </c>
      <c r="B697" s="2" t="s">
        <v>41</v>
      </c>
      <c r="C697" s="3">
        <v>39</v>
      </c>
    </row>
    <row r="698" spans="1:3" x14ac:dyDescent="0.2">
      <c r="A698" s="4">
        <v>44866</v>
      </c>
      <c r="B698" s="2" t="s">
        <v>3</v>
      </c>
      <c r="C698" s="3">
        <v>161.25</v>
      </c>
    </row>
    <row r="699" spans="1:3" x14ac:dyDescent="0.2">
      <c r="A699" s="4">
        <v>44866</v>
      </c>
      <c r="B699" s="2" t="s">
        <v>7</v>
      </c>
      <c r="C699" s="3">
        <v>630.86</v>
      </c>
    </row>
    <row r="700" spans="1:3" x14ac:dyDescent="0.2">
      <c r="A700" s="4">
        <v>44866</v>
      </c>
      <c r="B700" s="2" t="s">
        <v>7</v>
      </c>
      <c r="C700" s="3">
        <v>79</v>
      </c>
    </row>
    <row r="701" spans="1:3" x14ac:dyDescent="0.2">
      <c r="A701" s="4">
        <v>44867</v>
      </c>
      <c r="B701" s="2" t="s">
        <v>41</v>
      </c>
      <c r="C701" s="3">
        <v>814</v>
      </c>
    </row>
    <row r="702" spans="1:3" x14ac:dyDescent="0.2">
      <c r="A702" s="4">
        <v>44867</v>
      </c>
      <c r="B702" s="2" t="s">
        <v>15</v>
      </c>
      <c r="C702" s="3">
        <v>16</v>
      </c>
    </row>
    <row r="703" spans="1:3" x14ac:dyDescent="0.2">
      <c r="A703" s="4">
        <v>44867</v>
      </c>
      <c r="B703" s="2" t="s">
        <v>13</v>
      </c>
      <c r="C703" s="3">
        <v>50.83</v>
      </c>
    </row>
    <row r="704" spans="1:3" x14ac:dyDescent="0.2">
      <c r="A704" s="4">
        <v>44867</v>
      </c>
      <c r="B704" s="2" t="s">
        <v>6</v>
      </c>
      <c r="C704" s="3">
        <v>129</v>
      </c>
    </row>
    <row r="705" spans="1:3" x14ac:dyDescent="0.2">
      <c r="A705" s="4">
        <v>44868</v>
      </c>
      <c r="B705" s="2" t="s">
        <v>3</v>
      </c>
      <c r="C705" s="3">
        <v>54</v>
      </c>
    </row>
    <row r="706" spans="1:3" x14ac:dyDescent="0.2">
      <c r="A706" s="4">
        <v>44869</v>
      </c>
      <c r="B706" s="2" t="s">
        <v>41</v>
      </c>
      <c r="C706" s="3">
        <v>341</v>
      </c>
    </row>
    <row r="707" spans="1:3" x14ac:dyDescent="0.2">
      <c r="A707" s="4">
        <v>44869</v>
      </c>
      <c r="B707" s="2" t="s">
        <v>13</v>
      </c>
      <c r="C707" s="3">
        <v>28</v>
      </c>
    </row>
    <row r="708" spans="1:3" x14ac:dyDescent="0.2">
      <c r="A708" s="4">
        <v>44870</v>
      </c>
      <c r="B708" s="2" t="s">
        <v>42</v>
      </c>
      <c r="C708" s="3">
        <v>85</v>
      </c>
    </row>
    <row r="709" spans="1:3" x14ac:dyDescent="0.2">
      <c r="A709" s="4">
        <v>44871</v>
      </c>
      <c r="B709" s="2" t="s">
        <v>1</v>
      </c>
      <c r="C709" s="3">
        <v>525.47</v>
      </c>
    </row>
    <row r="710" spans="1:3" x14ac:dyDescent="0.2">
      <c r="A710" s="4">
        <v>44871</v>
      </c>
      <c r="B710" s="2" t="s">
        <v>41</v>
      </c>
      <c r="C710" s="3">
        <v>2183</v>
      </c>
    </row>
    <row r="711" spans="1:3" x14ac:dyDescent="0.2">
      <c r="A711" s="4">
        <v>44872</v>
      </c>
      <c r="B711" s="2" t="s">
        <v>41</v>
      </c>
      <c r="C711" s="3">
        <v>341</v>
      </c>
    </row>
    <row r="712" spans="1:3" x14ac:dyDescent="0.2">
      <c r="A712" s="4">
        <v>44872</v>
      </c>
      <c r="B712" s="2" t="s">
        <v>13</v>
      </c>
      <c r="C712" s="3">
        <v>36</v>
      </c>
    </row>
    <row r="713" spans="1:3" x14ac:dyDescent="0.2">
      <c r="A713" s="4">
        <v>44872</v>
      </c>
      <c r="B713" s="2" t="s">
        <v>13</v>
      </c>
      <c r="C713" s="3">
        <v>20</v>
      </c>
    </row>
    <row r="714" spans="1:3" x14ac:dyDescent="0.2">
      <c r="A714" s="4">
        <v>44873</v>
      </c>
      <c r="B714" s="2" t="s">
        <v>9</v>
      </c>
      <c r="C714" s="3">
        <v>35</v>
      </c>
    </row>
    <row r="715" spans="1:3" x14ac:dyDescent="0.2">
      <c r="A715" s="4">
        <v>44873</v>
      </c>
      <c r="B715" s="2" t="s">
        <v>3</v>
      </c>
      <c r="C715" s="3">
        <v>177.65</v>
      </c>
    </row>
    <row r="716" spans="1:3" x14ac:dyDescent="0.2">
      <c r="A716" s="4">
        <v>44873</v>
      </c>
      <c r="B716" s="2" t="s">
        <v>13</v>
      </c>
      <c r="C716" s="3">
        <v>20</v>
      </c>
    </row>
    <row r="717" spans="1:3" x14ac:dyDescent="0.2">
      <c r="A717" s="4">
        <v>44874</v>
      </c>
      <c r="B717" s="2" t="s">
        <v>42</v>
      </c>
      <c r="C717" s="3">
        <v>17</v>
      </c>
    </row>
    <row r="718" spans="1:3" x14ac:dyDescent="0.2">
      <c r="A718" s="4">
        <v>44875</v>
      </c>
      <c r="B718" s="2" t="s">
        <v>42</v>
      </c>
      <c r="C718" s="3">
        <v>10</v>
      </c>
    </row>
    <row r="719" spans="1:3" x14ac:dyDescent="0.2">
      <c r="A719" s="4">
        <v>44875</v>
      </c>
      <c r="B719" s="2" t="s">
        <v>13</v>
      </c>
      <c r="C719" s="3">
        <v>76.39</v>
      </c>
    </row>
    <row r="720" spans="1:3" x14ac:dyDescent="0.2">
      <c r="A720" s="4">
        <v>44875</v>
      </c>
      <c r="B720" s="2" t="s">
        <v>37</v>
      </c>
      <c r="C720" s="3">
        <v>478</v>
      </c>
    </row>
    <row r="721" spans="1:3" x14ac:dyDescent="0.2">
      <c r="A721" s="4">
        <v>44877</v>
      </c>
      <c r="B721" s="2" t="s">
        <v>0</v>
      </c>
      <c r="C721" s="3">
        <v>1098</v>
      </c>
    </row>
    <row r="722" spans="1:3" x14ac:dyDescent="0.2">
      <c r="A722" s="4">
        <v>44879</v>
      </c>
      <c r="B722" s="2" t="s">
        <v>13</v>
      </c>
      <c r="C722" s="3">
        <v>49.52</v>
      </c>
    </row>
    <row r="723" spans="1:3" x14ac:dyDescent="0.2">
      <c r="A723" s="4">
        <v>44879</v>
      </c>
      <c r="B723" s="2" t="s">
        <v>13</v>
      </c>
      <c r="C723" s="3">
        <v>28</v>
      </c>
    </row>
    <row r="724" spans="1:3" x14ac:dyDescent="0.2">
      <c r="A724" s="4">
        <v>44880</v>
      </c>
      <c r="B724" s="2" t="s">
        <v>3</v>
      </c>
      <c r="C724" s="3">
        <v>253</v>
      </c>
    </row>
    <row r="725" spans="1:3" x14ac:dyDescent="0.2">
      <c r="A725" s="4">
        <v>44881</v>
      </c>
      <c r="B725" s="2" t="s">
        <v>15</v>
      </c>
      <c r="C725" s="3">
        <v>34.4</v>
      </c>
    </row>
    <row r="726" spans="1:3" x14ac:dyDescent="0.2">
      <c r="A726" s="4">
        <v>44882</v>
      </c>
      <c r="B726" s="2" t="s">
        <v>5</v>
      </c>
      <c r="C726" s="3">
        <v>140</v>
      </c>
    </row>
    <row r="727" spans="1:3" x14ac:dyDescent="0.2">
      <c r="A727" s="4">
        <v>44882</v>
      </c>
      <c r="B727" s="2" t="s">
        <v>15</v>
      </c>
      <c r="C727" s="3">
        <v>127.5</v>
      </c>
    </row>
    <row r="728" spans="1:3" x14ac:dyDescent="0.2">
      <c r="A728" s="4">
        <v>44882</v>
      </c>
      <c r="B728" s="2" t="s">
        <v>13</v>
      </c>
      <c r="C728" s="3">
        <v>20</v>
      </c>
    </row>
    <row r="729" spans="1:3" x14ac:dyDescent="0.2">
      <c r="A729" s="4">
        <v>44882</v>
      </c>
      <c r="B729" s="2" t="s">
        <v>13</v>
      </c>
      <c r="C729" s="3">
        <v>59.83</v>
      </c>
    </row>
    <row r="730" spans="1:3" x14ac:dyDescent="0.2">
      <c r="A730" s="4">
        <v>44883</v>
      </c>
      <c r="B730" s="2" t="s">
        <v>1</v>
      </c>
      <c r="C730" s="3">
        <v>89</v>
      </c>
    </row>
    <row r="731" spans="1:3" x14ac:dyDescent="0.2">
      <c r="A731" s="4">
        <v>44883</v>
      </c>
      <c r="B731" s="2" t="s">
        <v>41</v>
      </c>
      <c r="C731" s="3">
        <v>16.399999999999999</v>
      </c>
    </row>
    <row r="732" spans="1:3" x14ac:dyDescent="0.2">
      <c r="A732" s="4">
        <v>44883</v>
      </c>
      <c r="B732" s="2" t="s">
        <v>4</v>
      </c>
      <c r="C732" s="3">
        <v>406.35</v>
      </c>
    </row>
    <row r="733" spans="1:3" x14ac:dyDescent="0.2">
      <c r="A733" s="4">
        <v>44884</v>
      </c>
      <c r="B733" s="2" t="s">
        <v>42</v>
      </c>
      <c r="C733" s="3">
        <v>29</v>
      </c>
    </row>
    <row r="734" spans="1:3" x14ac:dyDescent="0.2">
      <c r="A734" s="4">
        <v>44886</v>
      </c>
      <c r="B734" s="2" t="s">
        <v>3</v>
      </c>
      <c r="C734" s="3">
        <v>440</v>
      </c>
    </row>
    <row r="735" spans="1:3" x14ac:dyDescent="0.2">
      <c r="A735" s="4">
        <v>44886</v>
      </c>
      <c r="B735" s="2" t="s">
        <v>15</v>
      </c>
      <c r="C735" s="3">
        <v>34</v>
      </c>
    </row>
    <row r="736" spans="1:3" x14ac:dyDescent="0.2">
      <c r="A736" s="4">
        <v>44886</v>
      </c>
      <c r="B736" s="2" t="s">
        <v>13</v>
      </c>
      <c r="C736" s="3">
        <v>20</v>
      </c>
    </row>
    <row r="737" spans="1:3" x14ac:dyDescent="0.2">
      <c r="A737" s="4">
        <v>44887</v>
      </c>
      <c r="B737" s="2" t="s">
        <v>13</v>
      </c>
      <c r="C737" s="3">
        <v>25</v>
      </c>
    </row>
    <row r="738" spans="1:3" x14ac:dyDescent="0.2">
      <c r="A738" s="4">
        <v>44887</v>
      </c>
      <c r="B738" s="2" t="s">
        <v>13</v>
      </c>
      <c r="C738" s="3">
        <v>54.93</v>
      </c>
    </row>
    <row r="739" spans="1:3" x14ac:dyDescent="0.2">
      <c r="A739" s="4">
        <v>44888</v>
      </c>
      <c r="B739" s="2" t="s">
        <v>13</v>
      </c>
      <c r="C739" s="3">
        <v>35</v>
      </c>
    </row>
    <row r="740" spans="1:3" x14ac:dyDescent="0.2">
      <c r="A740" s="4">
        <v>44888</v>
      </c>
      <c r="B740" s="2" t="s">
        <v>13</v>
      </c>
      <c r="C740" s="3">
        <v>20</v>
      </c>
    </row>
    <row r="741" spans="1:3" x14ac:dyDescent="0.2">
      <c r="A741" s="4">
        <v>44889</v>
      </c>
      <c r="B741" s="2" t="s">
        <v>1</v>
      </c>
      <c r="C741" s="3">
        <v>65</v>
      </c>
    </row>
    <row r="742" spans="1:3" x14ac:dyDescent="0.2">
      <c r="A742" s="4">
        <v>44889</v>
      </c>
      <c r="B742" s="2" t="s">
        <v>13</v>
      </c>
      <c r="C742" s="3">
        <v>99.37</v>
      </c>
    </row>
    <row r="743" spans="1:3" x14ac:dyDescent="0.2">
      <c r="A743" s="4">
        <v>44889</v>
      </c>
      <c r="B743" s="2" t="s">
        <v>13</v>
      </c>
      <c r="C743" s="3">
        <v>20</v>
      </c>
    </row>
    <row r="744" spans="1:3" x14ac:dyDescent="0.2">
      <c r="A744" s="4">
        <v>44893</v>
      </c>
      <c r="B744" s="2" t="s">
        <v>4</v>
      </c>
      <c r="C744" s="3">
        <v>40.869999999999997</v>
      </c>
    </row>
    <row r="745" spans="1:3" x14ac:dyDescent="0.2">
      <c r="A745" s="4">
        <v>44893</v>
      </c>
      <c r="B745" s="2" t="s">
        <v>13</v>
      </c>
      <c r="C745" s="3">
        <v>76.73</v>
      </c>
    </row>
    <row r="746" spans="1:3" x14ac:dyDescent="0.2">
      <c r="A746" s="4">
        <v>44893</v>
      </c>
      <c r="B746" s="2" t="s">
        <v>13</v>
      </c>
      <c r="C746" s="3">
        <v>20</v>
      </c>
    </row>
    <row r="747" spans="1:3" x14ac:dyDescent="0.2">
      <c r="A747" s="4">
        <v>44894</v>
      </c>
      <c r="B747" s="2" t="s">
        <v>13</v>
      </c>
      <c r="C747" s="3">
        <v>20</v>
      </c>
    </row>
    <row r="748" spans="1:3" x14ac:dyDescent="0.2">
      <c r="A748" s="4">
        <v>44895</v>
      </c>
      <c r="B748" s="2" t="s">
        <v>4</v>
      </c>
      <c r="C748" s="3">
        <v>399</v>
      </c>
    </row>
    <row r="749" spans="1:3" x14ac:dyDescent="0.2">
      <c r="A749" s="4">
        <v>44895</v>
      </c>
      <c r="B749" s="2" t="s">
        <v>13</v>
      </c>
      <c r="C749" s="3">
        <v>81.290000000000006</v>
      </c>
    </row>
    <row r="750" spans="1:3" x14ac:dyDescent="0.2">
      <c r="A750" s="4">
        <v>44896</v>
      </c>
      <c r="B750" s="2" t="s">
        <v>9</v>
      </c>
      <c r="C750" s="3">
        <v>1000</v>
      </c>
    </row>
    <row r="751" spans="1:3" x14ac:dyDescent="0.2">
      <c r="A751" s="4">
        <v>44896</v>
      </c>
      <c r="B751" s="2" t="s">
        <v>15</v>
      </c>
      <c r="C751" s="3">
        <v>220.8</v>
      </c>
    </row>
    <row r="752" spans="1:3" x14ac:dyDescent="0.2">
      <c r="A752" s="4">
        <v>44898</v>
      </c>
      <c r="B752" s="2" t="s">
        <v>11</v>
      </c>
      <c r="C752" s="3">
        <v>249</v>
      </c>
    </row>
    <row r="753" spans="1:3" x14ac:dyDescent="0.2">
      <c r="A753" s="4">
        <v>44898</v>
      </c>
      <c r="B753" s="2" t="s">
        <v>11</v>
      </c>
      <c r="C753" s="3">
        <v>724</v>
      </c>
    </row>
    <row r="754" spans="1:3" x14ac:dyDescent="0.2">
      <c r="A754" s="4">
        <v>44898</v>
      </c>
      <c r="B754" s="2" t="s">
        <v>6</v>
      </c>
      <c r="C754" s="3">
        <v>581</v>
      </c>
    </row>
    <row r="755" spans="1:3" x14ac:dyDescent="0.2">
      <c r="A755" s="4">
        <v>44900</v>
      </c>
      <c r="B755" s="2" t="s">
        <v>41</v>
      </c>
      <c r="C755" s="3">
        <v>299</v>
      </c>
    </row>
    <row r="756" spans="1:3" x14ac:dyDescent="0.2">
      <c r="A756" s="4">
        <v>44900</v>
      </c>
      <c r="B756" s="2" t="s">
        <v>15</v>
      </c>
      <c r="C756" s="3">
        <v>216.6</v>
      </c>
    </row>
    <row r="757" spans="1:3" x14ac:dyDescent="0.2">
      <c r="A757" s="4">
        <v>44900</v>
      </c>
      <c r="B757" s="2" t="s">
        <v>42</v>
      </c>
      <c r="C757" s="3">
        <v>85</v>
      </c>
    </row>
    <row r="758" spans="1:3" x14ac:dyDescent="0.2">
      <c r="A758" s="4">
        <v>44901</v>
      </c>
      <c r="B758" s="2" t="s">
        <v>11</v>
      </c>
      <c r="C758" s="3">
        <v>714</v>
      </c>
    </row>
    <row r="759" spans="1:3" x14ac:dyDescent="0.2">
      <c r="A759" s="4">
        <v>44901</v>
      </c>
      <c r="B759" s="2" t="s">
        <v>13</v>
      </c>
      <c r="C759" s="3">
        <v>20</v>
      </c>
    </row>
    <row r="760" spans="1:3" x14ac:dyDescent="0.2">
      <c r="A760" s="4">
        <v>44902</v>
      </c>
      <c r="B760" s="2" t="s">
        <v>41</v>
      </c>
      <c r="C760" s="3">
        <v>251</v>
      </c>
    </row>
    <row r="761" spans="1:3" x14ac:dyDescent="0.2">
      <c r="A761" s="4">
        <v>44902</v>
      </c>
      <c r="B761" s="2" t="s">
        <v>13</v>
      </c>
      <c r="C761" s="3">
        <v>28</v>
      </c>
    </row>
    <row r="762" spans="1:3" x14ac:dyDescent="0.2">
      <c r="A762" s="4">
        <v>44902</v>
      </c>
      <c r="B762" s="2" t="s">
        <v>13</v>
      </c>
      <c r="C762" s="3">
        <v>93.96</v>
      </c>
    </row>
    <row r="763" spans="1:3" x14ac:dyDescent="0.2">
      <c r="A763" s="4">
        <v>44902</v>
      </c>
      <c r="B763" s="2" t="s">
        <v>13</v>
      </c>
      <c r="C763" s="3">
        <v>20</v>
      </c>
    </row>
    <row r="764" spans="1:3" x14ac:dyDescent="0.2">
      <c r="A764" s="4">
        <v>44903</v>
      </c>
      <c r="B764" s="2" t="s">
        <v>15</v>
      </c>
      <c r="C764" s="3">
        <v>164.6</v>
      </c>
    </row>
    <row r="765" spans="1:3" x14ac:dyDescent="0.2">
      <c r="A765" s="4">
        <v>44903</v>
      </c>
      <c r="B765" s="2" t="s">
        <v>42</v>
      </c>
      <c r="C765" s="3">
        <v>10</v>
      </c>
    </row>
    <row r="766" spans="1:3" x14ac:dyDescent="0.2">
      <c r="A766" s="4">
        <v>44903</v>
      </c>
      <c r="B766" s="2" t="s">
        <v>37</v>
      </c>
      <c r="C766" s="3">
        <v>279</v>
      </c>
    </row>
    <row r="767" spans="1:3" x14ac:dyDescent="0.2">
      <c r="A767" s="4">
        <v>44904</v>
      </c>
      <c r="B767" s="2" t="s">
        <v>0</v>
      </c>
      <c r="C767" s="3">
        <v>249</v>
      </c>
    </row>
    <row r="768" spans="1:3" x14ac:dyDescent="0.2">
      <c r="A768" s="4">
        <v>44904</v>
      </c>
      <c r="B768" s="2" t="s">
        <v>42</v>
      </c>
      <c r="C768" s="3">
        <v>17</v>
      </c>
    </row>
    <row r="769" spans="1:3" x14ac:dyDescent="0.2">
      <c r="A769" s="4">
        <v>44905</v>
      </c>
      <c r="B769" s="2" t="s">
        <v>3</v>
      </c>
      <c r="C769" s="3">
        <v>29.9</v>
      </c>
    </row>
    <row r="770" spans="1:3" x14ac:dyDescent="0.2">
      <c r="A770" s="4">
        <v>44905</v>
      </c>
      <c r="B770" s="2" t="s">
        <v>15</v>
      </c>
      <c r="C770" s="3">
        <v>272</v>
      </c>
    </row>
    <row r="771" spans="1:3" x14ac:dyDescent="0.2">
      <c r="A771" s="4">
        <v>44907</v>
      </c>
      <c r="B771" s="2" t="s">
        <v>13</v>
      </c>
      <c r="C771" s="3">
        <v>20</v>
      </c>
    </row>
    <row r="772" spans="1:3" x14ac:dyDescent="0.2">
      <c r="A772" s="4">
        <v>44907</v>
      </c>
      <c r="B772" s="2" t="s">
        <v>6</v>
      </c>
      <c r="C772" s="3">
        <v>258</v>
      </c>
    </row>
    <row r="773" spans="1:3" x14ac:dyDescent="0.2">
      <c r="A773" s="4">
        <v>44908</v>
      </c>
      <c r="B773" s="2" t="s">
        <v>11</v>
      </c>
      <c r="C773" s="3">
        <v>253.3</v>
      </c>
    </row>
    <row r="774" spans="1:3" x14ac:dyDescent="0.2">
      <c r="A774" s="4">
        <v>44908</v>
      </c>
      <c r="B774" s="2" t="s">
        <v>4</v>
      </c>
      <c r="C774" s="3">
        <v>399.8</v>
      </c>
    </row>
    <row r="775" spans="1:3" x14ac:dyDescent="0.2">
      <c r="A775" s="4">
        <v>44908</v>
      </c>
      <c r="B775" s="2" t="s">
        <v>13</v>
      </c>
      <c r="C775" s="3">
        <v>20</v>
      </c>
    </row>
    <row r="776" spans="1:3" x14ac:dyDescent="0.2">
      <c r="A776" s="4">
        <v>44908</v>
      </c>
      <c r="B776" s="2" t="s">
        <v>13</v>
      </c>
      <c r="C776" s="3">
        <v>85.35</v>
      </c>
    </row>
    <row r="777" spans="1:3" x14ac:dyDescent="0.2">
      <c r="A777" s="4">
        <v>44909</v>
      </c>
      <c r="B777" s="2" t="s">
        <v>0</v>
      </c>
      <c r="C777" s="3">
        <v>1948</v>
      </c>
    </row>
    <row r="778" spans="1:3" x14ac:dyDescent="0.2">
      <c r="A778" s="4">
        <v>44909</v>
      </c>
      <c r="B778" s="2" t="s">
        <v>15</v>
      </c>
      <c r="C778" s="3">
        <v>60.5</v>
      </c>
    </row>
    <row r="779" spans="1:3" x14ac:dyDescent="0.2">
      <c r="A779" s="4">
        <v>44910</v>
      </c>
      <c r="B779" s="2" t="s">
        <v>3</v>
      </c>
      <c r="C779" s="3">
        <v>69</v>
      </c>
    </row>
    <row r="780" spans="1:3" x14ac:dyDescent="0.2">
      <c r="A780" s="4">
        <v>44912</v>
      </c>
      <c r="B780" s="2" t="s">
        <v>9</v>
      </c>
      <c r="C780" s="3">
        <v>509</v>
      </c>
    </row>
    <row r="781" spans="1:3" x14ac:dyDescent="0.2">
      <c r="A781" s="4">
        <v>44912</v>
      </c>
      <c r="B781" s="2" t="s">
        <v>5</v>
      </c>
      <c r="C781" s="3">
        <v>140</v>
      </c>
    </row>
    <row r="782" spans="1:3" x14ac:dyDescent="0.2">
      <c r="A782" s="2" t="s">
        <v>40</v>
      </c>
      <c r="C782" s="6">
        <f>SUBTOTAL(109,Table1[Expense in NOK])</f>
        <v>244698.24999999977</v>
      </c>
    </row>
  </sheetData>
  <phoneticPr fontId="2" type="noConversion"/>
  <dataValidations count="1">
    <dataValidation type="list" allowBlank="1" showInputMessage="1" showErrorMessage="1" sqref="B2:B781" xr:uid="{3BF52DD6-1F73-4D42-9626-B6457A7CAF9F}">
      <formula1>$E$2:$E$31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Expenses Dashboard</vt:lpstr>
      <vt:lpstr>Pivot 1 </vt:lpstr>
      <vt:lpstr>Pivot 2</vt:lpstr>
      <vt:lpstr>Pivot 3</vt:lpstr>
      <vt:lpstr>Fictitious Transactions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Ivar Ulrik Daae Bjørndal</cp:lastModifiedBy>
  <dcterms:created xsi:type="dcterms:W3CDTF">2022-12-17T12:29:48Z</dcterms:created>
  <dcterms:modified xsi:type="dcterms:W3CDTF">2022-12-19T20:53:31Z</dcterms:modified>
</cp:coreProperties>
</file>